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d90b6f0b2a6ed39/Documents/Desktop/_AGG Temp Folder/"/>
    </mc:Choice>
  </mc:AlternateContent>
  <xr:revisionPtr revIDLastSave="4" documentId="8_{D1E76046-7D11-4835-B308-A7C8E875B53D}" xr6:coauthVersionLast="47" xr6:coauthVersionMax="47" xr10:uidLastSave="{F289C000-C89A-4537-9CD9-C91BB18D3A81}"/>
  <bookViews>
    <workbookView xWindow="-120" yWindow="-120" windowWidth="29040" windowHeight="15720" activeTab="1" xr2:uid="{6837368F-8F6B-4AA2-B91D-4C4031F6D26E}"/>
  </bookViews>
  <sheets>
    <sheet name="Sheet1" sheetId="1" r:id="rId1"/>
    <sheet name="Sheet2" sheetId="2" r:id="rId2"/>
  </sheets>
  <externalReferences>
    <externalReference r:id="rId3"/>
    <externalReference r:id="rId4"/>
  </externalReferences>
  <definedNames>
    <definedName name="_xlnm._FilterDatabase" localSheetId="1" hidden="1">Sheet2!$Q$1:$X$115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2" l="1"/>
  <c r="L51" i="2"/>
  <c r="L79" i="2"/>
  <c r="L83" i="2"/>
  <c r="L88" i="2"/>
  <c r="L102" i="2"/>
  <c r="L154" i="2"/>
  <c r="L150" i="2"/>
  <c r="L139" i="2"/>
  <c r="L136" i="2"/>
  <c r="L132" i="2"/>
  <c r="P3" i="2" a="1"/>
  <c r="P3" i="2" s="1"/>
  <c r="P4" i="2" a="1"/>
  <c r="P4" i="2" s="1"/>
  <c r="P42" i="2" a="1"/>
  <c r="P42" i="2" s="1"/>
  <c r="P48" i="2" a="1"/>
  <c r="P48" i="2" s="1"/>
  <c r="P49" i="2" a="1"/>
  <c r="P49" i="2" s="1"/>
  <c r="P50" i="2" a="1"/>
  <c r="P50" i="2" s="1"/>
  <c r="P52" i="2" a="1"/>
  <c r="P52" i="2" s="1"/>
  <c r="P53" i="2" a="1"/>
  <c r="P53" i="2" s="1"/>
  <c r="P54" i="2" a="1"/>
  <c r="P54" i="2" s="1"/>
  <c r="P55" i="2" a="1"/>
  <c r="P55" i="2" s="1"/>
  <c r="P56" i="2" a="1"/>
  <c r="P56" i="2" s="1"/>
  <c r="P57" i="2" a="1"/>
  <c r="P57" i="2" s="1"/>
  <c r="P58" i="2" a="1"/>
  <c r="P58" i="2" s="1"/>
  <c r="P59" i="2" a="1"/>
  <c r="P59" i="2" s="1"/>
  <c r="P60" i="2" a="1"/>
  <c r="P60" i="2" s="1"/>
  <c r="P101" i="2" a="1"/>
  <c r="P101" i="2" s="1"/>
  <c r="P102" i="2" a="1"/>
  <c r="P102" i="2" s="1"/>
  <c r="P103" i="2" a="1"/>
  <c r="P103" i="2" s="1"/>
  <c r="P104" i="2" a="1"/>
  <c r="P104" i="2" s="1"/>
  <c r="P105" i="2" a="1"/>
  <c r="P105" i="2" s="1"/>
  <c r="P106" i="2" a="1"/>
  <c r="P106" i="2" s="1"/>
  <c r="P107" i="2" a="1"/>
  <c r="P107" i="2" s="1"/>
  <c r="P108" i="2" a="1"/>
  <c r="P108" i="2" s="1"/>
  <c r="P109" i="2" a="1"/>
  <c r="P109" i="2" s="1"/>
  <c r="P110" i="2" a="1"/>
  <c r="P110" i="2" s="1"/>
  <c r="P2" i="2" a="1"/>
  <c r="P2" i="2" s="1"/>
  <c r="P111" i="2" s="1" a="1"/>
  <c r="P111" i="2" s="1"/>
  <c r="L34" i="2" l="1"/>
  <c r="L47" i="2" s="1"/>
  <c r="L157" i="2"/>
  <c r="L159" i="2" l="1"/>
  <c r="P51" i="2" l="1" a="1"/>
  <c r="P51" i="2" s="1"/>
  <c r="P5" i="2" a="1"/>
  <c r="P5" i="2" s="1"/>
  <c r="P17" i="2" a="1"/>
  <c r="P17" i="2" s="1"/>
  <c r="P33" i="2" a="1"/>
  <c r="P33" i="2" s="1"/>
  <c r="P61" i="2" a="1"/>
  <c r="P61" i="2" s="1"/>
  <c r="P77" i="2" a="1"/>
  <c r="P77" i="2" s="1"/>
  <c r="P95" i="2" a="1"/>
  <c r="P95" i="2" s="1"/>
  <c r="P100" i="2" a="1"/>
  <c r="P100" i="2" s="1"/>
  <c r="P26" i="2" a="1"/>
  <c r="P26" i="2" s="1"/>
  <c r="P46" i="2" a="1"/>
  <c r="P46" i="2" s="1"/>
  <c r="P74" i="2" a="1"/>
  <c r="P74" i="2" s="1"/>
  <c r="P90" i="2" a="1"/>
  <c r="P90" i="2" s="1"/>
  <c r="P10" i="2" a="1"/>
  <c r="P10" i="2" s="1"/>
  <c r="P24" i="2" a="1"/>
  <c r="P24" i="2" s="1"/>
  <c r="P40" i="2" a="1"/>
  <c r="P40" i="2" s="1"/>
  <c r="P72" i="2" a="1"/>
  <c r="P72" i="2" s="1"/>
  <c r="P88" i="2" a="1"/>
  <c r="P88" i="2" s="1"/>
  <c r="P11" i="2" a="1"/>
  <c r="P11" i="2" s="1"/>
  <c r="P27" i="2" a="1"/>
  <c r="P27" i="2" s="1"/>
  <c r="P43" i="2" a="1"/>
  <c r="P43" i="2" s="1"/>
  <c r="P71" i="2" a="1"/>
  <c r="P71" i="2" s="1"/>
  <c r="P91" i="2" a="1"/>
  <c r="P91" i="2" s="1"/>
  <c r="P7" i="2" a="1"/>
  <c r="P7" i="2" s="1"/>
  <c r="P21" i="2" a="1"/>
  <c r="P21" i="2" s="1"/>
  <c r="P37" i="2" a="1"/>
  <c r="P37" i="2" s="1"/>
  <c r="P65" i="2" a="1"/>
  <c r="P65" i="2" s="1"/>
  <c r="P81" i="2" a="1"/>
  <c r="P81" i="2" s="1"/>
  <c r="P14" i="2" a="1"/>
  <c r="P14" i="2" s="1"/>
  <c r="P30" i="2" a="1"/>
  <c r="P30" i="2" s="1"/>
  <c r="P62" i="2" a="1"/>
  <c r="P62" i="2" s="1"/>
  <c r="P78" i="2" a="1"/>
  <c r="P78" i="2" s="1"/>
  <c r="P97" i="2" a="1"/>
  <c r="P97" i="2" s="1"/>
  <c r="P12" i="2" a="1"/>
  <c r="P12" i="2" s="1"/>
  <c r="P28" i="2" a="1"/>
  <c r="P28" i="2" s="1"/>
  <c r="P44" i="2" a="1"/>
  <c r="P44" i="2" s="1"/>
  <c r="P76" i="2" a="1"/>
  <c r="P76" i="2" s="1"/>
  <c r="P93" i="2" a="1"/>
  <c r="P93" i="2" s="1"/>
  <c r="P15" i="2" a="1"/>
  <c r="P15" i="2" s="1"/>
  <c r="P31" i="2" a="1"/>
  <c r="P31" i="2" s="1"/>
  <c r="P47" i="2" a="1"/>
  <c r="P47" i="2" s="1"/>
  <c r="P75" i="2" a="1"/>
  <c r="P75" i="2" s="1"/>
  <c r="P99" i="2" a="1"/>
  <c r="P99" i="2" s="1"/>
  <c r="P9" i="2" a="1"/>
  <c r="P9" i="2" s="1"/>
  <c r="P25" i="2" a="1"/>
  <c r="P25" i="2" s="1"/>
  <c r="P41" i="2" a="1"/>
  <c r="P41" i="2" s="1"/>
  <c r="P69" i="2" a="1"/>
  <c r="P69" i="2" s="1"/>
  <c r="P85" i="2" a="1"/>
  <c r="P85" i="2" s="1"/>
  <c r="P92" i="2" a="1"/>
  <c r="P92" i="2" s="1"/>
  <c r="P18" i="2" a="1"/>
  <c r="P18" i="2" s="1"/>
  <c r="P34" i="2" a="1"/>
  <c r="P34" i="2" s="1"/>
  <c r="P66" i="2" a="1"/>
  <c r="P66" i="2" s="1"/>
  <c r="P80" i="2" a="1"/>
  <c r="P80" i="2" s="1"/>
  <c r="P6" i="2" a="1"/>
  <c r="P6" i="2" s="1"/>
  <c r="P16" i="2" a="1"/>
  <c r="P16" i="2" s="1"/>
  <c r="P32" i="2" a="1"/>
  <c r="P32" i="2" s="1"/>
  <c r="P64" i="2" a="1"/>
  <c r="P64" i="2" s="1"/>
  <c r="P82" i="2" a="1"/>
  <c r="P82" i="2" s="1"/>
  <c r="P94" i="2" a="1"/>
  <c r="P94" i="2" s="1"/>
  <c r="P19" i="2" a="1"/>
  <c r="P19" i="2" s="1"/>
  <c r="P35" i="2" a="1"/>
  <c r="P35" i="2" s="1"/>
  <c r="P63" i="2" a="1"/>
  <c r="P63" i="2" s="1"/>
  <c r="P79" i="2" a="1"/>
  <c r="P79" i="2" s="1"/>
  <c r="P13" i="2" a="1"/>
  <c r="P13" i="2" s="1"/>
  <c r="P29" i="2" a="1"/>
  <c r="P29" i="2" s="1"/>
  <c r="P45" i="2" a="1"/>
  <c r="P45" i="2" s="1"/>
  <c r="P73" i="2" a="1"/>
  <c r="P73" i="2" s="1"/>
  <c r="P89" i="2" a="1"/>
  <c r="P89" i="2" s="1"/>
  <c r="P96" i="2" a="1"/>
  <c r="P96" i="2" s="1"/>
  <c r="P22" i="2" a="1"/>
  <c r="P22" i="2" s="1"/>
  <c r="P38" i="2" a="1"/>
  <c r="P38" i="2" s="1"/>
  <c r="P70" i="2" a="1"/>
  <c r="P70" i="2" s="1"/>
  <c r="P84" i="2" a="1"/>
  <c r="P84" i="2" s="1"/>
  <c r="P8" i="2" a="1"/>
  <c r="P8" i="2" s="1"/>
  <c r="P20" i="2" a="1"/>
  <c r="P20" i="2" s="1"/>
  <c r="P36" i="2" a="1"/>
  <c r="P36" i="2" s="1"/>
  <c r="P68" i="2" a="1"/>
  <c r="P68" i="2" s="1"/>
  <c r="P86" i="2" a="1"/>
  <c r="P86" i="2" s="1"/>
  <c r="P98" i="2" a="1"/>
  <c r="P98" i="2" s="1"/>
  <c r="P23" i="2" a="1"/>
  <c r="P23" i="2" s="1"/>
  <c r="P39" i="2" a="1"/>
  <c r="P39" i="2" s="1"/>
  <c r="P67" i="2" a="1"/>
  <c r="P67" i="2" s="1"/>
  <c r="P83" i="2" a="1"/>
  <c r="P83" i="2" s="1"/>
  <c r="P87" i="2" a="1"/>
  <c r="P87" i="2" s="1"/>
  <c r="H122" i="1" l="1"/>
  <c r="E124" i="1" a="1"/>
  <c r="E12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3" i="1" a="1"/>
  <c r="E73" i="1" s="1"/>
  <c r="E74" i="1" a="1"/>
  <c r="E74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9" i="1" a="1"/>
  <c r="E89" i="1" s="1"/>
  <c r="E90" i="1" a="1"/>
  <c r="E90" i="1" s="1"/>
  <c r="E91" i="1" a="1"/>
  <c r="E91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3" i="1" a="1"/>
  <c r="E123" i="1" s="1"/>
  <c r="E4" i="1" a="1"/>
  <c r="E4" i="1" s="1"/>
  <c r="H112" i="1"/>
  <c r="H98" i="1"/>
  <c r="H92" i="1"/>
  <c r="H88" i="1"/>
  <c r="H75" i="1"/>
  <c r="H72" i="1"/>
  <c r="H46" i="1"/>
  <c r="H30" i="1"/>
  <c r="H3" i="1"/>
  <c r="W39" i="1" l="1"/>
  <c r="W35" i="1"/>
  <c r="W40" i="1"/>
  <c r="W41" i="1"/>
  <c r="W33" i="1"/>
  <c r="W32" i="1"/>
  <c r="W31" i="1"/>
  <c r="W37" i="1"/>
  <c r="W36" i="1"/>
  <c r="W38" i="1"/>
  <c r="H42" i="1"/>
  <c r="H111" i="1"/>
  <c r="W34" i="1" l="1"/>
  <c r="H43" i="1"/>
  <c r="H128" i="1" s="1"/>
  <c r="X86" i="2" l="1"/>
  <c r="X50" i="2"/>
  <c r="K10" i="2" s="1" a="1"/>
  <c r="K10" i="2" s="1"/>
  <c r="X76" i="2"/>
  <c r="X107" i="2" l="1"/>
  <c r="K14" i="2" s="1" a="1"/>
  <c r="K14" i="2" s="1"/>
  <c r="X60" i="2"/>
  <c r="K27" i="2" s="1" a="1"/>
  <c r="K27" i="2" s="1"/>
  <c r="X111" i="2"/>
  <c r="X34" i="2"/>
  <c r="X43" i="2"/>
  <c r="X23" i="2"/>
  <c r="X13" i="2"/>
  <c r="X18" i="2"/>
  <c r="X37" i="2"/>
  <c r="X94" i="2"/>
  <c r="X104" i="2"/>
  <c r="K7" i="2" s="1" a="1"/>
  <c r="K7" i="2" s="1"/>
  <c r="X15" i="2"/>
  <c r="X71" i="2"/>
  <c r="X81" i="2"/>
  <c r="X19" i="2"/>
  <c r="X87" i="2"/>
  <c r="X99" i="2"/>
  <c r="X97" i="2"/>
  <c r="X8" i="2"/>
  <c r="X22" i="2"/>
  <c r="X9" i="2"/>
  <c r="X91" i="2"/>
  <c r="X44" i="2"/>
  <c r="X17" i="2"/>
  <c r="X51" i="2"/>
  <c r="X102" i="2"/>
  <c r="K5" i="2" s="1" a="1"/>
  <c r="K5" i="2" s="1"/>
  <c r="X31" i="2"/>
  <c r="X52" i="2"/>
  <c r="K13" i="2" s="1" a="1"/>
  <c r="K13" i="2" s="1"/>
  <c r="X79" i="2"/>
  <c r="X3" i="2"/>
  <c r="K9" i="2" s="1" a="1"/>
  <c r="K9" i="2" s="1"/>
  <c r="X35" i="2"/>
  <c r="X4" i="2"/>
  <c r="K16" i="2" s="1" a="1"/>
  <c r="K16" i="2" s="1"/>
  <c r="X67" i="2"/>
  <c r="X88" i="2"/>
  <c r="X63" i="2"/>
  <c r="X10" i="2"/>
  <c r="X61" i="2"/>
  <c r="X28" i="2"/>
  <c r="X90" i="2"/>
  <c r="X12" i="2"/>
  <c r="X100" i="2"/>
  <c r="X33" i="2"/>
  <c r="X20" i="2"/>
  <c r="X69" i="2"/>
  <c r="X64" i="2"/>
  <c r="X2" i="2"/>
  <c r="K8" i="2" s="1" a="1"/>
  <c r="K8" i="2" s="1"/>
  <c r="X93" i="2"/>
  <c r="X103" i="2"/>
  <c r="K6" i="2" s="1" a="1"/>
  <c r="K6" i="2" s="1"/>
  <c r="X21" i="2"/>
  <c r="X105" i="2"/>
  <c r="K11" i="2" s="1" a="1"/>
  <c r="K11" i="2" s="1"/>
  <c r="X54" i="2"/>
  <c r="K20" i="2" s="1" a="1"/>
  <c r="K20" i="2" s="1"/>
  <c r="X41" i="2"/>
  <c r="X36" i="2"/>
  <c r="X73" i="2"/>
  <c r="X96" i="2"/>
  <c r="X38" i="2"/>
  <c r="X75" i="2"/>
  <c r="X32" i="2"/>
  <c r="X6" i="2"/>
  <c r="X72" i="2"/>
  <c r="X74" i="2"/>
  <c r="X77" i="2"/>
  <c r="X66" i="2"/>
  <c r="X26" i="2"/>
  <c r="X89" i="2"/>
  <c r="X39" i="2"/>
  <c r="X47" i="2"/>
  <c r="X92" i="2"/>
  <c r="X108" i="2"/>
  <c r="K15" i="2" s="1" a="1"/>
  <c r="K15" i="2" s="1"/>
  <c r="X110" i="2"/>
  <c r="K21" i="2" s="1" a="1"/>
  <c r="K21" i="2" s="1"/>
  <c r="X49" i="2"/>
  <c r="K4" i="2" s="1" a="1"/>
  <c r="K4" i="2" s="1"/>
  <c r="X70" i="2"/>
  <c r="X40" i="2"/>
  <c r="X106" i="2"/>
  <c r="K12" i="2" s="1" a="1"/>
  <c r="K12" i="2" s="1"/>
  <c r="X24" i="2"/>
  <c r="X65" i="2"/>
  <c r="X14" i="2"/>
  <c r="X16" i="2"/>
  <c r="X98" i="2"/>
  <c r="X7" i="2"/>
  <c r="X62" i="2"/>
  <c r="X95" i="2"/>
  <c r="X5" i="2"/>
  <c r="X45" i="2"/>
  <c r="X25" i="2"/>
  <c r="X68" i="2"/>
  <c r="X30" i="2"/>
  <c r="X27" i="2"/>
  <c r="X46" i="2"/>
  <c r="X11" i="2"/>
  <c r="X42" i="2"/>
  <c r="K17" i="2" s="1" a="1"/>
  <c r="K17" i="2" s="1"/>
  <c r="X78" i="2"/>
  <c r="X29" i="2"/>
  <c r="X80" i="2"/>
  <c r="X101" i="2"/>
  <c r="K28" i="2" s="1" a="1"/>
  <c r="K28" i="2" s="1"/>
  <c r="X59" i="2"/>
  <c r="K26" i="2" s="1" a="1"/>
  <c r="K26" i="2" s="1"/>
  <c r="X55" i="2"/>
  <c r="K22" i="2" s="1" a="1"/>
  <c r="K22" i="2" s="1"/>
  <c r="X48" i="2"/>
  <c r="K29" i="2" s="1" a="1"/>
  <c r="K29" i="2" s="1"/>
  <c r="X84" i="2"/>
  <c r="X85" i="2"/>
  <c r="X83" i="2"/>
  <c r="X58" i="2" l="1"/>
  <c r="K25" i="2" s="1" a="1"/>
  <c r="K25" i="2" s="1"/>
  <c r="X53" i="2"/>
  <c r="K19" i="2" s="1" a="1"/>
  <c r="K19" i="2" s="1"/>
  <c r="X56" i="2"/>
  <c r="K23" i="2" s="1" a="1"/>
  <c r="K23" i="2" s="1"/>
  <c r="X109" i="2"/>
  <c r="K18" i="2" s="1" a="1"/>
  <c r="K18" i="2" s="1"/>
  <c r="X57" i="2"/>
  <c r="K24" i="2" s="1" a="1"/>
  <c r="K24" i="2" s="1"/>
  <c r="X8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<sst xmlns="http://schemas.openxmlformats.org/spreadsheetml/2006/main" count="1092" uniqueCount="219">
  <si>
    <t>Income</t>
  </si>
  <si>
    <t>Billable Expense Income</t>
  </si>
  <si>
    <t>Sales</t>
  </si>
  <si>
    <t>Mailchimp 01/20 PURCHASE Atlanta GA DEBIT CARD *7411</t>
  </si>
  <si>
    <t>ELEMENTOR 01/24 PURCHASE WILMINGTON DE DEBIT CARD *7429</t>
  </si>
  <si>
    <t>REALLY-SIMPLE-SSL 01/24 PURCHASE GRONINGEN DEBIT CARD *7429</t>
  </si>
  <si>
    <t>COMPLIANZ-GDPR-PR 01/25 PURCHASE GRONINGEN DEBIT CARD *7429</t>
  </si>
  <si>
    <t>INTERNATIONAL TRANSACTION FEE 01/25 COMPLIANZ-GDPR-PR GRONINGEN DEBIT CARD *7429</t>
  </si>
  <si>
    <t>INTERNATIONAL TRANSACTION FEE 01/24 REALLY-SIMPLE-SSL GRONINGEN DEBIT CARD *7429</t>
  </si>
  <si>
    <t>Mailchimp 02/20 PURCHASE Atlanta GA DEBIT CARD *7411</t>
  </si>
  <si>
    <t>MONSTERINSIGHTS W 03/16 PURCHASE PALM BEACH GA FL DEBIT CARD *7429</t>
  </si>
  <si>
    <t>AIOSEO - ORDER 16 03/16 PURCHASE PALM BEACH GA FL DEBIT CARD *7429</t>
  </si>
  <si>
    <t>Mailchimp 03/20 PURCHASE Atlanta GA DEBIT CARD *7411</t>
  </si>
  <si>
    <t>SOFTACULOUS 04/01 PURCHASE ABU DHABI DEBIT CARD *7429</t>
  </si>
  <si>
    <t>PADDLE.NET* PLUGI 04/02 PURCHASE ASTORIA NY DEBIT CARD *7429</t>
  </si>
  <si>
    <t>INTERNATIONAL TRANSACTION FEE 04/01 SOFTACULOUS ABU DHABI DEBIT CARD *7429</t>
  </si>
  <si>
    <t>STK*Shutterstock 04/03 PURCHASE 8666633954 NY DEBIT CARD *7411</t>
  </si>
  <si>
    <t>CROCOBLOCK.COM 04/10 PURCHASE FORT LAUDERDA FL DEBIT CARD *7429</t>
  </si>
  <si>
    <t>Mailchimp 04/20 PURCHASE Atlanta GA DEBIT CARD *7411</t>
  </si>
  <si>
    <t>Mailchimp 05/20 PURCHASE Atlanta GA DEBIT CARD *7411</t>
  </si>
  <si>
    <t>DOWNLOADMO* #5533 06/14 PURCHASE 00 DEBIT CARD *7429</t>
  </si>
  <si>
    <t>Mailchimp 06/20 PURCHASE 6789990141 GA DEBIT CARD *7411</t>
  </si>
  <si>
    <t>Mailchimp 07/20 PURCHASE 6789990141 GA DEBIT CARD *7411</t>
  </si>
  <si>
    <t>Mailchimp 08/20 PURCHASE 6789990141 GA DEBIT CARD *7411</t>
  </si>
  <si>
    <t>Mailchimp 09/20 PURCHASE 6789990141 GA DEBIT CARD *7411</t>
  </si>
  <si>
    <t>Mailchimp 10/20 PURCHASE 6789990141 GA DEBIT CARD *7411</t>
  </si>
  <si>
    <t>Mailchimp 11/20 PURCHASE 6789990141 GA DEBIT CARD *7411</t>
  </si>
  <si>
    <t>INMOTIONHOSTING.C 11/20 PURCHASE 8883214678 CA DEBIT CARD *7429</t>
  </si>
  <si>
    <t>Mailchimp 12/20 PURCHASE 6789990141 GA DEBIT CARD *7411</t>
  </si>
  <si>
    <t>PEREGRINE AVIONI DES:QUICKBOOKS ID:375020979 INDN:AVIAGLOBAL GROUP, LLC CO ID:1722616653 PPD</t>
  </si>
  <si>
    <t>Total Income</t>
  </si>
  <si>
    <t>Gross Profit</t>
  </si>
  <si>
    <t>Expenses</t>
  </si>
  <si>
    <t>Bank Charges &amp; Fees</t>
  </si>
  <si>
    <t>Monthly Fee Business Adv Relationship</t>
  </si>
  <si>
    <t>INTERNATIONAL TRANSACTION FEE 01/02 OWL FOR THUNDERBI WIESBADEN DEBIT CARD *7429</t>
  </si>
  <si>
    <t>External transfer fee - 3 Day - 03/31/2023 Confirmation: 432156074</t>
  </si>
  <si>
    <t>External transfer fee - 3 Day - 03/31/2023 Confirmation: 432156294</t>
  </si>
  <si>
    <t>External transfer fee - 3 Day - 04/10/2023 Confirmation: 433411740</t>
  </si>
  <si>
    <t>External transfer fee - Next Day - 06/16/2023 Confirmation: 442983694</t>
  </si>
  <si>
    <t>External transfer fee - Next Day - 06/16/2023 Confirmation: 442983904</t>
  </si>
  <si>
    <t>External transfer fee - Next Day - 08/07/2023 Confirmation: 450079726</t>
  </si>
  <si>
    <t>External transfer fee - Next Day - 08/07/2023 Confirmation: 450079744</t>
  </si>
  <si>
    <t>External transfer fee - Next Day - 09/14/2023 Confirmation: 455648206</t>
  </si>
  <si>
    <t>External transfer fee - Next Day - 09/14/2023 Confirmation: 455648414</t>
  </si>
  <si>
    <t>External transfer fee - Next Day - 11/01/2023 Confirmation: 462649388</t>
  </si>
  <si>
    <t>Dues</t>
  </si>
  <si>
    <t>Legal &amp; Professional Services</t>
  </si>
  <si>
    <t>MICHAEL L STUCK C 01/17 PURCHASE SCOTTSDALE AZ DEBIT CARD *0975</t>
  </si>
  <si>
    <t>TRANSFER AVIAGLOBAL GROUP, LL:Forrest Colliver Confirmation# 1313182334</t>
  </si>
  <si>
    <t>Postage</t>
  </si>
  <si>
    <t>STAMPS.COM 01/14 PURCHASE 855-608-2677 TX DEBIT CARD *7411</t>
  </si>
  <si>
    <t>STAMPS.COM 02/13 PURCHASE 855-608-2677 TX DEBIT CARD *7411</t>
  </si>
  <si>
    <t>STAMPS.COM 04/14 PURCHASE 855-608-2677 TX DEBIT CARD *7411</t>
  </si>
  <si>
    <t>STAMPS.COM 05/14 PURCHASE 855-608-2677 TX DEBIT CARD *7411</t>
  </si>
  <si>
    <t>STAMPS.COM 06/14 PURCHASE 8556082677 TX DEBIT CARD *7411</t>
  </si>
  <si>
    <t>STAMPS.COM 07/14 PURCHASE 8556082677 TX DEBIT CARD *7411</t>
  </si>
  <si>
    <t>STAMPS.COM 08/13 PURCHASE 8556082677 TX DEBIT CARD *7411</t>
  </si>
  <si>
    <t>STAMPS.COM 09/14 PURCHASE 8556082677 TX DEBIT CARD *7411</t>
  </si>
  <si>
    <t>STAMPS.COM 10/14 PURCHASE 8556082677 TX DEBIT CARD *7411</t>
  </si>
  <si>
    <t>STAMPS.COM 11/13 PURCHASE 8556082677 TX DEBIT CARD *7411</t>
  </si>
  <si>
    <t>STAMPS.COM 12/13 PURCHASE 8556082677 TX DEBIT CARD *7411</t>
  </si>
  <si>
    <t>Meals &amp; Entertainment</t>
  </si>
  <si>
    <t>ITALIAN OVEN 11/01 PURCHASE MC LEAN VA DEBIT CARD *7411</t>
  </si>
  <si>
    <t>CAPRI RISTORANTE 11/02 PURCHASE MCLEAN VA DEBIT CARD *7411</t>
  </si>
  <si>
    <t>Web Tools</t>
  </si>
  <si>
    <t>OWL FOR THUNDERBI 01/02 PURCHASE WIESBADEN DEBIT CARD *7429</t>
  </si>
  <si>
    <t>STK*Shutterstock 09/26 PURCHASE 8666633954 NY DEBIT CARD *7411</t>
  </si>
  <si>
    <t>STK*Shutterstock 10/26 PURCHASE 8666633954 NY DEBIT CARD *7411</t>
  </si>
  <si>
    <t>STK*Shutterstock 11/26 PURCHASE 8666633954 NY DEBIT CARD *7411</t>
  </si>
  <si>
    <t>STK*Shutterstock 12/26 PURCHASE 8666633954 NY DEBIT CARD *7411</t>
  </si>
  <si>
    <t>Email Services</t>
  </si>
  <si>
    <t>MAILCHIMP *MISC 01/18 PURCHASE MAILCHIMP.COM GA DEBIT CARD *7411</t>
  </si>
  <si>
    <t>MAILCHIMP *MISC 02/18 PURCHASE MAILCHIMP.COM GA DEBIT CARD *7411</t>
  </si>
  <si>
    <t>MAILCHIMP *MISC 03/18 PURCHASE MAILCHIMP.COM GA DEBIT CARD *7411</t>
  </si>
  <si>
    <t>MAILCHIMP *MISC 04/18 PURCHASE MAILCHIMP.COM GA DEBIT CARD *7411</t>
  </si>
  <si>
    <t>MAILCHIMP *MISC 05/18 PURCHASE MAILCHIMP.COM GA DEBIT CARD *7411</t>
  </si>
  <si>
    <t>MAILCHIMP *MISC 06/18 PURCHASE GA DEBIT CARD *7411</t>
  </si>
  <si>
    <t>MAILCHIMP *MISC 07/18 PURCHASE GA DEBIT CARD *7411</t>
  </si>
  <si>
    <t>MAILCHIMP *MISC 08/18 PURCHASE GA DEBIT CARD *7411</t>
  </si>
  <si>
    <t>MAILCHIMP *MISC 09/18 PURCHASE GA DEBIT CARD *7411</t>
  </si>
  <si>
    <t>MAILCHIMP *MISC 10/18 PURCHASE MAILCHIMP.COM GA DEBIT CARD *7411</t>
  </si>
  <si>
    <t>MAILCHIMP *MISC 11/18 PURCHASE MAILCHIMP.COM GA DEBIT CARD *7411</t>
  </si>
  <si>
    <t>MAILCHIMP *MISC 12/18 PURCHASE MAILCHIMP.COM GA DEBIT CARD *7411</t>
  </si>
  <si>
    <t>Total Office Expenses</t>
  </si>
  <si>
    <t>Distributions</t>
  </si>
  <si>
    <t>Online Banking Transfer Conf# bxxh9vevj; AERO BUSINESS DEVELOPEMENT LLC</t>
  </si>
  <si>
    <t>TRANSFER AVIAGLOBAL GROUP, LL:ADS-B Global LLC Confirmation# 3928777245</t>
  </si>
  <si>
    <t>TRANSFER AVIAGLOBAL GROUP, LL:Forrest Colliver Confirmation# 1728784085</t>
  </si>
  <si>
    <t>TRANSFER AVIAGLOBAL GROUP, LL:ADS-B Global LLC Confirmation# 0694467400</t>
  </si>
  <si>
    <t>TRANSFER AVIAGLOBAL GROUP, LL:Forrest Colliver Confirmation# 0694474763</t>
  </si>
  <si>
    <t>TRANSFER AVIAGLOBAL GROUP, LL:ADS-B Global LLC Confirmation# 0440650811</t>
  </si>
  <si>
    <t>TRANSFER AVIAGLOBAL GROUP, LL:Forrest Colliver Confirmation# 1340651279</t>
  </si>
  <si>
    <t>TRANSFER AVIAGLOBAL GROUP, LL:ADS-B Global LLC Confirmation# 0671784192</t>
  </si>
  <si>
    <t>TRANSFER AVIAGLOBAL GROUP, LL:Forrest Colliver Confirmation# 1671790241</t>
  </si>
  <si>
    <t>Net Income</t>
  </si>
  <si>
    <t>TRANSFER AVIAGLOBAL GROUP, LL:Forrest Colliver Confirmation# 0186632747</t>
  </si>
  <si>
    <t>TRANSFER AVIAGLOBAL GROUP, LL:Forrest Colliver Confirmation# 0187680813</t>
  </si>
  <si>
    <t>Loan Repayment</t>
  </si>
  <si>
    <t/>
  </si>
  <si>
    <t>FWC</t>
  </si>
  <si>
    <t>AE</t>
  </si>
  <si>
    <t>AGG</t>
  </si>
  <si>
    <t>Bank Charge</t>
  </si>
  <si>
    <t>Peregrine</t>
  </si>
  <si>
    <t>Pmt</t>
  </si>
  <si>
    <t>LRC</t>
  </si>
  <si>
    <t>Stamps</t>
  </si>
  <si>
    <t>HEA</t>
  </si>
  <si>
    <t>Taxes</t>
  </si>
  <si>
    <t>Mailchimp</t>
  </si>
  <si>
    <t>STAMPS.COM 03/14 PURCHASE 855-608-2677 TX DEBIT CARD *7411</t>
  </si>
  <si>
    <t>Distibution</t>
  </si>
  <si>
    <t>Images</t>
  </si>
  <si>
    <t>Legal Fees</t>
  </si>
  <si>
    <t>Audible*B08Q69O13 10/20 PURCHASE 8882835051 NJ DEBIT CARD *7411</t>
  </si>
  <si>
    <t>Error</t>
  </si>
  <si>
    <t>Bank Transfer</t>
  </si>
  <si>
    <t>ONLINE TRANSFER FROM COLLIVER F REF #IB0L6XZJPF CHECKING INITIAL DEPOSIT</t>
  </si>
  <si>
    <t>Meeting</t>
  </si>
  <si>
    <t>HARLAND CLARKE CHECK/ACC. 111323 00686727575482 AEROSPACE EDGE LLC</t>
  </si>
  <si>
    <t>Checks</t>
  </si>
  <si>
    <t>Reimbursement</t>
  </si>
  <si>
    <t>Date</t>
  </si>
  <si>
    <t>Transaction</t>
  </si>
  <si>
    <t>Amount</t>
  </si>
  <si>
    <t>Who</t>
  </si>
  <si>
    <t>Client</t>
  </si>
  <si>
    <t>Class</t>
  </si>
  <si>
    <t>020-22</t>
  </si>
  <si>
    <t>002-23</t>
  </si>
  <si>
    <t>004-23</t>
  </si>
  <si>
    <t>001-23</t>
  </si>
  <si>
    <t>007-23</t>
  </si>
  <si>
    <t>005-23</t>
  </si>
  <si>
    <t>006-23</t>
  </si>
  <si>
    <t>008-23</t>
  </si>
  <si>
    <t>009-23</t>
  </si>
  <si>
    <t>010-23</t>
  </si>
  <si>
    <t>011-23</t>
  </si>
  <si>
    <t>012-23</t>
  </si>
  <si>
    <t>013-23</t>
  </si>
  <si>
    <t>003-24</t>
  </si>
  <si>
    <t>001-24</t>
  </si>
  <si>
    <t>Invoice</t>
  </si>
  <si>
    <t>Paid?</t>
  </si>
  <si>
    <t>MailChimp 12/20 PURCHASE Atlanta GA DEBIT CARD *7411</t>
  </si>
  <si>
    <t>Bank Charges</t>
  </si>
  <si>
    <t>Supplies</t>
  </si>
  <si>
    <t>Business Meetings</t>
  </si>
  <si>
    <t>Professional Expenses</t>
  </si>
  <si>
    <t>Erroneous Charges</t>
  </si>
  <si>
    <t>Transfers</t>
  </si>
  <si>
    <t>Expense Total</t>
  </si>
  <si>
    <t>Description</t>
  </si>
  <si>
    <t>Category</t>
  </si>
  <si>
    <t>Receipt File</t>
  </si>
  <si>
    <t>230120 - Peregrine - Mailchimp Essentials MC17521714.pdf</t>
  </si>
  <si>
    <t>230124 - Elementor Peregrine 12843418.pdf</t>
  </si>
  <si>
    <t>230124 - Really Simple SSL Peregrine invoice 2023-1984.pdf</t>
  </si>
  <si>
    <t>230125 - Complianz Peregrine invoice 2023-0963.pdf</t>
  </si>
  <si>
    <t>230125 - INTERNATIONAL TRANSACTION FEE COMPLIANZ-GDPR-PR.pdf</t>
  </si>
  <si>
    <t>230125 - INTERNATIONAL TRANSACTION FEE REALLY-SIMPLE-SSL.pdf</t>
  </si>
  <si>
    <t>230220 - Peregrine - Mailchimp Essentials MC17730474.pdf</t>
  </si>
  <si>
    <t>220316 - Monster Insights Invoice 543619.pdf</t>
  </si>
  <si>
    <t>Peregrine - AISEO - Semper Plugins - Invoice_168735.pdf</t>
  </si>
  <si>
    <t>230320 - Peregrine - Mailchimp Essentials MC17945494.pdf</t>
  </si>
  <si>
    <t>230401 - Loginizer Plugin 944361.pdf</t>
  </si>
  <si>
    <t>230402 - News Ticker for Elementor 48516875.pdf</t>
  </si>
  <si>
    <t>230403 - INTERNATIONAL TRANSACTION FEE 04-01 SOFTACULOUS.pdf</t>
  </si>
  <si>
    <t>230403 - Shutterstock CS-02A3A-5C35.pdf</t>
  </si>
  <si>
    <t>230410 - Crocoblock JetElements 1478336.pdf</t>
  </si>
  <si>
    <t>230420 - Peregrine - Mailchimp Essentials MC18166806.pdf</t>
  </si>
  <si>
    <t>230520 - Peregrine - Mailchimp Essentials MC18387798.pdf</t>
  </si>
  <si>
    <t>230614 - Download monitor invoice-4840.pdf</t>
  </si>
  <si>
    <t>230620 - Peregrine - Mailchimp Essentials MC18605982.pdf</t>
  </si>
  <si>
    <t>230720 - Peregrine - Mailchimp Essentials MC18821094.pdf</t>
  </si>
  <si>
    <t>230820 - Peregrine - Mailchimp Essentials MC19034002.pdf</t>
  </si>
  <si>
    <t>230920 - Peregrine - Mailchimp Essentials MC19246418.pdf</t>
  </si>
  <si>
    <t>231020 - Peregrine - Mailchimp Essentials MC19457770.pdf</t>
  </si>
  <si>
    <t>231120 - Peregrine - Mailchimp Essentials MC19670322.pdf</t>
  </si>
  <si>
    <t>231121 - InMotion Hosting - Receipt - IMH-314-144898-123.pdf</t>
  </si>
  <si>
    <t>231220 - Peregrine - Mailchimp Essentials MC19880374.pdf</t>
  </si>
  <si>
    <t>N/A</t>
  </si>
  <si>
    <t>230103 - INTERNATIONAL TRANSACTION FEE OWL FOR THUNDERBI.pdf</t>
  </si>
  <si>
    <t>None available</t>
  </si>
  <si>
    <t>No receipt - direct bank charge</t>
  </si>
  <si>
    <t>231101 - Italian Oven 0025515916988.pdf</t>
  </si>
  <si>
    <t>Missing receipt - Business Dinner</t>
  </si>
  <si>
    <t>231102 - Ristorante Capri 44.pdf</t>
  </si>
  <si>
    <t>220102 - OWL invoice 3-47107.pdf</t>
  </si>
  <si>
    <t>230118 - AE - Mailchimp Essentials MC17507446.pdf</t>
  </si>
  <si>
    <t>230218 - AE - Mailchimp Essentials MC17716990.pdf</t>
  </si>
  <si>
    <t>230318 - AE - Mailchimp Essentials MC17931934.pdf</t>
  </si>
  <si>
    <t>230418 - AE - Mailchimp Essentials MC18152450.pdf</t>
  </si>
  <si>
    <t>230518 - AE - Mailchimp Essentials MC18373670.pdf</t>
  </si>
  <si>
    <t>230618 - AE - Mailchimp Essentials MC18592130.pdf</t>
  </si>
  <si>
    <t>230718 - AE - Mailchimp Essentials MC18807170.pdf</t>
  </si>
  <si>
    <t>230818 - AE - Mailchimp Essentials MC19020518.pdf</t>
  </si>
  <si>
    <t>230918 - AE - Mailchimp Essentials MC19230542.pdf</t>
  </si>
  <si>
    <t>230926 - Shutterstock CS-024AB-AF51.pdf</t>
  </si>
  <si>
    <t>231018 - AE - Mailchimp Essentials MC19443354.pdf</t>
  </si>
  <si>
    <t>231026 - Shutterstock CS-0B461-0B40.pdf</t>
  </si>
  <si>
    <t>231118 - AE - Mailchimp Essentials MC19656378.pdf</t>
  </si>
  <si>
    <t>231126 - Shutterstock CS-0FEBE-91AA.pdf</t>
  </si>
  <si>
    <t>231218 - AE - Mailchimp Essentials MC19867178.pdf</t>
  </si>
  <si>
    <t>231226 - Shutterstock CS-0C789-DA58.pdf</t>
  </si>
  <si>
    <t>MStuck Tax Prep Invoice &amp; Receipt TY 2023.pdf</t>
  </si>
  <si>
    <t>230410 - Transfer to FWC for legal fees.pdf</t>
  </si>
  <si>
    <t>231023 - Audible transaction.pdf</t>
  </si>
  <si>
    <t>230330 - Dissolution Distribution Authorization - LRC FWC.pdf</t>
  </si>
  <si>
    <t>230331 - Member Distribution Authorization - LRC FWC.pdf</t>
  </si>
  <si>
    <t>230616 - Distribution Authorization - LRC FWC.pdf</t>
  </si>
  <si>
    <t>230807 - Distribution Authorization - LRC FWC.pdf</t>
  </si>
  <si>
    <t>230914 - Distribution Authorization - LRC FWC.pdf</t>
  </si>
  <si>
    <t>AeroBD - Hal</t>
  </si>
  <si>
    <t>ADS-B Global - Lee</t>
  </si>
  <si>
    <t>Forrest Colliver</t>
  </si>
  <si>
    <t>reimbursable business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</si>
</sst>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409]d\-mmm\-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44" fontId="0" fillId="0" borderId="0" xfId="0" applyNumberFormat="1"/>
    <xf numFmtId="14" fontId="0" fillId="0" borderId="1" xfId="0" applyNumberFormat="1" applyBorder="1"/>
    <xf numFmtId="0" fontId="0" fillId="0" borderId="1" xfId="0" applyBorder="1"/>
    <xf numFmtId="44" fontId="0" fillId="0" borderId="1" xfId="0" applyNumberFormat="1" applyBorder="1"/>
    <xf numFmtId="164" fontId="0" fillId="0" borderId="0" xfId="0" applyNumberFormat="1"/>
    <xf numFmtId="44" fontId="0" fillId="0" borderId="0" xfId="1" applyFont="1" applyFill="1" applyBorder="1"/>
    <xf numFmtId="164" fontId="0" fillId="0" borderId="1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d90b6f0b2a6ed39/Documents/Desktop/_AGG%20Temp%20Folder/230403%20-%20Invoicing.xlsm" TargetMode="External"/><Relationship Id="rId1" Type="http://schemas.openxmlformats.org/officeDocument/2006/relationships/externalLinkPath" Target="230403%20-%20Invoicing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d90b6f0b2a6ed39/Documents/Desktop/_AGG%20Temp%20Folder/AGG%20Sales%20Invoice%20Master%20current.xlsm" TargetMode="External"/><Relationship Id="rId1" Type="http://schemas.openxmlformats.org/officeDocument/2006/relationships/externalLinkPath" Target="AGG%20Sales%20Invoice%20Master%20curren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bit transactions"/>
      <sheetName val="2023 Invoice Payments"/>
      <sheetName val="Transactions"/>
      <sheetName val="DIssolution"/>
      <sheetName val="Peregrine transactions"/>
      <sheetName val="Lookup"/>
      <sheetName val="Sheet3"/>
      <sheetName val="Sheet2"/>
      <sheetName val="Sheet1"/>
      <sheetName val="Sheet4"/>
      <sheetName val="Sheet6"/>
      <sheetName val="Key"/>
      <sheetName val="BankTransactions"/>
    </sheetNames>
    <sheetDataSet>
      <sheetData sheetId="0">
        <row r="1">
          <cell r="A1" t="str">
            <v>Bank Acct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RA Sum 27JUL21"/>
      <sheetName val="Sales Invoice Sum 2020"/>
      <sheetName val="AGG Intl Inv MAS v01"/>
      <sheetName val="AGG USA Inv MAS v01"/>
      <sheetName val="AGGFFIR ER Inv 002-19 22SEP19"/>
      <sheetName val="AGGFFIR Inv 003-19 25NOV19"/>
      <sheetName val="AGGFFIR  ER Inv 004-19 25NOV19"/>
      <sheetName val="AGGRAMIGH ER Inv 001-20 03FEB20"/>
      <sheetName val="AGGRAMIGH ER Inv 002-20 03FEB20"/>
      <sheetName val="AGGRAMIGH Inv 003-20 08JUL 2020"/>
      <sheetName val="AGGRAMIGH ER Inv 004-20 15DEC20"/>
      <sheetName val="AGGPERAPA Inv 004-20 17JUL20"/>
      <sheetName val="AGGPERAPA Inv 005-20 31AUG20"/>
      <sheetName val="AGGPERAPA Inv 006-20 16SEP20"/>
      <sheetName val="AGGPERAPA Inv 007-20 16OCT20"/>
      <sheetName val="AGGPERAPA Inv 008-20 30NOV20"/>
      <sheetName val="AGGPERAPA Inv 009-20 17DEC20"/>
      <sheetName val="AGGPERAPA ER Inv 010-20 "/>
      <sheetName val="AGGPERAPA Inv 011-21 21JAN21"/>
      <sheetName val="AGGPERAPA ER Inv 011-21"/>
      <sheetName val="AGGPERAPA Inv 012-21 17FEB21"/>
      <sheetName val="AGGPERAPA Inv 013-21 15MAR21"/>
      <sheetName val="AGGASFAR ER Inv 014-21"/>
      <sheetName val="AGGPERAPA ER Inv 015-21"/>
      <sheetName val="AGGPERAPA Inv 016-21 16APR21"/>
      <sheetName val="AGGTAEMSR 017-21"/>
      <sheetName val="AGGPAS Inv 018 13MAY21"/>
      <sheetName val="AGGPERAPA Inv 019-21 15MAY21"/>
      <sheetName val="AGGPERAPA Inv 020-21 15JUN21"/>
      <sheetName val="AGGPERAPA Inv 021-21 15JUN21"/>
      <sheetName val="AGGPERAPA ER Inv 022-21 01JUL21"/>
      <sheetName val="AGGPERAPA Inv 023-21 15JUL21"/>
      <sheetName val="AGGPERAPA Inv 024-21 01SEP21"/>
      <sheetName val="AGGPERAPA Inv 025-21 15SEP21"/>
      <sheetName val="AGGPERAPA Inv 026-21 15OCT-21 "/>
      <sheetName val="AGGRAMIGH ER Inv 027-21"/>
      <sheetName val="AGGPERAPA ERInv 028-21 12NOV21 "/>
      <sheetName val="AGGPERAPA Inv 029-21 15NOV21"/>
      <sheetName val="AGGPAS Inv 030-21 22NOV21"/>
      <sheetName val="AGGPERAPA Inv 030-21 15DEC21"/>
      <sheetName val="AGGPERAPA ERInv 031-21 16DEC21"/>
      <sheetName val="AGGPERAPA Inv 001-22 15JAN22"/>
      <sheetName val="AGGPERAPA Inv 002-22 15FEB22"/>
      <sheetName val="AGGPERAPA ERInv 003-22 15FEB22"/>
      <sheetName val="AGGPERAPA Inv 004-22 15MAR22"/>
      <sheetName val="AGGPERAPA ERInv 005-22 15MAR22"/>
      <sheetName val="AGGPERAPA ERInv 006-22 23MAR22"/>
      <sheetName val="AGGPERAPA Inv 007-22 18MAR22"/>
      <sheetName val="AGGPERAPA Inv 008-22 26MAY22"/>
      <sheetName val="AGGPERAPA Inv 009-22 16JUN22"/>
      <sheetName val="AGGPERAPA Inv 010-22 15JUL22"/>
      <sheetName val="AGGPERAPA ERInv 011-22 15JUL22"/>
      <sheetName val="AGGPERAPA Inv 012-22 15AUG22"/>
      <sheetName val="AGGPERAPA Inv 013-22 15SEP22"/>
      <sheetName val="AGGPERAPA Inv 014-22 15OCT22"/>
      <sheetName val="AGGPERAPA ERInv 015-22 10NOV22"/>
      <sheetName val="AGGPERAPA Inv 016-22 02DEC22"/>
      <sheetName val="AGGPERAPA ERInv 017-22 02DEC22"/>
      <sheetName val="AGGPERAPA ERInv 018-22 02DEC22"/>
      <sheetName val="AGGPERAPA Inv 019-22 15DEC22"/>
      <sheetName val="AGGPERAPA ER Inv 020-22 26DEC22"/>
      <sheetName val="AGGPERAPA Inv 001-23 15Jan23"/>
      <sheetName val="AGGPERAPA Inv 002-23 20Feb23"/>
      <sheetName val="AGGPERAPA Inv 003-23 20Feb23"/>
      <sheetName val="AGGPERAPA Inv 004-23 17Mar23"/>
      <sheetName val="AGGPERAPA Inv 005-23 15 Apr23"/>
      <sheetName val="AGGPERAPA Inv 006-23 15May23"/>
      <sheetName val="AGGPERAPA Inv 007-23 15Jun23"/>
      <sheetName val="AGGPERAPA Inv 008-23 15Jul23"/>
      <sheetName val="AGGPERAPA Inv 009-23 15Aug23"/>
      <sheetName val="AGGPERAPA Inv 010-23 15Sep23"/>
      <sheetName val="AGGPERAPA Inv 011-23 15Oct23"/>
      <sheetName val="AGGPERAPA Inv 012-23 15Nov23"/>
      <sheetName val="AGGPERAPA Inv 013-23 31DEC23"/>
      <sheetName val="AGGPERAPA Inv 001-24 15JAN24"/>
      <sheetName val="AGGPERAPA Inv 002-24 15FEB24"/>
      <sheetName val="AGGPERAPA Inv 003-24 15MAR24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>
        <row r="62">
          <cell r="E62" t="e">
            <v>#REF!</v>
          </cell>
          <cell r="F62" t="e">
            <v>#N/A</v>
          </cell>
        </row>
        <row r="63">
          <cell r="E63" t="e">
            <v>#REF!</v>
          </cell>
          <cell r="F63" t="e">
            <v>#N/A</v>
          </cell>
        </row>
        <row r="64">
          <cell r="E64" t="e">
            <v>#REF!</v>
          </cell>
          <cell r="F64" t="e">
            <v>#N/A</v>
          </cell>
        </row>
        <row r="65">
          <cell r="E65" t="e">
            <v>#N/A</v>
          </cell>
          <cell r="F65" t="e">
            <v>#N/A</v>
          </cell>
        </row>
        <row r="66">
          <cell r="E66" t="e">
            <v>#REF!</v>
          </cell>
          <cell r="F66" t="e">
            <v>#N/A</v>
          </cell>
        </row>
        <row r="67">
          <cell r="E67" t="e">
            <v>#REF!</v>
          </cell>
          <cell r="F67" t="e">
            <v>#N/A</v>
          </cell>
        </row>
        <row r="68">
          <cell r="E68" t="e">
            <v>#REF!</v>
          </cell>
          <cell r="F68" t="e">
            <v>#N/A</v>
          </cell>
        </row>
        <row r="69">
          <cell r="E69" t="e">
            <v>#REF!</v>
          </cell>
          <cell r="F69" t="e">
            <v>#N/A</v>
          </cell>
        </row>
        <row r="70">
          <cell r="E70" t="e">
            <v>#REF!</v>
          </cell>
          <cell r="F70" t="e">
            <v>#N/A</v>
          </cell>
        </row>
        <row r="71">
          <cell r="E71" t="e">
            <v>#REF!</v>
          </cell>
          <cell r="F71" t="e">
            <v>#N/A</v>
          </cell>
        </row>
        <row r="72">
          <cell r="E72" t="e">
            <v>#REF!</v>
          </cell>
          <cell r="F72" t="e">
            <v>#N/A</v>
          </cell>
        </row>
        <row r="73">
          <cell r="E73" t="e">
            <v>#REF!</v>
          </cell>
          <cell r="F73" t="e">
            <v>#N/A</v>
          </cell>
        </row>
        <row r="74">
          <cell r="E74" t="e">
            <v>#REF!</v>
          </cell>
          <cell r="F74" t="e">
            <v>#N/A</v>
          </cell>
        </row>
        <row r="75">
          <cell r="E75" t="e">
            <v>#REF!</v>
          </cell>
          <cell r="F75" t="e">
            <v>#N/A</v>
          </cell>
        </row>
        <row r="76">
          <cell r="E76" t="e">
            <v>#REF!</v>
          </cell>
          <cell r="F76" t="e">
            <v>#N/A</v>
          </cell>
        </row>
        <row r="77">
          <cell r="E77" t="e">
            <v>#REF!</v>
          </cell>
          <cell r="F77" t="e">
            <v>#N/A</v>
          </cell>
        </row>
        <row r="78">
          <cell r="E78" t="e">
            <v>#REF!</v>
          </cell>
          <cell r="F78" t="e">
            <v>#N/A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2041-E6FF-42CB-9AC0-5CD070A0B1E2}">
  <sheetPr codeName="Sheet1"/>
  <dimension ref="B2:W129"/>
  <sheetViews>
    <sheetView workbookViewId="0">
      <selection activeCell="C3" sqref="C3"/>
    </sheetView>
  </sheetViews>
  <sheetFormatPr defaultRowHeight="15" outlineLevelRow="2" x14ac:dyDescent="0.25"/>
  <cols>
    <col min="5" max="5" width="19" customWidth="1"/>
    <col min="6" max="6" width="10.7109375" style="1" bestFit="1" customWidth="1"/>
    <col min="7" max="7" width="42.42578125" customWidth="1"/>
    <col min="8" max="8" width="11.5703125" style="2" bestFit="1" customWidth="1"/>
    <col min="23" max="23" width="10.5703125" bestFit="1" customWidth="1"/>
  </cols>
  <sheetData>
    <row r="2" spans="2:8" x14ac:dyDescent="0.25">
      <c r="B2" t="s">
        <v>0</v>
      </c>
    </row>
    <row r="3" spans="2:8" x14ac:dyDescent="0.25">
      <c r="C3" t="s">
        <v>1</v>
      </c>
      <c r="H3" s="2">
        <f>SUM(H4:H29)</f>
        <v>1668.19</v>
      </c>
    </row>
    <row r="4" spans="2:8" hidden="1" outlineLevel="1" x14ac:dyDescent="0.25">
      <c r="E4" t="e" cm="1">
        <f t="array" ref="E4">IF(INDEX([1]!Table14[#All],MATCH(J4,[1]!Table14[[#All],[Date]]&amp;[1]!Table14[[#All],[Description]]&amp;ABS([1]!Table14[[#All],[Amount]]),0),9)=0,"",INDEX([1]!Table14[#All],MATCH(J4,[1]!Table14[[#All],[Date]]&amp;[1]!Table14[[#All],[Description]]&amp;ABS([1]!Table14[[#All],[Amount]]),0),9))</f>
        <v>#N/A</v>
      </c>
      <c r="F4" s="1">
        <v>44946</v>
      </c>
      <c r="G4" t="s">
        <v>3</v>
      </c>
      <c r="H4" s="2">
        <v>69</v>
      </c>
    </row>
    <row r="5" spans="2:8" hidden="1" outlineLevel="1" x14ac:dyDescent="0.25">
      <c r="E5" t="e" cm="1">
        <f t="array" ref="E5">IF(INDEX([1]!Table14[#All],MATCH(J5,[1]!Table14[[#All],[Date]]&amp;[1]!Table14[[#All],[Description]]&amp;ABS([1]!Table14[[#All],[Amount]]),0),9)=0,"",INDEX([1]!Table14[#All],MATCH(J5,[1]!Table14[[#All],[Date]]&amp;[1]!Table14[[#All],[Description]]&amp;ABS([1]!Table14[[#All],[Amount]]),0),9))</f>
        <v>#N/A</v>
      </c>
      <c r="F5" s="1">
        <v>44950</v>
      </c>
      <c r="G5" t="s">
        <v>4</v>
      </c>
      <c r="H5" s="2">
        <v>49</v>
      </c>
    </row>
    <row r="6" spans="2:8" hidden="1" outlineLevel="1" x14ac:dyDescent="0.25">
      <c r="E6" t="e" cm="1">
        <f t="array" ref="E6">IF(INDEX([1]!Table14[#All],MATCH(J6,[1]!Table14[[#All],[Date]]&amp;[1]!Table14[[#All],[Description]]&amp;ABS([1]!Table14[[#All],[Amount]]),0),9)=0,"",INDEX([1]!Table14[#All],MATCH(J6,[1]!Table14[[#All],[Date]]&amp;[1]!Table14[[#All],[Description]]&amp;ABS([1]!Table14[[#All],[Amount]]),0),9))</f>
        <v>#N/A</v>
      </c>
      <c r="F6" s="1">
        <v>44951</v>
      </c>
      <c r="G6" t="s">
        <v>5</v>
      </c>
      <c r="H6" s="2">
        <v>23.2</v>
      </c>
    </row>
    <row r="7" spans="2:8" hidden="1" outlineLevel="1" x14ac:dyDescent="0.25">
      <c r="E7" t="e" cm="1">
        <f t="array" ref="E7">IF(INDEX([1]!Table14[#All],MATCH(J7,[1]!Table14[[#All],[Date]]&amp;[1]!Table14[[#All],[Description]]&amp;ABS([1]!Table14[[#All],[Amount]]),0),9)=0,"",INDEX([1]!Table14[#All],MATCH(J7,[1]!Table14[[#All],[Date]]&amp;[1]!Table14[[#All],[Description]]&amp;ABS([1]!Table14[[#All],[Amount]]),0),9))</f>
        <v>#N/A</v>
      </c>
      <c r="F7" s="1">
        <v>44951</v>
      </c>
      <c r="G7" t="s">
        <v>6</v>
      </c>
      <c r="H7" s="2">
        <v>45</v>
      </c>
    </row>
    <row r="8" spans="2:8" hidden="1" outlineLevel="1" x14ac:dyDescent="0.25">
      <c r="E8" t="e" cm="1">
        <f t="array" ref="E8">IF(INDEX([1]!Table14[#All],MATCH(J8,[1]!Table14[[#All],[Date]]&amp;[1]!Table14[[#All],[Description]]&amp;ABS([1]!Table14[[#All],[Amount]]),0),9)=0,"",INDEX([1]!Table14[#All],MATCH(J8,[1]!Table14[[#All],[Date]]&amp;[1]!Table14[[#All],[Description]]&amp;ABS([1]!Table14[[#All],[Amount]]),0),9))</f>
        <v>#N/A</v>
      </c>
      <c r="F8" s="1">
        <v>44951</v>
      </c>
      <c r="G8" t="s">
        <v>7</v>
      </c>
      <c r="H8" s="2">
        <v>1.35</v>
      </c>
    </row>
    <row r="9" spans="2:8" hidden="1" outlineLevel="1" x14ac:dyDescent="0.25">
      <c r="E9" t="e" cm="1">
        <f t="array" ref="E9">IF(INDEX([1]!Table14[#All],MATCH(J9,[1]!Table14[[#All],[Date]]&amp;[1]!Table14[[#All],[Description]]&amp;ABS([1]!Table14[[#All],[Amount]]),0),9)=0,"",INDEX([1]!Table14[#All],MATCH(J9,[1]!Table14[[#All],[Date]]&amp;[1]!Table14[[#All],[Description]]&amp;ABS([1]!Table14[[#All],[Amount]]),0),9))</f>
        <v>#N/A</v>
      </c>
      <c r="F9" s="1">
        <v>44951</v>
      </c>
      <c r="G9" t="s">
        <v>8</v>
      </c>
      <c r="H9" s="2">
        <v>0.7</v>
      </c>
    </row>
    <row r="10" spans="2:8" hidden="1" outlineLevel="1" x14ac:dyDescent="0.25">
      <c r="E10" t="e" cm="1">
        <f t="array" ref="E10">IF(INDEX([1]!Table14[#All],MATCH(J10,[1]!Table14[[#All],[Date]]&amp;[1]!Table14[[#All],[Description]]&amp;ABS([1]!Table14[[#All],[Amount]]),0),9)=0,"",INDEX([1]!Table14[#All],MATCH(J10,[1]!Table14[[#All],[Date]]&amp;[1]!Table14[[#All],[Description]]&amp;ABS([1]!Table14[[#All],[Amount]]),0),9))</f>
        <v>#N/A</v>
      </c>
      <c r="F10" s="1">
        <v>44978</v>
      </c>
      <c r="G10" t="s">
        <v>9</v>
      </c>
      <c r="H10" s="2">
        <v>69</v>
      </c>
    </row>
    <row r="11" spans="2:8" hidden="1" outlineLevel="1" x14ac:dyDescent="0.25">
      <c r="E11" t="e" cm="1">
        <f t="array" ref="E11">IF(INDEX([1]!Table14[#All],MATCH(J11,[1]!Table14[[#All],[Date]]&amp;[1]!Table14[[#All],[Description]]&amp;ABS([1]!Table14[[#All],[Amount]]),0),9)=0,"",INDEX([1]!Table14[#All],MATCH(J11,[1]!Table14[[#All],[Date]]&amp;[1]!Table14[[#All],[Description]]&amp;ABS([1]!Table14[[#All],[Amount]]),0),9))</f>
        <v>#N/A</v>
      </c>
      <c r="F11" s="1">
        <v>45001</v>
      </c>
      <c r="G11" t="s">
        <v>10</v>
      </c>
      <c r="H11" s="2">
        <v>199</v>
      </c>
    </row>
    <row r="12" spans="2:8" hidden="1" outlineLevel="1" x14ac:dyDescent="0.25">
      <c r="E12" t="e" cm="1">
        <f t="array" ref="E12">IF(INDEX([1]!Table14[#All],MATCH(J12,[1]!Table14[[#All],[Date]]&amp;[1]!Table14[[#All],[Description]]&amp;ABS([1]!Table14[[#All],[Amount]]),0),9)=0,"",INDEX([1]!Table14[#All],MATCH(J12,[1]!Table14[[#All],[Date]]&amp;[1]!Table14[[#All],[Description]]&amp;ABS([1]!Table14[[#All],[Amount]]),0),9))</f>
        <v>#N/A</v>
      </c>
      <c r="F12" s="1">
        <v>45001</v>
      </c>
      <c r="G12" t="s">
        <v>11</v>
      </c>
      <c r="H12" s="2">
        <v>99</v>
      </c>
    </row>
    <row r="13" spans="2:8" hidden="1" outlineLevel="1" x14ac:dyDescent="0.25">
      <c r="E13" t="e" cm="1">
        <f t="array" ref="E13">IF(INDEX([1]!Table14[#All],MATCH(J13,[1]!Table14[[#All],[Date]]&amp;[1]!Table14[[#All],[Description]]&amp;ABS([1]!Table14[[#All],[Amount]]),0),9)=0,"",INDEX([1]!Table14[#All],MATCH(J13,[1]!Table14[[#All],[Date]]&amp;[1]!Table14[[#All],[Description]]&amp;ABS([1]!Table14[[#All],[Amount]]),0),9))</f>
        <v>#N/A</v>
      </c>
      <c r="F13" s="1">
        <v>45005</v>
      </c>
      <c r="G13" t="s">
        <v>12</v>
      </c>
      <c r="H13" s="2">
        <v>69</v>
      </c>
    </row>
    <row r="14" spans="2:8" hidden="1" outlineLevel="1" x14ac:dyDescent="0.25">
      <c r="E14" t="e" cm="1">
        <f t="array" ref="E14">IF(INDEX([1]!Table14[#All],MATCH(J14,[1]!Table14[[#All],[Date]]&amp;[1]!Table14[[#All],[Description]]&amp;ABS([1]!Table14[[#All],[Amount]]),0),9)=0,"",INDEX([1]!Table14[#All],MATCH(J14,[1]!Table14[[#All],[Date]]&amp;[1]!Table14[[#All],[Description]]&amp;ABS([1]!Table14[[#All],[Amount]]),0),9))</f>
        <v>#N/A</v>
      </c>
      <c r="F14" s="1">
        <v>45019</v>
      </c>
      <c r="G14" t="s">
        <v>13</v>
      </c>
      <c r="H14" s="2">
        <v>24</v>
      </c>
    </row>
    <row r="15" spans="2:8" hidden="1" outlineLevel="1" x14ac:dyDescent="0.25">
      <c r="E15" t="e" cm="1">
        <f t="array" ref="E15">IF(INDEX([1]!Table14[#All],MATCH(J15,[1]!Table14[[#All],[Date]]&amp;[1]!Table14[[#All],[Description]]&amp;ABS([1]!Table14[[#All],[Amount]]),0),9)=0,"",INDEX([1]!Table14[#All],MATCH(J15,[1]!Table14[[#All],[Date]]&amp;[1]!Table14[[#All],[Description]]&amp;ABS([1]!Table14[[#All],[Amount]]),0),9))</f>
        <v>#N/A</v>
      </c>
      <c r="F15" s="1">
        <v>45019</v>
      </c>
      <c r="G15" t="s">
        <v>14</v>
      </c>
      <c r="H15" s="2">
        <v>13.03</v>
      </c>
    </row>
    <row r="16" spans="2:8" hidden="1" outlineLevel="1" x14ac:dyDescent="0.25">
      <c r="E16" t="e" cm="1">
        <f t="array" ref="E16">IF(INDEX([1]!Table14[#All],MATCH(J16,[1]!Table14[[#All],[Date]]&amp;[1]!Table14[[#All],[Description]]&amp;ABS([1]!Table14[[#All],[Amount]]),0),9)=0,"",INDEX([1]!Table14[#All],MATCH(J16,[1]!Table14[[#All],[Date]]&amp;[1]!Table14[[#All],[Description]]&amp;ABS([1]!Table14[[#All],[Amount]]),0),9))</f>
        <v>#N/A</v>
      </c>
      <c r="F16" s="1">
        <v>45019</v>
      </c>
      <c r="G16" t="s">
        <v>15</v>
      </c>
      <c r="H16" s="2">
        <v>0.72</v>
      </c>
    </row>
    <row r="17" spans="3:23" hidden="1" outlineLevel="1" x14ac:dyDescent="0.25">
      <c r="E17" t="e" cm="1">
        <f t="array" ref="E17">IF(INDEX([1]!Table14[#All],MATCH(J17,[1]!Table14[[#All],[Date]]&amp;[1]!Table14[[#All],[Description]]&amp;ABS([1]!Table14[[#All],[Amount]]),0),9)=0,"",INDEX([1]!Table14[#All],MATCH(J17,[1]!Table14[[#All],[Date]]&amp;[1]!Table14[[#All],[Description]]&amp;ABS([1]!Table14[[#All],[Amount]]),0),9))</f>
        <v>#N/A</v>
      </c>
      <c r="F17" s="1">
        <v>45020</v>
      </c>
      <c r="G17" t="s">
        <v>16</v>
      </c>
      <c r="H17" s="2">
        <v>39.200000000000003</v>
      </c>
    </row>
    <row r="18" spans="3:23" hidden="1" outlineLevel="1" x14ac:dyDescent="0.25">
      <c r="E18" t="e" cm="1">
        <f t="array" ref="E18">IF(INDEX([1]!Table14[#All],MATCH(J18,[1]!Table14[[#All],[Date]]&amp;[1]!Table14[[#All],[Description]]&amp;ABS([1]!Table14[[#All],[Amount]]),0),9)=0,"",INDEX([1]!Table14[#All],MATCH(J18,[1]!Table14[[#All],[Date]]&amp;[1]!Table14[[#All],[Description]]&amp;ABS([1]!Table14[[#All],[Amount]]),0),9))</f>
        <v>#N/A</v>
      </c>
      <c r="F18" s="1">
        <v>45027</v>
      </c>
      <c r="G18" t="s">
        <v>17</v>
      </c>
      <c r="H18" s="2">
        <v>49</v>
      </c>
    </row>
    <row r="19" spans="3:23" hidden="1" outlineLevel="1" x14ac:dyDescent="0.25">
      <c r="E19" t="e" cm="1">
        <f t="array" ref="E19">IF(INDEX([1]!Table14[#All],MATCH(J19,[1]!Table14[[#All],[Date]]&amp;[1]!Table14[[#All],[Description]]&amp;ABS([1]!Table14[[#All],[Amount]]),0),9)=0,"",INDEX([1]!Table14[#All],MATCH(J19,[1]!Table14[[#All],[Date]]&amp;[1]!Table14[[#All],[Description]]&amp;ABS([1]!Table14[[#All],[Amount]]),0),9))</f>
        <v>#N/A</v>
      </c>
      <c r="F19" s="1">
        <v>45036</v>
      </c>
      <c r="G19" t="s">
        <v>18</v>
      </c>
      <c r="H19" s="2">
        <v>69</v>
      </c>
    </row>
    <row r="20" spans="3:23" hidden="1" outlineLevel="1" x14ac:dyDescent="0.25">
      <c r="E20" t="e" cm="1">
        <f t="array" ref="E20">IF(INDEX([1]!Table14[#All],MATCH(J20,[1]!Table14[[#All],[Date]]&amp;[1]!Table14[[#All],[Description]]&amp;ABS([1]!Table14[[#All],[Amount]]),0),9)=0,"",INDEX([1]!Table14[#All],MATCH(J20,[1]!Table14[[#All],[Date]]&amp;[1]!Table14[[#All],[Description]]&amp;ABS([1]!Table14[[#All],[Amount]]),0),9))</f>
        <v>#N/A</v>
      </c>
      <c r="F20" s="1">
        <v>45068</v>
      </c>
      <c r="G20" t="s">
        <v>19</v>
      </c>
      <c r="H20" s="2">
        <v>69</v>
      </c>
    </row>
    <row r="21" spans="3:23" hidden="1" outlineLevel="1" x14ac:dyDescent="0.25">
      <c r="E21" t="e" cm="1">
        <f t="array" ref="E21">IF(INDEX([1]!Table14[#All],MATCH(J21,[1]!Table14[[#All],[Date]]&amp;[1]!Table14[[#All],[Description]]&amp;ABS([1]!Table14[[#All],[Amount]]),0),9)=0,"",INDEX([1]!Table14[#All],MATCH(J21,[1]!Table14[[#All],[Date]]&amp;[1]!Table14[[#All],[Description]]&amp;ABS([1]!Table14[[#All],[Amount]]),0),9))</f>
        <v>#N/A</v>
      </c>
      <c r="F21" s="1">
        <v>45092</v>
      </c>
      <c r="G21" t="s">
        <v>20</v>
      </c>
      <c r="H21" s="2">
        <v>159</v>
      </c>
    </row>
    <row r="22" spans="3:23" hidden="1" outlineLevel="1" x14ac:dyDescent="0.25">
      <c r="E22" t="e" cm="1">
        <f t="array" ref="E22">IF(INDEX([1]!Table14[#All],MATCH(J22,[1]!Table14[[#All],[Date]]&amp;[1]!Table14[[#All],[Description]]&amp;ABS([1]!Table14[[#All],[Amount]]),0),9)=0,"",INDEX([1]!Table14[#All],MATCH(J22,[1]!Table14[[#All],[Date]]&amp;[1]!Table14[[#All],[Description]]&amp;ABS([1]!Table14[[#All],[Amount]]),0),9))</f>
        <v>#N/A</v>
      </c>
      <c r="F22" s="1">
        <v>45097</v>
      </c>
      <c r="G22" t="s">
        <v>21</v>
      </c>
      <c r="H22" s="2">
        <v>69</v>
      </c>
    </row>
    <row r="23" spans="3:23" hidden="1" outlineLevel="1" x14ac:dyDescent="0.25">
      <c r="E23" t="e" cm="1">
        <f t="array" ref="E23">IF(INDEX([1]!Table14[#All],MATCH(J23,[1]!Table14[[#All],[Date]]&amp;[1]!Table14[[#All],[Description]]&amp;ABS([1]!Table14[[#All],[Amount]]),0),9)=0,"",INDEX([1]!Table14[#All],MATCH(J23,[1]!Table14[[#All],[Date]]&amp;[1]!Table14[[#All],[Description]]&amp;ABS([1]!Table14[[#All],[Amount]]),0),9))</f>
        <v>#N/A</v>
      </c>
      <c r="F23" s="1">
        <v>45127</v>
      </c>
      <c r="G23" t="s">
        <v>22</v>
      </c>
      <c r="H23" s="2">
        <v>69</v>
      </c>
    </row>
    <row r="24" spans="3:23" hidden="1" outlineLevel="1" x14ac:dyDescent="0.25">
      <c r="E24" t="e" cm="1">
        <f t="array" ref="E24">IF(INDEX([1]!Table14[#All],MATCH(J24,[1]!Table14[[#All],[Date]]&amp;[1]!Table14[[#All],[Description]]&amp;ABS([1]!Table14[[#All],[Amount]]),0),9)=0,"",INDEX([1]!Table14[#All],MATCH(J24,[1]!Table14[[#All],[Date]]&amp;[1]!Table14[[#All],[Description]]&amp;ABS([1]!Table14[[#All],[Amount]]),0),9))</f>
        <v>#N/A</v>
      </c>
      <c r="F24" s="1">
        <v>45159</v>
      </c>
      <c r="G24" t="s">
        <v>23</v>
      </c>
      <c r="H24" s="2">
        <v>69</v>
      </c>
    </row>
    <row r="25" spans="3:23" hidden="1" outlineLevel="1" x14ac:dyDescent="0.25">
      <c r="E25" t="e" cm="1">
        <f t="array" ref="E25">IF(INDEX([1]!Table14[#All],MATCH(J25,[1]!Table14[[#All],[Date]]&amp;[1]!Table14[[#All],[Description]]&amp;ABS([1]!Table14[[#All],[Amount]]),0),9)=0,"",INDEX([1]!Table14[#All],MATCH(J25,[1]!Table14[[#All],[Date]]&amp;[1]!Table14[[#All],[Description]]&amp;ABS([1]!Table14[[#All],[Amount]]),0),9))</f>
        <v>#N/A</v>
      </c>
      <c r="F25" s="1">
        <v>45189</v>
      </c>
      <c r="G25" t="s">
        <v>24</v>
      </c>
      <c r="H25" s="2">
        <v>69</v>
      </c>
    </row>
    <row r="26" spans="3:23" hidden="1" outlineLevel="1" x14ac:dyDescent="0.25">
      <c r="E26" t="e" cm="1">
        <f t="array" ref="E26">IF(INDEX([1]!Table14[#All],MATCH(J26,[1]!Table14[[#All],[Date]]&amp;[1]!Table14[[#All],[Description]]&amp;ABS([1]!Table14[[#All],[Amount]]),0),9)=0,"",INDEX([1]!Table14[#All],MATCH(J26,[1]!Table14[[#All],[Date]]&amp;[1]!Table14[[#All],[Description]]&amp;ABS([1]!Table14[[#All],[Amount]]),0),9))</f>
        <v>#N/A</v>
      </c>
      <c r="F26" s="1">
        <v>45222</v>
      </c>
      <c r="G26" t="s">
        <v>25</v>
      </c>
      <c r="H26" s="2">
        <v>69</v>
      </c>
    </row>
    <row r="27" spans="3:23" hidden="1" outlineLevel="1" x14ac:dyDescent="0.25">
      <c r="E27" t="e" cm="1">
        <f t="array" ref="E27">IF(INDEX([1]!Table14[#All],MATCH(J27,[1]!Table14[[#All],[Date]]&amp;[1]!Table14[[#All],[Description]]&amp;ABS([1]!Table14[[#All],[Amount]]),0),9)=0,"",INDEX([1]!Table14[#All],MATCH(J27,[1]!Table14[[#All],[Date]]&amp;[1]!Table14[[#All],[Description]]&amp;ABS([1]!Table14[[#All],[Amount]]),0),9))</f>
        <v>#N/A</v>
      </c>
      <c r="F27" s="1">
        <v>45250</v>
      </c>
      <c r="G27" t="s">
        <v>26</v>
      </c>
      <c r="H27" s="2">
        <v>69</v>
      </c>
    </row>
    <row r="28" spans="3:23" hidden="1" outlineLevel="1" x14ac:dyDescent="0.25">
      <c r="E28" t="e" cm="1">
        <f t="array" ref="E28">IF(INDEX([1]!Table14[#All],MATCH(J28,[1]!Table14[[#All],[Date]]&amp;[1]!Table14[[#All],[Description]]&amp;ABS([1]!Table14[[#All],[Amount]]),0),9)=0,"",INDEX([1]!Table14[#All],MATCH(J28,[1]!Table14[[#All],[Date]]&amp;[1]!Table14[[#All],[Description]]&amp;ABS([1]!Table14[[#All],[Amount]]),0),9))</f>
        <v>#N/A</v>
      </c>
      <c r="F28" s="1">
        <v>45251</v>
      </c>
      <c r="G28" t="s">
        <v>27</v>
      </c>
      <c r="H28" s="2">
        <v>131.99</v>
      </c>
    </row>
    <row r="29" spans="3:23" hidden="1" outlineLevel="1" x14ac:dyDescent="0.25">
      <c r="E29" t="e" cm="1">
        <f t="array" ref="E29">IF(INDEX([1]!Table14[#All],MATCH(J29,[1]!Table14[[#All],[Date]]&amp;[1]!Table14[[#All],[Description]]&amp;ABS([1]!Table14[[#All],[Amount]]),0),9)=0,"",INDEX([1]!Table14[#All],MATCH(J29,[1]!Table14[[#All],[Date]]&amp;[1]!Table14[[#All],[Description]]&amp;ABS([1]!Table14[[#All],[Amount]]),0),9))</f>
        <v>#N/A</v>
      </c>
      <c r="F29" s="1">
        <v>45280</v>
      </c>
      <c r="G29" t="s">
        <v>28</v>
      </c>
      <c r="H29" s="2">
        <v>75</v>
      </c>
    </row>
    <row r="30" spans="3:23" collapsed="1" x14ac:dyDescent="0.25">
      <c r="C30" t="s">
        <v>2</v>
      </c>
      <c r="H30" s="2">
        <f>SUM(H31:H41)</f>
        <v>21755.17</v>
      </c>
    </row>
    <row r="31" spans="3:23" hidden="1" outlineLevel="1" x14ac:dyDescent="0.25">
      <c r="E31" t="e" cm="1">
        <f t="array" ref="E31">IF(INDEX([1]!Table14[#All],MATCH(J31,[1]!Table14[[#All],[Date]]&amp;[1]!Table14[[#All],[Description]]&amp;ABS([1]!Table14[[#All],[Amount]]),0),9)=0,"",INDEX([1]!Table14[#All],MATCH(J31,[1]!Table14[[#All],[Date]]&amp;[1]!Table14[[#All],[Description]]&amp;ABS([1]!Table14[[#All],[Amount]]),0),9))</f>
        <v>#N/A</v>
      </c>
      <c r="F31" s="1">
        <v>44931</v>
      </c>
      <c r="G31" t="s">
        <v>29</v>
      </c>
      <c r="H31" s="2">
        <v>441.97</v>
      </c>
      <c r="W31" s="2">
        <f>H31-SUMIF($E$4:$E$29,E31,$H$4:$H$29)</f>
        <v>-1226.22</v>
      </c>
    </row>
    <row r="32" spans="3:23" hidden="1" outlineLevel="1" x14ac:dyDescent="0.25">
      <c r="E32" t="e" cm="1">
        <f t="array" ref="E32">IF(INDEX([1]!Table14[#All],MATCH(J32,[1]!Table14[[#All],[Date]]&amp;[1]!Table14[[#All],[Description]]&amp;ABS([1]!Table14[[#All],[Amount]]),0),9)=0,"",INDEX([1]!Table14[#All],MATCH(J32,[1]!Table14[[#All],[Date]]&amp;[1]!Table14[[#All],[Description]]&amp;ABS([1]!Table14[[#All],[Amount]]),0),9))</f>
        <v>#N/A</v>
      </c>
      <c r="F32" s="1">
        <v>44972</v>
      </c>
      <c r="G32" t="s">
        <v>29</v>
      </c>
      <c r="H32" s="2">
        <v>2000</v>
      </c>
      <c r="W32" s="2">
        <f t="shared" ref="W32:W41" si="0">H32-SUMIF($E$4:$E$29,E32,$H$4:$H$29)</f>
        <v>331.80999999999995</v>
      </c>
    </row>
    <row r="33" spans="2:23" hidden="1" outlineLevel="1" x14ac:dyDescent="0.25">
      <c r="E33" t="e" cm="1">
        <f t="array" ref="E33">IF(INDEX([1]!Table14[#All],MATCH(J33,[1]!Table14[[#All],[Date]]&amp;[1]!Table14[[#All],[Description]]&amp;ABS([1]!Table14[[#All],[Amount]]),0),9)=0,"",INDEX([1]!Table14[#All],MATCH(J33,[1]!Table14[[#All],[Date]]&amp;[1]!Table14[[#All],[Description]]&amp;ABS([1]!Table14[[#All],[Amount]]),0),9))</f>
        <v>#N/A</v>
      </c>
      <c r="F33" s="1">
        <v>44993</v>
      </c>
      <c r="G33" t="s">
        <v>29</v>
      </c>
      <c r="H33" s="2">
        <v>2069</v>
      </c>
      <c r="W33" s="2">
        <f t="shared" si="0"/>
        <v>400.80999999999995</v>
      </c>
    </row>
    <row r="34" spans="2:23" hidden="1" outlineLevel="1" x14ac:dyDescent="0.25">
      <c r="E34" t="e" cm="1">
        <f t="array" ref="E34">IF(INDEX([1]!Table14[#All],MATCH(J34,[1]!Table14[[#All],[Date]]&amp;[1]!Table14[[#All],[Description]]&amp;ABS([1]!Table14[[#All],[Amount]]),0),9)=0,"",INDEX([1]!Table14[#All],MATCH(J34,[1]!Table14[[#All],[Date]]&amp;[1]!Table14[[#All],[Description]]&amp;ABS([1]!Table14[[#All],[Amount]]),0),9))</f>
        <v>#N/A</v>
      </c>
      <c r="F34" s="1">
        <v>45007</v>
      </c>
      <c r="G34" t="s">
        <v>29</v>
      </c>
      <c r="H34" s="2">
        <v>2476.25</v>
      </c>
      <c r="W34" s="2">
        <f t="shared" si="0"/>
        <v>808.06</v>
      </c>
    </row>
    <row r="35" spans="2:23" hidden="1" outlineLevel="1" x14ac:dyDescent="0.25">
      <c r="E35" t="e" cm="1">
        <f t="array" ref="E35">IF(INDEX([1]!Table14[#All],MATCH(J35,[1]!Table14[[#All],[Date]]&amp;[1]!Table14[[#All],[Description]]&amp;ABS([1]!Table14[[#All],[Amount]]),0),9)=0,"",INDEX([1]!Table14[#All],MATCH(J35,[1]!Table14[[#All],[Date]]&amp;[1]!Table14[[#All],[Description]]&amp;ABS([1]!Table14[[#All],[Amount]]),0),9))</f>
        <v>#N/A</v>
      </c>
      <c r="F35" s="1">
        <v>45036</v>
      </c>
      <c r="G35" t="s">
        <v>29</v>
      </c>
      <c r="H35" s="2">
        <v>2145.9499999999998</v>
      </c>
      <c r="W35" s="2">
        <f t="shared" si="0"/>
        <v>477.75999999999976</v>
      </c>
    </row>
    <row r="36" spans="2:23" hidden="1" outlineLevel="1" x14ac:dyDescent="0.25">
      <c r="E36" t="e" cm="1">
        <f t="array" ref="E36">IF(INDEX([1]!Table14[#All],MATCH(J36,[1]!Table14[[#All],[Date]]&amp;[1]!Table14[[#All],[Description]]&amp;ABS([1]!Table14[[#All],[Amount]]),0),9)=0,"",INDEX([1]!Table14[#All],MATCH(J36,[1]!Table14[[#All],[Date]]&amp;[1]!Table14[[#All],[Description]]&amp;ABS([1]!Table14[[#All],[Amount]]),0),9))</f>
        <v>#N/A</v>
      </c>
      <c r="F36" s="1">
        <v>45084</v>
      </c>
      <c r="G36" t="s">
        <v>29</v>
      </c>
      <c r="H36" s="2">
        <v>2118</v>
      </c>
      <c r="W36" s="2">
        <f t="shared" si="0"/>
        <v>449.80999999999995</v>
      </c>
    </row>
    <row r="37" spans="2:23" hidden="1" outlineLevel="1" x14ac:dyDescent="0.25">
      <c r="E37" t="e" cm="1">
        <f t="array" ref="E37">IF(INDEX([1]!Table14[#All],MATCH(J37,[1]!Table14[[#All],[Date]]&amp;[1]!Table14[[#All],[Description]]&amp;ABS([1]!Table14[[#All],[Amount]]),0),9)=0,"",INDEX([1]!Table14[#All],MATCH(J37,[1]!Table14[[#All],[Date]]&amp;[1]!Table14[[#All],[Description]]&amp;ABS([1]!Table14[[#All],[Amount]]),0),9))</f>
        <v>#N/A</v>
      </c>
      <c r="F37" s="1">
        <v>45114</v>
      </c>
      <c r="G37" t="s">
        <v>29</v>
      </c>
      <c r="H37" s="2">
        <v>2228</v>
      </c>
      <c r="W37" s="2">
        <f t="shared" si="0"/>
        <v>559.80999999999995</v>
      </c>
    </row>
    <row r="38" spans="2:23" hidden="1" outlineLevel="1" x14ac:dyDescent="0.25">
      <c r="E38" t="e" cm="1">
        <f t="array" ref="E38">IF(INDEX([1]!Table14[#All],MATCH(J38,[1]!Table14[[#All],[Date]]&amp;[1]!Table14[[#All],[Description]]&amp;ABS([1]!Table14[[#All],[Amount]]),0),9)=0,"",INDEX([1]!Table14[#All],MATCH(J38,[1]!Table14[[#All],[Date]]&amp;[1]!Table14[[#All],[Description]]&amp;ABS([1]!Table14[[#All],[Amount]]),0),9))</f>
        <v>#N/A</v>
      </c>
      <c r="F38" s="1">
        <v>45154</v>
      </c>
      <c r="G38" t="s">
        <v>29</v>
      </c>
      <c r="H38" s="2">
        <v>2069</v>
      </c>
      <c r="W38" s="2">
        <f t="shared" si="0"/>
        <v>400.80999999999995</v>
      </c>
    </row>
    <row r="39" spans="2:23" hidden="1" outlineLevel="1" x14ac:dyDescent="0.25">
      <c r="E39" t="e" cm="1">
        <f t="array" ref="E39">IF(INDEX([1]!Table14[#All],MATCH(J39,[1]!Table14[[#All],[Date]]&amp;[1]!Table14[[#All],[Description]]&amp;ABS([1]!Table14[[#All],[Amount]]),0),9)=0,"",INDEX([1]!Table14[#All],MATCH(J39,[1]!Table14[[#All],[Date]]&amp;[1]!Table14[[#All],[Description]]&amp;ABS([1]!Table14[[#All],[Amount]]),0),9))</f>
        <v>#N/A</v>
      </c>
      <c r="F39" s="1">
        <v>45182</v>
      </c>
      <c r="G39" t="s">
        <v>29</v>
      </c>
      <c r="H39" s="2">
        <v>2069</v>
      </c>
      <c r="W39" s="2">
        <f t="shared" si="0"/>
        <v>400.80999999999995</v>
      </c>
    </row>
    <row r="40" spans="2:23" hidden="1" outlineLevel="1" x14ac:dyDescent="0.25">
      <c r="E40" t="e" cm="1">
        <f t="array" ref="E40">IF(INDEX([1]!Table14[#All],MATCH(J40,[1]!Table14[[#All],[Date]]&amp;[1]!Table14[[#All],[Description]]&amp;ABS([1]!Table14[[#All],[Amount]]),0),9)=0,"",INDEX([1]!Table14[#All],MATCH(J40,[1]!Table14[[#All],[Date]]&amp;[1]!Table14[[#All],[Description]]&amp;ABS([1]!Table14[[#All],[Amount]]),0),9))</f>
        <v>#N/A</v>
      </c>
      <c r="F40" s="1">
        <v>45230</v>
      </c>
      <c r="G40" t="s">
        <v>29</v>
      </c>
      <c r="H40" s="2">
        <v>2069</v>
      </c>
      <c r="W40" s="2">
        <f t="shared" si="0"/>
        <v>400.80999999999995</v>
      </c>
    </row>
    <row r="41" spans="2:23" hidden="1" outlineLevel="1" x14ac:dyDescent="0.25">
      <c r="E41" t="e" cm="1">
        <f t="array" ref="E41">IF(INDEX([1]!Table14[#All],MATCH(J41,[1]!Table14[[#All],[Date]]&amp;[1]!Table14[[#All],[Description]]&amp;ABS([1]!Table14[[#All],[Amount]]),0),9)=0,"",INDEX([1]!Table14[#All],MATCH(J41,[1]!Table14[[#All],[Date]]&amp;[1]!Table14[[#All],[Description]]&amp;ABS([1]!Table14[[#All],[Amount]]),0),9))</f>
        <v>#N/A</v>
      </c>
      <c r="F41" s="1">
        <v>45266</v>
      </c>
      <c r="G41" t="s">
        <v>29</v>
      </c>
      <c r="H41" s="2">
        <v>2069</v>
      </c>
      <c r="W41" s="2">
        <f t="shared" si="0"/>
        <v>400.80999999999995</v>
      </c>
    </row>
    <row r="42" spans="2:23" collapsed="1" x14ac:dyDescent="0.25">
      <c r="B42" t="s">
        <v>30</v>
      </c>
      <c r="H42" s="2">
        <f>H30+H3</f>
        <v>23423.359999999997</v>
      </c>
    </row>
    <row r="43" spans="2:23" x14ac:dyDescent="0.25">
      <c r="B43" t="s">
        <v>31</v>
      </c>
      <c r="H43" s="2">
        <f>H42</f>
        <v>23423.359999999997</v>
      </c>
    </row>
    <row r="45" spans="2:23" x14ac:dyDescent="0.25">
      <c r="B45" t="s">
        <v>32</v>
      </c>
    </row>
    <row r="46" spans="2:23" x14ac:dyDescent="0.25">
      <c r="C46" t="s">
        <v>33</v>
      </c>
      <c r="H46" s="2">
        <f>SUM(H47:H69)</f>
        <v>397.71999999999991</v>
      </c>
    </row>
    <row r="47" spans="2:23" hidden="1" outlineLevel="2" x14ac:dyDescent="0.25">
      <c r="E47" t="e" cm="1">
        <f t="array" ref="E47">IF(INDEX([1]!Table14[#All],MATCH(J47,[1]!Table14[[#All],[Date]]&amp;[1]!Table14[[#All],[Description]]&amp;ABS([1]!Table14[[#All],[Amount]]),0),9)=0,"",INDEX([1]!Table14[#All],MATCH(J47,[1]!Table14[[#All],[Date]]&amp;[1]!Table14[[#All],[Description]]&amp;ABS([1]!Table14[[#All],[Amount]]),0),9))</f>
        <v>#N/A</v>
      </c>
      <c r="F47" s="1">
        <v>44929</v>
      </c>
      <c r="G47" t="s">
        <v>34</v>
      </c>
      <c r="H47" s="2">
        <v>29.95</v>
      </c>
    </row>
    <row r="48" spans="2:23" hidden="1" outlineLevel="2" x14ac:dyDescent="0.25">
      <c r="E48" t="e" cm="1">
        <f t="array" ref="E48">IF(INDEX([1]!Table14[#All],MATCH(J48,[1]!Table14[[#All],[Date]]&amp;[1]!Table14[[#All],[Description]]&amp;ABS([1]!Table14[[#All],[Amount]]),0),9)=0,"",INDEX([1]!Table14[#All],MATCH(J48,[1]!Table14[[#All],[Date]]&amp;[1]!Table14[[#All],[Description]]&amp;ABS([1]!Table14[[#All],[Amount]]),0),9))</f>
        <v>#N/A</v>
      </c>
      <c r="F48" s="1">
        <v>44929</v>
      </c>
      <c r="G48" t="s">
        <v>35</v>
      </c>
      <c r="H48" s="2">
        <v>0.32</v>
      </c>
    </row>
    <row r="49" spans="5:8" hidden="1" outlineLevel="2" x14ac:dyDescent="0.25">
      <c r="E49" t="e" cm="1">
        <f t="array" ref="E49">IF(INDEX([1]!Table14[#All],MATCH(J49,[1]!Table14[[#All],[Date]]&amp;[1]!Table14[[#All],[Description]]&amp;ABS([1]!Table14[[#All],[Amount]]),0),9)=0,"",INDEX([1]!Table14[#All],MATCH(J49,[1]!Table14[[#All],[Date]]&amp;[1]!Table14[[#All],[Description]]&amp;ABS([1]!Table14[[#All],[Amount]]),0),9))</f>
        <v>#N/A</v>
      </c>
      <c r="F49" s="1">
        <v>44958</v>
      </c>
      <c r="G49" t="s">
        <v>34</v>
      </c>
      <c r="H49" s="2">
        <v>29.95</v>
      </c>
    </row>
    <row r="50" spans="5:8" hidden="1" outlineLevel="2" x14ac:dyDescent="0.25">
      <c r="E50" t="e" cm="1">
        <f t="array" ref="E50">IF(INDEX([1]!Table14[#All],MATCH(J50,[1]!Table14[[#All],[Date]]&amp;[1]!Table14[[#All],[Description]]&amp;ABS([1]!Table14[[#All],[Amount]]),0),9)=0,"",INDEX([1]!Table14[#All],MATCH(J50,[1]!Table14[[#All],[Date]]&amp;[1]!Table14[[#All],[Description]]&amp;ABS([1]!Table14[[#All],[Amount]]),0),9))</f>
        <v>#N/A</v>
      </c>
      <c r="F50" s="1">
        <v>44986</v>
      </c>
      <c r="G50" t="s">
        <v>34</v>
      </c>
      <c r="H50" s="2">
        <v>29.95</v>
      </c>
    </row>
    <row r="51" spans="5:8" hidden="1" outlineLevel="2" x14ac:dyDescent="0.25">
      <c r="E51" t="e" cm="1">
        <f t="array" ref="E51">IF(INDEX([1]!Table14[#All],MATCH(J51,[1]!Table14[[#All],[Date]]&amp;[1]!Table14[[#All],[Description]]&amp;ABS([1]!Table14[[#All],[Amount]]),0),9)=0,"",INDEX([1]!Table14[#All],MATCH(J51,[1]!Table14[[#All],[Date]]&amp;[1]!Table14[[#All],[Description]]&amp;ABS([1]!Table14[[#All],[Amount]]),0),9))</f>
        <v>#N/A</v>
      </c>
      <c r="F51" s="1">
        <v>45019</v>
      </c>
      <c r="G51" t="s">
        <v>34</v>
      </c>
      <c r="H51" s="2">
        <v>29.95</v>
      </c>
    </row>
    <row r="52" spans="5:8" hidden="1" outlineLevel="2" x14ac:dyDescent="0.25">
      <c r="E52" t="e" cm="1">
        <f t="array" ref="E52">IF(INDEX([1]!Table14[#All],MATCH(J52,[1]!Table14[[#All],[Date]]&amp;[1]!Table14[[#All],[Description]]&amp;ABS([1]!Table14[[#All],[Amount]]),0),9)=0,"",INDEX([1]!Table14[#All],MATCH(J52,[1]!Table14[[#All],[Date]]&amp;[1]!Table14[[#All],[Description]]&amp;ABS([1]!Table14[[#All],[Amount]]),0),9))</f>
        <v>#N/A</v>
      </c>
      <c r="F52" s="1">
        <v>45019</v>
      </c>
      <c r="G52" t="s">
        <v>36</v>
      </c>
      <c r="H52" s="2">
        <v>1</v>
      </c>
    </row>
    <row r="53" spans="5:8" hidden="1" outlineLevel="2" x14ac:dyDescent="0.25">
      <c r="E53" t="e" cm="1">
        <f t="array" ref="E53">IF(INDEX([1]!Table14[#All],MATCH(J53,[1]!Table14[[#All],[Date]]&amp;[1]!Table14[[#All],[Description]]&amp;ABS([1]!Table14[[#All],[Amount]]),0),9)=0,"",INDEX([1]!Table14[#All],MATCH(J53,[1]!Table14[[#All],[Date]]&amp;[1]!Table14[[#All],[Description]]&amp;ABS([1]!Table14[[#All],[Amount]]),0),9))</f>
        <v>#N/A</v>
      </c>
      <c r="F53" s="1">
        <v>45019</v>
      </c>
      <c r="G53" t="s">
        <v>37</v>
      </c>
      <c r="H53" s="2">
        <v>1</v>
      </c>
    </row>
    <row r="54" spans="5:8" hidden="1" outlineLevel="2" x14ac:dyDescent="0.25">
      <c r="E54" t="e" cm="1">
        <f t="array" ref="E54">IF(INDEX([1]!Table14[#All],MATCH(J54,[1]!Table14[[#All],[Date]]&amp;[1]!Table14[[#All],[Description]]&amp;ABS([1]!Table14[[#All],[Amount]]),0),9)=0,"",INDEX([1]!Table14[#All],MATCH(J54,[1]!Table14[[#All],[Date]]&amp;[1]!Table14[[#All],[Description]]&amp;ABS([1]!Table14[[#All],[Amount]]),0),9))</f>
        <v>#N/A</v>
      </c>
      <c r="F54" s="1">
        <v>45027</v>
      </c>
      <c r="G54" t="s">
        <v>38</v>
      </c>
      <c r="H54" s="2">
        <v>1</v>
      </c>
    </row>
    <row r="55" spans="5:8" hidden="1" outlineLevel="2" x14ac:dyDescent="0.25">
      <c r="E55" t="e" cm="1">
        <f t="array" ref="E55">IF(INDEX([1]!Table14[#All],MATCH(J55,[1]!Table14[[#All],[Date]]&amp;[1]!Table14[[#All],[Description]]&amp;ABS([1]!Table14[[#All],[Amount]]),0),9)=0,"",INDEX([1]!Table14[#All],MATCH(J55,[1]!Table14[[#All],[Date]]&amp;[1]!Table14[[#All],[Description]]&amp;ABS([1]!Table14[[#All],[Amount]]),0),9))</f>
        <v>#N/A</v>
      </c>
      <c r="F55" s="1">
        <v>45047</v>
      </c>
      <c r="G55" t="s">
        <v>34</v>
      </c>
      <c r="H55" s="2">
        <v>29.95</v>
      </c>
    </row>
    <row r="56" spans="5:8" hidden="1" outlineLevel="2" x14ac:dyDescent="0.25">
      <c r="E56" t="e" cm="1">
        <f t="array" ref="E56">IF(INDEX([1]!Table14[#All],MATCH(J56,[1]!Table14[[#All],[Date]]&amp;[1]!Table14[[#All],[Description]]&amp;ABS([1]!Table14[[#All],[Amount]]),0),9)=0,"",INDEX([1]!Table14[#All],MATCH(J56,[1]!Table14[[#All],[Date]]&amp;[1]!Table14[[#All],[Description]]&amp;ABS([1]!Table14[[#All],[Amount]]),0),9))</f>
        <v>#N/A</v>
      </c>
      <c r="F56" s="1">
        <v>45078</v>
      </c>
      <c r="G56" t="s">
        <v>34</v>
      </c>
      <c r="H56" s="2">
        <v>29.95</v>
      </c>
    </row>
    <row r="57" spans="5:8" hidden="1" outlineLevel="2" x14ac:dyDescent="0.25">
      <c r="E57" t="e" cm="1">
        <f t="array" ref="E57">IF(INDEX([1]!Table14[#All],MATCH(J57,[1]!Table14[[#All],[Date]]&amp;[1]!Table14[[#All],[Description]]&amp;ABS([1]!Table14[[#All],[Amount]]),0),9)=0,"",INDEX([1]!Table14[#All],MATCH(J57,[1]!Table14[[#All],[Date]]&amp;[1]!Table14[[#All],[Description]]&amp;ABS([1]!Table14[[#All],[Amount]]),0),9))</f>
        <v>#N/A</v>
      </c>
      <c r="F57" s="1">
        <v>45097</v>
      </c>
      <c r="G57" t="s">
        <v>39</v>
      </c>
      <c r="H57" s="2">
        <v>5</v>
      </c>
    </row>
    <row r="58" spans="5:8" hidden="1" outlineLevel="2" x14ac:dyDescent="0.25">
      <c r="E58" t="e" cm="1">
        <f t="array" ref="E58">IF(INDEX([1]!Table14[#All],MATCH(J58,[1]!Table14[[#All],[Date]]&amp;[1]!Table14[[#All],[Description]]&amp;ABS([1]!Table14[[#All],[Amount]]),0),9)=0,"",INDEX([1]!Table14[#All],MATCH(J58,[1]!Table14[[#All],[Date]]&amp;[1]!Table14[[#All],[Description]]&amp;ABS([1]!Table14[[#All],[Amount]]),0),9))</f>
        <v>#N/A</v>
      </c>
      <c r="F58" s="1">
        <v>45097</v>
      </c>
      <c r="G58" t="s">
        <v>40</v>
      </c>
      <c r="H58" s="2">
        <v>5</v>
      </c>
    </row>
    <row r="59" spans="5:8" hidden="1" outlineLevel="2" x14ac:dyDescent="0.25">
      <c r="E59" t="e" cm="1">
        <f t="array" ref="E59">IF(INDEX([1]!Table14[#All],MATCH(J59,[1]!Table14[[#All],[Date]]&amp;[1]!Table14[[#All],[Description]]&amp;ABS([1]!Table14[[#All],[Amount]]),0),9)=0,"",INDEX([1]!Table14[#All],MATCH(J59,[1]!Table14[[#All],[Date]]&amp;[1]!Table14[[#All],[Description]]&amp;ABS([1]!Table14[[#All],[Amount]]),0),9))</f>
        <v>#N/A</v>
      </c>
      <c r="F59" s="1">
        <v>45110</v>
      </c>
      <c r="G59" t="s">
        <v>34</v>
      </c>
      <c r="H59" s="2">
        <v>29.95</v>
      </c>
    </row>
    <row r="60" spans="5:8" hidden="1" outlineLevel="2" x14ac:dyDescent="0.25">
      <c r="E60" t="e" cm="1">
        <f t="array" ref="E60">IF(INDEX([1]!Table14[#All],MATCH(J60,[1]!Table14[[#All],[Date]]&amp;[1]!Table14[[#All],[Description]]&amp;ABS([1]!Table14[[#All],[Amount]]),0),9)=0,"",INDEX([1]!Table14[#All],MATCH(J60,[1]!Table14[[#All],[Date]]&amp;[1]!Table14[[#All],[Description]]&amp;ABS([1]!Table14[[#All],[Amount]]),0),9))</f>
        <v>#N/A</v>
      </c>
      <c r="F60" s="1">
        <v>45139</v>
      </c>
      <c r="G60" t="s">
        <v>34</v>
      </c>
      <c r="H60" s="2">
        <v>29.95</v>
      </c>
    </row>
    <row r="61" spans="5:8" hidden="1" outlineLevel="2" x14ac:dyDescent="0.25">
      <c r="E61" t="e" cm="1">
        <f t="array" ref="E61">IF(INDEX([1]!Table14[#All],MATCH(J61,[1]!Table14[[#All],[Date]]&amp;[1]!Table14[[#All],[Description]]&amp;ABS([1]!Table14[[#All],[Amount]]),0),9)=0,"",INDEX([1]!Table14[#All],MATCH(J61,[1]!Table14[[#All],[Date]]&amp;[1]!Table14[[#All],[Description]]&amp;ABS([1]!Table14[[#All],[Amount]]),0),9))</f>
        <v>#N/A</v>
      </c>
      <c r="F61" s="1">
        <v>45146</v>
      </c>
      <c r="G61" t="s">
        <v>41</v>
      </c>
      <c r="H61" s="2">
        <v>5</v>
      </c>
    </row>
    <row r="62" spans="5:8" hidden="1" outlineLevel="2" x14ac:dyDescent="0.25">
      <c r="E62" t="e" cm="1">
        <f t="array" ref="E62">IF(INDEX([1]!Table14[#All],MATCH(J62,[1]!Table14[[#All],[Date]]&amp;[1]!Table14[[#All],[Description]]&amp;ABS([1]!Table14[[#All],[Amount]]),0),9)=0,"",INDEX([1]!Table14[#All],MATCH(J62,[1]!Table14[[#All],[Date]]&amp;[1]!Table14[[#All],[Description]]&amp;ABS([1]!Table14[[#All],[Amount]]),0),9))</f>
        <v>#N/A</v>
      </c>
      <c r="F62" s="1">
        <v>45146</v>
      </c>
      <c r="G62" t="s">
        <v>42</v>
      </c>
      <c r="H62" s="2">
        <v>5</v>
      </c>
    </row>
    <row r="63" spans="5:8" hidden="1" outlineLevel="2" x14ac:dyDescent="0.25">
      <c r="E63" t="e" cm="1">
        <f t="array" ref="E63">IF(INDEX([1]!Table14[#All],MATCH(J63,[1]!Table14[[#All],[Date]]&amp;[1]!Table14[[#All],[Description]]&amp;ABS([1]!Table14[[#All],[Amount]]),0),9)=0,"",INDEX([1]!Table14[#All],MATCH(J63,[1]!Table14[[#All],[Date]]&amp;[1]!Table14[[#All],[Description]]&amp;ABS([1]!Table14[[#All],[Amount]]),0),9))</f>
        <v>#N/A</v>
      </c>
      <c r="F63" s="1">
        <v>45170</v>
      </c>
      <c r="G63" t="s">
        <v>34</v>
      </c>
      <c r="H63" s="2">
        <v>29.95</v>
      </c>
    </row>
    <row r="64" spans="5:8" hidden="1" outlineLevel="2" x14ac:dyDescent="0.25">
      <c r="E64" t="e" cm="1">
        <f t="array" ref="E64">IF(INDEX([1]!Table14[#All],MATCH(J64,[1]!Table14[[#All],[Date]]&amp;[1]!Table14[[#All],[Description]]&amp;ABS([1]!Table14[[#All],[Amount]]),0),9)=0,"",INDEX([1]!Table14[#All],MATCH(J64,[1]!Table14[[#All],[Date]]&amp;[1]!Table14[[#All],[Description]]&amp;ABS([1]!Table14[[#All],[Amount]]),0),9))</f>
        <v>#N/A</v>
      </c>
      <c r="F64" s="1">
        <v>45184</v>
      </c>
      <c r="G64" t="s">
        <v>43</v>
      </c>
      <c r="H64" s="2">
        <v>5</v>
      </c>
    </row>
    <row r="65" spans="2:8" hidden="1" outlineLevel="2" x14ac:dyDescent="0.25">
      <c r="E65" t="e" cm="1">
        <f t="array" ref="E65">IF(INDEX([1]!Table14[#All],MATCH(J65,[1]!Table14[[#All],[Date]]&amp;[1]!Table14[[#All],[Description]]&amp;ABS([1]!Table14[[#All],[Amount]]),0),9)=0,"",INDEX([1]!Table14[#All],MATCH(J65,[1]!Table14[[#All],[Date]]&amp;[1]!Table14[[#All],[Description]]&amp;ABS([1]!Table14[[#All],[Amount]]),0),9))</f>
        <v>#N/A</v>
      </c>
      <c r="F65" s="1">
        <v>45184</v>
      </c>
      <c r="G65" t="s">
        <v>44</v>
      </c>
      <c r="H65" s="2">
        <v>5</v>
      </c>
    </row>
    <row r="66" spans="2:8" hidden="1" outlineLevel="2" x14ac:dyDescent="0.25">
      <c r="E66" t="e" cm="1">
        <f t="array" ref="E66">IF(INDEX([1]!Table14[#All],MATCH(J66,[1]!Table14[[#All],[Date]]&amp;[1]!Table14[[#All],[Description]]&amp;ABS([1]!Table14[[#All],[Amount]]),0),9)=0,"",INDEX([1]!Table14[#All],MATCH(J66,[1]!Table14[[#All],[Date]]&amp;[1]!Table14[[#All],[Description]]&amp;ABS([1]!Table14[[#All],[Amount]]),0),9))</f>
        <v>#N/A</v>
      </c>
      <c r="F66" s="1">
        <v>45201</v>
      </c>
      <c r="G66" t="s">
        <v>34</v>
      </c>
      <c r="H66" s="2">
        <v>29.95</v>
      </c>
    </row>
    <row r="67" spans="2:8" hidden="1" outlineLevel="2" x14ac:dyDescent="0.25">
      <c r="E67" t="e" cm="1">
        <f t="array" ref="E67">IF(INDEX([1]!Table14[#All],MATCH(J67,[1]!Table14[[#All],[Date]]&amp;[1]!Table14[[#All],[Description]]&amp;ABS([1]!Table14[[#All],[Amount]]),0),9)=0,"",INDEX([1]!Table14[#All],MATCH(J67,[1]!Table14[[#All],[Date]]&amp;[1]!Table14[[#All],[Description]]&amp;ABS([1]!Table14[[#All],[Amount]]),0),9))</f>
        <v>#N/A</v>
      </c>
      <c r="F67" s="1">
        <v>45231</v>
      </c>
      <c r="G67" t="s">
        <v>34</v>
      </c>
      <c r="H67" s="2">
        <v>29.95</v>
      </c>
    </row>
    <row r="68" spans="2:8" hidden="1" outlineLevel="2" x14ac:dyDescent="0.25">
      <c r="E68" t="e" cm="1">
        <f t="array" ref="E68">IF(INDEX([1]!Table14[#All],MATCH(J68,[1]!Table14[[#All],[Date]]&amp;[1]!Table14[[#All],[Description]]&amp;ABS([1]!Table14[[#All],[Amount]]),0),9)=0,"",INDEX([1]!Table14[#All],MATCH(J68,[1]!Table14[[#All],[Date]]&amp;[1]!Table14[[#All],[Description]]&amp;ABS([1]!Table14[[#All],[Amount]]),0),9))</f>
        <v>#N/A</v>
      </c>
      <c r="F68" s="1">
        <v>45232</v>
      </c>
      <c r="G68" t="s">
        <v>45</v>
      </c>
      <c r="H68" s="2">
        <v>5</v>
      </c>
    </row>
    <row r="69" spans="2:8" hidden="1" outlineLevel="2" x14ac:dyDescent="0.25">
      <c r="E69" t="e" cm="1">
        <f t="array" ref="E69">IF(INDEX([1]!Table14[#All],MATCH(J69,[1]!Table14[[#All],[Date]]&amp;[1]!Table14[[#All],[Description]]&amp;ABS([1]!Table14[[#All],[Amount]]),0),9)=0,"",INDEX([1]!Table14[#All],MATCH(J69,[1]!Table14[[#All],[Date]]&amp;[1]!Table14[[#All],[Description]]&amp;ABS([1]!Table14[[#All],[Amount]]),0),9))</f>
        <v>#N/A</v>
      </c>
      <c r="F69" s="1">
        <v>45261</v>
      </c>
      <c r="G69" t="s">
        <v>34</v>
      </c>
      <c r="H69" s="2">
        <v>29.95</v>
      </c>
    </row>
    <row r="70" spans="2:8" collapsed="1" x14ac:dyDescent="0.25">
      <c r="B70" t="s">
        <v>46</v>
      </c>
      <c r="H70" s="2">
        <v>0</v>
      </c>
    </row>
    <row r="72" spans="2:8" x14ac:dyDescent="0.25">
      <c r="B72" t="s">
        <v>47</v>
      </c>
      <c r="H72" s="2">
        <f>SUM(H73:H74)</f>
        <v>2675</v>
      </c>
    </row>
    <row r="73" spans="2:8" hidden="1" outlineLevel="1" x14ac:dyDescent="0.25">
      <c r="E73" t="e" cm="1">
        <f t="array" ref="E73">IF(INDEX([1]!Table14[#All],MATCH(J73,[1]!Table14[[#All],[Date]]&amp;[1]!Table14[[#All],[Description]]&amp;ABS([1]!Table14[[#All],[Amount]]),0),9)=0,"",INDEX([1]!Table14[#All],MATCH(J73,[1]!Table14[[#All],[Date]]&amp;[1]!Table14[[#All],[Description]]&amp;ABS([1]!Table14[[#All],[Amount]]),0),9))</f>
        <v>#N/A</v>
      </c>
      <c r="F73" s="1">
        <v>44944</v>
      </c>
      <c r="G73" t="s">
        <v>48</v>
      </c>
      <c r="H73" s="2">
        <v>625</v>
      </c>
    </row>
    <row r="74" spans="2:8" hidden="1" outlineLevel="1" x14ac:dyDescent="0.25">
      <c r="E74" t="e" cm="1">
        <f t="array" ref="E74">IF(INDEX([1]!Table14[#All],MATCH(J74,[1]!Table14[[#All],[Date]]&amp;[1]!Table14[[#All],[Description]]&amp;ABS([1]!Table14[[#All],[Amount]]),0),9)=0,"",INDEX([1]!Table14[#All],MATCH(J74,[1]!Table14[[#All],[Date]]&amp;[1]!Table14[[#All],[Description]]&amp;ABS([1]!Table14[[#All],[Amount]]),0),9))</f>
        <v>#N/A</v>
      </c>
      <c r="F74" s="1">
        <v>45026</v>
      </c>
      <c r="G74" t="s">
        <v>49</v>
      </c>
      <c r="H74" s="2">
        <v>2050</v>
      </c>
    </row>
    <row r="75" spans="2:8" collapsed="1" x14ac:dyDescent="0.25">
      <c r="B75" t="s">
        <v>50</v>
      </c>
      <c r="H75" s="2">
        <f>SUM(H76:H87)</f>
        <v>231.88000000000002</v>
      </c>
    </row>
    <row r="76" spans="2:8" hidden="1" outlineLevel="1" x14ac:dyDescent="0.25">
      <c r="E76" t="e" cm="1">
        <f t="array" ref="E76">IF(INDEX([1]!Table14[#All],MATCH(J76,[1]!Table14[[#All],[Date]]&amp;[1]!Table14[[#All],[Description]]&amp;ABS([1]!Table14[[#All],[Amount]]),0),9)=0,"",INDEX([1]!Table14[#All],MATCH(J76,[1]!Table14[[#All],[Date]]&amp;[1]!Table14[[#All],[Description]]&amp;ABS([1]!Table14[[#All],[Amount]]),0),9))</f>
        <v>#N/A</v>
      </c>
      <c r="F76" s="1">
        <v>44943</v>
      </c>
      <c r="G76" t="s">
        <v>51</v>
      </c>
      <c r="H76" s="2">
        <v>17.989999999999998</v>
      </c>
    </row>
    <row r="77" spans="2:8" hidden="1" outlineLevel="1" x14ac:dyDescent="0.25">
      <c r="E77" t="e" cm="1">
        <f t="array" ref="E77">IF(INDEX([1]!Table14[#All],MATCH(J77,[1]!Table14[[#All],[Date]]&amp;[1]!Table14[[#All],[Description]]&amp;ABS([1]!Table14[[#All],[Amount]]),0),9)=0,"",INDEX([1]!Table14[#All],MATCH(J77,[1]!Table14[[#All],[Date]]&amp;[1]!Table14[[#All],[Description]]&amp;ABS([1]!Table14[[#All],[Amount]]),0),9))</f>
        <v>#N/A</v>
      </c>
      <c r="F77" s="1">
        <v>44971</v>
      </c>
      <c r="G77" t="s">
        <v>52</v>
      </c>
      <c r="H77" s="2">
        <v>17.989999999999998</v>
      </c>
    </row>
    <row r="78" spans="2:8" hidden="1" outlineLevel="1" x14ac:dyDescent="0.25">
      <c r="E78" t="e" cm="1">
        <f t="array" ref="E78">IF(INDEX([1]!Table14[#All],MATCH(J78,[1]!Table14[[#All],[Date]]&amp;[1]!Table14[[#All],[Description]]&amp;ABS([1]!Table14[[#All],[Amount]]),0),9)=0,"",INDEX([1]!Table14[#All],MATCH(J78,[1]!Table14[[#All],[Date]]&amp;[1]!Table14[[#All],[Description]]&amp;ABS([1]!Table14[[#All],[Amount]]),0),9))</f>
        <v>#N/A</v>
      </c>
      <c r="F78" s="1">
        <v>45000</v>
      </c>
      <c r="G78" t="s">
        <v>52</v>
      </c>
      <c r="H78" s="2">
        <v>17.989999999999998</v>
      </c>
    </row>
    <row r="79" spans="2:8" hidden="1" outlineLevel="1" x14ac:dyDescent="0.25">
      <c r="E79" t="e" cm="1">
        <f t="array" ref="E79">IF(INDEX([1]!Table14[#All],MATCH(J79,[1]!Table14[[#All],[Date]]&amp;[1]!Table14[[#All],[Description]]&amp;ABS([1]!Table14[[#All],[Amount]]),0),9)=0,"",INDEX([1]!Table14[#All],MATCH(J79,[1]!Table14[[#All],[Date]]&amp;[1]!Table14[[#All],[Description]]&amp;ABS([1]!Table14[[#All],[Amount]]),0),9))</f>
        <v>#N/A</v>
      </c>
      <c r="F79" s="1">
        <v>45033</v>
      </c>
      <c r="G79" t="s">
        <v>53</v>
      </c>
      <c r="H79" s="2">
        <v>17.989999999999998</v>
      </c>
    </row>
    <row r="80" spans="2:8" hidden="1" outlineLevel="1" x14ac:dyDescent="0.25">
      <c r="E80" t="e" cm="1">
        <f t="array" ref="E80">IF(INDEX([1]!Table14[#All],MATCH(J80,[1]!Table14[[#All],[Date]]&amp;[1]!Table14[[#All],[Description]]&amp;ABS([1]!Table14[[#All],[Amount]]),0),9)=0,"",INDEX([1]!Table14[#All],MATCH(J80,[1]!Table14[[#All],[Date]]&amp;[1]!Table14[[#All],[Description]]&amp;ABS([1]!Table14[[#All],[Amount]]),0),9))</f>
        <v>#N/A</v>
      </c>
      <c r="F80" s="1">
        <v>45061</v>
      </c>
      <c r="G80" t="s">
        <v>54</v>
      </c>
      <c r="H80" s="2">
        <v>19.989999999999998</v>
      </c>
    </row>
    <row r="81" spans="2:8" hidden="1" outlineLevel="1" x14ac:dyDescent="0.25">
      <c r="E81" t="e" cm="1">
        <f t="array" ref="E81">IF(INDEX([1]!Table14[#All],MATCH(J81,[1]!Table14[[#All],[Date]]&amp;[1]!Table14[[#All],[Description]]&amp;ABS([1]!Table14[[#All],[Amount]]),0),9)=0,"",INDEX([1]!Table14[#All],MATCH(J81,[1]!Table14[[#All],[Date]]&amp;[1]!Table14[[#All],[Description]]&amp;ABS([1]!Table14[[#All],[Amount]]),0),9))</f>
        <v>#N/A</v>
      </c>
      <c r="F81" s="1">
        <v>45091</v>
      </c>
      <c r="G81" t="s">
        <v>55</v>
      </c>
      <c r="H81" s="2">
        <v>19.989999999999998</v>
      </c>
    </row>
    <row r="82" spans="2:8" hidden="1" outlineLevel="1" x14ac:dyDescent="0.25">
      <c r="E82" t="e" cm="1">
        <f t="array" ref="E82">IF(INDEX([1]!Table14[#All],MATCH(J82,[1]!Table14[[#All],[Date]]&amp;[1]!Table14[[#All],[Description]]&amp;ABS([1]!Table14[[#All],[Amount]]),0),9)=0,"",INDEX([1]!Table14[#All],MATCH(J82,[1]!Table14[[#All],[Date]]&amp;[1]!Table14[[#All],[Description]]&amp;ABS([1]!Table14[[#All],[Amount]]),0),9))</f>
        <v>#N/A</v>
      </c>
      <c r="F82" s="1">
        <v>45121</v>
      </c>
      <c r="G82" t="s">
        <v>56</v>
      </c>
      <c r="H82" s="2">
        <v>19.989999999999998</v>
      </c>
    </row>
    <row r="83" spans="2:8" hidden="1" outlineLevel="1" x14ac:dyDescent="0.25">
      <c r="E83" t="e" cm="1">
        <f t="array" ref="E83">IF(INDEX([1]!Table14[#All],MATCH(J83,[1]!Table14[[#All],[Date]]&amp;[1]!Table14[[#All],[Description]]&amp;ABS([1]!Table14[[#All],[Amount]]),0),9)=0,"",INDEX([1]!Table14[#All],MATCH(J83,[1]!Table14[[#All],[Date]]&amp;[1]!Table14[[#All],[Description]]&amp;ABS([1]!Table14[[#All],[Amount]]),0),9))</f>
        <v>#N/A</v>
      </c>
      <c r="F83" s="1">
        <v>45152</v>
      </c>
      <c r="G83" t="s">
        <v>57</v>
      </c>
      <c r="H83" s="2">
        <v>19.989999999999998</v>
      </c>
    </row>
    <row r="84" spans="2:8" hidden="1" outlineLevel="1" x14ac:dyDescent="0.25">
      <c r="E84" t="e" cm="1">
        <f t="array" ref="E84">IF(INDEX([1]!Table14[#All],MATCH(J84,[1]!Table14[[#All],[Date]]&amp;[1]!Table14[[#All],[Description]]&amp;ABS([1]!Table14[[#All],[Amount]]),0),9)=0,"",INDEX([1]!Table14[#All],MATCH(J84,[1]!Table14[[#All],[Date]]&amp;[1]!Table14[[#All],[Description]]&amp;ABS([1]!Table14[[#All],[Amount]]),0),9))</f>
        <v>#N/A</v>
      </c>
      <c r="F84" s="1">
        <v>45183</v>
      </c>
      <c r="G84" t="s">
        <v>58</v>
      </c>
      <c r="H84" s="2">
        <v>19.989999999999998</v>
      </c>
    </row>
    <row r="85" spans="2:8" hidden="1" outlineLevel="1" x14ac:dyDescent="0.25">
      <c r="E85" t="e" cm="1">
        <f t="array" ref="E85">IF(INDEX([1]!Table14[#All],MATCH(J85,[1]!Table14[[#All],[Date]]&amp;[1]!Table14[[#All],[Description]]&amp;ABS([1]!Table14[[#All],[Amount]]),0),9)=0,"",INDEX([1]!Table14[#All],MATCH(J85,[1]!Table14[[#All],[Date]]&amp;[1]!Table14[[#All],[Description]]&amp;ABS([1]!Table14[[#All],[Amount]]),0),9))</f>
        <v>#N/A</v>
      </c>
      <c r="F85" s="1">
        <v>45215</v>
      </c>
      <c r="G85" t="s">
        <v>59</v>
      </c>
      <c r="H85" s="2">
        <v>19.989999999999998</v>
      </c>
    </row>
    <row r="86" spans="2:8" hidden="1" outlineLevel="1" x14ac:dyDescent="0.25">
      <c r="E86" t="e" cm="1">
        <f t="array" ref="E86">IF(INDEX([1]!Table14[#All],MATCH(J86,[1]!Table14[[#All],[Date]]&amp;[1]!Table14[[#All],[Description]]&amp;ABS([1]!Table14[[#All],[Amount]]),0),9)=0,"",INDEX([1]!Table14[#All],MATCH(J86,[1]!Table14[[#All],[Date]]&amp;[1]!Table14[[#All],[Description]]&amp;ABS([1]!Table14[[#All],[Amount]]),0),9))</f>
        <v>#N/A</v>
      </c>
      <c r="F86" s="1">
        <v>45244</v>
      </c>
      <c r="G86" t="s">
        <v>60</v>
      </c>
      <c r="H86" s="2">
        <v>19.989999999999998</v>
      </c>
    </row>
    <row r="87" spans="2:8" hidden="1" outlineLevel="1" x14ac:dyDescent="0.25">
      <c r="E87" t="e" cm="1">
        <f t="array" ref="E87">IF(INDEX([1]!Table14[#All],MATCH(J87,[1]!Table14[[#All],[Date]]&amp;[1]!Table14[[#All],[Description]]&amp;ABS([1]!Table14[[#All],[Amount]]),0),9)=0,"",INDEX([1]!Table14[#All],MATCH(J87,[1]!Table14[[#All],[Date]]&amp;[1]!Table14[[#All],[Description]]&amp;ABS([1]!Table14[[#All],[Amount]]),0),9))</f>
        <v>#N/A</v>
      </c>
      <c r="F87" s="1">
        <v>45274</v>
      </c>
      <c r="G87" t="s">
        <v>61</v>
      </c>
      <c r="H87" s="2">
        <v>19.989999999999998</v>
      </c>
    </row>
    <row r="88" spans="2:8" collapsed="1" x14ac:dyDescent="0.25">
      <c r="B88" t="s">
        <v>62</v>
      </c>
      <c r="H88" s="2">
        <f>SUM(H89:H91)</f>
        <v>474.9</v>
      </c>
    </row>
    <row r="89" spans="2:8" hidden="1" outlineLevel="1" x14ac:dyDescent="0.25">
      <c r="E89" t="e" cm="1">
        <f t="array" ref="E89">IF(INDEX([1]!Table14[#All],MATCH(J89,[1]!Table14[[#All],[Date]]&amp;[1]!Table14[[#All],[Description]]&amp;ABS([1]!Table14[[#All],[Amount]]),0),9)=0,"",INDEX([1]!Table14[#All],MATCH(J89,[1]!Table14[[#All],[Date]]&amp;[1]!Table14[[#All],[Description]]&amp;ABS([1]!Table14[[#All],[Amount]]),0),9))</f>
        <v>#N/A</v>
      </c>
      <c r="F89" s="1">
        <v>45232</v>
      </c>
      <c r="G89" t="s">
        <v>63</v>
      </c>
      <c r="H89" s="2">
        <v>71.14</v>
      </c>
    </row>
    <row r="90" spans="2:8" hidden="1" outlineLevel="1" x14ac:dyDescent="0.25">
      <c r="E90" t="e" cm="1">
        <f t="array" ref="E90">IF(INDEX([1]!Table14[#All],MATCH(J90,[1]!Table14[[#All],[Date]]&amp;[1]!Table14[[#All],[Description]]&amp;ABS([1]!Table14[[#All],[Amount]]),0),9)=0,"",INDEX([1]!Table14[#All],MATCH(J90,[1]!Table14[[#All],[Date]]&amp;[1]!Table14[[#All],[Description]]&amp;ABS([1]!Table14[[#All],[Amount]]),0),9))</f>
        <v>#N/A</v>
      </c>
      <c r="F90" s="1">
        <v>45233</v>
      </c>
      <c r="G90" t="s">
        <v>64</v>
      </c>
      <c r="H90" s="2">
        <v>356.06</v>
      </c>
    </row>
    <row r="91" spans="2:8" hidden="1" outlineLevel="1" x14ac:dyDescent="0.25">
      <c r="E91" t="e" cm="1">
        <f t="array" ref="E91">IF(INDEX([1]!Table14[#All],MATCH(J91,[1]!Table14[[#All],[Date]]&amp;[1]!Table14[[#All],[Description]]&amp;ABS([1]!Table14[[#All],[Amount]]),0),9)=0,"",INDEX([1]!Table14[#All],MATCH(J91,[1]!Table14[[#All],[Date]]&amp;[1]!Table14[[#All],[Description]]&amp;ABS([1]!Table14[[#All],[Amount]]),0),9))</f>
        <v>#N/A</v>
      </c>
      <c r="F91" s="1">
        <v>45233</v>
      </c>
      <c r="G91" t="s">
        <v>64</v>
      </c>
      <c r="H91" s="2">
        <v>47.7</v>
      </c>
    </row>
    <row r="92" spans="2:8" collapsed="1" x14ac:dyDescent="0.25">
      <c r="B92" t="s">
        <v>65</v>
      </c>
      <c r="H92" s="2">
        <f>SUM(H93:H97)</f>
        <v>348.9</v>
      </c>
    </row>
    <row r="93" spans="2:8" hidden="1" outlineLevel="1" x14ac:dyDescent="0.25">
      <c r="E93" t="e" cm="1">
        <f t="array" ref="E93">IF(INDEX([1]!Table14[#All],MATCH(J93,[1]!Table14[[#All],[Date]]&amp;[1]!Table14[[#All],[Description]]&amp;ABS([1]!Table14[[#All],[Amount]]),0),9)=0,"",INDEX([1]!Table14[#All],MATCH(J93,[1]!Table14[[#All],[Date]]&amp;[1]!Table14[[#All],[Description]]&amp;ABS([1]!Table14[[#All],[Amount]]),0),9))</f>
        <v>#N/A</v>
      </c>
      <c r="F93" s="1">
        <v>44929</v>
      </c>
      <c r="G93" t="s">
        <v>66</v>
      </c>
      <c r="H93" s="2">
        <v>10.7</v>
      </c>
    </row>
    <row r="94" spans="2:8" hidden="1" outlineLevel="1" x14ac:dyDescent="0.25">
      <c r="E94" t="e" cm="1">
        <f t="array" ref="E94">IF(INDEX([1]!Table14[#All],MATCH(J94,[1]!Table14[[#All],[Date]]&amp;[1]!Table14[[#All],[Description]]&amp;ABS([1]!Table14[[#All],[Amount]]),0),9)=0,"",INDEX([1]!Table14[#All],MATCH(J94,[1]!Table14[[#All],[Date]]&amp;[1]!Table14[[#All],[Description]]&amp;ABS([1]!Table14[[#All],[Amount]]),0),9))</f>
        <v>#N/A</v>
      </c>
      <c r="F94" s="1">
        <v>45196</v>
      </c>
      <c r="G94" t="s">
        <v>67</v>
      </c>
      <c r="H94" s="2">
        <v>71.2</v>
      </c>
    </row>
    <row r="95" spans="2:8" hidden="1" outlineLevel="1" x14ac:dyDescent="0.25">
      <c r="E95" t="e" cm="1">
        <f t="array" ref="E95">IF(INDEX([1]!Table14[#All],MATCH(J95,[1]!Table14[[#All],[Date]]&amp;[1]!Table14[[#All],[Description]]&amp;ABS([1]!Table14[[#All],[Amount]]),0),9)=0,"",INDEX([1]!Table14[#All],MATCH(J95,[1]!Table14[[#All],[Date]]&amp;[1]!Table14[[#All],[Description]]&amp;ABS([1]!Table14[[#All],[Amount]]),0),9))</f>
        <v>#N/A</v>
      </c>
      <c r="F95" s="1">
        <v>45225</v>
      </c>
      <c r="G95" t="s">
        <v>68</v>
      </c>
      <c r="H95" s="2">
        <v>89</v>
      </c>
    </row>
    <row r="96" spans="2:8" hidden="1" outlineLevel="1" x14ac:dyDescent="0.25">
      <c r="E96" t="e" cm="1">
        <f t="array" ref="E96">IF(INDEX([1]!Table14[#All],MATCH(J96,[1]!Table14[[#All],[Date]]&amp;[1]!Table14[[#All],[Description]]&amp;ABS([1]!Table14[[#All],[Amount]]),0),9)=0,"",INDEX([1]!Table14[#All],MATCH(J96,[1]!Table14[[#All],[Date]]&amp;[1]!Table14[[#All],[Description]]&amp;ABS([1]!Table14[[#All],[Amount]]),0),9))</f>
        <v>#N/A</v>
      </c>
      <c r="F96" s="1">
        <v>45257</v>
      </c>
      <c r="G96" t="s">
        <v>69</v>
      </c>
      <c r="H96" s="2">
        <v>89</v>
      </c>
    </row>
    <row r="97" spans="2:8" hidden="1" outlineLevel="1" x14ac:dyDescent="0.25">
      <c r="E97" t="e" cm="1">
        <f t="array" ref="E97">IF(INDEX([1]!Table14[#All],MATCH(J97,[1]!Table14[[#All],[Date]]&amp;[1]!Table14[[#All],[Description]]&amp;ABS([1]!Table14[[#All],[Amount]]),0),9)=0,"",INDEX([1]!Table14[#All],MATCH(J97,[1]!Table14[[#All],[Date]]&amp;[1]!Table14[[#All],[Description]]&amp;ABS([1]!Table14[[#All],[Amount]]),0),9))</f>
        <v>#N/A</v>
      </c>
      <c r="F97" s="1">
        <v>45286</v>
      </c>
      <c r="G97" t="s">
        <v>70</v>
      </c>
      <c r="H97" s="2">
        <v>89</v>
      </c>
    </row>
    <row r="98" spans="2:8" collapsed="1" x14ac:dyDescent="0.25">
      <c r="B98" t="s">
        <v>71</v>
      </c>
      <c r="H98" s="2">
        <f>SUM(H99:H110)</f>
        <v>164.76</v>
      </c>
    </row>
    <row r="99" spans="2:8" hidden="1" outlineLevel="2" x14ac:dyDescent="0.25">
      <c r="E99" t="e" cm="1">
        <f t="array" ref="E99">IF(INDEX([1]!Table14[#All],MATCH(J99,[1]!Table14[[#All],[Date]]&amp;[1]!Table14[[#All],[Description]]&amp;ABS([1]!Table14[[#All],[Amount]]),0),9)=0,"",INDEX([1]!Table14[#All],MATCH(J99,[1]!Table14[[#All],[Date]]&amp;[1]!Table14[[#All],[Description]]&amp;ABS([1]!Table14[[#All],[Amount]]),0),9))</f>
        <v>#N/A</v>
      </c>
      <c r="F99" s="1">
        <v>44945</v>
      </c>
      <c r="G99" t="s">
        <v>72</v>
      </c>
      <c r="H99" s="2">
        <v>13.73</v>
      </c>
    </row>
    <row r="100" spans="2:8" hidden="1" outlineLevel="2" x14ac:dyDescent="0.25">
      <c r="E100" t="e" cm="1">
        <f t="array" ref="E100">IF(INDEX([1]!Table14[#All],MATCH(J100,[1]!Table14[[#All],[Date]]&amp;[1]!Table14[[#All],[Description]]&amp;ABS([1]!Table14[[#All],[Amount]]),0),9)=0,"",INDEX([1]!Table14[#All],MATCH(J100,[1]!Table14[[#All],[Date]]&amp;[1]!Table14[[#All],[Description]]&amp;ABS([1]!Table14[[#All],[Amount]]),0),9))</f>
        <v>#N/A</v>
      </c>
      <c r="F100" s="1">
        <v>44978</v>
      </c>
      <c r="G100" t="s">
        <v>73</v>
      </c>
      <c r="H100" s="2">
        <v>13.73</v>
      </c>
    </row>
    <row r="101" spans="2:8" hidden="1" outlineLevel="2" x14ac:dyDescent="0.25">
      <c r="E101" t="e" cm="1">
        <f t="array" ref="E101">IF(INDEX([1]!Table14[#All],MATCH(J101,[1]!Table14[[#All],[Date]]&amp;[1]!Table14[[#All],[Description]]&amp;ABS([1]!Table14[[#All],[Amount]]),0),9)=0,"",INDEX([1]!Table14[#All],MATCH(J101,[1]!Table14[[#All],[Date]]&amp;[1]!Table14[[#All],[Description]]&amp;ABS([1]!Table14[[#All],[Amount]]),0),9))</f>
        <v>#N/A</v>
      </c>
      <c r="F101" s="1">
        <v>45005</v>
      </c>
      <c r="G101" t="s">
        <v>74</v>
      </c>
      <c r="H101" s="2">
        <v>13.73</v>
      </c>
    </row>
    <row r="102" spans="2:8" hidden="1" outlineLevel="2" x14ac:dyDescent="0.25">
      <c r="E102" t="e" cm="1">
        <f t="array" ref="E102">IF(INDEX([1]!Table14[#All],MATCH(J102,[1]!Table14[[#All],[Date]]&amp;[1]!Table14[[#All],[Description]]&amp;ABS([1]!Table14[[#All],[Amount]]),0),9)=0,"",INDEX([1]!Table14[#All],MATCH(J102,[1]!Table14[[#All],[Date]]&amp;[1]!Table14[[#All],[Description]]&amp;ABS([1]!Table14[[#All],[Amount]]),0),9))</f>
        <v>#N/A</v>
      </c>
      <c r="F102" s="1">
        <v>45035</v>
      </c>
      <c r="G102" t="s">
        <v>75</v>
      </c>
      <c r="H102" s="2">
        <v>13.73</v>
      </c>
    </row>
    <row r="103" spans="2:8" hidden="1" outlineLevel="2" x14ac:dyDescent="0.25">
      <c r="E103" t="e" cm="1">
        <f t="array" ref="E103">IF(INDEX([1]!Table14[#All],MATCH(J103,[1]!Table14[[#All],[Date]]&amp;[1]!Table14[[#All],[Description]]&amp;ABS([1]!Table14[[#All],[Amount]]),0),9)=0,"",INDEX([1]!Table14[#All],MATCH(J103,[1]!Table14[[#All],[Date]]&amp;[1]!Table14[[#All],[Description]]&amp;ABS([1]!Table14[[#All],[Amount]]),0),9))</f>
        <v>#N/A</v>
      </c>
      <c r="F103" s="1">
        <v>45065</v>
      </c>
      <c r="G103" t="s">
        <v>76</v>
      </c>
      <c r="H103" s="2">
        <v>13.73</v>
      </c>
    </row>
    <row r="104" spans="2:8" hidden="1" outlineLevel="2" x14ac:dyDescent="0.25">
      <c r="E104" t="e" cm="1">
        <f t="array" ref="E104">IF(INDEX([1]!Table14[#All],MATCH(J104,[1]!Table14[[#All],[Date]]&amp;[1]!Table14[[#All],[Description]]&amp;ABS([1]!Table14[[#All],[Amount]]),0),9)=0,"",INDEX([1]!Table14[#All],MATCH(J104,[1]!Table14[[#All],[Date]]&amp;[1]!Table14[[#All],[Description]]&amp;ABS([1]!Table14[[#All],[Amount]]),0),9))</f>
        <v>#N/A</v>
      </c>
      <c r="F104" s="1">
        <v>45097</v>
      </c>
      <c r="G104" t="s">
        <v>77</v>
      </c>
      <c r="H104" s="2">
        <v>13.73</v>
      </c>
    </row>
    <row r="105" spans="2:8" hidden="1" outlineLevel="2" x14ac:dyDescent="0.25">
      <c r="E105" t="e" cm="1">
        <f t="array" ref="E105">IF(INDEX([1]!Table14[#All],MATCH(J105,[1]!Table14[[#All],[Date]]&amp;[1]!Table14[[#All],[Description]]&amp;ABS([1]!Table14[[#All],[Amount]]),0),9)=0,"",INDEX([1]!Table14[#All],MATCH(J105,[1]!Table14[[#All],[Date]]&amp;[1]!Table14[[#All],[Description]]&amp;ABS([1]!Table14[[#All],[Amount]]),0),9))</f>
        <v>#N/A</v>
      </c>
      <c r="F105" s="1">
        <v>45126</v>
      </c>
      <c r="G105" t="s">
        <v>78</v>
      </c>
      <c r="H105" s="2">
        <v>13.73</v>
      </c>
    </row>
    <row r="106" spans="2:8" hidden="1" outlineLevel="2" x14ac:dyDescent="0.25">
      <c r="E106" t="e" cm="1">
        <f t="array" ref="E106">IF(INDEX([1]!Table14[#All],MATCH(J106,[1]!Table14[[#All],[Date]]&amp;[1]!Table14[[#All],[Description]]&amp;ABS([1]!Table14[[#All],[Amount]]),0),9)=0,"",INDEX([1]!Table14[#All],MATCH(J106,[1]!Table14[[#All],[Date]]&amp;[1]!Table14[[#All],[Description]]&amp;ABS([1]!Table14[[#All],[Amount]]),0),9))</f>
        <v>#N/A</v>
      </c>
      <c r="F106" s="1">
        <v>45159</v>
      </c>
      <c r="G106" t="s">
        <v>79</v>
      </c>
      <c r="H106" s="2">
        <v>13.73</v>
      </c>
    </row>
    <row r="107" spans="2:8" hidden="1" outlineLevel="2" x14ac:dyDescent="0.25">
      <c r="E107" t="e" cm="1">
        <f t="array" ref="E107">IF(INDEX([1]!Table14[#All],MATCH(J107,[1]!Table14[[#All],[Date]]&amp;[1]!Table14[[#All],[Description]]&amp;ABS([1]!Table14[[#All],[Amount]]),0),9)=0,"",INDEX([1]!Table14[#All],MATCH(J107,[1]!Table14[[#All],[Date]]&amp;[1]!Table14[[#All],[Description]]&amp;ABS([1]!Table14[[#All],[Amount]]),0),9))</f>
        <v>#N/A</v>
      </c>
      <c r="F107" s="1">
        <v>45188</v>
      </c>
      <c r="G107" t="s">
        <v>80</v>
      </c>
      <c r="H107" s="2">
        <v>13.73</v>
      </c>
    </row>
    <row r="108" spans="2:8" hidden="1" outlineLevel="2" x14ac:dyDescent="0.25">
      <c r="E108" t="e" cm="1">
        <f t="array" ref="E108">IF(INDEX([1]!Table14[#All],MATCH(J108,[1]!Table14[[#All],[Date]]&amp;[1]!Table14[[#All],[Description]]&amp;ABS([1]!Table14[[#All],[Amount]]),0),9)=0,"",INDEX([1]!Table14[#All],MATCH(J108,[1]!Table14[[#All],[Date]]&amp;[1]!Table14[[#All],[Description]]&amp;ABS([1]!Table14[[#All],[Amount]]),0),9))</f>
        <v>#N/A</v>
      </c>
      <c r="F108" s="1">
        <v>45218</v>
      </c>
      <c r="G108" t="s">
        <v>81</v>
      </c>
      <c r="H108" s="2">
        <v>13.73</v>
      </c>
    </row>
    <row r="109" spans="2:8" hidden="1" outlineLevel="2" x14ac:dyDescent="0.25">
      <c r="E109" t="e" cm="1">
        <f t="array" ref="E109">IF(INDEX([1]!Table14[#All],MATCH(J109,[1]!Table14[[#All],[Date]]&amp;[1]!Table14[[#All],[Description]]&amp;ABS([1]!Table14[[#All],[Amount]]),0),9)=0,"",INDEX([1]!Table14[#All],MATCH(J109,[1]!Table14[[#All],[Date]]&amp;[1]!Table14[[#All],[Description]]&amp;ABS([1]!Table14[[#All],[Amount]]),0),9))</f>
        <v>#N/A</v>
      </c>
      <c r="F109" s="1">
        <v>45250</v>
      </c>
      <c r="G109" t="s">
        <v>82</v>
      </c>
      <c r="H109" s="2">
        <v>13.73</v>
      </c>
    </row>
    <row r="110" spans="2:8" hidden="1" outlineLevel="2" x14ac:dyDescent="0.25">
      <c r="E110" t="e" cm="1">
        <f t="array" ref="E110">IF(INDEX([1]!Table14[#All],MATCH(J110,[1]!Table14[[#All],[Date]]&amp;[1]!Table14[[#All],[Description]]&amp;ABS([1]!Table14[[#All],[Amount]]),0),9)=0,"",INDEX([1]!Table14[#All],MATCH(J110,[1]!Table14[[#All],[Date]]&amp;[1]!Table14[[#All],[Description]]&amp;ABS([1]!Table14[[#All],[Amount]]),0),9))</f>
        <v>#N/A</v>
      </c>
      <c r="F110" s="1">
        <v>45279</v>
      </c>
      <c r="G110" t="s">
        <v>83</v>
      </c>
      <c r="H110" s="2">
        <v>13.73</v>
      </c>
    </row>
    <row r="111" spans="2:8" collapsed="1" x14ac:dyDescent="0.25">
      <c r="B111" t="s">
        <v>84</v>
      </c>
      <c r="H111" s="2">
        <f>H98+H92+H88+H75+H72+H46</f>
        <v>4293.16</v>
      </c>
    </row>
    <row r="112" spans="2:8" x14ac:dyDescent="0.25">
      <c r="B112" t="s">
        <v>85</v>
      </c>
      <c r="H112" s="2">
        <f>SUM(H113:H121)</f>
        <v>14500.69</v>
      </c>
    </row>
    <row r="113" spans="2:8" hidden="1" outlineLevel="1" x14ac:dyDescent="0.25">
      <c r="E113" t="e" cm="1">
        <f t="array" ref="E113">IF(INDEX([1]!Table14[#All],MATCH(J113,[1]!Table14[[#All],[Date]]&amp;[1]!Table14[[#All],[Description]]&amp;ABS([1]!Table14[[#All],[Amount]]),0),9)=0,"",INDEX([1]!Table14[#All],MATCH(J113,[1]!Table14[[#All],[Date]]&amp;[1]!Table14[[#All],[Description]]&amp;ABS([1]!Table14[[#All],[Amount]]),0),9))</f>
        <v>#N/A</v>
      </c>
      <c r="F113" s="1">
        <v>45016</v>
      </c>
      <c r="G113" t="s">
        <v>86</v>
      </c>
      <c r="H113" s="2">
        <v>650.69000000000005</v>
      </c>
    </row>
    <row r="114" spans="2:8" hidden="1" outlineLevel="1" x14ac:dyDescent="0.25">
      <c r="E114" t="e" cm="1">
        <f t="array" ref="E114">IF(INDEX([1]!Table14[#All],MATCH(J114,[1]!Table14[[#All],[Date]]&amp;[1]!Table14[[#All],[Description]]&amp;ABS([1]!Table14[[#All],[Amount]]),0),9)=0,"",INDEX([1]!Table14[#All],MATCH(J114,[1]!Table14[[#All],[Date]]&amp;[1]!Table14[[#All],[Description]]&amp;ABS([1]!Table14[[#All],[Amount]]),0),9))</f>
        <v>#N/A</v>
      </c>
      <c r="F114" s="1">
        <v>45016</v>
      </c>
      <c r="G114" t="s">
        <v>87</v>
      </c>
      <c r="H114" s="2">
        <v>1800</v>
      </c>
    </row>
    <row r="115" spans="2:8" hidden="1" outlineLevel="1" x14ac:dyDescent="0.25">
      <c r="E115" t="e" cm="1">
        <f t="array" ref="E115">IF(INDEX([1]!Table14[#All],MATCH(J115,[1]!Table14[[#All],[Date]]&amp;[1]!Table14[[#All],[Description]]&amp;ABS([1]!Table14[[#All],[Amount]]),0),9)=0,"",INDEX([1]!Table14[#All],MATCH(J115,[1]!Table14[[#All],[Date]]&amp;[1]!Table14[[#All],[Description]]&amp;ABS([1]!Table14[[#All],[Amount]]),0),9))</f>
        <v>#N/A</v>
      </c>
      <c r="F115" s="1">
        <v>45016</v>
      </c>
      <c r="G115" t="s">
        <v>88</v>
      </c>
      <c r="H115" s="2">
        <v>1800</v>
      </c>
    </row>
    <row r="116" spans="2:8" hidden="1" outlineLevel="1" x14ac:dyDescent="0.25">
      <c r="E116" t="e" cm="1">
        <f t="array" ref="E116">IF(INDEX([1]!Table14[#All],MATCH(J116,[1]!Table14[[#All],[Date]]&amp;[1]!Table14[[#All],[Description]]&amp;ABS([1]!Table14[[#All],[Amount]]),0),9)=0,"",INDEX([1]!Table14[#All],MATCH(J116,[1]!Table14[[#All],[Date]]&amp;[1]!Table14[[#All],[Description]]&amp;ABS([1]!Table14[[#All],[Amount]]),0),9))</f>
        <v>#N/A</v>
      </c>
      <c r="F116" s="1">
        <v>45093</v>
      </c>
      <c r="G116" t="s">
        <v>89</v>
      </c>
      <c r="H116" s="2">
        <v>1500</v>
      </c>
    </row>
    <row r="117" spans="2:8" hidden="1" outlineLevel="1" x14ac:dyDescent="0.25">
      <c r="E117" t="e" cm="1">
        <f t="array" ref="E117">IF(INDEX([1]!Table14[#All],MATCH(J117,[1]!Table14[[#All],[Date]]&amp;[1]!Table14[[#All],[Description]]&amp;ABS([1]!Table14[[#All],[Amount]]),0),9)=0,"",INDEX([1]!Table14[#All],MATCH(J117,[1]!Table14[[#All],[Date]]&amp;[1]!Table14[[#All],[Description]]&amp;ABS([1]!Table14[[#All],[Amount]]),0),9))</f>
        <v>#N/A</v>
      </c>
      <c r="F117" s="1">
        <v>45093</v>
      </c>
      <c r="G117" t="s">
        <v>90</v>
      </c>
      <c r="H117" s="2">
        <v>1500</v>
      </c>
    </row>
    <row r="118" spans="2:8" hidden="1" outlineLevel="1" x14ac:dyDescent="0.25">
      <c r="E118" t="e" cm="1">
        <f t="array" ref="E118">IF(INDEX([1]!Table14[#All],MATCH(J118,[1]!Table14[[#All],[Date]]&amp;[1]!Table14[[#All],[Description]]&amp;ABS([1]!Table14[[#All],[Amount]]),0),9)=0,"",INDEX([1]!Table14[#All],MATCH(J118,[1]!Table14[[#All],[Date]]&amp;[1]!Table14[[#All],[Description]]&amp;ABS([1]!Table14[[#All],[Amount]]),0),9))</f>
        <v>#N/A</v>
      </c>
      <c r="F118" s="1">
        <v>45145</v>
      </c>
      <c r="G118" t="s">
        <v>91</v>
      </c>
      <c r="H118" s="2">
        <v>1500</v>
      </c>
    </row>
    <row r="119" spans="2:8" hidden="1" outlineLevel="1" x14ac:dyDescent="0.25">
      <c r="E119" t="e" cm="1">
        <f t="array" ref="E119">IF(INDEX([1]!Table14[#All],MATCH(J119,[1]!Table14[[#All],[Date]]&amp;[1]!Table14[[#All],[Description]]&amp;ABS([1]!Table14[[#All],[Amount]]),0),9)=0,"",INDEX([1]!Table14[#All],MATCH(J119,[1]!Table14[[#All],[Date]]&amp;[1]!Table14[[#All],[Description]]&amp;ABS([1]!Table14[[#All],[Amount]]),0),9))</f>
        <v>#N/A</v>
      </c>
      <c r="F119" s="1">
        <v>45145</v>
      </c>
      <c r="G119" t="s">
        <v>92</v>
      </c>
      <c r="H119" s="2">
        <v>1750</v>
      </c>
    </row>
    <row r="120" spans="2:8" hidden="1" outlineLevel="1" x14ac:dyDescent="0.25">
      <c r="E120" t="e" cm="1">
        <f t="array" ref="E120">IF(INDEX([1]!Table14[#All],MATCH(J120,[1]!Table14[[#All],[Date]]&amp;[1]!Table14[[#All],[Description]]&amp;ABS([1]!Table14[[#All],[Amount]]),0),9)=0,"",INDEX([1]!Table14[#All],MATCH(J120,[1]!Table14[[#All],[Date]]&amp;[1]!Table14[[#All],[Description]]&amp;ABS([1]!Table14[[#All],[Amount]]),0),9))</f>
        <v>#N/A</v>
      </c>
      <c r="F120" s="1">
        <v>45183</v>
      </c>
      <c r="G120" t="s">
        <v>93</v>
      </c>
      <c r="H120" s="2">
        <v>2000</v>
      </c>
    </row>
    <row r="121" spans="2:8" hidden="1" outlineLevel="1" x14ac:dyDescent="0.25">
      <c r="E121" t="e" cm="1">
        <f t="array" ref="E121">IF(INDEX([1]!Table14[#All],MATCH(J121,[1]!Table14[[#All],[Date]]&amp;[1]!Table14[[#All],[Description]]&amp;ABS([1]!Table14[[#All],[Amount]]),0),9)=0,"",INDEX([1]!Table14[#All],MATCH(J121,[1]!Table14[[#All],[Date]]&amp;[1]!Table14[[#All],[Description]]&amp;ABS([1]!Table14[[#All],[Amount]]),0),9))</f>
        <v>#N/A</v>
      </c>
      <c r="F121" s="1">
        <v>45183</v>
      </c>
      <c r="G121" t="s">
        <v>94</v>
      </c>
      <c r="H121" s="2">
        <v>2000</v>
      </c>
    </row>
    <row r="122" spans="2:8" collapsed="1" x14ac:dyDescent="0.25">
      <c r="B122" t="s">
        <v>98</v>
      </c>
      <c r="H122" s="2">
        <f>SUM(H123:H124)</f>
        <v>3103.53</v>
      </c>
    </row>
    <row r="123" spans="2:8" outlineLevel="1" x14ac:dyDescent="0.25">
      <c r="E123" t="e" cm="1">
        <f t="array" ref="E123">IF(INDEX([1]!Table14[#All],MATCH(J123,[1]!Table14[[#All],[Date]]&amp;[1]!Table14[[#All],[Description]]&amp;ABS([1]!Table14[[#All],[Amount]]),0),9)=0,"",INDEX([1]!Table14[#All],MATCH(J123,[1]!Table14[[#All],[Date]]&amp;[1]!Table14[[#All],[Description]]&amp;ABS([1]!Table14[[#All],[Amount]]),0),9))</f>
        <v>#N/A</v>
      </c>
      <c r="F123" s="1">
        <v>45231</v>
      </c>
      <c r="G123" t="s">
        <v>96</v>
      </c>
      <c r="H123" s="2">
        <v>1000</v>
      </c>
    </row>
    <row r="124" spans="2:8" outlineLevel="1" x14ac:dyDescent="0.25">
      <c r="E124" t="e" cm="1">
        <f t="array" ref="E124">IF(INDEX([1]!Table14[#All],MATCH(J124,[1]!Table14[[#All],[Date]]&amp;[1]!Table14[[#All],[Description]]&amp;ABS([1]!Table14[[#All],[Amount]]),0),9)=0,"",INDEX([1]!Table14[#All],MATCH(J124,[1]!Table14[[#All],[Date]]&amp;[1]!Table14[[#All],[Description]]&amp;ABS([1]!Table14[[#All],[Amount]]),0),9))</f>
        <v>#N/A</v>
      </c>
      <c r="F124" s="1">
        <v>45289</v>
      </c>
      <c r="G124" t="s">
        <v>97</v>
      </c>
      <c r="H124" s="2">
        <v>2103.5300000000002</v>
      </c>
    </row>
    <row r="128" spans="2:8" x14ac:dyDescent="0.25">
      <c r="B128" t="s">
        <v>95</v>
      </c>
      <c r="H128" s="2">
        <f>H43-H111-H112-H122</f>
        <v>1525.9799999999964</v>
      </c>
    </row>
    <row r="129" spans="10:10" x14ac:dyDescent="0.25">
      <c r="J129" s="2"/>
    </row>
  </sheetData>
  <sortState xmlns:xlrd2="http://schemas.microsoft.com/office/spreadsheetml/2017/richdata2" ref="D4:J29">
    <sortCondition ref="F4:F2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1C3CB-613E-4D43-BAA0-C60BFF3AB261}">
  <sheetPr codeName="Sheet2" filterMode="1"/>
  <dimension ref="B1:Y159"/>
  <sheetViews>
    <sheetView tabSelected="1" topLeftCell="H1" workbookViewId="0">
      <pane ySplit="1" topLeftCell="A108" activePane="bottomLeft" state="frozen"/>
      <selection pane="bottomLeft" activeCell="W2" sqref="W2:X110"/>
    </sheetView>
  </sheetViews>
  <sheetFormatPr defaultRowHeight="15" x14ac:dyDescent="0.25"/>
  <cols>
    <col min="4" max="4" width="10.7109375" style="6" bestFit="1" customWidth="1"/>
    <col min="5" max="5" width="25.42578125" customWidth="1"/>
    <col min="6" max="6" width="11.28515625" style="2" bestFit="1" customWidth="1"/>
    <col min="7" max="8" width="16.5703125" customWidth="1"/>
    <col min="10" max="10" width="64.5703125" bestFit="1" customWidth="1"/>
    <col min="11" max="11" width="10.7109375" style="6" bestFit="1" customWidth="1"/>
    <col min="12" max="12" width="11.5703125" style="2" bestFit="1" customWidth="1"/>
    <col min="17" max="17" width="10.7109375" style="1" bestFit="1" customWidth="1"/>
    <col min="19" max="19" width="11.28515625" style="2" bestFit="1" customWidth="1"/>
    <col min="22" max="22" width="15.42578125" bestFit="1" customWidth="1"/>
    <col min="23" max="23" width="18.140625" customWidth="1"/>
    <col min="24" max="24" width="18.140625" style="1" customWidth="1"/>
    <col min="25" max="25" width="15.42578125" bestFit="1" customWidth="1"/>
  </cols>
  <sheetData>
    <row r="1" spans="2:25" x14ac:dyDescent="0.25">
      <c r="D1" s="6" t="s">
        <v>123</v>
      </c>
      <c r="E1" t="s">
        <v>154</v>
      </c>
      <c r="F1" s="2" t="s">
        <v>125</v>
      </c>
      <c r="G1" t="s">
        <v>155</v>
      </c>
      <c r="H1" t="s">
        <v>127</v>
      </c>
      <c r="I1" t="s">
        <v>144</v>
      </c>
      <c r="J1" t="s">
        <v>156</v>
      </c>
      <c r="Q1" s="1" t="s">
        <v>123</v>
      </c>
      <c r="R1" t="s">
        <v>124</v>
      </c>
      <c r="S1" s="2" t="s">
        <v>125</v>
      </c>
      <c r="T1" t="s">
        <v>126</v>
      </c>
      <c r="U1" t="s">
        <v>127</v>
      </c>
      <c r="V1" t="s">
        <v>128</v>
      </c>
      <c r="W1" t="s">
        <v>144</v>
      </c>
      <c r="X1" s="1" t="s">
        <v>145</v>
      </c>
    </row>
    <row r="2" spans="2:25" x14ac:dyDescent="0.25">
      <c r="B2" t="s">
        <v>0</v>
      </c>
      <c r="P2" cm="1">
        <f t="array" ref="P2">MATCH(Q2&amp;R2&amp;S2,D:D&amp;E:E&amp;F:F,0)</f>
        <v>8</v>
      </c>
      <c r="Q2" s="1">
        <v>44951</v>
      </c>
      <c r="R2" t="s">
        <v>7</v>
      </c>
      <c r="S2" s="2">
        <v>-1.35</v>
      </c>
      <c r="T2" t="s">
        <v>100</v>
      </c>
      <c r="U2" t="s">
        <v>104</v>
      </c>
      <c r="V2" t="s">
        <v>103</v>
      </c>
      <c r="W2" t="s">
        <v>131</v>
      </c>
      <c r="X2" s="1" t="str">
        <f>IFERROR(INDEX([2]Sheet2!$E$62:$F$78,MATCH(W2,[2]Sheet2!$E$62:$E$78,0),2),"")</f>
        <v/>
      </c>
      <c r="Y2" t="s">
        <v>65</v>
      </c>
    </row>
    <row r="3" spans="2:25" x14ac:dyDescent="0.25">
      <c r="C3" t="s">
        <v>218</v>
      </c>
      <c r="L3" s="2">
        <f>ABS(SUM(F4:F29))</f>
        <v>1668.19</v>
      </c>
      <c r="P3" cm="1">
        <f t="array" ref="P3">MATCH(Q3&amp;R3&amp;S3,D:D&amp;E:E&amp;F:F,0)</f>
        <v>9</v>
      </c>
      <c r="Q3" s="1">
        <v>44951</v>
      </c>
      <c r="R3" t="s">
        <v>8</v>
      </c>
      <c r="S3" s="2">
        <v>-0.7</v>
      </c>
      <c r="T3" t="s">
        <v>100</v>
      </c>
      <c r="U3" t="s">
        <v>104</v>
      </c>
      <c r="V3" t="s">
        <v>103</v>
      </c>
      <c r="W3" t="s">
        <v>131</v>
      </c>
      <c r="X3" s="1" t="str">
        <f>IFERROR(INDEX([2]Sheet2!$E$62:$F$78,MATCH(W3,[2]Sheet2!$E$62:$E$78,0),2),"")</f>
        <v/>
      </c>
      <c r="Y3" t="s">
        <v>103</v>
      </c>
    </row>
    <row r="4" spans="2:25" x14ac:dyDescent="0.25">
      <c r="D4" s="6">
        <v>44946</v>
      </c>
      <c r="E4" t="s">
        <v>3</v>
      </c>
      <c r="F4" s="2">
        <v>-69</v>
      </c>
      <c r="G4" t="s">
        <v>110</v>
      </c>
      <c r="H4" t="s">
        <v>104</v>
      </c>
      <c r="I4" t="s">
        <v>130</v>
      </c>
      <c r="J4" t="s">
        <v>157</v>
      </c>
      <c r="K4" s="6" t="str" cm="1">
        <f t="array" ref="K4">INDEX(Q:X,MATCH(D4&amp;E4&amp;F4,Q:Q&amp;R:R&amp;S:S,0),8)</f>
        <v/>
      </c>
      <c r="P4" cm="1">
        <f t="array" ref="P4">MATCH(Q4&amp;R4&amp;S4,D:D&amp;E:E&amp;F:F,0)</f>
        <v>16</v>
      </c>
      <c r="Q4" s="1">
        <v>45019</v>
      </c>
      <c r="R4" t="s">
        <v>15</v>
      </c>
      <c r="S4" s="2">
        <v>-0.72</v>
      </c>
      <c r="T4" t="s">
        <v>100</v>
      </c>
      <c r="U4" t="s">
        <v>104</v>
      </c>
      <c r="V4" t="s">
        <v>103</v>
      </c>
      <c r="W4" t="s">
        <v>134</v>
      </c>
      <c r="X4" s="1" t="str">
        <f>IFERROR(INDEX([2]Sheet2!$E$62:$F$78,MATCH(W4,[2]Sheet2!$E$62:$E$78,0),2),"")</f>
        <v/>
      </c>
      <c r="Y4" t="s">
        <v>105</v>
      </c>
    </row>
    <row r="5" spans="2:25" hidden="1" x14ac:dyDescent="0.25">
      <c r="D5" s="6">
        <v>44950</v>
      </c>
      <c r="E5" t="s">
        <v>4</v>
      </c>
      <c r="F5" s="2">
        <v>-49</v>
      </c>
      <c r="G5" t="s">
        <v>65</v>
      </c>
      <c r="H5" t="s">
        <v>104</v>
      </c>
      <c r="I5" t="s">
        <v>131</v>
      </c>
      <c r="J5" t="s">
        <v>158</v>
      </c>
      <c r="K5" s="6" t="str" cm="1">
        <f t="array" ref="K5">INDEX(Q:X,MATCH(D5&amp;E5&amp;F5,Q:Q&amp;R:R&amp;S:S,0),8)</f>
        <v/>
      </c>
      <c r="P5" cm="1">
        <f t="array" ref="P5">MATCH(Q5&amp;R5&amp;S5,D:D&amp;E:E&amp;F:F,0)</f>
        <v>55</v>
      </c>
      <c r="Q5" s="1">
        <v>44929</v>
      </c>
      <c r="R5" t="s">
        <v>34</v>
      </c>
      <c r="S5" s="2">
        <v>-29.95</v>
      </c>
      <c r="U5" t="s">
        <v>102</v>
      </c>
      <c r="V5" t="s">
        <v>103</v>
      </c>
      <c r="X5" s="1" t="str">
        <f>IFERROR(INDEX([2]Sheet2!$E$62:$F$78,MATCH(W5,[2]Sheet2!$E$62:$E$78,0),2),"")</f>
        <v/>
      </c>
      <c r="Y5" t="s">
        <v>107</v>
      </c>
    </row>
    <row r="6" spans="2:25" hidden="1" x14ac:dyDescent="0.25">
      <c r="D6" s="6">
        <v>44951</v>
      </c>
      <c r="E6" t="s">
        <v>5</v>
      </c>
      <c r="F6" s="2">
        <v>-23.2</v>
      </c>
      <c r="G6" t="s">
        <v>65</v>
      </c>
      <c r="H6" t="s">
        <v>104</v>
      </c>
      <c r="I6" t="s">
        <v>131</v>
      </c>
      <c r="J6" t="s">
        <v>159</v>
      </c>
      <c r="K6" s="6" t="str" cm="1">
        <f t="array" ref="K6">INDEX(Q:X,MATCH(D6&amp;E6&amp;F6,Q:Q&amp;R:R&amp;S:S,0),8)</f>
        <v/>
      </c>
      <c r="P6" cm="1">
        <f t="array" ref="P6">MATCH(Q6&amp;R6&amp;S6,D:D&amp;E:E&amp;F:F,0)</f>
        <v>56</v>
      </c>
      <c r="Q6" s="1">
        <v>44929</v>
      </c>
      <c r="R6" t="s">
        <v>35</v>
      </c>
      <c r="S6" s="2">
        <v>-0.32</v>
      </c>
      <c r="T6" t="s">
        <v>100</v>
      </c>
      <c r="U6" t="s">
        <v>101</v>
      </c>
      <c r="V6" t="s">
        <v>103</v>
      </c>
      <c r="X6" s="1" t="str">
        <f>IFERROR(INDEX([2]Sheet2!$E$62:$F$78,MATCH(W6,[2]Sheet2!$E$62:$E$78,0),2),"")</f>
        <v/>
      </c>
      <c r="Y6" t="s">
        <v>109</v>
      </c>
    </row>
    <row r="7" spans="2:25" hidden="1" x14ac:dyDescent="0.25">
      <c r="D7" s="6">
        <v>44951</v>
      </c>
      <c r="E7" t="s">
        <v>6</v>
      </c>
      <c r="F7" s="2">
        <v>-45</v>
      </c>
      <c r="G7" t="s">
        <v>65</v>
      </c>
      <c r="H7" t="s">
        <v>104</v>
      </c>
      <c r="I7" t="s">
        <v>131</v>
      </c>
      <c r="J7" t="s">
        <v>160</v>
      </c>
      <c r="K7" s="6" t="str" cm="1">
        <f t="array" ref="K7">INDEX(Q:X,MATCH(D7&amp;E7&amp;F7,Q:Q&amp;R:R&amp;S:S,0),8)</f>
        <v/>
      </c>
      <c r="P7" cm="1">
        <f t="array" ref="P7">MATCH(Q7&amp;R7&amp;S7,D:D&amp;E:E&amp;F:F,0)</f>
        <v>57</v>
      </c>
      <c r="Q7" s="1">
        <v>44958</v>
      </c>
      <c r="R7" t="s">
        <v>34</v>
      </c>
      <c r="S7" s="2">
        <v>-29.95</v>
      </c>
      <c r="U7" t="s">
        <v>102</v>
      </c>
      <c r="V7" t="s">
        <v>103</v>
      </c>
      <c r="X7" s="1" t="str">
        <f>IFERROR(INDEX([2]Sheet2!$E$62:$F$78,MATCH(W7,[2]Sheet2!$E$62:$E$78,0),2),"")</f>
        <v/>
      </c>
      <c r="Y7" t="s">
        <v>110</v>
      </c>
    </row>
    <row r="8" spans="2:25" hidden="1" x14ac:dyDescent="0.25">
      <c r="D8" s="6">
        <v>44951</v>
      </c>
      <c r="E8" t="s">
        <v>7</v>
      </c>
      <c r="F8" s="2">
        <v>-1.35</v>
      </c>
      <c r="G8" t="s">
        <v>103</v>
      </c>
      <c r="H8" t="s">
        <v>104</v>
      </c>
      <c r="I8" t="s">
        <v>131</v>
      </c>
      <c r="J8" t="s">
        <v>161</v>
      </c>
      <c r="K8" s="6" t="str" cm="1">
        <f t="array" ref="K8">INDEX(Q:X,MATCH(D8&amp;E8&amp;F8,Q:Q&amp;R:R&amp;S:S,0),8)</f>
        <v/>
      </c>
      <c r="P8" cm="1">
        <f t="array" ref="P8">MATCH(Q8&amp;R8&amp;S8,D:D&amp;E:E&amp;F:F,0)</f>
        <v>58</v>
      </c>
      <c r="Q8" s="1">
        <v>44986</v>
      </c>
      <c r="R8" t="s">
        <v>34</v>
      </c>
      <c r="S8" s="2">
        <v>-29.95</v>
      </c>
      <c r="U8" t="s">
        <v>101</v>
      </c>
      <c r="V8" t="s">
        <v>103</v>
      </c>
      <c r="X8" s="1" t="str">
        <f>IFERROR(INDEX([2]Sheet2!$E$62:$F$78,MATCH(W8,[2]Sheet2!$E$62:$E$78,0),2),"")</f>
        <v/>
      </c>
      <c r="Y8" t="s">
        <v>112</v>
      </c>
    </row>
    <row r="9" spans="2:25" hidden="1" x14ac:dyDescent="0.25">
      <c r="D9" s="6">
        <v>44951</v>
      </c>
      <c r="E9" t="s">
        <v>8</v>
      </c>
      <c r="F9" s="2">
        <v>-0.7</v>
      </c>
      <c r="G9" t="s">
        <v>103</v>
      </c>
      <c r="H9" t="s">
        <v>104</v>
      </c>
      <c r="I9" t="s">
        <v>131</v>
      </c>
      <c r="J9" t="s">
        <v>162</v>
      </c>
      <c r="K9" s="6" t="str" cm="1">
        <f t="array" ref="K9">INDEX(Q:X,MATCH(D9&amp;E9&amp;F9,Q:Q&amp;R:R&amp;S:S,0),8)</f>
        <v/>
      </c>
      <c r="P9" cm="1">
        <f t="array" ref="P9">MATCH(Q9&amp;R9&amp;S9,D:D&amp;E:E&amp;F:F,0)</f>
        <v>59</v>
      </c>
      <c r="Q9" s="1">
        <v>45019</v>
      </c>
      <c r="R9" t="s">
        <v>34</v>
      </c>
      <c r="S9" s="2">
        <v>-29.95</v>
      </c>
      <c r="U9" t="s">
        <v>101</v>
      </c>
      <c r="V9" t="s">
        <v>103</v>
      </c>
      <c r="X9" s="1" t="str">
        <f>IFERROR(INDEX([2]Sheet2!$E$62:$F$78,MATCH(W9,[2]Sheet2!$E$62:$E$78,0),2),"")</f>
        <v/>
      </c>
      <c r="Y9" t="s">
        <v>113</v>
      </c>
    </row>
    <row r="10" spans="2:25" hidden="1" x14ac:dyDescent="0.25">
      <c r="D10" s="6">
        <v>44978</v>
      </c>
      <c r="E10" t="s">
        <v>9</v>
      </c>
      <c r="F10" s="2">
        <v>-69</v>
      </c>
      <c r="G10" t="s">
        <v>110</v>
      </c>
      <c r="H10" t="s">
        <v>104</v>
      </c>
      <c r="I10" t="s">
        <v>130</v>
      </c>
      <c r="J10" t="s">
        <v>163</v>
      </c>
      <c r="K10" s="6" t="str" cm="1">
        <f t="array" ref="K10">INDEX(Q:X,MATCH(D10&amp;E10&amp;F10,Q:Q&amp;R:R&amp;S:S,0),8)</f>
        <v/>
      </c>
      <c r="P10" cm="1">
        <f t="array" ref="P10">MATCH(Q10&amp;R10&amp;S10,D:D&amp;E:E&amp;F:F,0)</f>
        <v>60</v>
      </c>
      <c r="Q10" s="1">
        <v>45019</v>
      </c>
      <c r="R10" t="s">
        <v>36</v>
      </c>
      <c r="S10" s="2">
        <v>-1</v>
      </c>
      <c r="U10" t="s">
        <v>101</v>
      </c>
      <c r="V10" t="s">
        <v>103</v>
      </c>
      <c r="X10" s="1" t="str">
        <f>IFERROR(INDEX([2]Sheet2!$E$62:$F$78,MATCH(W10,[2]Sheet2!$E$62:$E$78,0),2),"")</f>
        <v/>
      </c>
      <c r="Y10" t="s">
        <v>114</v>
      </c>
    </row>
    <row r="11" spans="2:25" hidden="1" x14ac:dyDescent="0.25">
      <c r="D11" s="6">
        <v>45001</v>
      </c>
      <c r="E11" t="s">
        <v>10</v>
      </c>
      <c r="F11" s="2">
        <v>-199</v>
      </c>
      <c r="G11" t="s">
        <v>65</v>
      </c>
      <c r="H11" t="s">
        <v>104</v>
      </c>
      <c r="I11" t="s">
        <v>131</v>
      </c>
      <c r="J11" t="s">
        <v>164</v>
      </c>
      <c r="K11" s="6" t="str" cm="1">
        <f t="array" ref="K11">INDEX(Q:X,MATCH(D11&amp;E11&amp;F11,Q:Q&amp;R:R&amp;S:S,0),8)</f>
        <v/>
      </c>
      <c r="P11" cm="1">
        <f t="array" ref="P11">MATCH(Q11&amp;R11&amp;S11,D:D&amp;E:E&amp;F:F,0)</f>
        <v>61</v>
      </c>
      <c r="Q11" s="1">
        <v>45019</v>
      </c>
      <c r="R11" t="s">
        <v>37</v>
      </c>
      <c r="S11" s="2">
        <v>-1</v>
      </c>
      <c r="U11" t="s">
        <v>101</v>
      </c>
      <c r="V11" t="s">
        <v>103</v>
      </c>
      <c r="X11" s="1" t="str">
        <f>IFERROR(INDEX([2]Sheet2!$E$62:$F$78,MATCH(W11,[2]Sheet2!$E$62:$E$78,0),2),"")</f>
        <v/>
      </c>
      <c r="Y11" t="s">
        <v>116</v>
      </c>
    </row>
    <row r="12" spans="2:25" hidden="1" x14ac:dyDescent="0.25">
      <c r="D12" s="6">
        <v>45001</v>
      </c>
      <c r="E12" t="s">
        <v>11</v>
      </c>
      <c r="F12" s="2">
        <v>-99</v>
      </c>
      <c r="G12" t="s">
        <v>65</v>
      </c>
      <c r="H12" t="s">
        <v>104</v>
      </c>
      <c r="I12" t="s">
        <v>131</v>
      </c>
      <c r="J12" t="s">
        <v>165</v>
      </c>
      <c r="K12" s="6" t="str" cm="1">
        <f t="array" ref="K12">INDEX(Q:X,MATCH(D12&amp;E12&amp;F12,Q:Q&amp;R:R&amp;S:S,0),8)</f>
        <v/>
      </c>
      <c r="P12" cm="1">
        <f t="array" ref="P12">MATCH(Q12&amp;R12&amp;S12,D:D&amp;E:E&amp;F:F,0)</f>
        <v>62</v>
      </c>
      <c r="Q12" s="1">
        <v>45027</v>
      </c>
      <c r="R12" t="s">
        <v>38</v>
      </c>
      <c r="S12" s="2">
        <v>-1</v>
      </c>
      <c r="U12" t="s">
        <v>101</v>
      </c>
      <c r="V12" t="s">
        <v>103</v>
      </c>
      <c r="X12" s="1" t="str">
        <f>IFERROR(INDEX([2]Sheet2!$E$62:$F$78,MATCH(W12,[2]Sheet2!$E$62:$E$78,0),2),"")</f>
        <v/>
      </c>
      <c r="Y12" t="s">
        <v>117</v>
      </c>
    </row>
    <row r="13" spans="2:25" hidden="1" x14ac:dyDescent="0.25">
      <c r="D13" s="6">
        <v>45005</v>
      </c>
      <c r="E13" t="s">
        <v>12</v>
      </c>
      <c r="F13" s="2">
        <v>-69</v>
      </c>
      <c r="G13" t="s">
        <v>110</v>
      </c>
      <c r="H13" t="s">
        <v>104</v>
      </c>
      <c r="I13" t="s">
        <v>134</v>
      </c>
      <c r="J13" t="s">
        <v>166</v>
      </c>
      <c r="K13" s="6" t="str" cm="1">
        <f t="array" ref="K13">INDEX(Q:X,MATCH(D13&amp;E13&amp;F13,Q:Q&amp;R:R&amp;S:S,0),8)</f>
        <v/>
      </c>
      <c r="P13" cm="1">
        <f t="array" ref="P13">MATCH(Q13&amp;R13&amp;S13,D:D&amp;E:E&amp;F:F,0)</f>
        <v>63</v>
      </c>
      <c r="Q13" s="1">
        <v>45047</v>
      </c>
      <c r="R13" t="s">
        <v>34</v>
      </c>
      <c r="S13" s="2">
        <v>-29.95</v>
      </c>
      <c r="U13" t="s">
        <v>101</v>
      </c>
      <c r="V13" t="s">
        <v>103</v>
      </c>
      <c r="X13" s="1" t="str">
        <f>IFERROR(INDEX([2]Sheet2!$E$62:$F$78,MATCH(W13,[2]Sheet2!$E$62:$E$78,0),2),"")</f>
        <v/>
      </c>
      <c r="Y13" t="s">
        <v>119</v>
      </c>
    </row>
    <row r="14" spans="2:25" hidden="1" x14ac:dyDescent="0.25">
      <c r="D14" s="6">
        <v>45019</v>
      </c>
      <c r="E14" t="s">
        <v>13</v>
      </c>
      <c r="F14" s="2">
        <v>-24</v>
      </c>
      <c r="G14" t="s">
        <v>65</v>
      </c>
      <c r="H14" t="s">
        <v>104</v>
      </c>
      <c r="I14" t="s">
        <v>134</v>
      </c>
      <c r="J14" t="s">
        <v>167</v>
      </c>
      <c r="K14" s="6" t="str" cm="1">
        <f t="array" ref="K14">INDEX(Q:X,MATCH(D14&amp;E14&amp;F14,Q:Q&amp;R:R&amp;S:S,0),8)</f>
        <v/>
      </c>
      <c r="P14" cm="1">
        <f t="array" ref="P14">MATCH(Q14&amp;R14&amp;S14,D:D&amp;E:E&amp;F:F,0)</f>
        <v>64</v>
      </c>
      <c r="Q14" s="1">
        <v>45078</v>
      </c>
      <c r="R14" t="s">
        <v>34</v>
      </c>
      <c r="S14" s="2">
        <v>-29.95</v>
      </c>
      <c r="U14" t="s">
        <v>101</v>
      </c>
      <c r="V14" t="s">
        <v>103</v>
      </c>
      <c r="X14" s="1" t="str">
        <f>IFERROR(INDEX([2]Sheet2!$E$62:$F$78,MATCH(W14,[2]Sheet2!$E$62:$E$78,0),2),"")</f>
        <v/>
      </c>
      <c r="Y14" t="s">
        <v>121</v>
      </c>
    </row>
    <row r="15" spans="2:25" hidden="1" x14ac:dyDescent="0.25">
      <c r="D15" s="6">
        <v>45019</v>
      </c>
      <c r="E15" t="s">
        <v>14</v>
      </c>
      <c r="F15" s="2">
        <v>-13.03</v>
      </c>
      <c r="G15" t="s">
        <v>65</v>
      </c>
      <c r="H15" t="s">
        <v>104</v>
      </c>
      <c r="I15" t="s">
        <v>134</v>
      </c>
      <c r="J15" t="s">
        <v>168</v>
      </c>
      <c r="K15" s="6" t="str" cm="1">
        <f t="array" ref="K15">INDEX(Q:X,MATCH(D15&amp;E15&amp;F15,Q:Q&amp;R:R&amp;S:S,0),8)</f>
        <v/>
      </c>
      <c r="P15" cm="1">
        <f t="array" ref="P15">MATCH(Q15&amp;R15&amp;S15,D:D&amp;E:E&amp;F:F,0)</f>
        <v>65</v>
      </c>
      <c r="Q15" s="1">
        <v>45097</v>
      </c>
      <c r="R15" t="s">
        <v>39</v>
      </c>
      <c r="S15" s="2">
        <v>-5</v>
      </c>
      <c r="U15" t="s">
        <v>101</v>
      </c>
      <c r="V15" t="s">
        <v>103</v>
      </c>
      <c r="X15" s="1" t="str">
        <f>IFERROR(INDEX([2]Sheet2!$E$62:$F$78,MATCH(W15,[2]Sheet2!$E$62:$E$78,0),2),"")</f>
        <v/>
      </c>
      <c r="Y15" t="s">
        <v>122</v>
      </c>
    </row>
    <row r="16" spans="2:25" hidden="1" x14ac:dyDescent="0.25">
      <c r="D16" s="6">
        <v>45019</v>
      </c>
      <c r="E16" t="s">
        <v>15</v>
      </c>
      <c r="F16" s="2">
        <v>-0.72</v>
      </c>
      <c r="G16" t="s">
        <v>103</v>
      </c>
      <c r="H16" t="s">
        <v>104</v>
      </c>
      <c r="I16" t="s">
        <v>134</v>
      </c>
      <c r="J16" t="s">
        <v>169</v>
      </c>
      <c r="K16" s="6" t="str" cm="1">
        <f t="array" ref="K16">INDEX(Q:X,MATCH(D16&amp;E16&amp;F16,Q:Q&amp;R:R&amp;S:S,0),8)</f>
        <v/>
      </c>
      <c r="P16" cm="1">
        <f t="array" ref="P16">MATCH(Q16&amp;R16&amp;S16,D:D&amp;E:E&amp;F:F,0)</f>
        <v>66</v>
      </c>
      <c r="Q16" s="1">
        <v>45097</v>
      </c>
      <c r="R16" t="s">
        <v>40</v>
      </c>
      <c r="S16" s="2">
        <v>-5</v>
      </c>
      <c r="U16" t="s">
        <v>101</v>
      </c>
      <c r="V16" t="s">
        <v>103</v>
      </c>
      <c r="X16" s="1" t="str">
        <f>IFERROR(INDEX([2]Sheet2!$E$62:$F$78,MATCH(W16,[2]Sheet2!$E$62:$E$78,0),2),"")</f>
        <v/>
      </c>
    </row>
    <row r="17" spans="4:24" hidden="1" x14ac:dyDescent="0.25">
      <c r="D17" s="6">
        <v>45020</v>
      </c>
      <c r="E17" t="s">
        <v>16</v>
      </c>
      <c r="F17" s="2">
        <v>-39.200000000000003</v>
      </c>
      <c r="G17" t="s">
        <v>113</v>
      </c>
      <c r="H17" t="s">
        <v>104</v>
      </c>
      <c r="I17" t="s">
        <v>134</v>
      </c>
      <c r="J17" t="s">
        <v>170</v>
      </c>
      <c r="K17" s="6" t="str" cm="1">
        <f t="array" ref="K17">INDEX(Q:X,MATCH(D17&amp;E17&amp;F17,Q:Q&amp;R:R&amp;S:S,0),8)</f>
        <v/>
      </c>
      <c r="P17" cm="1">
        <f t="array" ref="P17">MATCH(Q17&amp;R17&amp;S17,D:D&amp;E:E&amp;F:F,0)</f>
        <v>67</v>
      </c>
      <c r="Q17" s="1">
        <v>45110</v>
      </c>
      <c r="R17" t="s">
        <v>34</v>
      </c>
      <c r="S17" s="2">
        <v>-29.95</v>
      </c>
      <c r="U17" t="s">
        <v>101</v>
      </c>
      <c r="V17" t="s">
        <v>103</v>
      </c>
      <c r="X17" s="1" t="str">
        <f>IFERROR(INDEX([2]Sheet2!$E$62:$F$78,MATCH(W17,[2]Sheet2!$E$62:$E$78,0),2),"")</f>
        <v/>
      </c>
    </row>
    <row r="18" spans="4:24" hidden="1" x14ac:dyDescent="0.25">
      <c r="D18" s="6">
        <v>45027</v>
      </c>
      <c r="E18" t="s">
        <v>17</v>
      </c>
      <c r="F18" s="2">
        <v>-49</v>
      </c>
      <c r="G18" t="s">
        <v>65</v>
      </c>
      <c r="H18" t="s">
        <v>104</v>
      </c>
      <c r="I18" t="s">
        <v>135</v>
      </c>
      <c r="J18" t="s">
        <v>171</v>
      </c>
      <c r="K18" s="6" t="str" cm="1">
        <f t="array" ref="K18">INDEX(Q:X,MATCH(D18&amp;E18&amp;F18,Q:Q&amp;R:R&amp;S:S,0),8)</f>
        <v/>
      </c>
      <c r="P18" cm="1">
        <f t="array" ref="P18">MATCH(Q18&amp;R18&amp;S18,D:D&amp;E:E&amp;F:F,0)</f>
        <v>68</v>
      </c>
      <c r="Q18" s="1">
        <v>45139</v>
      </c>
      <c r="R18" t="s">
        <v>34</v>
      </c>
      <c r="S18" s="2">
        <v>-29.95</v>
      </c>
      <c r="U18" t="s">
        <v>101</v>
      </c>
      <c r="V18" t="s">
        <v>103</v>
      </c>
      <c r="X18" s="1" t="str">
        <f>IFERROR(INDEX([2]Sheet2!$E$62:$F$78,MATCH(W18,[2]Sheet2!$E$62:$E$78,0),2),"")</f>
        <v/>
      </c>
    </row>
    <row r="19" spans="4:24" hidden="1" x14ac:dyDescent="0.25">
      <c r="D19" s="6">
        <v>45036</v>
      </c>
      <c r="E19" t="s">
        <v>18</v>
      </c>
      <c r="F19" s="2">
        <v>-69</v>
      </c>
      <c r="G19" t="s">
        <v>110</v>
      </c>
      <c r="H19" t="s">
        <v>104</v>
      </c>
      <c r="I19" t="s">
        <v>135</v>
      </c>
      <c r="J19" t="s">
        <v>172</v>
      </c>
      <c r="K19" s="6" t="str" cm="1">
        <f t="array" ref="K19">INDEX(Q:X,MATCH(D19&amp;E19&amp;F19,Q:Q&amp;R:R&amp;S:S,0),8)</f>
        <v/>
      </c>
      <c r="P19" cm="1">
        <f t="array" ref="P19">MATCH(Q19&amp;R19&amp;S19,D:D&amp;E:E&amp;F:F,0)</f>
        <v>69</v>
      </c>
      <c r="Q19" s="1">
        <v>45146</v>
      </c>
      <c r="R19" t="s">
        <v>41</v>
      </c>
      <c r="S19" s="2">
        <v>-5</v>
      </c>
      <c r="U19" t="s">
        <v>101</v>
      </c>
      <c r="V19" t="s">
        <v>103</v>
      </c>
      <c r="X19" s="1" t="str">
        <f>IFERROR(INDEX([2]Sheet2!$E$62:$F$78,MATCH(W19,[2]Sheet2!$E$62:$E$78,0),2),"")</f>
        <v/>
      </c>
    </row>
    <row r="20" spans="4:24" hidden="1" x14ac:dyDescent="0.25">
      <c r="D20" s="6">
        <v>45068</v>
      </c>
      <c r="E20" t="s">
        <v>19</v>
      </c>
      <c r="F20" s="2">
        <v>-69</v>
      </c>
      <c r="G20" t="s">
        <v>110</v>
      </c>
      <c r="H20" t="s">
        <v>104</v>
      </c>
      <c r="I20" t="s">
        <v>133</v>
      </c>
      <c r="J20" t="s">
        <v>173</v>
      </c>
      <c r="K20" s="6" t="str" cm="1">
        <f t="array" ref="K20">INDEX(Q:X,MATCH(D20&amp;E20&amp;F20,Q:Q&amp;R:R&amp;S:S,0),8)</f>
        <v/>
      </c>
      <c r="P20" cm="1">
        <f t="array" ref="P20">MATCH(Q20&amp;R20&amp;S20,D:D&amp;E:E&amp;F:F,0)</f>
        <v>70</v>
      </c>
      <c r="Q20" s="1">
        <v>45146</v>
      </c>
      <c r="R20" t="s">
        <v>42</v>
      </c>
      <c r="S20" s="2">
        <v>-5</v>
      </c>
      <c r="U20" t="s">
        <v>101</v>
      </c>
      <c r="V20" t="s">
        <v>103</v>
      </c>
      <c r="X20" s="1" t="str">
        <f>IFERROR(INDEX([2]Sheet2!$E$62:$F$78,MATCH(W20,[2]Sheet2!$E$62:$E$78,0),2),"")</f>
        <v/>
      </c>
    </row>
    <row r="21" spans="4:24" hidden="1" x14ac:dyDescent="0.25">
      <c r="D21" s="6">
        <v>45092</v>
      </c>
      <c r="E21" t="s">
        <v>20</v>
      </c>
      <c r="F21" s="2">
        <v>-159</v>
      </c>
      <c r="G21" t="s">
        <v>65</v>
      </c>
      <c r="H21" t="s">
        <v>104</v>
      </c>
      <c r="I21" t="s">
        <v>133</v>
      </c>
      <c r="J21" t="s">
        <v>174</v>
      </c>
      <c r="K21" s="6" t="str" cm="1">
        <f t="array" ref="K21">INDEX(Q:X,MATCH(D21&amp;E21&amp;F21,Q:Q&amp;R:R&amp;S:S,0),8)</f>
        <v/>
      </c>
      <c r="P21" cm="1">
        <f t="array" ref="P21">MATCH(Q21&amp;R21&amp;S21,D:D&amp;E:E&amp;F:F,0)</f>
        <v>71</v>
      </c>
      <c r="Q21" s="1">
        <v>45170</v>
      </c>
      <c r="R21" t="s">
        <v>34</v>
      </c>
      <c r="S21" s="2">
        <v>-29.95</v>
      </c>
      <c r="U21" t="s">
        <v>101</v>
      </c>
      <c r="V21" t="s">
        <v>103</v>
      </c>
      <c r="X21" s="1" t="str">
        <f>IFERROR(INDEX([2]Sheet2!$E$62:$F$78,MATCH(W21,[2]Sheet2!$E$62:$E$78,0),2),"")</f>
        <v/>
      </c>
    </row>
    <row r="22" spans="4:24" hidden="1" x14ac:dyDescent="0.25">
      <c r="D22" s="6">
        <v>45097</v>
      </c>
      <c r="E22" t="s">
        <v>21</v>
      </c>
      <c r="F22" s="2">
        <v>-69</v>
      </c>
      <c r="G22" t="s">
        <v>110</v>
      </c>
      <c r="H22" t="s">
        <v>104</v>
      </c>
      <c r="I22" t="s">
        <v>136</v>
      </c>
      <c r="J22" t="s">
        <v>175</v>
      </c>
      <c r="K22" s="6" t="str" cm="1">
        <f t="array" ref="K22">INDEX(Q:X,MATCH(D22&amp;E22&amp;F22,Q:Q&amp;R:R&amp;S:S,0),8)</f>
        <v/>
      </c>
      <c r="P22" cm="1">
        <f t="array" ref="P22">MATCH(Q22&amp;R22&amp;S22,D:D&amp;E:E&amp;F:F,0)</f>
        <v>72</v>
      </c>
      <c r="Q22" s="1">
        <v>45184</v>
      </c>
      <c r="R22" t="s">
        <v>43</v>
      </c>
      <c r="S22" s="2">
        <v>-5</v>
      </c>
      <c r="U22" t="s">
        <v>101</v>
      </c>
      <c r="V22" t="s">
        <v>103</v>
      </c>
      <c r="X22" s="1" t="str">
        <f>IFERROR(INDEX([2]Sheet2!$E$62:$F$78,MATCH(W22,[2]Sheet2!$E$62:$E$78,0),2),"")</f>
        <v/>
      </c>
    </row>
    <row r="23" spans="4:24" hidden="1" x14ac:dyDescent="0.25">
      <c r="D23" s="6">
        <v>45127</v>
      </c>
      <c r="E23" t="s">
        <v>22</v>
      </c>
      <c r="F23" s="2">
        <v>-69</v>
      </c>
      <c r="G23" t="s">
        <v>110</v>
      </c>
      <c r="H23" t="s">
        <v>104</v>
      </c>
      <c r="I23" t="s">
        <v>137</v>
      </c>
      <c r="J23" t="s">
        <v>176</v>
      </c>
      <c r="K23" s="6" t="str" cm="1">
        <f t="array" ref="K23">INDEX(Q:X,MATCH(D23&amp;E23&amp;F23,Q:Q&amp;R:R&amp;S:S,0),8)</f>
        <v/>
      </c>
      <c r="P23" cm="1">
        <f t="array" ref="P23">MATCH(Q23&amp;R23&amp;S23,D:D&amp;E:E&amp;F:F,0)</f>
        <v>73</v>
      </c>
      <c r="Q23" s="1">
        <v>45184</v>
      </c>
      <c r="R23" t="s">
        <v>44</v>
      </c>
      <c r="S23" s="2">
        <v>-5</v>
      </c>
      <c r="U23" t="s">
        <v>101</v>
      </c>
      <c r="V23" t="s">
        <v>103</v>
      </c>
      <c r="X23" s="1" t="str">
        <f>IFERROR(INDEX([2]Sheet2!$E$62:$F$78,MATCH(W23,[2]Sheet2!$E$62:$E$78,0),2),"")</f>
        <v/>
      </c>
    </row>
    <row r="24" spans="4:24" hidden="1" x14ac:dyDescent="0.25">
      <c r="D24" s="6">
        <v>45159</v>
      </c>
      <c r="E24" t="s">
        <v>23</v>
      </c>
      <c r="F24" s="2">
        <v>-69</v>
      </c>
      <c r="G24" t="s">
        <v>110</v>
      </c>
      <c r="H24" t="s">
        <v>104</v>
      </c>
      <c r="I24" t="s">
        <v>138</v>
      </c>
      <c r="J24" t="s">
        <v>177</v>
      </c>
      <c r="K24" s="6" t="str" cm="1">
        <f t="array" ref="K24">INDEX(Q:X,MATCH(D24&amp;E24&amp;F24,Q:Q&amp;R:R&amp;S:S,0),8)</f>
        <v/>
      </c>
      <c r="P24" cm="1">
        <f t="array" ref="P24">MATCH(Q24&amp;R24&amp;S24,D:D&amp;E:E&amp;F:F,0)</f>
        <v>74</v>
      </c>
      <c r="Q24" s="1">
        <v>45201</v>
      </c>
      <c r="R24" t="s">
        <v>34</v>
      </c>
      <c r="S24" s="2">
        <v>-29.95</v>
      </c>
      <c r="U24" t="s">
        <v>101</v>
      </c>
      <c r="V24" t="s">
        <v>103</v>
      </c>
      <c r="X24" s="1" t="str">
        <f>IFERROR(INDEX([2]Sheet2!$E$62:$F$78,MATCH(W24,[2]Sheet2!$E$62:$E$78,0),2),"")</f>
        <v/>
      </c>
    </row>
    <row r="25" spans="4:24" hidden="1" x14ac:dyDescent="0.25">
      <c r="D25" s="6">
        <v>45189</v>
      </c>
      <c r="E25" t="s">
        <v>24</v>
      </c>
      <c r="F25" s="2">
        <v>-69</v>
      </c>
      <c r="G25" t="s">
        <v>110</v>
      </c>
      <c r="H25" t="s">
        <v>104</v>
      </c>
      <c r="I25" t="s">
        <v>139</v>
      </c>
      <c r="J25" t="s">
        <v>178</v>
      </c>
      <c r="K25" s="6" t="str" cm="1">
        <f t="array" ref="K25">INDEX(Q:X,MATCH(D25&amp;E25&amp;F25,Q:Q&amp;R:R&amp;S:S,0),8)</f>
        <v/>
      </c>
      <c r="P25" cm="1">
        <f t="array" ref="P25">MATCH(Q25&amp;R25&amp;S25,D:D&amp;E:E&amp;F:F,0)</f>
        <v>75</v>
      </c>
      <c r="Q25" s="1">
        <v>45231</v>
      </c>
      <c r="R25" t="s">
        <v>34</v>
      </c>
      <c r="S25" s="2">
        <v>-29.95</v>
      </c>
      <c r="U25" t="s">
        <v>101</v>
      </c>
      <c r="V25" t="s">
        <v>103</v>
      </c>
      <c r="X25" s="1" t="str">
        <f>IFERROR(INDEX([2]Sheet2!$E$62:$F$78,MATCH(W25,[2]Sheet2!$E$62:$E$78,0),2),"")</f>
        <v/>
      </c>
    </row>
    <row r="26" spans="4:24" hidden="1" x14ac:dyDescent="0.25">
      <c r="D26" s="6">
        <v>45222</v>
      </c>
      <c r="E26" t="s">
        <v>25</v>
      </c>
      <c r="F26" s="2">
        <v>-69</v>
      </c>
      <c r="G26" t="s">
        <v>110</v>
      </c>
      <c r="H26" t="s">
        <v>104</v>
      </c>
      <c r="I26" t="s">
        <v>140</v>
      </c>
      <c r="J26" t="s">
        <v>179</v>
      </c>
      <c r="K26" s="6" t="str" cm="1">
        <f t="array" ref="K26">INDEX(Q:X,MATCH(D26&amp;E26&amp;F26,Q:Q&amp;R:R&amp;S:S,0),8)</f>
        <v/>
      </c>
      <c r="P26" cm="1">
        <f t="array" ref="P26">MATCH(Q26&amp;R26&amp;S26,D:D&amp;E:E&amp;F:F,0)</f>
        <v>76</v>
      </c>
      <c r="Q26" s="1">
        <v>45232</v>
      </c>
      <c r="R26" t="s">
        <v>45</v>
      </c>
      <c r="S26" s="2">
        <v>-5</v>
      </c>
      <c r="U26" t="s">
        <v>101</v>
      </c>
      <c r="V26" t="s">
        <v>103</v>
      </c>
      <c r="X26" s="1" t="str">
        <f>IFERROR(INDEX([2]Sheet2!$E$62:$F$78,MATCH(W26,[2]Sheet2!$E$62:$E$78,0),2),"")</f>
        <v/>
      </c>
    </row>
    <row r="27" spans="4:24" hidden="1" x14ac:dyDescent="0.25">
      <c r="D27" s="6">
        <v>45250</v>
      </c>
      <c r="E27" t="s">
        <v>26</v>
      </c>
      <c r="F27" s="2">
        <v>-69</v>
      </c>
      <c r="G27" t="s">
        <v>110</v>
      </c>
      <c r="H27" t="s">
        <v>104</v>
      </c>
      <c r="I27" t="s">
        <v>141</v>
      </c>
      <c r="J27" t="s">
        <v>180</v>
      </c>
      <c r="K27" s="6" t="str" cm="1">
        <f t="array" ref="K27">INDEX(Q:X,MATCH(D27&amp;E27&amp;F27,Q:Q&amp;R:R&amp;S:S,0),8)</f>
        <v/>
      </c>
      <c r="P27" cm="1">
        <f t="array" ref="P27">MATCH(Q27&amp;R27&amp;S27,D:D&amp;E:E&amp;F:F,0)</f>
        <v>77</v>
      </c>
      <c r="Q27" s="1">
        <v>45261</v>
      </c>
      <c r="R27" t="s">
        <v>34</v>
      </c>
      <c r="S27" s="2">
        <v>-29.95</v>
      </c>
      <c r="U27" t="s">
        <v>101</v>
      </c>
      <c r="V27" t="s">
        <v>103</v>
      </c>
      <c r="X27" s="1" t="str">
        <f>IFERROR(INDEX([2]Sheet2!$E$62:$F$78,MATCH(W27,[2]Sheet2!$E$62:$E$78,0),2),"")</f>
        <v/>
      </c>
    </row>
    <row r="28" spans="4:24" hidden="1" x14ac:dyDescent="0.25">
      <c r="D28" s="6">
        <v>45251</v>
      </c>
      <c r="E28" t="s">
        <v>27</v>
      </c>
      <c r="F28" s="2">
        <v>-131.99</v>
      </c>
      <c r="G28" t="s">
        <v>65</v>
      </c>
      <c r="H28" t="s">
        <v>104</v>
      </c>
      <c r="I28" t="s">
        <v>142</v>
      </c>
      <c r="J28" t="s">
        <v>181</v>
      </c>
      <c r="K28" s="6" t="str" cm="1">
        <f t="array" ref="K28">INDEX(Q:X,MATCH(D28&amp;E28&amp;F28,Q:Q&amp;R:R&amp;S:S,0),8)</f>
        <v/>
      </c>
      <c r="P28" cm="1">
        <f t="array" ref="P28">MATCH(Q28&amp;R28&amp;S28,D:D&amp;E:E&amp;F:F,0)</f>
        <v>151</v>
      </c>
      <c r="Q28" s="1">
        <v>45231</v>
      </c>
      <c r="R28" t="s">
        <v>96</v>
      </c>
      <c r="S28" s="2">
        <v>-1000</v>
      </c>
      <c r="U28" t="s">
        <v>101</v>
      </c>
      <c r="V28" t="s">
        <v>117</v>
      </c>
      <c r="X28" s="1" t="str">
        <f>IFERROR(INDEX([2]Sheet2!$E$62:$F$78,MATCH(W28,[2]Sheet2!$E$62:$E$78,0),2),"")</f>
        <v/>
      </c>
    </row>
    <row r="29" spans="4:24" hidden="1" x14ac:dyDescent="0.25">
      <c r="D29" s="6">
        <v>45280</v>
      </c>
      <c r="E29" t="s">
        <v>28</v>
      </c>
      <c r="F29" s="2">
        <v>-75</v>
      </c>
      <c r="G29" t="s">
        <v>110</v>
      </c>
      <c r="H29" t="s">
        <v>104</v>
      </c>
      <c r="I29" t="s">
        <v>143</v>
      </c>
      <c r="J29" t="s">
        <v>182</v>
      </c>
      <c r="K29" s="6" t="str" cm="1">
        <f t="array" ref="K29">INDEX(Q:X,MATCH(D29&amp;E29&amp;F29,Q:Q&amp;R:R&amp;S:S,0),8)</f>
        <v/>
      </c>
      <c r="P29" cm="1">
        <f t="array" ref="P29">MATCH(Q29&amp;R29&amp;S29,D:D&amp;E:E&amp;F:F,0)</f>
        <v>152</v>
      </c>
      <c r="Q29" s="1">
        <v>45231</v>
      </c>
      <c r="R29" t="s">
        <v>118</v>
      </c>
      <c r="S29" s="2">
        <v>1000</v>
      </c>
      <c r="T29" t="s">
        <v>100</v>
      </c>
      <c r="U29" t="s">
        <v>101</v>
      </c>
      <c r="V29" t="s">
        <v>117</v>
      </c>
      <c r="X29" s="1" t="str">
        <f>IFERROR(INDEX([2]Sheet2!$E$62:$F$78,MATCH(W29,[2]Sheet2!$E$62:$E$78,0),2),"")</f>
        <v/>
      </c>
    </row>
    <row r="30" spans="4:24" hidden="1" x14ac:dyDescent="0.25">
      <c r="D30" s="6">
        <v>44931</v>
      </c>
      <c r="F30" s="2">
        <v>441.97</v>
      </c>
      <c r="I30" t="s">
        <v>129</v>
      </c>
      <c r="K30" s="6">
        <v>44931</v>
      </c>
      <c r="P30" cm="1">
        <f t="array" ref="P30">MATCH(Q30&amp;R30&amp;S30,D:D&amp;E:E&amp;F:F,0)</f>
        <v>80</v>
      </c>
      <c r="Q30" s="1">
        <v>45244</v>
      </c>
      <c r="R30" t="s">
        <v>120</v>
      </c>
      <c r="S30" s="2">
        <v>-39.68</v>
      </c>
      <c r="T30" t="s">
        <v>100</v>
      </c>
      <c r="U30" t="s">
        <v>101</v>
      </c>
      <c r="V30" t="s">
        <v>121</v>
      </c>
      <c r="X30" s="1" t="str">
        <f>IFERROR(INDEX([2]Sheet2!$E$62:$F$78,MATCH(W30,[2]Sheet2!$E$62:$E$78,0),2),"")</f>
        <v/>
      </c>
    </row>
    <row r="31" spans="4:24" hidden="1" x14ac:dyDescent="0.25">
      <c r="P31" cm="1">
        <f t="array" ref="P31">MATCH(Q31&amp;R31&amp;S31,D:D&amp;E:E&amp;F:F,0)</f>
        <v>81</v>
      </c>
      <c r="Q31" s="1">
        <v>45244</v>
      </c>
      <c r="R31" t="s">
        <v>120</v>
      </c>
      <c r="S31" s="2">
        <v>-35.26</v>
      </c>
      <c r="T31" t="s">
        <v>106</v>
      </c>
      <c r="U31" t="s">
        <v>101</v>
      </c>
      <c r="V31" t="s">
        <v>121</v>
      </c>
      <c r="X31" s="1" t="str">
        <f>IFERROR(INDEX([2]Sheet2!$E$62:$F$78,MATCH(W31,[2]Sheet2!$E$62:$E$78,0),2),"")</f>
        <v/>
      </c>
    </row>
    <row r="32" spans="4:24" hidden="1" x14ac:dyDescent="0.25">
      <c r="P32" cm="1">
        <f t="array" ref="P32">MATCH(Q32&amp;R32&amp;S32,D:D&amp;E:E&amp;F:F,0)</f>
        <v>140</v>
      </c>
      <c r="Q32" s="1">
        <v>45016</v>
      </c>
      <c r="R32" t="s">
        <v>86</v>
      </c>
      <c r="S32" s="2">
        <v>-650.69000000000005</v>
      </c>
      <c r="U32" t="s">
        <v>102</v>
      </c>
      <c r="V32" t="s">
        <v>112</v>
      </c>
      <c r="X32" s="1" t="str">
        <f>IFERROR(INDEX([2]Sheet2!$E$62:$F$78,MATCH(W32,[2]Sheet2!$E$62:$E$78,0),2),"")</f>
        <v/>
      </c>
    </row>
    <row r="33" spans="2:24" hidden="1" x14ac:dyDescent="0.25">
      <c r="P33" cm="1">
        <f t="array" ref="P33">MATCH(Q33&amp;R33&amp;S33,D:D&amp;E:E&amp;F:F,0)</f>
        <v>141</v>
      </c>
      <c r="Q33" s="1">
        <v>45016</v>
      </c>
      <c r="R33" t="s">
        <v>87</v>
      </c>
      <c r="S33" s="2">
        <v>-1800</v>
      </c>
      <c r="U33" t="s">
        <v>101</v>
      </c>
      <c r="V33" t="s">
        <v>112</v>
      </c>
      <c r="X33" s="1" t="str">
        <f>IFERROR(INDEX([2]Sheet2!$E$62:$F$78,MATCH(W33,[2]Sheet2!$E$62:$E$78,0),2),"")</f>
        <v/>
      </c>
    </row>
    <row r="34" spans="2:24" hidden="1" x14ac:dyDescent="0.25">
      <c r="C34" t="s">
        <v>2</v>
      </c>
      <c r="L34" s="2">
        <f>ABS(SUM(F30:F45))</f>
        <v>20372.97</v>
      </c>
      <c r="P34" cm="1">
        <f t="array" ref="P34">MATCH(Q34&amp;R34&amp;S34,D:D&amp;E:E&amp;F:F,0)</f>
        <v>142</v>
      </c>
      <c r="Q34" s="1">
        <v>45016</v>
      </c>
      <c r="R34" t="s">
        <v>88</v>
      </c>
      <c r="S34" s="2">
        <v>-1800</v>
      </c>
      <c r="U34" t="s">
        <v>101</v>
      </c>
      <c r="V34" t="s">
        <v>112</v>
      </c>
      <c r="X34" s="1" t="str">
        <f>IFERROR(INDEX([2]Sheet2!$E$62:$F$78,MATCH(W34,[2]Sheet2!$E$62:$E$78,0),2),"")</f>
        <v/>
      </c>
    </row>
    <row r="35" spans="2:24" hidden="1" x14ac:dyDescent="0.25">
      <c r="J35" t="s">
        <v>99</v>
      </c>
      <c r="P35" cm="1">
        <f t="array" ref="P35">MATCH(Q35&amp;R35&amp;S35,D:D&amp;E:E&amp;F:F,0)</f>
        <v>143</v>
      </c>
      <c r="Q35" s="1">
        <v>45093</v>
      </c>
      <c r="R35" t="s">
        <v>89</v>
      </c>
      <c r="S35" s="2">
        <v>-1500</v>
      </c>
      <c r="U35" t="s">
        <v>101</v>
      </c>
      <c r="V35" t="s">
        <v>112</v>
      </c>
      <c r="X35" s="1" t="str">
        <f>IFERROR(INDEX([2]Sheet2!$E$62:$F$78,MATCH(W35,[2]Sheet2!$E$62:$E$78,0),2),"")</f>
        <v/>
      </c>
    </row>
    <row r="36" spans="2:24" hidden="1" x14ac:dyDescent="0.25">
      <c r="D36" s="6">
        <v>44972</v>
      </c>
      <c r="F36" s="2">
        <v>2000</v>
      </c>
      <c r="I36" t="s">
        <v>132</v>
      </c>
      <c r="J36" t="s">
        <v>99</v>
      </c>
      <c r="P36" cm="1">
        <f t="array" ref="P36">MATCH(Q36&amp;R36&amp;S36,D:D&amp;E:E&amp;F:F,0)</f>
        <v>144</v>
      </c>
      <c r="Q36" s="1">
        <v>45093</v>
      </c>
      <c r="R36" t="s">
        <v>90</v>
      </c>
      <c r="S36" s="2">
        <v>-1500</v>
      </c>
      <c r="U36" t="s">
        <v>101</v>
      </c>
      <c r="V36" t="s">
        <v>112</v>
      </c>
      <c r="X36" s="1" t="str">
        <f>IFERROR(INDEX([2]Sheet2!$E$62:$F$78,MATCH(W36,[2]Sheet2!$E$62:$E$78,0),2),"")</f>
        <v/>
      </c>
    </row>
    <row r="37" spans="2:24" hidden="1" x14ac:dyDescent="0.25">
      <c r="D37" s="6">
        <v>44993</v>
      </c>
      <c r="F37" s="2">
        <v>1931</v>
      </c>
      <c r="I37" t="s">
        <v>130</v>
      </c>
      <c r="J37" t="s">
        <v>99</v>
      </c>
      <c r="P37" cm="1">
        <f t="array" ref="P37">MATCH(Q37&amp;R37&amp;S37,D:D&amp;E:E&amp;F:F,0)</f>
        <v>145</v>
      </c>
      <c r="Q37" s="1">
        <v>45145</v>
      </c>
      <c r="R37" t="s">
        <v>91</v>
      </c>
      <c r="S37" s="2">
        <v>-1500</v>
      </c>
      <c r="U37" t="s">
        <v>101</v>
      </c>
      <c r="V37" t="s">
        <v>112</v>
      </c>
      <c r="X37" s="1" t="str">
        <f>IFERROR(INDEX([2]Sheet2!$E$62:$F$78,MATCH(W37,[2]Sheet2!$E$62:$E$78,0),2),"")</f>
        <v/>
      </c>
    </row>
    <row r="38" spans="2:24" hidden="1" x14ac:dyDescent="0.25">
      <c r="D38" s="6">
        <v>45007</v>
      </c>
      <c r="F38" s="2">
        <v>2000</v>
      </c>
      <c r="I38" t="s">
        <v>131</v>
      </c>
      <c r="J38" t="s">
        <v>99</v>
      </c>
      <c r="P38" cm="1">
        <f t="array" ref="P38">MATCH(Q38&amp;R38&amp;S38,D:D&amp;E:E&amp;F:F,0)</f>
        <v>146</v>
      </c>
      <c r="Q38" s="1">
        <v>45145</v>
      </c>
      <c r="R38" t="s">
        <v>92</v>
      </c>
      <c r="S38" s="2">
        <v>-1750</v>
      </c>
      <c r="U38" t="s">
        <v>101</v>
      </c>
      <c r="V38" t="s">
        <v>112</v>
      </c>
      <c r="X38" s="1" t="str">
        <f>IFERROR(INDEX([2]Sheet2!$E$62:$F$78,MATCH(W38,[2]Sheet2!$E$62:$E$78,0),2),"")</f>
        <v/>
      </c>
    </row>
    <row r="39" spans="2:24" hidden="1" x14ac:dyDescent="0.25">
      <c r="D39" s="6">
        <v>45036</v>
      </c>
      <c r="F39" s="2">
        <v>1999.9999999999998</v>
      </c>
      <c r="I39" t="s">
        <v>134</v>
      </c>
      <c r="J39" t="s">
        <v>99</v>
      </c>
      <c r="P39" cm="1">
        <f t="array" ref="P39">MATCH(Q39&amp;R39&amp;S39,D:D&amp;E:E&amp;F:F,0)</f>
        <v>147</v>
      </c>
      <c r="Q39" s="1">
        <v>45183</v>
      </c>
      <c r="R39" t="s">
        <v>93</v>
      </c>
      <c r="S39" s="2">
        <v>-2000</v>
      </c>
      <c r="U39" t="s">
        <v>101</v>
      </c>
      <c r="V39" t="s">
        <v>112</v>
      </c>
      <c r="X39" s="1" t="str">
        <f>IFERROR(INDEX([2]Sheet2!$E$62:$F$78,MATCH(W39,[2]Sheet2!$E$62:$E$78,0),2),"")</f>
        <v/>
      </c>
    </row>
    <row r="40" spans="2:24" hidden="1" x14ac:dyDescent="0.25">
      <c r="D40" s="6">
        <v>45084</v>
      </c>
      <c r="F40" s="2">
        <v>2000</v>
      </c>
      <c r="I40" t="s">
        <v>135</v>
      </c>
      <c r="J40" t="s">
        <v>99</v>
      </c>
      <c r="P40" cm="1">
        <f t="array" ref="P40">MATCH(Q40&amp;R40&amp;S40,D:D&amp;E:E&amp;F:F,0)</f>
        <v>148</v>
      </c>
      <c r="Q40" s="1">
        <v>45183</v>
      </c>
      <c r="R40" t="s">
        <v>94</v>
      </c>
      <c r="S40" s="2">
        <v>-2000</v>
      </c>
      <c r="U40" t="s">
        <v>101</v>
      </c>
      <c r="V40" t="s">
        <v>112</v>
      </c>
      <c r="X40" s="1" t="str">
        <f>IFERROR(INDEX([2]Sheet2!$E$62:$F$78,MATCH(W40,[2]Sheet2!$E$62:$E$78,0),2),"")</f>
        <v/>
      </c>
    </row>
    <row r="41" spans="2:24" hidden="1" x14ac:dyDescent="0.25">
      <c r="D41" s="6">
        <v>45114</v>
      </c>
      <c r="F41" s="2">
        <v>2000</v>
      </c>
      <c r="I41" t="s">
        <v>133</v>
      </c>
      <c r="J41" t="s">
        <v>99</v>
      </c>
      <c r="P41" cm="1">
        <f t="array" ref="P41">MATCH(Q41&amp;R41&amp;S41,D:D&amp;E:E&amp;F:F,0)</f>
        <v>137</v>
      </c>
      <c r="Q41" s="1">
        <v>45222</v>
      </c>
      <c r="R41" t="s">
        <v>115</v>
      </c>
      <c r="S41" s="2">
        <v>-16.22</v>
      </c>
      <c r="T41" t="s">
        <v>106</v>
      </c>
      <c r="U41" t="s">
        <v>101</v>
      </c>
      <c r="V41" t="s">
        <v>116</v>
      </c>
      <c r="X41" s="1" t="str">
        <f>IFERROR(INDEX([2]Sheet2!$E$62:$F$78,MATCH(W41,[2]Sheet2!$E$62:$E$78,0),2),"")</f>
        <v/>
      </c>
    </row>
    <row r="42" spans="2:24" x14ac:dyDescent="0.25">
      <c r="D42" s="6">
        <v>45154</v>
      </c>
      <c r="F42" s="2">
        <v>2000</v>
      </c>
      <c r="I42" t="s">
        <v>136</v>
      </c>
      <c r="J42" t="s">
        <v>99</v>
      </c>
      <c r="P42" cm="1">
        <f t="array" ref="P42">MATCH(Q42&amp;R42&amp;S42,D:D&amp;E:E&amp;F:F,0)</f>
        <v>17</v>
      </c>
      <c r="Q42" s="1">
        <v>45020</v>
      </c>
      <c r="R42" t="s">
        <v>16</v>
      </c>
      <c r="S42" s="2">
        <v>-39.200000000000003</v>
      </c>
      <c r="T42" t="s">
        <v>106</v>
      </c>
      <c r="U42" t="s">
        <v>104</v>
      </c>
      <c r="V42" t="s">
        <v>113</v>
      </c>
      <c r="W42" t="s">
        <v>134</v>
      </c>
      <c r="X42" s="1" t="str">
        <f>IFERROR(INDEX([2]Sheet2!$E$62:$F$78,MATCH(W42,[2]Sheet2!$E$62:$E$78,0),2),"")</f>
        <v/>
      </c>
    </row>
    <row r="43" spans="2:24" hidden="1" x14ac:dyDescent="0.25">
      <c r="D43" s="6">
        <v>45182</v>
      </c>
      <c r="F43" s="2">
        <v>2000</v>
      </c>
      <c r="I43" t="s">
        <v>137</v>
      </c>
      <c r="J43" t="s">
        <v>99</v>
      </c>
      <c r="P43" cm="1">
        <f t="array" ref="P43">MATCH(Q43&amp;R43&amp;S43,D:D&amp;E:E&amp;F:F,0)</f>
        <v>123</v>
      </c>
      <c r="Q43" s="1">
        <v>45196</v>
      </c>
      <c r="R43" t="s">
        <v>67</v>
      </c>
      <c r="S43" s="2">
        <v>-71.2</v>
      </c>
      <c r="T43" t="s">
        <v>106</v>
      </c>
      <c r="U43" t="s">
        <v>101</v>
      </c>
      <c r="V43" t="s">
        <v>113</v>
      </c>
      <c r="X43" s="1" t="str">
        <f>IFERROR(INDEX([2]Sheet2!$E$62:$F$78,MATCH(W43,[2]Sheet2!$E$62:$E$78,0),2),"")</f>
        <v/>
      </c>
    </row>
    <row r="44" spans="2:24" hidden="1" x14ac:dyDescent="0.25">
      <c r="D44" s="6">
        <v>45230</v>
      </c>
      <c r="F44" s="2">
        <v>2000</v>
      </c>
      <c r="I44" t="s">
        <v>138</v>
      </c>
      <c r="J44" t="s">
        <v>99</v>
      </c>
      <c r="P44" cm="1">
        <f t="array" ref="P44">MATCH(Q44&amp;R44&amp;S44,D:D&amp;E:E&amp;F:F,0)</f>
        <v>125</v>
      </c>
      <c r="Q44" s="1">
        <v>45225</v>
      </c>
      <c r="R44" t="s">
        <v>68</v>
      </c>
      <c r="S44" s="2">
        <v>-89</v>
      </c>
      <c r="T44" t="s">
        <v>106</v>
      </c>
      <c r="U44" t="s">
        <v>101</v>
      </c>
      <c r="V44" t="s">
        <v>113</v>
      </c>
      <c r="X44" s="1" t="str">
        <f>IFERROR(INDEX([2]Sheet2!$E$62:$F$78,MATCH(W44,[2]Sheet2!$E$62:$E$78,0),2),"")</f>
        <v/>
      </c>
    </row>
    <row r="45" spans="2:24" hidden="1" x14ac:dyDescent="0.25">
      <c r="D45" s="6">
        <v>45266</v>
      </c>
      <c r="F45" s="2">
        <v>2000</v>
      </c>
      <c r="I45" t="s">
        <v>139</v>
      </c>
      <c r="J45" t="s">
        <v>99</v>
      </c>
      <c r="P45" cm="1">
        <f t="array" ref="P45">MATCH(Q45&amp;R45&amp;S45,D:D&amp;E:E&amp;F:F,0)</f>
        <v>128</v>
      </c>
      <c r="Q45" s="1">
        <v>45257</v>
      </c>
      <c r="R45" t="s">
        <v>69</v>
      </c>
      <c r="S45" s="2">
        <v>-89</v>
      </c>
      <c r="T45" t="s">
        <v>106</v>
      </c>
      <c r="U45" t="s">
        <v>101</v>
      </c>
      <c r="V45" t="s">
        <v>113</v>
      </c>
      <c r="X45" s="1" t="str">
        <f>IFERROR(INDEX([2]Sheet2!$E$62:$F$78,MATCH(W45,[2]Sheet2!$E$62:$E$78,0),2),"")</f>
        <v/>
      </c>
    </row>
    <row r="46" spans="2:24" hidden="1" x14ac:dyDescent="0.25">
      <c r="P46" cm="1">
        <f t="array" ref="P46">MATCH(Q46&amp;R46&amp;S46,D:D&amp;E:E&amp;F:F,0)</f>
        <v>130</v>
      </c>
      <c r="Q46" s="1">
        <v>45286</v>
      </c>
      <c r="R46" t="s">
        <v>70</v>
      </c>
      <c r="S46" s="2">
        <v>-89</v>
      </c>
      <c r="T46" t="s">
        <v>106</v>
      </c>
      <c r="U46" t="s">
        <v>101</v>
      </c>
      <c r="V46" t="s">
        <v>113</v>
      </c>
      <c r="X46" s="1" t="str">
        <f>IFERROR(INDEX([2]Sheet2!$E$62:$F$78,MATCH(W46,[2]Sheet2!$E$62:$E$78,0),2),"")</f>
        <v/>
      </c>
    </row>
    <row r="47" spans="2:24" hidden="1" x14ac:dyDescent="0.25">
      <c r="B47" t="s">
        <v>31</v>
      </c>
      <c r="L47" s="2">
        <f>SUM(L3:L34)</f>
        <v>22041.16</v>
      </c>
      <c r="P47" cm="1">
        <f t="array" ref="P47">MATCH(Q47&amp;R47&amp;S47,D:D&amp;E:E&amp;F:F,0)</f>
        <v>134</v>
      </c>
      <c r="Q47" s="1">
        <v>45026</v>
      </c>
      <c r="R47" t="s">
        <v>49</v>
      </c>
      <c r="S47" s="2">
        <v>-2050</v>
      </c>
      <c r="U47" t="s">
        <v>101</v>
      </c>
      <c r="V47" t="s">
        <v>114</v>
      </c>
      <c r="X47" s="1" t="str">
        <f>IFERROR(INDEX([2]Sheet2!$E$62:$F$78,MATCH(W47,[2]Sheet2!$E$62:$E$78,0),2),"")</f>
        <v/>
      </c>
    </row>
    <row r="48" spans="2:24" x14ac:dyDescent="0.25">
      <c r="P48" cm="1">
        <f t="array" ref="P48">MATCH(Q48&amp;R48&amp;S48,D:D&amp;E:E&amp;F:F,0)</f>
        <v>29</v>
      </c>
      <c r="Q48" s="1">
        <v>45280</v>
      </c>
      <c r="R48" t="s">
        <v>28</v>
      </c>
      <c r="S48" s="2">
        <v>-75</v>
      </c>
      <c r="T48" t="s">
        <v>106</v>
      </c>
      <c r="U48" t="s">
        <v>104</v>
      </c>
      <c r="V48" t="s">
        <v>110</v>
      </c>
      <c r="W48" t="s">
        <v>143</v>
      </c>
      <c r="X48" s="1" t="str">
        <f>IFERROR(INDEX([2]Sheet2!$E$62:$F$78,MATCH(W48,[2]Sheet2!$E$62:$E$78,0),2),"")</f>
        <v/>
      </c>
    </row>
    <row r="49" spans="2:24" x14ac:dyDescent="0.25">
      <c r="P49" cm="1">
        <f t="array" ref="P49">MATCH(Q49&amp;R49&amp;S49,D:D&amp;E:E&amp;F:F,0)</f>
        <v>4</v>
      </c>
      <c r="Q49" s="1">
        <v>44946</v>
      </c>
      <c r="R49" t="s">
        <v>3</v>
      </c>
      <c r="S49" s="2">
        <v>-69</v>
      </c>
      <c r="T49" t="s">
        <v>106</v>
      </c>
      <c r="U49" t="s">
        <v>104</v>
      </c>
      <c r="V49" t="s">
        <v>110</v>
      </c>
      <c r="W49" t="s">
        <v>130</v>
      </c>
      <c r="X49" s="1" t="str">
        <f>IFERROR(INDEX([2]Sheet2!$E$62:$F$78,MATCH(W49,[2]Sheet2!$E$62:$E$78,0),2),"")</f>
        <v/>
      </c>
    </row>
    <row r="50" spans="2:24" x14ac:dyDescent="0.25">
      <c r="B50" t="s">
        <v>32</v>
      </c>
      <c r="P50" cm="1">
        <f t="array" ref="P50">MATCH(Q50&amp;R50&amp;S50,D:D&amp;E:E&amp;F:F,0)</f>
        <v>10</v>
      </c>
      <c r="Q50" s="1">
        <v>44978</v>
      </c>
      <c r="R50" t="s">
        <v>9</v>
      </c>
      <c r="S50" s="2">
        <v>-69</v>
      </c>
      <c r="T50" t="s">
        <v>106</v>
      </c>
      <c r="U50" t="s">
        <v>104</v>
      </c>
      <c r="V50" t="s">
        <v>110</v>
      </c>
      <c r="W50" t="s">
        <v>130</v>
      </c>
      <c r="X50" s="1" t="str">
        <f>IFERROR(INDEX([2]Sheet2!$E$62:$F$78,MATCH(W50,[2]Sheet2!$E$62:$E$78,0),2),"")</f>
        <v/>
      </c>
    </row>
    <row r="51" spans="2:24" x14ac:dyDescent="0.25">
      <c r="C51" t="s">
        <v>147</v>
      </c>
      <c r="L51" s="2">
        <f>ABS(SUM(F52:F77))</f>
        <v>400.4899999999999</v>
      </c>
      <c r="P51" t="e" cm="1">
        <f t="array" ref="P51">MATCH(Q51&amp;R51&amp;S51,D:D&amp;E:E&amp;F:F,0)</f>
        <v>#N/A</v>
      </c>
      <c r="Q51" s="6">
        <v>44915</v>
      </c>
      <c r="R51" t="s">
        <v>146</v>
      </c>
      <c r="S51" s="7">
        <v>-59</v>
      </c>
      <c r="T51" t="s">
        <v>106</v>
      </c>
      <c r="U51" t="s">
        <v>104</v>
      </c>
      <c r="V51" t="s">
        <v>110</v>
      </c>
      <c r="W51" t="s">
        <v>131</v>
      </c>
      <c r="X51" s="1" t="str">
        <f>IFERROR(INDEX([2]Sheet2!$E$62:$F$78,MATCH(W51,[2]Sheet2!$E$62:$E$78,0),2),"")</f>
        <v/>
      </c>
    </row>
    <row r="52" spans="2:24" x14ac:dyDescent="0.25">
      <c r="D52" s="6">
        <v>44951</v>
      </c>
      <c r="E52" t="s">
        <v>7</v>
      </c>
      <c r="F52" s="2">
        <v>-1.35</v>
      </c>
      <c r="G52" t="s">
        <v>103</v>
      </c>
      <c r="H52" t="s">
        <v>104</v>
      </c>
      <c r="J52" t="s">
        <v>161</v>
      </c>
      <c r="P52" cm="1">
        <f t="array" ref="P52">MATCH(Q52&amp;R52&amp;S52,D:D&amp;E:E&amp;F:F,0)</f>
        <v>13</v>
      </c>
      <c r="Q52" s="1">
        <v>45005</v>
      </c>
      <c r="R52" t="s">
        <v>12</v>
      </c>
      <c r="S52" s="2">
        <v>-69</v>
      </c>
      <c r="T52" t="s">
        <v>106</v>
      </c>
      <c r="U52" t="s">
        <v>104</v>
      </c>
      <c r="V52" t="s">
        <v>110</v>
      </c>
      <c r="W52" t="s">
        <v>134</v>
      </c>
      <c r="X52" s="1" t="str">
        <f>IFERROR(INDEX([2]Sheet2!$E$62:$F$78,MATCH(W52,[2]Sheet2!$E$62:$E$78,0),2),"")</f>
        <v/>
      </c>
    </row>
    <row r="53" spans="2:24" x14ac:dyDescent="0.25">
      <c r="D53" s="6">
        <v>44951</v>
      </c>
      <c r="E53" t="s">
        <v>8</v>
      </c>
      <c r="F53" s="2">
        <v>-0.7</v>
      </c>
      <c r="G53" t="s">
        <v>103</v>
      </c>
      <c r="H53" t="s">
        <v>104</v>
      </c>
      <c r="J53" t="s">
        <v>162</v>
      </c>
      <c r="P53" cm="1">
        <f t="array" ref="P53">MATCH(Q53&amp;R53&amp;S53,D:D&amp;E:E&amp;F:F,0)</f>
        <v>19</v>
      </c>
      <c r="Q53" s="1">
        <v>45036</v>
      </c>
      <c r="R53" t="s">
        <v>18</v>
      </c>
      <c r="S53" s="2">
        <v>-69</v>
      </c>
      <c r="T53" t="s">
        <v>106</v>
      </c>
      <c r="U53" t="s">
        <v>104</v>
      </c>
      <c r="V53" t="s">
        <v>110</v>
      </c>
      <c r="W53" t="s">
        <v>135</v>
      </c>
      <c r="X53" s="1" t="str">
        <f>IFERROR(INDEX([2]Sheet2!$E$62:$F$78,MATCH(W53,[2]Sheet2!$E$62:$E$78,0),2),"")</f>
        <v/>
      </c>
    </row>
    <row r="54" spans="2:24" x14ac:dyDescent="0.25">
      <c r="D54" s="6">
        <v>45019</v>
      </c>
      <c r="E54" t="s">
        <v>15</v>
      </c>
      <c r="F54" s="2">
        <v>-0.72</v>
      </c>
      <c r="G54" t="s">
        <v>103</v>
      </c>
      <c r="H54" t="s">
        <v>104</v>
      </c>
      <c r="J54" t="s">
        <v>169</v>
      </c>
      <c r="P54" cm="1">
        <f t="array" ref="P54">MATCH(Q54&amp;R54&amp;S54,D:D&amp;E:E&amp;F:F,0)</f>
        <v>20</v>
      </c>
      <c r="Q54" s="1">
        <v>45068</v>
      </c>
      <c r="R54" t="s">
        <v>19</v>
      </c>
      <c r="S54" s="2">
        <v>-69</v>
      </c>
      <c r="T54" t="s">
        <v>106</v>
      </c>
      <c r="U54" t="s">
        <v>104</v>
      </c>
      <c r="V54" t="s">
        <v>110</v>
      </c>
      <c r="W54" t="s">
        <v>133</v>
      </c>
      <c r="X54" s="1" t="str">
        <f>IFERROR(INDEX([2]Sheet2!$E$62:$F$78,MATCH(W54,[2]Sheet2!$E$62:$E$78,0),2),"")</f>
        <v/>
      </c>
    </row>
    <row r="55" spans="2:24" x14ac:dyDescent="0.25">
      <c r="D55" s="6">
        <v>44929</v>
      </c>
      <c r="E55" t="s">
        <v>34</v>
      </c>
      <c r="F55" s="2">
        <v>-29.95</v>
      </c>
      <c r="G55" t="s">
        <v>103</v>
      </c>
      <c r="H55" t="s">
        <v>102</v>
      </c>
      <c r="J55" t="s">
        <v>183</v>
      </c>
      <c r="P55" cm="1">
        <f t="array" ref="P55">MATCH(Q55&amp;R55&amp;S55,D:D&amp;E:E&amp;F:F,0)</f>
        <v>22</v>
      </c>
      <c r="Q55" s="1">
        <v>45097</v>
      </c>
      <c r="R55" t="s">
        <v>21</v>
      </c>
      <c r="S55" s="2">
        <v>-69</v>
      </c>
      <c r="T55" t="s">
        <v>106</v>
      </c>
      <c r="U55" t="s">
        <v>104</v>
      </c>
      <c r="V55" t="s">
        <v>110</v>
      </c>
      <c r="W55" t="s">
        <v>136</v>
      </c>
      <c r="X55" s="1" t="str">
        <f>IFERROR(INDEX([2]Sheet2!$E$62:$F$78,MATCH(W55,[2]Sheet2!$E$62:$E$78,0),2),"")</f>
        <v/>
      </c>
    </row>
    <row r="56" spans="2:24" x14ac:dyDescent="0.25">
      <c r="D56" s="6">
        <v>44929</v>
      </c>
      <c r="E56" t="s">
        <v>35</v>
      </c>
      <c r="F56" s="2">
        <v>-0.32</v>
      </c>
      <c r="G56" t="s">
        <v>103</v>
      </c>
      <c r="H56" t="s">
        <v>101</v>
      </c>
      <c r="J56" t="s">
        <v>184</v>
      </c>
      <c r="P56" cm="1">
        <f t="array" ref="P56">MATCH(Q56&amp;R56&amp;S56,D:D&amp;E:E&amp;F:F,0)</f>
        <v>23</v>
      </c>
      <c r="Q56" s="1">
        <v>45127</v>
      </c>
      <c r="R56" t="s">
        <v>22</v>
      </c>
      <c r="S56" s="2">
        <v>-69</v>
      </c>
      <c r="T56" t="s">
        <v>106</v>
      </c>
      <c r="U56" t="s">
        <v>104</v>
      </c>
      <c r="V56" t="s">
        <v>110</v>
      </c>
      <c r="W56" t="s">
        <v>137</v>
      </c>
      <c r="X56" s="1" t="str">
        <f>IFERROR(INDEX([2]Sheet2!$E$62:$F$78,MATCH(W56,[2]Sheet2!$E$62:$E$78,0),2),"")</f>
        <v/>
      </c>
    </row>
    <row r="57" spans="2:24" x14ac:dyDescent="0.25">
      <c r="D57" s="6">
        <v>44958</v>
      </c>
      <c r="E57" t="s">
        <v>34</v>
      </c>
      <c r="F57" s="2">
        <v>-29.95</v>
      </c>
      <c r="G57" t="s">
        <v>103</v>
      </c>
      <c r="H57" t="s">
        <v>102</v>
      </c>
      <c r="J57" t="s">
        <v>183</v>
      </c>
      <c r="P57" cm="1">
        <f t="array" ref="P57">MATCH(Q57&amp;R57&amp;S57,D:D&amp;E:E&amp;F:F,0)</f>
        <v>24</v>
      </c>
      <c r="Q57" s="1">
        <v>45159</v>
      </c>
      <c r="R57" t="s">
        <v>23</v>
      </c>
      <c r="S57" s="2">
        <v>-69</v>
      </c>
      <c r="T57" t="s">
        <v>106</v>
      </c>
      <c r="U57" t="s">
        <v>104</v>
      </c>
      <c r="V57" t="s">
        <v>110</v>
      </c>
      <c r="W57" t="s">
        <v>138</v>
      </c>
      <c r="X57" s="1" t="str">
        <f>IFERROR(INDEX([2]Sheet2!$E$62:$F$78,MATCH(W57,[2]Sheet2!$E$62:$E$78,0),2),"")</f>
        <v/>
      </c>
    </row>
    <row r="58" spans="2:24" x14ac:dyDescent="0.25">
      <c r="D58" s="6">
        <v>44986</v>
      </c>
      <c r="E58" t="s">
        <v>34</v>
      </c>
      <c r="F58" s="2">
        <v>-29.95</v>
      </c>
      <c r="G58" t="s">
        <v>103</v>
      </c>
      <c r="H58" t="s">
        <v>101</v>
      </c>
      <c r="J58" t="s">
        <v>183</v>
      </c>
      <c r="P58" cm="1">
        <f t="array" ref="P58">MATCH(Q58&amp;R58&amp;S58,D:D&amp;E:E&amp;F:F,0)</f>
        <v>25</v>
      </c>
      <c r="Q58" s="1">
        <v>45189</v>
      </c>
      <c r="R58" t="s">
        <v>24</v>
      </c>
      <c r="S58" s="2">
        <v>-69</v>
      </c>
      <c r="T58" t="s">
        <v>106</v>
      </c>
      <c r="U58" t="s">
        <v>104</v>
      </c>
      <c r="V58" t="s">
        <v>110</v>
      </c>
      <c r="W58" t="s">
        <v>139</v>
      </c>
      <c r="X58" s="1" t="str">
        <f>IFERROR(INDEX([2]Sheet2!$E$62:$F$78,MATCH(W58,[2]Sheet2!$E$62:$E$78,0),2),"")</f>
        <v/>
      </c>
    </row>
    <row r="59" spans="2:24" x14ac:dyDescent="0.25">
      <c r="D59" s="6">
        <v>45019</v>
      </c>
      <c r="E59" t="s">
        <v>34</v>
      </c>
      <c r="F59" s="2">
        <v>-29.95</v>
      </c>
      <c r="G59" t="s">
        <v>103</v>
      </c>
      <c r="H59" t="s">
        <v>101</v>
      </c>
      <c r="J59" t="s">
        <v>183</v>
      </c>
      <c r="P59" cm="1">
        <f t="array" ref="P59">MATCH(Q59&amp;R59&amp;S59,D:D&amp;E:E&amp;F:F,0)</f>
        <v>26</v>
      </c>
      <c r="Q59" s="1">
        <v>45222</v>
      </c>
      <c r="R59" t="s">
        <v>25</v>
      </c>
      <c r="S59" s="2">
        <v>-69</v>
      </c>
      <c r="T59" t="s">
        <v>106</v>
      </c>
      <c r="U59" t="s">
        <v>104</v>
      </c>
      <c r="V59" t="s">
        <v>110</v>
      </c>
      <c r="W59" t="s">
        <v>140</v>
      </c>
      <c r="X59" s="1" t="str">
        <f>IFERROR(INDEX([2]Sheet2!$E$62:$F$78,MATCH(W59,[2]Sheet2!$E$62:$E$78,0),2),"")</f>
        <v/>
      </c>
    </row>
    <row r="60" spans="2:24" x14ac:dyDescent="0.25">
      <c r="D60" s="6">
        <v>45019</v>
      </c>
      <c r="E60" t="s">
        <v>36</v>
      </c>
      <c r="F60" s="2">
        <v>-1</v>
      </c>
      <c r="G60" t="s">
        <v>103</v>
      </c>
      <c r="H60" t="s">
        <v>101</v>
      </c>
      <c r="J60" t="s">
        <v>185</v>
      </c>
      <c r="P60" cm="1">
        <f t="array" ref="P60">MATCH(Q60&amp;R60&amp;S60,D:D&amp;E:E&amp;F:F,0)</f>
        <v>27</v>
      </c>
      <c r="Q60" s="1">
        <v>45250</v>
      </c>
      <c r="R60" t="s">
        <v>26</v>
      </c>
      <c r="S60" s="2">
        <v>-69</v>
      </c>
      <c r="T60" t="s">
        <v>106</v>
      </c>
      <c r="U60" t="s">
        <v>104</v>
      </c>
      <c r="V60" t="s">
        <v>110</v>
      </c>
      <c r="W60" t="s">
        <v>141</v>
      </c>
      <c r="X60" s="1" t="str">
        <f>IFERROR(INDEX([2]Sheet2!$E$62:$F$78,MATCH(W60,[2]Sheet2!$E$62:$E$78,0),2),"")</f>
        <v/>
      </c>
    </row>
    <row r="61" spans="2:24" hidden="1" x14ac:dyDescent="0.25">
      <c r="D61" s="6">
        <v>45019</v>
      </c>
      <c r="E61" t="s">
        <v>37</v>
      </c>
      <c r="F61" s="2">
        <v>-1</v>
      </c>
      <c r="G61" t="s">
        <v>103</v>
      </c>
      <c r="H61" t="s">
        <v>101</v>
      </c>
      <c r="J61" t="s">
        <v>185</v>
      </c>
      <c r="P61" cm="1">
        <f t="array" ref="P61">MATCH(Q61&amp;R61&amp;S61,D:D&amp;E:E&amp;F:F,0)</f>
        <v>104</v>
      </c>
      <c r="Q61" s="1">
        <v>44945</v>
      </c>
      <c r="R61" t="s">
        <v>72</v>
      </c>
      <c r="S61" s="2">
        <v>-13.73</v>
      </c>
      <c r="T61" t="s">
        <v>106</v>
      </c>
      <c r="U61" t="s">
        <v>101</v>
      </c>
      <c r="V61" t="s">
        <v>110</v>
      </c>
      <c r="X61" s="1" t="str">
        <f>IFERROR(INDEX([2]Sheet2!$E$62:$F$78,MATCH(W61,[2]Sheet2!$E$62:$E$78,0),2),"")</f>
        <v/>
      </c>
    </row>
    <row r="62" spans="2:24" hidden="1" x14ac:dyDescent="0.25">
      <c r="D62" s="6">
        <v>45027</v>
      </c>
      <c r="E62" t="s">
        <v>38</v>
      </c>
      <c r="F62" s="2">
        <v>-1</v>
      </c>
      <c r="G62" t="s">
        <v>103</v>
      </c>
      <c r="H62" t="s">
        <v>101</v>
      </c>
      <c r="J62" t="s">
        <v>185</v>
      </c>
      <c r="P62" cm="1">
        <f t="array" ref="P62">MATCH(Q62&amp;R62&amp;S62,D:D&amp;E:E&amp;F:F,0)</f>
        <v>108</v>
      </c>
      <c r="Q62" s="1">
        <v>44978</v>
      </c>
      <c r="R62" t="s">
        <v>73</v>
      </c>
      <c r="S62" s="2">
        <v>-13.73</v>
      </c>
      <c r="T62" t="s">
        <v>106</v>
      </c>
      <c r="U62" t="s">
        <v>101</v>
      </c>
      <c r="V62" t="s">
        <v>110</v>
      </c>
      <c r="X62" s="1" t="str">
        <f>IFERROR(INDEX([2]Sheet2!$E$62:$F$78,MATCH(W62,[2]Sheet2!$E$62:$E$78,0),2),"")</f>
        <v/>
      </c>
    </row>
    <row r="63" spans="2:24" hidden="1" x14ac:dyDescent="0.25">
      <c r="D63" s="6">
        <v>45047</v>
      </c>
      <c r="E63" t="s">
        <v>34</v>
      </c>
      <c r="F63" s="2">
        <v>-29.95</v>
      </c>
      <c r="G63" t="s">
        <v>103</v>
      </c>
      <c r="H63" t="s">
        <v>101</v>
      </c>
      <c r="J63" t="s">
        <v>183</v>
      </c>
      <c r="P63" cm="1">
        <f t="array" ref="P63">MATCH(Q63&amp;R63&amp;S63,D:D&amp;E:E&amp;F:F,0)</f>
        <v>111</v>
      </c>
      <c r="Q63" s="1">
        <v>45005</v>
      </c>
      <c r="R63" t="s">
        <v>74</v>
      </c>
      <c r="S63" s="2">
        <v>-13.73</v>
      </c>
      <c r="T63" t="s">
        <v>106</v>
      </c>
      <c r="U63" t="s">
        <v>101</v>
      </c>
      <c r="V63" t="s">
        <v>110</v>
      </c>
      <c r="X63" s="1" t="str">
        <f>IFERROR(INDEX([2]Sheet2!$E$62:$F$78,MATCH(W63,[2]Sheet2!$E$62:$E$78,0),2),"")</f>
        <v/>
      </c>
    </row>
    <row r="64" spans="2:24" hidden="1" x14ac:dyDescent="0.25">
      <c r="D64" s="6">
        <v>45078</v>
      </c>
      <c r="E64" t="s">
        <v>34</v>
      </c>
      <c r="F64" s="2">
        <v>-29.95</v>
      </c>
      <c r="G64" t="s">
        <v>103</v>
      </c>
      <c r="H64" t="s">
        <v>101</v>
      </c>
      <c r="J64" t="s">
        <v>183</v>
      </c>
      <c r="P64" cm="1">
        <f t="array" ref="P64">MATCH(Q64&amp;R64&amp;S64,D:D&amp;E:E&amp;F:F,0)</f>
        <v>116</v>
      </c>
      <c r="Q64" s="1">
        <v>45035</v>
      </c>
      <c r="R64" t="s">
        <v>75</v>
      </c>
      <c r="S64" s="2">
        <v>-13.73</v>
      </c>
      <c r="T64" t="s">
        <v>106</v>
      </c>
      <c r="U64" t="s">
        <v>101</v>
      </c>
      <c r="V64" t="s">
        <v>110</v>
      </c>
      <c r="X64" s="1" t="str">
        <f>IFERROR(INDEX([2]Sheet2!$E$62:$F$78,MATCH(W64,[2]Sheet2!$E$62:$E$78,0),2),"")</f>
        <v/>
      </c>
    </row>
    <row r="65" spans="3:24" hidden="1" x14ac:dyDescent="0.25">
      <c r="D65" s="6">
        <v>45097</v>
      </c>
      <c r="E65" t="s">
        <v>39</v>
      </c>
      <c r="F65" s="2">
        <v>-5</v>
      </c>
      <c r="G65" t="s">
        <v>103</v>
      </c>
      <c r="H65" t="s">
        <v>101</v>
      </c>
      <c r="J65" t="s">
        <v>185</v>
      </c>
      <c r="P65" cm="1">
        <f t="array" ref="P65">MATCH(Q65&amp;R65&amp;S65,D:D&amp;E:E&amp;F:F,0)</f>
        <v>117</v>
      </c>
      <c r="Q65" s="1">
        <v>45065</v>
      </c>
      <c r="R65" t="s">
        <v>76</v>
      </c>
      <c r="S65" s="2">
        <v>-13.73</v>
      </c>
      <c r="T65" t="s">
        <v>106</v>
      </c>
      <c r="U65" t="s">
        <v>101</v>
      </c>
      <c r="V65" t="s">
        <v>110</v>
      </c>
      <c r="X65" s="1" t="str">
        <f>IFERROR(INDEX([2]Sheet2!$E$62:$F$78,MATCH(W65,[2]Sheet2!$E$62:$E$78,0),2),"")</f>
        <v/>
      </c>
    </row>
    <row r="66" spans="3:24" hidden="1" x14ac:dyDescent="0.25">
      <c r="D66" s="6">
        <v>45097</v>
      </c>
      <c r="E66" t="s">
        <v>40</v>
      </c>
      <c r="F66" s="2">
        <v>-5</v>
      </c>
      <c r="G66" t="s">
        <v>103</v>
      </c>
      <c r="H66" t="s">
        <v>101</v>
      </c>
      <c r="J66" t="s">
        <v>185</v>
      </c>
      <c r="P66" cm="1">
        <f t="array" ref="P66">MATCH(Q66&amp;R66&amp;S66,D:D&amp;E:E&amp;F:F,0)</f>
        <v>119</v>
      </c>
      <c r="Q66" s="1">
        <v>45097</v>
      </c>
      <c r="R66" t="s">
        <v>77</v>
      </c>
      <c r="S66" s="2">
        <v>-13.73</v>
      </c>
      <c r="T66" t="s">
        <v>106</v>
      </c>
      <c r="U66" t="s">
        <v>101</v>
      </c>
      <c r="V66" t="s">
        <v>110</v>
      </c>
      <c r="X66" s="1" t="str">
        <f>IFERROR(INDEX([2]Sheet2!$E$62:$F$78,MATCH(W66,[2]Sheet2!$E$62:$E$78,0),2),"")</f>
        <v/>
      </c>
    </row>
    <row r="67" spans="3:24" hidden="1" x14ac:dyDescent="0.25">
      <c r="D67" s="6">
        <v>45110</v>
      </c>
      <c r="E67" t="s">
        <v>34</v>
      </c>
      <c r="F67" s="2">
        <v>-29.95</v>
      </c>
      <c r="G67" t="s">
        <v>103</v>
      </c>
      <c r="H67" t="s">
        <v>101</v>
      </c>
      <c r="J67" t="s">
        <v>183</v>
      </c>
      <c r="P67" cm="1">
        <f t="array" ref="P67">MATCH(Q67&amp;R67&amp;S67,D:D&amp;E:E&amp;F:F,0)</f>
        <v>120</v>
      </c>
      <c r="Q67" s="1">
        <v>45126</v>
      </c>
      <c r="R67" t="s">
        <v>78</v>
      </c>
      <c r="S67" s="2">
        <v>-13.73</v>
      </c>
      <c r="T67" t="s">
        <v>106</v>
      </c>
      <c r="U67" t="s">
        <v>101</v>
      </c>
      <c r="V67" t="s">
        <v>110</v>
      </c>
      <c r="X67" s="1" t="str">
        <f>IFERROR(INDEX([2]Sheet2!$E$62:$F$78,MATCH(W67,[2]Sheet2!$E$62:$E$78,0),2),"")</f>
        <v/>
      </c>
    </row>
    <row r="68" spans="3:24" hidden="1" x14ac:dyDescent="0.25">
      <c r="D68" s="6">
        <v>45139</v>
      </c>
      <c r="E68" t="s">
        <v>34</v>
      </c>
      <c r="F68" s="2">
        <v>-29.95</v>
      </c>
      <c r="G68" t="s">
        <v>103</v>
      </c>
      <c r="H68" t="s">
        <v>101</v>
      </c>
      <c r="J68" t="s">
        <v>183</v>
      </c>
      <c r="P68" cm="1">
        <f t="array" ref="P68">MATCH(Q68&amp;R68&amp;S68,D:D&amp;E:E&amp;F:F,0)</f>
        <v>121</v>
      </c>
      <c r="Q68" s="1">
        <v>45159</v>
      </c>
      <c r="R68" t="s">
        <v>79</v>
      </c>
      <c r="S68" s="2">
        <v>-13.73</v>
      </c>
      <c r="T68" t="s">
        <v>106</v>
      </c>
      <c r="U68" t="s">
        <v>101</v>
      </c>
      <c r="V68" t="s">
        <v>110</v>
      </c>
      <c r="X68" s="1" t="str">
        <f>IFERROR(INDEX([2]Sheet2!$E$62:$F$78,MATCH(W68,[2]Sheet2!$E$62:$E$78,0),2),"")</f>
        <v/>
      </c>
    </row>
    <row r="69" spans="3:24" hidden="1" x14ac:dyDescent="0.25">
      <c r="D69" s="6">
        <v>45146</v>
      </c>
      <c r="E69" t="s">
        <v>41</v>
      </c>
      <c r="F69" s="2">
        <v>-5</v>
      </c>
      <c r="G69" t="s">
        <v>103</v>
      </c>
      <c r="H69" t="s">
        <v>101</v>
      </c>
      <c r="J69" t="s">
        <v>185</v>
      </c>
      <c r="P69" cm="1">
        <f t="array" ref="P69">MATCH(Q69&amp;R69&amp;S69,D:D&amp;E:E&amp;F:F,0)</f>
        <v>122</v>
      </c>
      <c r="Q69" s="1">
        <v>45188</v>
      </c>
      <c r="R69" t="s">
        <v>80</v>
      </c>
      <c r="S69" s="2">
        <v>-13.73</v>
      </c>
      <c r="T69" t="s">
        <v>106</v>
      </c>
      <c r="U69" t="s">
        <v>101</v>
      </c>
      <c r="V69" t="s">
        <v>110</v>
      </c>
      <c r="X69" s="1" t="str">
        <f>IFERROR(INDEX([2]Sheet2!$E$62:$F$78,MATCH(W69,[2]Sheet2!$E$62:$E$78,0),2),"")</f>
        <v/>
      </c>
    </row>
    <row r="70" spans="3:24" hidden="1" x14ac:dyDescent="0.25">
      <c r="D70" s="6">
        <v>45146</v>
      </c>
      <c r="E70" t="s">
        <v>42</v>
      </c>
      <c r="F70" s="2">
        <v>-5</v>
      </c>
      <c r="G70" t="s">
        <v>103</v>
      </c>
      <c r="H70" t="s">
        <v>101</v>
      </c>
      <c r="J70" t="s">
        <v>185</v>
      </c>
      <c r="P70" cm="1">
        <f t="array" ref="P70">MATCH(Q70&amp;R70&amp;S70,D:D&amp;E:E&amp;F:F,0)</f>
        <v>124</v>
      </c>
      <c r="Q70" s="1">
        <v>45218</v>
      </c>
      <c r="R70" t="s">
        <v>81</v>
      </c>
      <c r="S70" s="2">
        <v>-13.73</v>
      </c>
      <c r="T70" t="s">
        <v>106</v>
      </c>
      <c r="U70" t="s">
        <v>101</v>
      </c>
      <c r="V70" t="s">
        <v>110</v>
      </c>
      <c r="X70" s="1" t="str">
        <f>IFERROR(INDEX([2]Sheet2!$E$62:$F$78,MATCH(W70,[2]Sheet2!$E$62:$E$78,0),2),"")</f>
        <v/>
      </c>
    </row>
    <row r="71" spans="3:24" hidden="1" x14ac:dyDescent="0.25">
      <c r="D71" s="6">
        <v>45170</v>
      </c>
      <c r="E71" t="s">
        <v>34</v>
      </c>
      <c r="F71" s="2">
        <v>-29.95</v>
      </c>
      <c r="G71" t="s">
        <v>103</v>
      </c>
      <c r="H71" t="s">
        <v>101</v>
      </c>
      <c r="J71" t="s">
        <v>183</v>
      </c>
      <c r="P71" cm="1">
        <f t="array" ref="P71">MATCH(Q71&amp;R71&amp;S71,D:D&amp;E:E&amp;F:F,0)</f>
        <v>126</v>
      </c>
      <c r="Q71" s="1">
        <v>45250</v>
      </c>
      <c r="R71" t="s">
        <v>82</v>
      </c>
      <c r="S71" s="2">
        <v>-13.73</v>
      </c>
      <c r="T71" t="s">
        <v>106</v>
      </c>
      <c r="U71" t="s">
        <v>101</v>
      </c>
      <c r="V71" t="s">
        <v>110</v>
      </c>
      <c r="X71" s="1" t="str">
        <f>IFERROR(INDEX([2]Sheet2!$E$62:$F$78,MATCH(W71,[2]Sheet2!$E$62:$E$78,0),2),"")</f>
        <v/>
      </c>
    </row>
    <row r="72" spans="3:24" hidden="1" x14ac:dyDescent="0.25">
      <c r="D72" s="6">
        <v>45184</v>
      </c>
      <c r="E72" t="s">
        <v>43</v>
      </c>
      <c r="F72" s="2">
        <v>-5</v>
      </c>
      <c r="G72" t="s">
        <v>103</v>
      </c>
      <c r="H72" t="s">
        <v>101</v>
      </c>
      <c r="J72" t="s">
        <v>185</v>
      </c>
      <c r="P72" cm="1">
        <f t="array" ref="P72">MATCH(Q72&amp;R72&amp;S72,D:D&amp;E:E&amp;F:F,0)</f>
        <v>129</v>
      </c>
      <c r="Q72" s="1">
        <v>45279</v>
      </c>
      <c r="R72" t="s">
        <v>83</v>
      </c>
      <c r="S72" s="2">
        <v>-13.73</v>
      </c>
      <c r="T72" t="s">
        <v>106</v>
      </c>
      <c r="U72" t="s">
        <v>101</v>
      </c>
      <c r="V72" t="s">
        <v>110</v>
      </c>
      <c r="X72" s="1" t="str">
        <f>IFERROR(INDEX([2]Sheet2!$E$62:$F$78,MATCH(W72,[2]Sheet2!$E$62:$E$78,0),2),"")</f>
        <v/>
      </c>
    </row>
    <row r="73" spans="3:24" hidden="1" x14ac:dyDescent="0.25">
      <c r="D73" s="6">
        <v>45184</v>
      </c>
      <c r="E73" t="s">
        <v>44</v>
      </c>
      <c r="F73" s="2">
        <v>-5</v>
      </c>
      <c r="G73" t="s">
        <v>103</v>
      </c>
      <c r="H73" t="s">
        <v>101</v>
      </c>
      <c r="J73" t="s">
        <v>185</v>
      </c>
      <c r="P73" cm="1">
        <f t="array" ref="P73">MATCH(Q73&amp;R73&amp;S73,D:D&amp;E:E&amp;F:F,0)</f>
        <v>84</v>
      </c>
      <c r="Q73" s="1">
        <v>45232</v>
      </c>
      <c r="R73" t="s">
        <v>63</v>
      </c>
      <c r="S73" s="2">
        <v>-71.14</v>
      </c>
      <c r="T73" t="s">
        <v>106</v>
      </c>
      <c r="U73" t="s">
        <v>101</v>
      </c>
      <c r="V73" t="s">
        <v>119</v>
      </c>
      <c r="X73" s="1" t="str">
        <f>IFERROR(INDEX([2]Sheet2!$E$62:$F$78,MATCH(W73,[2]Sheet2!$E$62:$E$78,0),2),"")</f>
        <v/>
      </c>
    </row>
    <row r="74" spans="3:24" hidden="1" x14ac:dyDescent="0.25">
      <c r="D74" s="6">
        <v>45201</v>
      </c>
      <c r="E74" t="s">
        <v>34</v>
      </c>
      <c r="F74" s="2">
        <v>-29.95</v>
      </c>
      <c r="G74" t="s">
        <v>103</v>
      </c>
      <c r="H74" t="s">
        <v>101</v>
      </c>
      <c r="J74" t="s">
        <v>183</v>
      </c>
      <c r="P74" cm="1">
        <f t="array" ref="P74">MATCH(Q74&amp;R74&amp;S74,D:D&amp;E:E&amp;F:F,0)</f>
        <v>85</v>
      </c>
      <c r="Q74" s="1">
        <v>45233</v>
      </c>
      <c r="R74" t="s">
        <v>64</v>
      </c>
      <c r="S74" s="2">
        <v>-356.06</v>
      </c>
      <c r="T74" t="s">
        <v>106</v>
      </c>
      <c r="U74" t="s">
        <v>101</v>
      </c>
      <c r="V74" t="s">
        <v>119</v>
      </c>
      <c r="X74" s="1" t="str">
        <f>IFERROR(INDEX([2]Sheet2!$E$62:$F$78,MATCH(W74,[2]Sheet2!$E$62:$E$78,0),2),"")</f>
        <v/>
      </c>
    </row>
    <row r="75" spans="3:24" hidden="1" x14ac:dyDescent="0.25">
      <c r="D75" s="6">
        <v>45231</v>
      </c>
      <c r="E75" t="s">
        <v>34</v>
      </c>
      <c r="F75" s="2">
        <v>-29.95</v>
      </c>
      <c r="G75" t="s">
        <v>103</v>
      </c>
      <c r="H75" t="s">
        <v>101</v>
      </c>
      <c r="J75" t="s">
        <v>183</v>
      </c>
      <c r="P75" cm="1">
        <f t="array" ref="P75">MATCH(Q75&amp;R75&amp;S75,D:D&amp;E:E&amp;F:F,0)</f>
        <v>86</v>
      </c>
      <c r="Q75" s="1">
        <v>45233</v>
      </c>
      <c r="R75" t="s">
        <v>64</v>
      </c>
      <c r="S75" s="2">
        <v>-47.7</v>
      </c>
      <c r="T75" t="s">
        <v>106</v>
      </c>
      <c r="U75" t="s">
        <v>101</v>
      </c>
      <c r="V75" t="s">
        <v>119</v>
      </c>
      <c r="X75" s="1" t="str">
        <f>IFERROR(INDEX([2]Sheet2!$E$62:$F$78,MATCH(W75,[2]Sheet2!$E$62:$E$78,0),2),"")</f>
        <v/>
      </c>
    </row>
    <row r="76" spans="3:24" x14ac:dyDescent="0.25">
      <c r="D76" s="6">
        <v>45232</v>
      </c>
      <c r="E76" t="s">
        <v>45</v>
      </c>
      <c r="F76" s="2">
        <v>-5</v>
      </c>
      <c r="G76" t="s">
        <v>103</v>
      </c>
      <c r="H76" t="s">
        <v>101</v>
      </c>
      <c r="J76" t="s">
        <v>185</v>
      </c>
      <c r="P76" t="e" cm="1">
        <f t="array" ref="P76">MATCH(Q76&amp;R76&amp;S76,D:D&amp;E:E&amp;F:F,0)</f>
        <v>#N/A</v>
      </c>
      <c r="Q76" s="1">
        <v>44972</v>
      </c>
      <c r="R76" t="s">
        <v>29</v>
      </c>
      <c r="S76" s="2">
        <v>2000</v>
      </c>
      <c r="U76" t="s">
        <v>104</v>
      </c>
      <c r="V76" t="s">
        <v>105</v>
      </c>
      <c r="W76" t="s">
        <v>132</v>
      </c>
      <c r="X76" s="1" t="str">
        <f>IFERROR(INDEX([2]Sheet2!$E$62:$F$78,MATCH(W76,[2]Sheet2!$E$62:$E$78,0),2),"")</f>
        <v/>
      </c>
    </row>
    <row r="77" spans="3:24" x14ac:dyDescent="0.25">
      <c r="D77" s="6">
        <v>45261</v>
      </c>
      <c r="E77" t="s">
        <v>34</v>
      </c>
      <c r="F77" s="2">
        <v>-29.95</v>
      </c>
      <c r="G77" t="s">
        <v>103</v>
      </c>
      <c r="H77" t="s">
        <v>101</v>
      </c>
      <c r="J77" t="s">
        <v>183</v>
      </c>
      <c r="P77" t="e" cm="1">
        <f t="array" ref="P77">MATCH(Q77&amp;R77&amp;S77,D:D&amp;E:E&amp;F:F,0)</f>
        <v>#N/A</v>
      </c>
      <c r="Q77" s="1">
        <v>44993</v>
      </c>
      <c r="R77" t="s">
        <v>29</v>
      </c>
      <c r="S77" s="2">
        <v>2069</v>
      </c>
      <c r="U77" t="s">
        <v>104</v>
      </c>
      <c r="V77" t="s">
        <v>105</v>
      </c>
      <c r="W77" t="s">
        <v>130</v>
      </c>
      <c r="X77" s="1" t="str">
        <f>IFERROR(INDEX([2]Sheet2!$E$62:$F$78,MATCH(W77,[2]Sheet2!$E$62:$E$78,0),2),"")</f>
        <v/>
      </c>
    </row>
    <row r="78" spans="3:24" x14ac:dyDescent="0.25">
      <c r="P78" t="e" cm="1">
        <f t="array" ref="P78">MATCH(Q78&amp;R78&amp;S78,D:D&amp;E:E&amp;F:F,0)</f>
        <v>#N/A</v>
      </c>
      <c r="Q78" s="1">
        <v>45007</v>
      </c>
      <c r="R78" t="s">
        <v>29</v>
      </c>
      <c r="S78" s="2">
        <v>2476.25</v>
      </c>
      <c r="U78" t="s">
        <v>104</v>
      </c>
      <c r="V78" t="s">
        <v>105</v>
      </c>
      <c r="W78" t="s">
        <v>131</v>
      </c>
      <c r="X78" s="1" t="str">
        <f>IFERROR(INDEX([2]Sheet2!$E$62:$F$78,MATCH(W78,[2]Sheet2!$E$62:$E$78,0),2),"")</f>
        <v/>
      </c>
    </row>
    <row r="79" spans="3:24" x14ac:dyDescent="0.25">
      <c r="C79" t="s">
        <v>148</v>
      </c>
      <c r="L79" s="2">
        <f>ABS(SUM(F80:F81))</f>
        <v>74.94</v>
      </c>
      <c r="P79" t="e" cm="1">
        <f t="array" ref="P79">MATCH(Q79&amp;R79&amp;S79,D:D&amp;E:E&amp;F:F,0)</f>
        <v>#N/A</v>
      </c>
      <c r="Q79" s="1">
        <v>45036</v>
      </c>
      <c r="R79" t="s">
        <v>29</v>
      </c>
      <c r="S79" s="2">
        <v>2145.9499999999998</v>
      </c>
      <c r="U79" t="s">
        <v>104</v>
      </c>
      <c r="V79" t="s">
        <v>105</v>
      </c>
      <c r="W79" t="s">
        <v>134</v>
      </c>
      <c r="X79" s="1" t="str">
        <f>IFERROR(INDEX([2]Sheet2!$E$62:$F$78,MATCH(W79,[2]Sheet2!$E$62:$E$78,0),2),"")</f>
        <v/>
      </c>
    </row>
    <row r="80" spans="3:24" x14ac:dyDescent="0.25">
      <c r="D80" s="6">
        <v>45244</v>
      </c>
      <c r="E80" t="s">
        <v>120</v>
      </c>
      <c r="F80" s="2">
        <v>-39.68</v>
      </c>
      <c r="G80" t="s">
        <v>121</v>
      </c>
      <c r="H80" t="s">
        <v>101</v>
      </c>
      <c r="J80" t="s">
        <v>186</v>
      </c>
      <c r="P80" t="e" cm="1">
        <f t="array" ref="P80">MATCH(Q80&amp;R80&amp;S80,D:D&amp;E:E&amp;F:F,0)</f>
        <v>#N/A</v>
      </c>
      <c r="Q80" s="1">
        <v>45084</v>
      </c>
      <c r="R80" t="s">
        <v>29</v>
      </c>
      <c r="S80" s="2">
        <v>2118</v>
      </c>
      <c r="U80" t="s">
        <v>104</v>
      </c>
      <c r="V80" t="s">
        <v>105</v>
      </c>
      <c r="W80" t="s">
        <v>135</v>
      </c>
      <c r="X80" s="1" t="str">
        <f>IFERROR(INDEX([2]Sheet2!$E$62:$F$78,MATCH(W80,[2]Sheet2!$E$62:$E$78,0),2),"")</f>
        <v/>
      </c>
    </row>
    <row r="81" spans="3:24" x14ac:dyDescent="0.25">
      <c r="D81" s="6">
        <v>45244</v>
      </c>
      <c r="E81" t="s">
        <v>120</v>
      </c>
      <c r="F81" s="2">
        <v>-35.26</v>
      </c>
      <c r="G81" t="s">
        <v>121</v>
      </c>
      <c r="H81" t="s">
        <v>101</v>
      </c>
      <c r="J81" t="s">
        <v>186</v>
      </c>
      <c r="P81" t="e" cm="1">
        <f t="array" ref="P81">MATCH(Q81&amp;R81&amp;S81,D:D&amp;E:E&amp;F:F,0)</f>
        <v>#N/A</v>
      </c>
      <c r="Q81" s="1">
        <v>45114</v>
      </c>
      <c r="R81" t="s">
        <v>29</v>
      </c>
      <c r="S81" s="2">
        <v>2228</v>
      </c>
      <c r="U81" t="s">
        <v>104</v>
      </c>
      <c r="V81" t="s">
        <v>105</v>
      </c>
      <c r="W81" t="s">
        <v>133</v>
      </c>
      <c r="X81" s="1" t="str">
        <f>IFERROR(INDEX([2]Sheet2!$E$62:$F$78,MATCH(W81,[2]Sheet2!$E$62:$E$78,0),2),"")</f>
        <v/>
      </c>
    </row>
    <row r="82" spans="3:24" x14ac:dyDescent="0.25">
      <c r="P82" t="e" cm="1">
        <f t="array" ref="P82">MATCH(Q82&amp;R82&amp;S82,D:D&amp;E:E&amp;F:F,0)</f>
        <v>#N/A</v>
      </c>
      <c r="Q82" s="1">
        <v>45154</v>
      </c>
      <c r="R82" t="s">
        <v>29</v>
      </c>
      <c r="S82" s="2">
        <v>2069</v>
      </c>
      <c r="U82" t="s">
        <v>104</v>
      </c>
      <c r="V82" t="s">
        <v>105</v>
      </c>
      <c r="W82" t="s">
        <v>136</v>
      </c>
      <c r="X82" s="1" t="str">
        <f>IFERROR(INDEX([2]Sheet2!$E$62:$F$78,MATCH(W82,[2]Sheet2!$E$62:$E$78,0),2),"")</f>
        <v/>
      </c>
    </row>
    <row r="83" spans="3:24" x14ac:dyDescent="0.25">
      <c r="C83" t="s">
        <v>149</v>
      </c>
      <c r="L83" s="2">
        <f>ABS(SUM(F84:F86))</f>
        <v>474.9</v>
      </c>
      <c r="P83" t="e" cm="1">
        <f t="array" ref="P83">MATCH(Q83&amp;R83&amp;S83,D:D&amp;E:E&amp;F:F,0)</f>
        <v>#N/A</v>
      </c>
      <c r="Q83" s="1">
        <v>45182</v>
      </c>
      <c r="R83" t="s">
        <v>29</v>
      </c>
      <c r="S83" s="2">
        <v>2069</v>
      </c>
      <c r="U83" t="s">
        <v>104</v>
      </c>
      <c r="V83" t="s">
        <v>105</v>
      </c>
      <c r="W83" t="s">
        <v>137</v>
      </c>
      <c r="X83" s="1" t="str">
        <f>IFERROR(INDEX([2]Sheet2!$E$62:$F$78,MATCH(W83,[2]Sheet2!$E$62:$E$78,0),2),"")</f>
        <v/>
      </c>
    </row>
    <row r="84" spans="3:24" x14ac:dyDescent="0.25">
      <c r="D84" s="6">
        <v>45232</v>
      </c>
      <c r="E84" t="s">
        <v>63</v>
      </c>
      <c r="F84" s="2">
        <v>-71.14</v>
      </c>
      <c r="G84" t="s">
        <v>119</v>
      </c>
      <c r="H84" t="s">
        <v>101</v>
      </c>
      <c r="J84" t="s">
        <v>187</v>
      </c>
      <c r="P84" t="e" cm="1">
        <f t="array" ref="P84">MATCH(Q84&amp;R84&amp;S84,D:D&amp;E:E&amp;F:F,0)</f>
        <v>#N/A</v>
      </c>
      <c r="Q84" s="1">
        <v>45230</v>
      </c>
      <c r="R84" t="s">
        <v>29</v>
      </c>
      <c r="S84" s="2">
        <v>2069</v>
      </c>
      <c r="U84" t="s">
        <v>104</v>
      </c>
      <c r="V84" t="s">
        <v>105</v>
      </c>
      <c r="W84" t="s">
        <v>138</v>
      </c>
      <c r="X84" s="1" t="str">
        <f>IFERROR(INDEX([2]Sheet2!$E$62:$F$78,MATCH(W84,[2]Sheet2!$E$62:$E$78,0),2),"")</f>
        <v/>
      </c>
    </row>
    <row r="85" spans="3:24" x14ac:dyDescent="0.25">
      <c r="D85" s="6">
        <v>45233</v>
      </c>
      <c r="E85" t="s">
        <v>64</v>
      </c>
      <c r="F85" s="2">
        <v>-356.06</v>
      </c>
      <c r="G85" t="s">
        <v>119</v>
      </c>
      <c r="H85" t="s">
        <v>101</v>
      </c>
      <c r="J85" t="s">
        <v>188</v>
      </c>
      <c r="P85" t="e" cm="1">
        <f t="array" ref="P85">MATCH(Q85&amp;R85&amp;S85,D:D&amp;E:E&amp;F:F,0)</f>
        <v>#N/A</v>
      </c>
      <c r="Q85" s="1">
        <v>45266</v>
      </c>
      <c r="R85" t="s">
        <v>29</v>
      </c>
      <c r="S85" s="2">
        <v>2069</v>
      </c>
      <c r="U85" t="s">
        <v>104</v>
      </c>
      <c r="V85" t="s">
        <v>105</v>
      </c>
      <c r="W85" t="s">
        <v>139</v>
      </c>
      <c r="X85" s="1" t="str">
        <f>IFERROR(INDEX([2]Sheet2!$E$62:$F$78,MATCH(W85,[2]Sheet2!$E$62:$E$78,0),2),"")</f>
        <v/>
      </c>
    </row>
    <row r="86" spans="3:24" x14ac:dyDescent="0.25">
      <c r="D86" s="6">
        <v>45233</v>
      </c>
      <c r="E86" t="s">
        <v>64</v>
      </c>
      <c r="F86" s="2">
        <v>-47.7</v>
      </c>
      <c r="G86" t="s">
        <v>119</v>
      </c>
      <c r="H86" t="s">
        <v>101</v>
      </c>
      <c r="J86" t="s">
        <v>189</v>
      </c>
      <c r="P86" t="e" cm="1">
        <f t="array" ref="P86">MATCH(Q86&amp;R86&amp;S86,D:D&amp;E:E&amp;F:F,0)</f>
        <v>#N/A</v>
      </c>
      <c r="Q86" s="1">
        <v>44931</v>
      </c>
      <c r="R86" t="s">
        <v>29</v>
      </c>
      <c r="S86" s="2">
        <v>441.97</v>
      </c>
      <c r="U86" t="s">
        <v>104</v>
      </c>
      <c r="V86" t="s">
        <v>105</v>
      </c>
      <c r="W86" t="s">
        <v>129</v>
      </c>
      <c r="X86" s="1" t="str">
        <f>IFERROR(INDEX([2]Sheet2!$E$62:$F$78,MATCH(W86,[2]Sheet2!$E$62:$E$78,0),2),"")</f>
        <v/>
      </c>
    </row>
    <row r="87" spans="3:24" hidden="1" x14ac:dyDescent="0.25">
      <c r="P87" cm="1">
        <f t="array" ref="P87">MATCH(Q87&amp;R87&amp;S87,D:D&amp;E:E&amp;F:F,0)</f>
        <v>155</v>
      </c>
      <c r="Q87" s="1">
        <v>45289</v>
      </c>
      <c r="R87" t="s">
        <v>97</v>
      </c>
      <c r="S87" s="2">
        <v>-2103.5300000000002</v>
      </c>
      <c r="V87" t="s">
        <v>122</v>
      </c>
      <c r="X87" s="1" t="str">
        <f>IFERROR(INDEX([2]Sheet2!$E$62:$F$78,MATCH(W87,[2]Sheet2!$E$62:$E$78,0),2),"")</f>
        <v/>
      </c>
    </row>
    <row r="88" spans="3:24" hidden="1" x14ac:dyDescent="0.25">
      <c r="C88" t="s">
        <v>50</v>
      </c>
      <c r="L88" s="2">
        <f>ABS(SUM(F89:F100))</f>
        <v>231.88000000000002</v>
      </c>
      <c r="P88" cm="1">
        <f t="array" ref="P88">MATCH(Q88&amp;R88&amp;S88,D:D&amp;E:E&amp;F:F,0)</f>
        <v>89</v>
      </c>
      <c r="Q88" s="1">
        <v>44943</v>
      </c>
      <c r="R88" t="s">
        <v>51</v>
      </c>
      <c r="S88" s="2">
        <v>-17.989999999999998</v>
      </c>
      <c r="T88" t="s">
        <v>106</v>
      </c>
      <c r="U88" t="s">
        <v>101</v>
      </c>
      <c r="V88" t="s">
        <v>107</v>
      </c>
      <c r="X88" s="1" t="str">
        <f>IFERROR(INDEX([2]Sheet2!$E$62:$F$78,MATCH(W88,[2]Sheet2!$E$62:$E$78,0),2),"")</f>
        <v/>
      </c>
    </row>
    <row r="89" spans="3:24" hidden="1" x14ac:dyDescent="0.25">
      <c r="D89" s="6">
        <v>44943</v>
      </c>
      <c r="E89" t="s">
        <v>51</v>
      </c>
      <c r="F89" s="2">
        <v>-17.989999999999998</v>
      </c>
      <c r="G89" t="s">
        <v>107</v>
      </c>
      <c r="H89" t="s">
        <v>101</v>
      </c>
      <c r="J89" t="s">
        <v>185</v>
      </c>
      <c r="P89" cm="1">
        <f t="array" ref="P89">MATCH(Q89&amp;R89&amp;S89,D:D&amp;E:E&amp;F:F,0)</f>
        <v>90</v>
      </c>
      <c r="Q89" s="1">
        <v>44971</v>
      </c>
      <c r="R89" t="s">
        <v>52</v>
      </c>
      <c r="S89" s="2">
        <v>-17.989999999999998</v>
      </c>
      <c r="T89" t="s">
        <v>106</v>
      </c>
      <c r="U89" t="s">
        <v>101</v>
      </c>
      <c r="V89" t="s">
        <v>107</v>
      </c>
      <c r="X89" s="1" t="str">
        <f>IFERROR(INDEX([2]Sheet2!$E$62:$F$78,MATCH(W89,[2]Sheet2!$E$62:$E$78,0),2),"")</f>
        <v/>
      </c>
    </row>
    <row r="90" spans="3:24" hidden="1" x14ac:dyDescent="0.25">
      <c r="D90" s="6">
        <v>44971</v>
      </c>
      <c r="E90" t="s">
        <v>52</v>
      </c>
      <c r="F90" s="2">
        <v>-17.989999999999998</v>
      </c>
      <c r="G90" t="s">
        <v>107</v>
      </c>
      <c r="H90" t="s">
        <v>101</v>
      </c>
      <c r="J90" t="s">
        <v>185</v>
      </c>
      <c r="P90" cm="1">
        <f t="array" ref="P90">MATCH(Q90&amp;R90&amp;S90,D:D&amp;E:E&amp;F:F,0)</f>
        <v>91</v>
      </c>
      <c r="Q90" s="1">
        <v>45000</v>
      </c>
      <c r="R90" t="s">
        <v>111</v>
      </c>
      <c r="S90" s="2">
        <v>-17.989999999999998</v>
      </c>
      <c r="T90" t="s">
        <v>106</v>
      </c>
      <c r="U90" t="s">
        <v>101</v>
      </c>
      <c r="V90" t="s">
        <v>107</v>
      </c>
      <c r="X90" s="1" t="str">
        <f>IFERROR(INDEX([2]Sheet2!$E$62:$F$78,MATCH(W90,[2]Sheet2!$E$62:$E$78,0),2),"")</f>
        <v/>
      </c>
    </row>
    <row r="91" spans="3:24" hidden="1" x14ac:dyDescent="0.25">
      <c r="D91" s="6">
        <v>45000</v>
      </c>
      <c r="E91" t="s">
        <v>111</v>
      </c>
      <c r="F91" s="2">
        <v>-17.989999999999998</v>
      </c>
      <c r="G91" t="s">
        <v>107</v>
      </c>
      <c r="H91" t="s">
        <v>101</v>
      </c>
      <c r="J91" t="s">
        <v>185</v>
      </c>
      <c r="P91" cm="1">
        <f t="array" ref="P91">MATCH(Q91&amp;R91&amp;S91,D:D&amp;E:E&amp;F:F,0)</f>
        <v>92</v>
      </c>
      <c r="Q91" s="1">
        <v>45033</v>
      </c>
      <c r="R91" t="s">
        <v>53</v>
      </c>
      <c r="S91" s="2">
        <v>-17.989999999999998</v>
      </c>
      <c r="T91" t="s">
        <v>106</v>
      </c>
      <c r="U91" t="s">
        <v>101</v>
      </c>
      <c r="V91" t="s">
        <v>107</v>
      </c>
      <c r="X91" s="1" t="str">
        <f>IFERROR(INDEX([2]Sheet2!$E$62:$F$78,MATCH(W91,[2]Sheet2!$E$62:$E$78,0),2),"")</f>
        <v/>
      </c>
    </row>
    <row r="92" spans="3:24" hidden="1" x14ac:dyDescent="0.25">
      <c r="D92" s="6">
        <v>45033</v>
      </c>
      <c r="E92" t="s">
        <v>53</v>
      </c>
      <c r="F92" s="2">
        <v>-17.989999999999998</v>
      </c>
      <c r="G92" t="s">
        <v>107</v>
      </c>
      <c r="H92" t="s">
        <v>101</v>
      </c>
      <c r="J92" t="s">
        <v>185</v>
      </c>
      <c r="P92" cm="1">
        <f t="array" ref="P92">MATCH(Q92&amp;R92&amp;S92,D:D&amp;E:E&amp;F:F,0)</f>
        <v>93</v>
      </c>
      <c r="Q92" s="1">
        <v>45061</v>
      </c>
      <c r="R92" t="s">
        <v>54</v>
      </c>
      <c r="S92" s="2">
        <v>-19.989999999999998</v>
      </c>
      <c r="T92" t="s">
        <v>106</v>
      </c>
      <c r="U92" t="s">
        <v>101</v>
      </c>
      <c r="V92" t="s">
        <v>107</v>
      </c>
      <c r="X92" s="1" t="str">
        <f>IFERROR(INDEX([2]Sheet2!$E$62:$F$78,MATCH(W92,[2]Sheet2!$E$62:$E$78,0),2),"")</f>
        <v/>
      </c>
    </row>
    <row r="93" spans="3:24" hidden="1" x14ac:dyDescent="0.25">
      <c r="D93" s="6">
        <v>45061</v>
      </c>
      <c r="E93" t="s">
        <v>54</v>
      </c>
      <c r="F93" s="2">
        <v>-19.989999999999998</v>
      </c>
      <c r="G93" t="s">
        <v>107</v>
      </c>
      <c r="H93" t="s">
        <v>101</v>
      </c>
      <c r="J93" t="s">
        <v>185</v>
      </c>
      <c r="P93" cm="1">
        <f t="array" ref="P93">MATCH(Q93&amp;R93&amp;S93,D:D&amp;E:E&amp;F:F,0)</f>
        <v>94</v>
      </c>
      <c r="Q93" s="1">
        <v>45091</v>
      </c>
      <c r="R93" t="s">
        <v>55</v>
      </c>
      <c r="S93" s="2">
        <v>-19.989999999999998</v>
      </c>
      <c r="T93" t="s">
        <v>106</v>
      </c>
      <c r="U93" t="s">
        <v>101</v>
      </c>
      <c r="V93" t="s">
        <v>107</v>
      </c>
      <c r="X93" s="1" t="str">
        <f>IFERROR(INDEX([2]Sheet2!$E$62:$F$78,MATCH(W93,[2]Sheet2!$E$62:$E$78,0),2),"")</f>
        <v/>
      </c>
    </row>
    <row r="94" spans="3:24" hidden="1" x14ac:dyDescent="0.25">
      <c r="D94" s="6">
        <v>45091</v>
      </c>
      <c r="E94" t="s">
        <v>55</v>
      </c>
      <c r="F94" s="2">
        <v>-19.989999999999998</v>
      </c>
      <c r="G94" t="s">
        <v>107</v>
      </c>
      <c r="H94" t="s">
        <v>101</v>
      </c>
      <c r="J94" t="s">
        <v>185</v>
      </c>
      <c r="P94" cm="1">
        <f t="array" ref="P94">MATCH(Q94&amp;R94&amp;S94,D:D&amp;E:E&amp;F:F,0)</f>
        <v>95</v>
      </c>
      <c r="Q94" s="1">
        <v>45121</v>
      </c>
      <c r="R94" t="s">
        <v>56</v>
      </c>
      <c r="S94" s="2">
        <v>-19.989999999999998</v>
      </c>
      <c r="T94" t="s">
        <v>106</v>
      </c>
      <c r="U94" t="s">
        <v>101</v>
      </c>
      <c r="V94" t="s">
        <v>107</v>
      </c>
      <c r="X94" s="1" t="str">
        <f>IFERROR(INDEX([2]Sheet2!$E$62:$F$78,MATCH(W94,[2]Sheet2!$E$62:$E$78,0),2),"")</f>
        <v/>
      </c>
    </row>
    <row r="95" spans="3:24" hidden="1" x14ac:dyDescent="0.25">
      <c r="D95" s="6">
        <v>45121</v>
      </c>
      <c r="E95" t="s">
        <v>56</v>
      </c>
      <c r="F95" s="2">
        <v>-19.989999999999998</v>
      </c>
      <c r="G95" t="s">
        <v>107</v>
      </c>
      <c r="H95" t="s">
        <v>101</v>
      </c>
      <c r="J95" t="s">
        <v>185</v>
      </c>
      <c r="P95" cm="1">
        <f t="array" ref="P95">MATCH(Q95&amp;R95&amp;S95,D:D&amp;E:E&amp;F:F,0)</f>
        <v>96</v>
      </c>
      <c r="Q95" s="1">
        <v>45152</v>
      </c>
      <c r="R95" t="s">
        <v>57</v>
      </c>
      <c r="S95" s="2">
        <v>-19.989999999999998</v>
      </c>
      <c r="T95" t="s">
        <v>106</v>
      </c>
      <c r="U95" t="s">
        <v>101</v>
      </c>
      <c r="V95" t="s">
        <v>107</v>
      </c>
      <c r="X95" s="1" t="str">
        <f>IFERROR(INDEX([2]Sheet2!$E$62:$F$78,MATCH(W95,[2]Sheet2!$E$62:$E$78,0),2),"")</f>
        <v/>
      </c>
    </row>
    <row r="96" spans="3:24" hidden="1" x14ac:dyDescent="0.25">
      <c r="D96" s="6">
        <v>45152</v>
      </c>
      <c r="E96" t="s">
        <v>57</v>
      </c>
      <c r="F96" s="2">
        <v>-19.989999999999998</v>
      </c>
      <c r="G96" t="s">
        <v>107</v>
      </c>
      <c r="H96" t="s">
        <v>101</v>
      </c>
      <c r="J96" t="s">
        <v>185</v>
      </c>
      <c r="P96" cm="1">
        <f t="array" ref="P96">MATCH(Q96&amp;R96&amp;S96,D:D&amp;E:E&amp;F:F,0)</f>
        <v>97</v>
      </c>
      <c r="Q96" s="1">
        <v>45183</v>
      </c>
      <c r="R96" t="s">
        <v>58</v>
      </c>
      <c r="S96" s="2">
        <v>-19.989999999999998</v>
      </c>
      <c r="T96" t="s">
        <v>106</v>
      </c>
      <c r="U96" t="s">
        <v>101</v>
      </c>
      <c r="V96" t="s">
        <v>107</v>
      </c>
      <c r="X96" s="1" t="str">
        <f>IFERROR(INDEX([2]Sheet2!$E$62:$F$78,MATCH(W96,[2]Sheet2!$E$62:$E$78,0),2),"")</f>
        <v/>
      </c>
    </row>
    <row r="97" spans="3:24" hidden="1" x14ac:dyDescent="0.25">
      <c r="D97" s="6">
        <v>45183</v>
      </c>
      <c r="E97" t="s">
        <v>58</v>
      </c>
      <c r="F97" s="2">
        <v>-19.989999999999998</v>
      </c>
      <c r="G97" t="s">
        <v>107</v>
      </c>
      <c r="H97" t="s">
        <v>101</v>
      </c>
      <c r="J97" t="s">
        <v>185</v>
      </c>
      <c r="P97" cm="1">
        <f t="array" ref="P97">MATCH(Q97&amp;R97&amp;S97,D:D&amp;E:E&amp;F:F,0)</f>
        <v>98</v>
      </c>
      <c r="Q97" s="1">
        <v>45215</v>
      </c>
      <c r="R97" t="s">
        <v>59</v>
      </c>
      <c r="S97" s="2">
        <v>-19.989999999999998</v>
      </c>
      <c r="T97" t="s">
        <v>106</v>
      </c>
      <c r="U97" t="s">
        <v>101</v>
      </c>
      <c r="V97" t="s">
        <v>107</v>
      </c>
      <c r="X97" s="1" t="str">
        <f>IFERROR(INDEX([2]Sheet2!$E$62:$F$78,MATCH(W97,[2]Sheet2!$E$62:$E$78,0),2),"")</f>
        <v/>
      </c>
    </row>
    <row r="98" spans="3:24" hidden="1" x14ac:dyDescent="0.25">
      <c r="D98" s="6">
        <v>45215</v>
      </c>
      <c r="E98" t="s">
        <v>59</v>
      </c>
      <c r="F98" s="2">
        <v>-19.989999999999998</v>
      </c>
      <c r="G98" t="s">
        <v>107</v>
      </c>
      <c r="H98" t="s">
        <v>101</v>
      </c>
      <c r="J98" t="s">
        <v>185</v>
      </c>
      <c r="P98" cm="1">
        <f t="array" ref="P98">MATCH(Q98&amp;R98&amp;S98,D:D&amp;E:E&amp;F:F,0)</f>
        <v>99</v>
      </c>
      <c r="Q98" s="1">
        <v>45244</v>
      </c>
      <c r="R98" t="s">
        <v>60</v>
      </c>
      <c r="S98" s="2">
        <v>-19.989999999999998</v>
      </c>
      <c r="T98" t="s">
        <v>106</v>
      </c>
      <c r="U98" t="s">
        <v>101</v>
      </c>
      <c r="V98" t="s">
        <v>107</v>
      </c>
      <c r="X98" s="1" t="str">
        <f>IFERROR(INDEX([2]Sheet2!$E$62:$F$78,MATCH(W98,[2]Sheet2!$E$62:$E$78,0),2),"")</f>
        <v/>
      </c>
    </row>
    <row r="99" spans="3:24" hidden="1" x14ac:dyDescent="0.25">
      <c r="D99" s="6">
        <v>45244</v>
      </c>
      <c r="E99" t="s">
        <v>60</v>
      </c>
      <c r="F99" s="2">
        <v>-19.989999999999998</v>
      </c>
      <c r="G99" t="s">
        <v>107</v>
      </c>
      <c r="H99" t="s">
        <v>101</v>
      </c>
      <c r="J99" t="s">
        <v>185</v>
      </c>
      <c r="P99" cm="1">
        <f t="array" ref="P99">MATCH(Q99&amp;R99&amp;S99,D:D&amp;E:E&amp;F:F,0)</f>
        <v>100</v>
      </c>
      <c r="Q99" s="1">
        <v>45274</v>
      </c>
      <c r="R99" t="s">
        <v>61</v>
      </c>
      <c r="S99" s="2">
        <v>-19.989999999999998</v>
      </c>
      <c r="T99" t="s">
        <v>106</v>
      </c>
      <c r="U99" t="s">
        <v>101</v>
      </c>
      <c r="V99" t="s">
        <v>107</v>
      </c>
      <c r="X99" s="1" t="str">
        <f>IFERROR(INDEX([2]Sheet2!$E$62:$F$78,MATCH(W99,[2]Sheet2!$E$62:$E$78,0),2),"")</f>
        <v/>
      </c>
    </row>
    <row r="100" spans="3:24" hidden="1" x14ac:dyDescent="0.25">
      <c r="D100" s="6">
        <v>45274</v>
      </c>
      <c r="E100" t="s">
        <v>61</v>
      </c>
      <c r="F100" s="2">
        <v>-19.989999999999998</v>
      </c>
      <c r="G100" t="s">
        <v>107</v>
      </c>
      <c r="H100" t="s">
        <v>101</v>
      </c>
      <c r="J100" t="s">
        <v>185</v>
      </c>
      <c r="P100" cm="1">
        <f t="array" ref="P100">MATCH(Q100&amp;R100&amp;S100,D:D&amp;E:E&amp;F:F,0)</f>
        <v>133</v>
      </c>
      <c r="Q100" s="1">
        <v>44944</v>
      </c>
      <c r="R100" t="s">
        <v>48</v>
      </c>
      <c r="S100" s="2">
        <v>-625</v>
      </c>
      <c r="T100" t="s">
        <v>108</v>
      </c>
      <c r="U100" t="s">
        <v>102</v>
      </c>
      <c r="V100" t="s">
        <v>109</v>
      </c>
      <c r="X100" s="1" t="str">
        <f>IFERROR(INDEX([2]Sheet2!$E$62:$F$78,MATCH(W100,[2]Sheet2!$E$62:$E$78,0),2),"")</f>
        <v/>
      </c>
    </row>
    <row r="101" spans="3:24" x14ac:dyDescent="0.25">
      <c r="P101" cm="1">
        <f t="array" ref="P101">MATCH(Q101&amp;R101&amp;S101,D:D&amp;E:E&amp;F:F,0)</f>
        <v>28</v>
      </c>
      <c r="Q101" s="1">
        <v>45251</v>
      </c>
      <c r="R101" t="s">
        <v>27</v>
      </c>
      <c r="S101" s="2">
        <v>-131.99</v>
      </c>
      <c r="T101" t="s">
        <v>100</v>
      </c>
      <c r="U101" t="s">
        <v>104</v>
      </c>
      <c r="V101" t="s">
        <v>65</v>
      </c>
      <c r="W101" t="s">
        <v>142</v>
      </c>
      <c r="X101" s="1" t="str">
        <f>IFERROR(INDEX([2]Sheet2!$E$62:$F$78,MATCH(W101,[2]Sheet2!$E$62:$E$78,0),2),"")</f>
        <v/>
      </c>
    </row>
    <row r="102" spans="3:24" x14ac:dyDescent="0.25">
      <c r="C102" t="s">
        <v>65</v>
      </c>
      <c r="L102" s="2">
        <f>ABS(SUM(F103:F130))</f>
        <v>1345.0800000000004</v>
      </c>
      <c r="P102" cm="1">
        <f t="array" ref="P102">MATCH(Q102&amp;R102&amp;S102,D:D&amp;E:E&amp;F:F,0)</f>
        <v>5</v>
      </c>
      <c r="Q102" s="1">
        <v>44950</v>
      </c>
      <c r="R102" t="s">
        <v>4</v>
      </c>
      <c r="S102" s="2">
        <v>-49</v>
      </c>
      <c r="T102" t="s">
        <v>100</v>
      </c>
      <c r="U102" t="s">
        <v>104</v>
      </c>
      <c r="V102" t="s">
        <v>65</v>
      </c>
      <c r="W102" t="s">
        <v>131</v>
      </c>
      <c r="X102" s="1" t="str">
        <f>IFERROR(INDEX([2]Sheet2!$E$62:$F$78,MATCH(W102,[2]Sheet2!$E$62:$E$78,0),2),"")</f>
        <v/>
      </c>
    </row>
    <row r="103" spans="3:24" x14ac:dyDescent="0.25">
      <c r="D103" s="6">
        <v>44929</v>
      </c>
      <c r="E103" t="s">
        <v>66</v>
      </c>
      <c r="F103" s="2">
        <v>-10.7</v>
      </c>
      <c r="G103" t="s">
        <v>65</v>
      </c>
      <c r="H103" t="s">
        <v>101</v>
      </c>
      <c r="J103" t="s">
        <v>190</v>
      </c>
      <c r="P103" cm="1">
        <f t="array" ref="P103">MATCH(Q103&amp;R103&amp;S103,D:D&amp;E:E&amp;F:F,0)</f>
        <v>6</v>
      </c>
      <c r="Q103" s="1">
        <v>44951</v>
      </c>
      <c r="R103" t="s">
        <v>5</v>
      </c>
      <c r="S103" s="2">
        <v>-23.2</v>
      </c>
      <c r="T103" t="s">
        <v>100</v>
      </c>
      <c r="U103" t="s">
        <v>104</v>
      </c>
      <c r="V103" t="s">
        <v>65</v>
      </c>
      <c r="W103" t="s">
        <v>131</v>
      </c>
      <c r="X103" s="1" t="str">
        <f>IFERROR(INDEX([2]Sheet2!$E$62:$F$78,MATCH(W103,[2]Sheet2!$E$62:$E$78,0),2),"")</f>
        <v/>
      </c>
    </row>
    <row r="104" spans="3:24" x14ac:dyDescent="0.25">
      <c r="D104" s="6">
        <v>44945</v>
      </c>
      <c r="E104" t="s">
        <v>72</v>
      </c>
      <c r="F104" s="2">
        <v>-13.73</v>
      </c>
      <c r="G104" t="s">
        <v>110</v>
      </c>
      <c r="H104" t="s">
        <v>101</v>
      </c>
      <c r="J104" t="s">
        <v>191</v>
      </c>
      <c r="P104" cm="1">
        <f t="array" ref="P104">MATCH(Q104&amp;R104&amp;S104,D:D&amp;E:E&amp;F:F,0)</f>
        <v>7</v>
      </c>
      <c r="Q104" s="1">
        <v>44951</v>
      </c>
      <c r="R104" t="s">
        <v>6</v>
      </c>
      <c r="S104" s="2">
        <v>-45</v>
      </c>
      <c r="T104" t="s">
        <v>100</v>
      </c>
      <c r="U104" t="s">
        <v>104</v>
      </c>
      <c r="V104" t="s">
        <v>65</v>
      </c>
      <c r="W104" t="s">
        <v>131</v>
      </c>
      <c r="X104" s="1" t="str">
        <f>IFERROR(INDEX([2]Sheet2!$E$62:$F$78,MATCH(W104,[2]Sheet2!$E$62:$E$78,0),2),"")</f>
        <v/>
      </c>
    </row>
    <row r="105" spans="3:24" x14ac:dyDescent="0.25">
      <c r="D105" s="6">
        <v>44950</v>
      </c>
      <c r="E105" t="s">
        <v>4</v>
      </c>
      <c r="F105" s="2">
        <v>-49</v>
      </c>
      <c r="G105" t="s">
        <v>65</v>
      </c>
      <c r="H105" t="s">
        <v>104</v>
      </c>
      <c r="J105" t="s">
        <v>158</v>
      </c>
      <c r="P105" cm="1">
        <f t="array" ref="P105">MATCH(Q105&amp;R105&amp;S105,D:D&amp;E:E&amp;F:F,0)</f>
        <v>11</v>
      </c>
      <c r="Q105" s="1">
        <v>45001</v>
      </c>
      <c r="R105" t="s">
        <v>10</v>
      </c>
      <c r="S105" s="2">
        <v>-199</v>
      </c>
      <c r="T105" t="s">
        <v>100</v>
      </c>
      <c r="U105" t="s">
        <v>104</v>
      </c>
      <c r="V105" t="s">
        <v>65</v>
      </c>
      <c r="W105" t="s">
        <v>131</v>
      </c>
      <c r="X105" s="1" t="str">
        <f>IFERROR(INDEX([2]Sheet2!$E$62:$F$78,MATCH(W105,[2]Sheet2!$E$62:$E$78,0),2),"")</f>
        <v/>
      </c>
    </row>
    <row r="106" spans="3:24" x14ac:dyDescent="0.25">
      <c r="D106" s="6">
        <v>44951</v>
      </c>
      <c r="E106" t="s">
        <v>5</v>
      </c>
      <c r="F106" s="2">
        <v>-23.2</v>
      </c>
      <c r="G106" t="s">
        <v>65</v>
      </c>
      <c r="H106" t="s">
        <v>104</v>
      </c>
      <c r="J106" t="s">
        <v>159</v>
      </c>
      <c r="P106" cm="1">
        <f t="array" ref="P106">MATCH(Q106&amp;R106&amp;S106,D:D&amp;E:E&amp;F:F,0)</f>
        <v>12</v>
      </c>
      <c r="Q106" s="1">
        <v>45001</v>
      </c>
      <c r="R106" t="s">
        <v>11</v>
      </c>
      <c r="S106" s="2">
        <v>-99</v>
      </c>
      <c r="T106" t="s">
        <v>100</v>
      </c>
      <c r="U106" t="s">
        <v>104</v>
      </c>
      <c r="V106" t="s">
        <v>65</v>
      </c>
      <c r="W106" t="s">
        <v>131</v>
      </c>
      <c r="X106" s="1" t="str">
        <f>IFERROR(INDEX([2]Sheet2!$E$62:$F$78,MATCH(W106,[2]Sheet2!$E$62:$E$78,0),2),"")</f>
        <v/>
      </c>
    </row>
    <row r="107" spans="3:24" x14ac:dyDescent="0.25">
      <c r="D107" s="6">
        <v>44951</v>
      </c>
      <c r="E107" t="s">
        <v>6</v>
      </c>
      <c r="F107" s="2">
        <v>-45</v>
      </c>
      <c r="G107" t="s">
        <v>65</v>
      </c>
      <c r="H107" t="s">
        <v>104</v>
      </c>
      <c r="J107" t="s">
        <v>160</v>
      </c>
      <c r="P107" cm="1">
        <f t="array" ref="P107">MATCH(Q107&amp;R107&amp;S107,D:D&amp;E:E&amp;F:F,0)</f>
        <v>14</v>
      </c>
      <c r="Q107" s="1">
        <v>45019</v>
      </c>
      <c r="R107" t="s">
        <v>13</v>
      </c>
      <c r="S107" s="2">
        <v>-24</v>
      </c>
      <c r="T107" t="s">
        <v>100</v>
      </c>
      <c r="U107" t="s">
        <v>104</v>
      </c>
      <c r="V107" t="s">
        <v>65</v>
      </c>
      <c r="W107" t="s">
        <v>134</v>
      </c>
      <c r="X107" s="1" t="str">
        <f>IFERROR(INDEX([2]Sheet2!$E$62:$F$78,MATCH(W107,[2]Sheet2!$E$62:$E$78,0),2),"")</f>
        <v/>
      </c>
    </row>
    <row r="108" spans="3:24" x14ac:dyDescent="0.25">
      <c r="D108" s="6">
        <v>44978</v>
      </c>
      <c r="E108" t="s">
        <v>73</v>
      </c>
      <c r="F108" s="2">
        <v>-13.73</v>
      </c>
      <c r="G108" t="s">
        <v>110</v>
      </c>
      <c r="H108" t="s">
        <v>101</v>
      </c>
      <c r="J108" t="s">
        <v>192</v>
      </c>
      <c r="P108" cm="1">
        <f t="array" ref="P108">MATCH(Q108&amp;R108&amp;S108,D:D&amp;E:E&amp;F:F,0)</f>
        <v>15</v>
      </c>
      <c r="Q108" s="1">
        <v>45019</v>
      </c>
      <c r="R108" t="s">
        <v>14</v>
      </c>
      <c r="S108" s="2">
        <v>-13.03</v>
      </c>
      <c r="T108" t="s">
        <v>100</v>
      </c>
      <c r="U108" t="s">
        <v>104</v>
      </c>
      <c r="V108" t="s">
        <v>65</v>
      </c>
      <c r="W108" t="s">
        <v>134</v>
      </c>
      <c r="X108" s="1" t="str">
        <f>IFERROR(INDEX([2]Sheet2!$E$62:$F$78,MATCH(W108,[2]Sheet2!$E$62:$E$78,0),2),"")</f>
        <v/>
      </c>
    </row>
    <row r="109" spans="3:24" x14ac:dyDescent="0.25">
      <c r="D109" s="6">
        <v>45001</v>
      </c>
      <c r="E109" t="s">
        <v>10</v>
      </c>
      <c r="F109" s="2">
        <v>-199</v>
      </c>
      <c r="G109" t="s">
        <v>65</v>
      </c>
      <c r="H109" t="s">
        <v>104</v>
      </c>
      <c r="J109" t="s">
        <v>164</v>
      </c>
      <c r="P109" cm="1">
        <f t="array" ref="P109">MATCH(Q109&amp;R109&amp;S109,D:D&amp;E:E&amp;F:F,0)</f>
        <v>18</v>
      </c>
      <c r="Q109" s="1">
        <v>45027</v>
      </c>
      <c r="R109" t="s">
        <v>17</v>
      </c>
      <c r="S109" s="2">
        <v>-49</v>
      </c>
      <c r="T109" t="s">
        <v>100</v>
      </c>
      <c r="U109" t="s">
        <v>104</v>
      </c>
      <c r="V109" t="s">
        <v>65</v>
      </c>
      <c r="W109" t="s">
        <v>135</v>
      </c>
      <c r="X109" s="1" t="str">
        <f>IFERROR(INDEX([2]Sheet2!$E$62:$F$78,MATCH(W109,[2]Sheet2!$E$62:$E$78,0),2),"")</f>
        <v/>
      </c>
    </row>
    <row r="110" spans="3:24" x14ac:dyDescent="0.25">
      <c r="D110" s="6">
        <v>45001</v>
      </c>
      <c r="E110" t="s">
        <v>11</v>
      </c>
      <c r="F110" s="2">
        <v>-99</v>
      </c>
      <c r="G110" t="s">
        <v>65</v>
      </c>
      <c r="H110" t="s">
        <v>104</v>
      </c>
      <c r="J110" t="s">
        <v>165</v>
      </c>
      <c r="P110" cm="1">
        <f t="array" ref="P110">MATCH(Q110&amp;R110&amp;S110,D:D&amp;E:E&amp;F:F,0)</f>
        <v>21</v>
      </c>
      <c r="Q110" s="1">
        <v>45092</v>
      </c>
      <c r="R110" t="s">
        <v>20</v>
      </c>
      <c r="S110" s="2">
        <v>-159</v>
      </c>
      <c r="T110" t="s">
        <v>100</v>
      </c>
      <c r="U110" t="s">
        <v>104</v>
      </c>
      <c r="V110" t="s">
        <v>65</v>
      </c>
      <c r="W110" t="s">
        <v>133</v>
      </c>
      <c r="X110" s="1" t="str">
        <f>IFERROR(INDEX([2]Sheet2!$E$62:$F$78,MATCH(W110,[2]Sheet2!$E$62:$E$78,0),2),"")</f>
        <v/>
      </c>
    </row>
    <row r="111" spans="3:24" hidden="1" x14ac:dyDescent="0.25">
      <c r="D111" s="6">
        <v>45005</v>
      </c>
      <c r="E111" t="s">
        <v>74</v>
      </c>
      <c r="F111" s="2">
        <v>-13.73</v>
      </c>
      <c r="G111" t="s">
        <v>110</v>
      </c>
      <c r="H111" t="s">
        <v>101</v>
      </c>
      <c r="J111" t="s">
        <v>193</v>
      </c>
      <c r="P111" t="e" cm="1">
        <f t="array" aca="1" ref="P111" ca="1">MATCH+P2:P111(Q111&amp;R111&amp;S111,D:D&amp;E:E&amp;F:F,0)</f>
        <v>#NAME?</v>
      </c>
      <c r="Q111" s="3">
        <v>44929</v>
      </c>
      <c r="R111" s="4" t="s">
        <v>66</v>
      </c>
      <c r="S111" s="5">
        <v>-10.7</v>
      </c>
      <c r="T111" t="s">
        <v>100</v>
      </c>
      <c r="U111" t="s">
        <v>101</v>
      </c>
      <c r="V111" t="s">
        <v>65</v>
      </c>
      <c r="X111" s="1" t="str">
        <f>IFERROR(INDEX([2]Sheet2!$E$62:$F$78,MATCH(W111,[2]Sheet2!$E$62:$E$78,0),2),"")</f>
        <v/>
      </c>
    </row>
    <row r="112" spans="3:24" hidden="1" x14ac:dyDescent="0.25">
      <c r="D112" s="6">
        <v>45019</v>
      </c>
      <c r="E112" t="s">
        <v>13</v>
      </c>
      <c r="F112" s="2">
        <v>-24</v>
      </c>
      <c r="G112" t="s">
        <v>65</v>
      </c>
      <c r="H112" t="s">
        <v>104</v>
      </c>
      <c r="J112" t="s">
        <v>167</v>
      </c>
    </row>
    <row r="113" spans="4:11" hidden="1" x14ac:dyDescent="0.25">
      <c r="D113" s="8">
        <v>45019</v>
      </c>
      <c r="E113" s="4" t="s">
        <v>14</v>
      </c>
      <c r="F113" s="5">
        <v>-13.03</v>
      </c>
      <c r="G113" t="s">
        <v>65</v>
      </c>
      <c r="H113" t="s">
        <v>104</v>
      </c>
      <c r="J113" t="s">
        <v>168</v>
      </c>
      <c r="K113" s="8"/>
    </row>
    <row r="114" spans="4:11" hidden="1" x14ac:dyDescent="0.25">
      <c r="D114" s="6">
        <v>45020</v>
      </c>
      <c r="E114" t="s">
        <v>16</v>
      </c>
      <c r="F114" s="2">
        <v>-39.200000000000003</v>
      </c>
      <c r="G114" t="s">
        <v>113</v>
      </c>
      <c r="H114" t="s">
        <v>104</v>
      </c>
      <c r="J114" t="s">
        <v>170</v>
      </c>
    </row>
    <row r="115" spans="4:11" hidden="1" x14ac:dyDescent="0.25">
      <c r="D115" s="6">
        <v>45027</v>
      </c>
      <c r="E115" t="s">
        <v>17</v>
      </c>
      <c r="F115" s="2">
        <v>-49</v>
      </c>
      <c r="G115" t="s">
        <v>65</v>
      </c>
      <c r="H115" t="s">
        <v>104</v>
      </c>
      <c r="J115" t="s">
        <v>171</v>
      </c>
    </row>
    <row r="116" spans="4:11" x14ac:dyDescent="0.25">
      <c r="D116" s="6">
        <v>45035</v>
      </c>
      <c r="E116" t="s">
        <v>75</v>
      </c>
      <c r="F116" s="2">
        <v>-13.73</v>
      </c>
      <c r="G116" t="s">
        <v>110</v>
      </c>
      <c r="H116" t="s">
        <v>101</v>
      </c>
      <c r="J116" t="s">
        <v>194</v>
      </c>
    </row>
    <row r="117" spans="4:11" x14ac:dyDescent="0.25">
      <c r="D117" s="6">
        <v>45065</v>
      </c>
      <c r="E117" t="s">
        <v>76</v>
      </c>
      <c r="F117" s="2">
        <v>-13.73</v>
      </c>
      <c r="G117" t="s">
        <v>110</v>
      </c>
      <c r="H117" t="s">
        <v>101</v>
      </c>
      <c r="J117" t="s">
        <v>195</v>
      </c>
    </row>
    <row r="118" spans="4:11" x14ac:dyDescent="0.25">
      <c r="D118" s="6">
        <v>45092</v>
      </c>
      <c r="E118" t="s">
        <v>20</v>
      </c>
      <c r="F118" s="2">
        <v>-159</v>
      </c>
      <c r="G118" t="s">
        <v>65</v>
      </c>
      <c r="H118" t="s">
        <v>104</v>
      </c>
      <c r="J118" t="s">
        <v>174</v>
      </c>
    </row>
    <row r="119" spans="4:11" x14ac:dyDescent="0.25">
      <c r="D119" s="6">
        <v>45097</v>
      </c>
      <c r="E119" t="s">
        <v>77</v>
      </c>
      <c r="F119" s="2">
        <v>-13.73</v>
      </c>
      <c r="G119" t="s">
        <v>110</v>
      </c>
      <c r="H119" t="s">
        <v>101</v>
      </c>
      <c r="J119" t="s">
        <v>196</v>
      </c>
    </row>
    <row r="120" spans="4:11" x14ac:dyDescent="0.25">
      <c r="D120" s="6">
        <v>45126</v>
      </c>
      <c r="E120" t="s">
        <v>78</v>
      </c>
      <c r="F120" s="2">
        <v>-13.73</v>
      </c>
      <c r="G120" t="s">
        <v>110</v>
      </c>
      <c r="H120" t="s">
        <v>101</v>
      </c>
      <c r="J120" t="s">
        <v>197</v>
      </c>
    </row>
    <row r="121" spans="4:11" x14ac:dyDescent="0.25">
      <c r="D121" s="6">
        <v>45159</v>
      </c>
      <c r="E121" t="s">
        <v>79</v>
      </c>
      <c r="F121" s="2">
        <v>-13.73</v>
      </c>
      <c r="G121" t="s">
        <v>110</v>
      </c>
      <c r="H121" t="s">
        <v>101</v>
      </c>
      <c r="J121" t="s">
        <v>198</v>
      </c>
    </row>
    <row r="122" spans="4:11" x14ac:dyDescent="0.25">
      <c r="D122" s="6">
        <v>45188</v>
      </c>
      <c r="E122" t="s">
        <v>80</v>
      </c>
      <c r="F122" s="2">
        <v>-13.73</v>
      </c>
      <c r="G122" t="s">
        <v>110</v>
      </c>
      <c r="H122" t="s">
        <v>101</v>
      </c>
      <c r="J122" t="s">
        <v>199</v>
      </c>
    </row>
    <row r="123" spans="4:11" x14ac:dyDescent="0.25">
      <c r="D123" s="6">
        <v>45196</v>
      </c>
      <c r="E123" t="s">
        <v>67</v>
      </c>
      <c r="F123" s="2">
        <v>-71.2</v>
      </c>
      <c r="G123" t="s">
        <v>113</v>
      </c>
      <c r="H123" t="s">
        <v>101</v>
      </c>
      <c r="J123" t="s">
        <v>200</v>
      </c>
    </row>
    <row r="124" spans="4:11" x14ac:dyDescent="0.25">
      <c r="D124" s="6">
        <v>45218</v>
      </c>
      <c r="E124" t="s">
        <v>81</v>
      </c>
      <c r="F124" s="2">
        <v>-13.73</v>
      </c>
      <c r="G124" t="s">
        <v>110</v>
      </c>
      <c r="H124" t="s">
        <v>101</v>
      </c>
      <c r="J124" t="s">
        <v>201</v>
      </c>
    </row>
    <row r="125" spans="4:11" x14ac:dyDescent="0.25">
      <c r="D125" s="6">
        <v>45225</v>
      </c>
      <c r="E125" t="s">
        <v>68</v>
      </c>
      <c r="F125" s="2">
        <v>-89</v>
      </c>
      <c r="G125" t="s">
        <v>113</v>
      </c>
      <c r="H125" t="s">
        <v>101</v>
      </c>
      <c r="J125" t="s">
        <v>202</v>
      </c>
    </row>
    <row r="126" spans="4:11" x14ac:dyDescent="0.25">
      <c r="D126" s="6">
        <v>45250</v>
      </c>
      <c r="E126" t="s">
        <v>82</v>
      </c>
      <c r="F126" s="2">
        <v>-13.73</v>
      </c>
      <c r="G126" t="s">
        <v>110</v>
      </c>
      <c r="H126" t="s">
        <v>101</v>
      </c>
      <c r="J126" t="s">
        <v>203</v>
      </c>
    </row>
    <row r="127" spans="4:11" x14ac:dyDescent="0.25">
      <c r="D127" s="6">
        <v>45251</v>
      </c>
      <c r="E127" t="s">
        <v>27</v>
      </c>
      <c r="F127" s="2">
        <v>-131.99</v>
      </c>
      <c r="G127" t="s">
        <v>65</v>
      </c>
      <c r="H127" t="s">
        <v>104</v>
      </c>
      <c r="J127" t="s">
        <v>181</v>
      </c>
    </row>
    <row r="128" spans="4:11" x14ac:dyDescent="0.25">
      <c r="D128" s="6">
        <v>45257</v>
      </c>
      <c r="E128" t="s">
        <v>69</v>
      </c>
      <c r="F128" s="2">
        <v>-89</v>
      </c>
      <c r="G128" t="s">
        <v>113</v>
      </c>
      <c r="H128" t="s">
        <v>101</v>
      </c>
      <c r="J128" t="s">
        <v>204</v>
      </c>
    </row>
    <row r="129" spans="3:12" x14ac:dyDescent="0.25">
      <c r="D129" s="6">
        <v>45279</v>
      </c>
      <c r="E129" t="s">
        <v>83</v>
      </c>
      <c r="F129" s="2">
        <v>-13.73</v>
      </c>
      <c r="G129" t="s">
        <v>110</v>
      </c>
      <c r="H129" t="s">
        <v>101</v>
      </c>
      <c r="J129" t="s">
        <v>205</v>
      </c>
    </row>
    <row r="130" spans="3:12" x14ac:dyDescent="0.25">
      <c r="D130" s="6">
        <v>45286</v>
      </c>
      <c r="E130" t="s">
        <v>70</v>
      </c>
      <c r="F130" s="2">
        <v>-89</v>
      </c>
      <c r="G130" t="s">
        <v>113</v>
      </c>
      <c r="H130" t="s">
        <v>101</v>
      </c>
      <c r="J130" t="s">
        <v>206</v>
      </c>
    </row>
    <row r="132" spans="3:12" x14ac:dyDescent="0.25">
      <c r="C132" t="s">
        <v>150</v>
      </c>
      <c r="L132" s="2">
        <f>ABS(SUM(F133:F134))</f>
        <v>2675</v>
      </c>
    </row>
    <row r="133" spans="3:12" x14ac:dyDescent="0.25">
      <c r="D133" s="6">
        <v>44944</v>
      </c>
      <c r="E133" t="s">
        <v>48</v>
      </c>
      <c r="F133" s="2">
        <v>-625</v>
      </c>
      <c r="G133" t="s">
        <v>109</v>
      </c>
      <c r="H133" t="s">
        <v>102</v>
      </c>
      <c r="J133" t="s">
        <v>207</v>
      </c>
    </row>
    <row r="134" spans="3:12" x14ac:dyDescent="0.25">
      <c r="D134" s="6">
        <v>45026</v>
      </c>
      <c r="E134" t="s">
        <v>49</v>
      </c>
      <c r="F134" s="2">
        <v>-2050</v>
      </c>
      <c r="G134" t="s">
        <v>114</v>
      </c>
      <c r="H134" t="s">
        <v>101</v>
      </c>
      <c r="J134" t="s">
        <v>208</v>
      </c>
    </row>
    <row r="136" spans="3:12" x14ac:dyDescent="0.25">
      <c r="C136" t="s">
        <v>151</v>
      </c>
      <c r="L136" s="2">
        <f>ABS(SUM(F137:F137))</f>
        <v>16.22</v>
      </c>
    </row>
    <row r="137" spans="3:12" x14ac:dyDescent="0.25">
      <c r="D137" s="6">
        <v>45222</v>
      </c>
      <c r="E137" t="s">
        <v>115</v>
      </c>
      <c r="F137" s="2">
        <v>-16.22</v>
      </c>
      <c r="G137" t="s">
        <v>116</v>
      </c>
      <c r="H137" t="s">
        <v>101</v>
      </c>
      <c r="J137" t="s">
        <v>209</v>
      </c>
    </row>
    <row r="139" spans="3:12" x14ac:dyDescent="0.25">
      <c r="C139" t="s">
        <v>85</v>
      </c>
      <c r="L139" s="2">
        <f>ABS(SUM(F140:F148))</f>
        <v>14500.69</v>
      </c>
    </row>
    <row r="140" spans="3:12" x14ac:dyDescent="0.25">
      <c r="D140" s="6">
        <v>45016</v>
      </c>
      <c r="E140" t="s">
        <v>86</v>
      </c>
      <c r="F140" s="2">
        <v>-650.69000000000005</v>
      </c>
      <c r="G140" t="s">
        <v>112</v>
      </c>
      <c r="H140" t="s">
        <v>215</v>
      </c>
      <c r="J140" t="s">
        <v>210</v>
      </c>
    </row>
    <row r="141" spans="3:12" x14ac:dyDescent="0.25">
      <c r="D141" s="6">
        <v>45016</v>
      </c>
      <c r="E141" t="s">
        <v>87</v>
      </c>
      <c r="F141" s="2">
        <v>-1800</v>
      </c>
      <c r="G141" t="s">
        <v>112</v>
      </c>
      <c r="H141" t="s">
        <v>216</v>
      </c>
      <c r="J141" t="s">
        <v>211</v>
      </c>
    </row>
    <row r="142" spans="3:12" x14ac:dyDescent="0.25">
      <c r="D142" s="6">
        <v>45016</v>
      </c>
      <c r="E142" t="s">
        <v>88</v>
      </c>
      <c r="F142" s="2">
        <v>-1800</v>
      </c>
      <c r="G142" t="s">
        <v>112</v>
      </c>
      <c r="H142" t="s">
        <v>217</v>
      </c>
      <c r="J142" t="s">
        <v>211</v>
      </c>
    </row>
    <row r="143" spans="3:12" x14ac:dyDescent="0.25">
      <c r="D143" s="6">
        <v>45093</v>
      </c>
      <c r="E143" t="s">
        <v>89</v>
      </c>
      <c r="F143" s="2">
        <v>-1500</v>
      </c>
      <c r="G143" t="s">
        <v>112</v>
      </c>
      <c r="H143" t="s">
        <v>216</v>
      </c>
      <c r="J143" t="s">
        <v>212</v>
      </c>
    </row>
    <row r="144" spans="3:12" x14ac:dyDescent="0.25">
      <c r="D144" s="6">
        <v>45093</v>
      </c>
      <c r="E144" t="s">
        <v>90</v>
      </c>
      <c r="F144" s="2">
        <v>-1500</v>
      </c>
      <c r="G144" t="s">
        <v>112</v>
      </c>
      <c r="H144" t="s">
        <v>217</v>
      </c>
      <c r="J144" t="s">
        <v>212</v>
      </c>
    </row>
    <row r="145" spans="2:12" x14ac:dyDescent="0.25">
      <c r="D145" s="6">
        <v>45145</v>
      </c>
      <c r="E145" t="s">
        <v>91</v>
      </c>
      <c r="F145" s="2">
        <v>-1500</v>
      </c>
      <c r="G145" t="s">
        <v>112</v>
      </c>
      <c r="H145" t="s">
        <v>216</v>
      </c>
      <c r="J145" t="s">
        <v>213</v>
      </c>
    </row>
    <row r="146" spans="2:12" x14ac:dyDescent="0.25">
      <c r="D146" s="6">
        <v>45145</v>
      </c>
      <c r="E146" t="s">
        <v>92</v>
      </c>
      <c r="F146" s="2">
        <v>-1750</v>
      </c>
      <c r="G146" t="s">
        <v>112</v>
      </c>
      <c r="H146" t="s">
        <v>217</v>
      </c>
      <c r="J146" t="s">
        <v>213</v>
      </c>
    </row>
    <row r="147" spans="2:12" x14ac:dyDescent="0.25">
      <c r="D147" s="6">
        <v>45183</v>
      </c>
      <c r="E147" t="s">
        <v>93</v>
      </c>
      <c r="F147" s="2">
        <v>-2000</v>
      </c>
      <c r="G147" t="s">
        <v>112</v>
      </c>
      <c r="H147" t="s">
        <v>216</v>
      </c>
      <c r="J147" t="s">
        <v>214</v>
      </c>
    </row>
    <row r="148" spans="2:12" x14ac:dyDescent="0.25">
      <c r="D148" s="6">
        <v>45183</v>
      </c>
      <c r="E148" t="s">
        <v>94</v>
      </c>
      <c r="F148" s="2">
        <v>-2000</v>
      </c>
      <c r="G148" t="s">
        <v>112</v>
      </c>
      <c r="H148" t="s">
        <v>217</v>
      </c>
      <c r="J148" t="s">
        <v>214</v>
      </c>
    </row>
    <row r="150" spans="2:12" x14ac:dyDescent="0.25">
      <c r="C150" t="s">
        <v>152</v>
      </c>
      <c r="L150" s="2">
        <f>ABS(SUM(F151:F152))</f>
        <v>0</v>
      </c>
    </row>
    <row r="151" spans="2:12" x14ac:dyDescent="0.25">
      <c r="D151" s="6">
        <v>45231</v>
      </c>
      <c r="E151" t="s">
        <v>96</v>
      </c>
      <c r="F151" s="2">
        <v>-1000</v>
      </c>
      <c r="G151" t="s">
        <v>117</v>
      </c>
      <c r="H151" t="s">
        <v>101</v>
      </c>
    </row>
    <row r="152" spans="2:12" x14ac:dyDescent="0.25">
      <c r="D152" s="6">
        <v>45231</v>
      </c>
      <c r="E152" t="s">
        <v>118</v>
      </c>
      <c r="F152" s="2">
        <v>1000</v>
      </c>
      <c r="G152" t="s">
        <v>117</v>
      </c>
      <c r="H152" t="s">
        <v>101</v>
      </c>
    </row>
    <row r="154" spans="2:12" x14ac:dyDescent="0.25">
      <c r="C154" t="s">
        <v>122</v>
      </c>
      <c r="L154" s="2">
        <f>ABS(SUM(F155:F155))</f>
        <v>2103.5300000000002</v>
      </c>
    </row>
    <row r="155" spans="2:12" x14ac:dyDescent="0.25">
      <c r="D155" s="6">
        <v>45289</v>
      </c>
      <c r="E155" t="s">
        <v>97</v>
      </c>
      <c r="F155" s="2">
        <v>-2103.5300000000002</v>
      </c>
      <c r="G155" t="s">
        <v>122</v>
      </c>
    </row>
    <row r="157" spans="2:12" x14ac:dyDescent="0.25">
      <c r="B157" t="s">
        <v>153</v>
      </c>
      <c r="L157" s="2">
        <f>SUM(L51:L154)</f>
        <v>21822.73</v>
      </c>
    </row>
    <row r="159" spans="2:12" x14ac:dyDescent="0.25">
      <c r="B159" t="s">
        <v>95</v>
      </c>
      <c r="L159" s="2">
        <f>L47-L157</f>
        <v>218.43000000000029</v>
      </c>
    </row>
  </sheetData>
  <autoFilter ref="Q1:X115" xr:uid="{DC91C3CB-613E-4D43-BAA0-C60BFF3AB261}">
    <filterColumn colId="6">
      <customFilters>
        <customFilter operator="notEqual" val=" "/>
      </customFilters>
    </filterColumn>
  </autoFilter>
  <sortState xmlns:xlrd2="http://schemas.microsoft.com/office/spreadsheetml/2017/richdata2" ref="D103:J130">
    <sortCondition ref="D103:D130"/>
  </sortState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2024-02-23T16:26:53Z</dcterms:created>
  <dcterms:modified xsi:type="dcterms:W3CDTF">2024-03-08T04:32:19Z</dcterms:modified>
</cp:coreProperties>
</file>