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W:\$ AviaGlobalGroup\AGG Client Info\Peregrine\Website Marketing Proposal\Project pages\"/>
    </mc:Choice>
  </mc:AlternateContent>
  <xr:revisionPtr revIDLastSave="0" documentId="13_ncr:1_{175FE9EF-7E49-4EEB-8428-5CC2B5A92290}" xr6:coauthVersionLast="47" xr6:coauthVersionMax="47" xr10:uidLastSave="{00000000-0000-0000-0000-000000000000}"/>
  <bookViews>
    <workbookView xWindow="-120" yWindow="-120" windowWidth="19440" windowHeight="15000" xr2:uid="{3DAAD968-765E-4336-9FEF-969BE1F528E7}"/>
  </bookViews>
  <sheets>
    <sheet name="STCs" sheetId="3" r:id="rId1"/>
    <sheet name="Sheet9" sheetId="9" r:id="rId2"/>
    <sheet name="Make" sheetId="5" r:id="rId3"/>
    <sheet name="Sheet10" sheetId="10" r:id="rId4"/>
    <sheet name="Sheet6" sheetId="6" r:id="rId5"/>
    <sheet name="Sheet7" sheetId="7" r:id="rId6"/>
    <sheet name="TCDS" sheetId="8" r:id="rId7"/>
    <sheet name="Sheet11" sheetId="11" r:id="rId8"/>
    <sheet name="Sheet1" sheetId="12" r:id="rId9"/>
  </sheets>
  <definedNames>
    <definedName name="ExternalData_1" localSheetId="2" hidden="1">Make!$A$1:$B$302</definedName>
    <definedName name="ExternalData_1" localSheetId="7" hidden="1">Sheet11!$A$1:$C$3136</definedName>
    <definedName name="ExternalData_1" localSheetId="5" hidden="1">Sheet7!$A$1:$G$3137</definedName>
    <definedName name="ExternalData_1" localSheetId="0" hidden="1">STCs!$A$1:$M$31</definedName>
    <definedName name="ExternalData_1" localSheetId="6" hidden="1">TCDS!$A$1:$B$559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3" l="1"/>
  <c r="P9" i="3" s="1"/>
  <c r="J2" i="11"/>
  <c r="J3" i="11" s="1"/>
  <c r="J4" i="11" s="1"/>
  <c r="J5" i="11" s="1"/>
  <c r="J6" i="11" s="1"/>
  <c r="J7" i="11" s="1"/>
  <c r="J8" i="11" s="1"/>
  <c r="J9" i="11" s="1"/>
  <c r="J10" i="11" s="1"/>
  <c r="J11" i="11" s="1"/>
  <c r="J12" i="11" s="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J35" i="11" s="1"/>
  <c r="J36" i="11" s="1"/>
  <c r="J37" i="11" s="1"/>
  <c r="J38" i="11" s="1"/>
  <c r="J39" i="11" s="1"/>
  <c r="J40" i="11" s="1"/>
  <c r="J41" i="11" s="1"/>
  <c r="J42" i="11" s="1"/>
  <c r="J43" i="11" s="1"/>
  <c r="J44" i="11" s="1"/>
  <c r="J45" i="11" s="1"/>
  <c r="J46" i="11" s="1"/>
  <c r="J47" i="11" s="1"/>
  <c r="J48" i="11" s="1"/>
  <c r="J49" i="11" s="1"/>
  <c r="J50" i="11" s="1"/>
  <c r="J51" i="11" s="1"/>
  <c r="J52" i="11" s="1"/>
  <c r="J53" i="11" s="1"/>
  <c r="J54" i="11" s="1"/>
  <c r="J55" i="11" s="1"/>
  <c r="J56" i="11" s="1"/>
  <c r="J57" i="11" s="1"/>
  <c r="J58" i="11" s="1"/>
  <c r="J59" i="11" s="1"/>
  <c r="J60" i="11" s="1"/>
  <c r="J61" i="11" s="1"/>
  <c r="J62" i="11" s="1"/>
  <c r="J63" i="11" s="1"/>
  <c r="J64" i="11" s="1"/>
  <c r="J65" i="11" s="1"/>
  <c r="J66" i="11" s="1"/>
  <c r="J67" i="11" s="1"/>
  <c r="J68" i="11" s="1"/>
  <c r="J69" i="11" s="1"/>
  <c r="J70" i="11" s="1"/>
  <c r="J71" i="11" s="1"/>
  <c r="J72" i="11" s="1"/>
  <c r="J73" i="11" s="1"/>
  <c r="J74" i="11" s="1"/>
  <c r="J75" i="11" s="1"/>
  <c r="J76" i="11" s="1"/>
  <c r="J77" i="11" s="1"/>
  <c r="J78" i="11" s="1"/>
  <c r="J79" i="11" s="1"/>
  <c r="J80" i="11" s="1"/>
  <c r="J81" i="11" s="1"/>
  <c r="J82" i="11" s="1"/>
  <c r="J83" i="11" s="1"/>
  <c r="J84" i="11" s="1"/>
  <c r="J85" i="11" s="1"/>
  <c r="J86" i="11" s="1"/>
  <c r="J87" i="11" s="1"/>
  <c r="J88" i="11" s="1"/>
  <c r="J89" i="11" s="1"/>
  <c r="J90" i="11" s="1"/>
  <c r="J91" i="11" s="1"/>
  <c r="J92" i="11" s="1"/>
  <c r="J93" i="11" s="1"/>
  <c r="J94" i="11" s="1"/>
  <c r="J95" i="11" s="1"/>
  <c r="J96" i="11" s="1"/>
  <c r="J97" i="11" s="1"/>
  <c r="J98" i="11" s="1"/>
  <c r="J99" i="11" s="1"/>
  <c r="J100" i="11" s="1"/>
  <c r="J101" i="11" s="1"/>
  <c r="J102" i="11" s="1"/>
  <c r="J103" i="11" s="1"/>
  <c r="J104" i="11" s="1"/>
  <c r="J105" i="11" s="1"/>
  <c r="J106" i="11" s="1"/>
  <c r="J107" i="11" s="1"/>
  <c r="J108" i="11" s="1"/>
  <c r="J109" i="11" s="1"/>
  <c r="J110" i="11" s="1"/>
  <c r="J111" i="11" s="1"/>
  <c r="J112" i="11" s="1"/>
  <c r="J113" i="11" s="1"/>
  <c r="J114" i="11" s="1"/>
  <c r="J115" i="11" s="1"/>
  <c r="J116" i="11" s="1"/>
  <c r="J117" i="11" s="1"/>
  <c r="J118" i="11" s="1"/>
  <c r="J119" i="11" s="1"/>
  <c r="J120" i="11" s="1"/>
  <c r="J121" i="11" s="1"/>
  <c r="J122" i="11" s="1"/>
  <c r="J123" i="11" s="1"/>
  <c r="J124" i="11" s="1"/>
  <c r="J125" i="11" s="1"/>
  <c r="J126" i="11" s="1"/>
  <c r="J127" i="11" s="1"/>
  <c r="J128" i="11" s="1"/>
  <c r="J129" i="11" s="1"/>
  <c r="J130" i="11" s="1"/>
  <c r="J131" i="11" s="1"/>
  <c r="J132" i="11" s="1"/>
  <c r="J133" i="11" s="1"/>
  <c r="J134" i="11" s="1"/>
  <c r="J135" i="11" s="1"/>
  <c r="J136" i="11" s="1"/>
  <c r="J137" i="11" s="1"/>
  <c r="J138" i="11" s="1"/>
  <c r="J139" i="11" s="1"/>
  <c r="J140" i="11" s="1"/>
  <c r="J141" i="11" s="1"/>
  <c r="J142" i="11" s="1"/>
  <c r="J143" i="11" s="1"/>
  <c r="J144" i="11" s="1"/>
  <c r="J145" i="11" s="1"/>
  <c r="J146" i="11" s="1"/>
  <c r="J147" i="11" s="1"/>
  <c r="J148" i="11" s="1"/>
  <c r="J149" i="11" s="1"/>
  <c r="J150" i="11" s="1"/>
  <c r="J151" i="11" s="1"/>
  <c r="J152" i="11" s="1"/>
  <c r="J153" i="11" s="1"/>
  <c r="J154" i="11" s="1"/>
  <c r="J155" i="11" s="1"/>
  <c r="J156" i="11" s="1"/>
  <c r="J157" i="11" s="1"/>
  <c r="J158" i="11" s="1"/>
  <c r="J159" i="11" s="1"/>
  <c r="J160" i="11" s="1"/>
  <c r="J161" i="11" s="1"/>
  <c r="J162" i="11" s="1"/>
  <c r="J163" i="11" s="1"/>
  <c r="J164" i="11" s="1"/>
  <c r="J165" i="11" s="1"/>
  <c r="J166" i="11" s="1"/>
  <c r="J167" i="11" s="1"/>
  <c r="J168" i="11" s="1"/>
  <c r="J169" i="11" s="1"/>
  <c r="J170" i="11" s="1"/>
  <c r="J171" i="11" s="1"/>
  <c r="J172" i="11" s="1"/>
  <c r="J173" i="11" s="1"/>
  <c r="J174" i="11" s="1"/>
  <c r="J175" i="11" s="1"/>
  <c r="J176" i="11" s="1"/>
  <c r="J177" i="11" s="1"/>
  <c r="J178" i="11" s="1"/>
  <c r="J179" i="11" s="1"/>
  <c r="J180" i="11" s="1"/>
  <c r="J181" i="11" s="1"/>
  <c r="J182" i="11" s="1"/>
  <c r="J183" i="11" s="1"/>
  <c r="J184" i="11" s="1"/>
  <c r="J185" i="11" s="1"/>
  <c r="J186" i="11" s="1"/>
  <c r="J187" i="11" s="1"/>
  <c r="J188" i="11" s="1"/>
  <c r="J189" i="11" s="1"/>
  <c r="J190" i="11" s="1"/>
  <c r="J191" i="11" s="1"/>
  <c r="J192" i="11" s="1"/>
  <c r="J193" i="11" s="1"/>
  <c r="J194" i="11" s="1"/>
  <c r="J195" i="11" s="1"/>
  <c r="J196" i="11" s="1"/>
  <c r="J197" i="11" s="1"/>
  <c r="J198" i="11" s="1"/>
  <c r="J199" i="11" s="1"/>
  <c r="J200" i="11" s="1"/>
  <c r="J201" i="11" s="1"/>
  <c r="J202" i="11" s="1"/>
  <c r="J203" i="11" s="1"/>
  <c r="J204" i="11" s="1"/>
  <c r="J205" i="11" s="1"/>
  <c r="J206" i="11" s="1"/>
  <c r="J207" i="11" s="1"/>
  <c r="J208" i="11" s="1"/>
  <c r="J209" i="11" s="1"/>
  <c r="J210" i="11" s="1"/>
  <c r="J211" i="11" s="1"/>
  <c r="J212" i="11" s="1"/>
  <c r="J213" i="11" s="1"/>
  <c r="J214" i="11" s="1"/>
  <c r="J215" i="11" s="1"/>
  <c r="J216" i="11" s="1"/>
  <c r="J217" i="11" s="1"/>
  <c r="J218" i="11" s="1"/>
  <c r="J219" i="11" s="1"/>
  <c r="J220" i="11" s="1"/>
  <c r="J221" i="11" s="1"/>
  <c r="J222" i="11" s="1"/>
  <c r="J223" i="11" s="1"/>
  <c r="J224" i="11" s="1"/>
  <c r="J225" i="11" s="1"/>
  <c r="J226" i="11" s="1"/>
  <c r="J227" i="11" s="1"/>
  <c r="J228" i="11" s="1"/>
  <c r="J229" i="11" s="1"/>
  <c r="J230" i="11" s="1"/>
  <c r="J231" i="11" s="1"/>
  <c r="J232" i="11" s="1"/>
  <c r="J233" i="11" s="1"/>
  <c r="J234" i="11" s="1"/>
  <c r="J235" i="11" s="1"/>
  <c r="J236" i="11" s="1"/>
  <c r="J237" i="11" s="1"/>
  <c r="J238" i="11" s="1"/>
  <c r="J239" i="11" s="1"/>
  <c r="J240" i="11" s="1"/>
  <c r="J241" i="11" s="1"/>
  <c r="J242" i="11" s="1"/>
  <c r="J243" i="11" s="1"/>
  <c r="J244" i="11" s="1"/>
  <c r="J245" i="11" s="1"/>
  <c r="J246" i="11" s="1"/>
  <c r="J247" i="11" s="1"/>
  <c r="J248" i="11" s="1"/>
  <c r="J249" i="11" s="1"/>
  <c r="J250" i="11" s="1"/>
  <c r="J251" i="11" s="1"/>
  <c r="J252" i="11" s="1"/>
  <c r="J253" i="11" s="1"/>
  <c r="J254" i="11" s="1"/>
  <c r="J255" i="11" s="1"/>
  <c r="J256" i="11" s="1"/>
  <c r="J257" i="11" s="1"/>
  <c r="J258" i="11" s="1"/>
  <c r="J259" i="11" s="1"/>
  <c r="J260" i="11" s="1"/>
  <c r="J261" i="11" s="1"/>
  <c r="J262" i="11" s="1"/>
  <c r="J263" i="11" s="1"/>
  <c r="J264" i="11" s="1"/>
  <c r="J265" i="11" s="1"/>
  <c r="J266" i="11" s="1"/>
  <c r="J267" i="11" s="1"/>
  <c r="J268" i="11" s="1"/>
  <c r="J269" i="11" s="1"/>
  <c r="J270" i="11" s="1"/>
  <c r="J271" i="11" s="1"/>
  <c r="J272" i="11" s="1"/>
  <c r="J273" i="11" s="1"/>
  <c r="J274" i="11" s="1"/>
  <c r="J275" i="11" s="1"/>
  <c r="J276" i="11" s="1"/>
  <c r="J277" i="11" s="1"/>
  <c r="J278" i="11" s="1"/>
  <c r="J279" i="11" s="1"/>
  <c r="J280" i="11" s="1"/>
  <c r="J281" i="11" s="1"/>
  <c r="J282" i="11" s="1"/>
  <c r="J283" i="11" s="1"/>
  <c r="J284" i="11" s="1"/>
  <c r="J285" i="11" s="1"/>
  <c r="J286" i="11" s="1"/>
  <c r="J287" i="11" s="1"/>
  <c r="J288" i="11" s="1"/>
  <c r="J289" i="11" s="1"/>
  <c r="J290" i="11" s="1"/>
  <c r="J291" i="11" s="1"/>
  <c r="J292" i="11" s="1"/>
  <c r="J293" i="11" s="1"/>
  <c r="J294" i="11" s="1"/>
  <c r="J295" i="11" s="1"/>
  <c r="J296" i="11" s="1"/>
  <c r="J297" i="11" s="1"/>
  <c r="J298" i="11" s="1"/>
  <c r="J299" i="11" s="1"/>
  <c r="J300" i="11" s="1"/>
  <c r="J301" i="11" s="1"/>
  <c r="J302" i="11" s="1"/>
  <c r="J303" i="11" s="1"/>
  <c r="J304" i="11" s="1"/>
  <c r="J305" i="11" s="1"/>
  <c r="J306" i="11" s="1"/>
  <c r="J307" i="11" s="1"/>
  <c r="J308" i="11" s="1"/>
  <c r="J309" i="11" s="1"/>
  <c r="J310" i="11" s="1"/>
  <c r="J311" i="11" s="1"/>
  <c r="J312" i="11" s="1"/>
  <c r="J313" i="11" s="1"/>
  <c r="J314" i="11" s="1"/>
  <c r="J315" i="11" s="1"/>
  <c r="J316" i="11" s="1"/>
  <c r="J317" i="11" s="1"/>
  <c r="J318" i="11" s="1"/>
  <c r="J319" i="11" s="1"/>
  <c r="J320" i="11" s="1"/>
  <c r="J321" i="11" s="1"/>
  <c r="J322" i="11" s="1"/>
  <c r="J323" i="11" s="1"/>
  <c r="J324" i="11" s="1"/>
  <c r="J325" i="11" s="1"/>
  <c r="J326" i="11" s="1"/>
  <c r="J327" i="11" s="1"/>
  <c r="J328" i="11" s="1"/>
  <c r="J329" i="11" s="1"/>
  <c r="J330" i="11" s="1"/>
  <c r="J331" i="11" s="1"/>
  <c r="J332" i="11" s="1"/>
  <c r="J333" i="11" s="1"/>
  <c r="J334" i="11" s="1"/>
  <c r="J335" i="11" s="1"/>
  <c r="J336" i="11" s="1"/>
  <c r="J337" i="11" s="1"/>
  <c r="J338" i="11" s="1"/>
  <c r="J339" i="11" s="1"/>
  <c r="J340" i="11" s="1"/>
  <c r="J341" i="11" s="1"/>
  <c r="J342" i="11" s="1"/>
  <c r="J343" i="11" s="1"/>
  <c r="J344" i="11" s="1"/>
  <c r="J345" i="11" s="1"/>
  <c r="J346" i="11" s="1"/>
  <c r="J347" i="11" s="1"/>
  <c r="J348" i="11" s="1"/>
  <c r="J349" i="11" s="1"/>
  <c r="J350" i="11" s="1"/>
  <c r="J351" i="11" s="1"/>
  <c r="J352" i="11" s="1"/>
  <c r="J353" i="11" s="1"/>
  <c r="J354" i="11" s="1"/>
  <c r="J355" i="11" s="1"/>
  <c r="J356" i="11" s="1"/>
  <c r="J357" i="11" s="1"/>
  <c r="J358" i="11" s="1"/>
  <c r="J359" i="11" s="1"/>
  <c r="J360" i="11" s="1"/>
  <c r="J361" i="11" s="1"/>
  <c r="J362" i="11" s="1"/>
  <c r="J363" i="11" s="1"/>
  <c r="J364" i="11" s="1"/>
  <c r="J365" i="11" s="1"/>
  <c r="J366" i="11" s="1"/>
  <c r="J367" i="11" s="1"/>
  <c r="J368" i="11" s="1"/>
  <c r="J369" i="11" s="1"/>
  <c r="J370" i="11" s="1"/>
  <c r="J371" i="11" s="1"/>
  <c r="J372" i="11" s="1"/>
  <c r="J373" i="11" s="1"/>
  <c r="J374" i="11" s="1"/>
  <c r="J375" i="11" s="1"/>
  <c r="J376" i="11" s="1"/>
  <c r="J377" i="11" s="1"/>
  <c r="J378" i="11" s="1"/>
  <c r="J379" i="11" s="1"/>
  <c r="J380" i="11" s="1"/>
  <c r="J381" i="11" s="1"/>
  <c r="J382" i="11" s="1"/>
  <c r="J383" i="11" s="1"/>
  <c r="J384" i="11" s="1"/>
  <c r="J385" i="11" s="1"/>
  <c r="J386" i="11" s="1"/>
  <c r="J387" i="11" s="1"/>
  <c r="J388" i="11" s="1"/>
  <c r="J389" i="11" s="1"/>
  <c r="J390" i="11" s="1"/>
  <c r="J391" i="11" s="1"/>
  <c r="J392" i="11" s="1"/>
  <c r="J393" i="11" s="1"/>
  <c r="J394" i="11" s="1"/>
  <c r="J395" i="11" s="1"/>
  <c r="J396" i="11" s="1"/>
  <c r="J397" i="11" s="1"/>
  <c r="J398" i="11" s="1"/>
  <c r="J399" i="11" s="1"/>
  <c r="J400" i="11" s="1"/>
  <c r="J401" i="11" s="1"/>
  <c r="J402" i="11" s="1"/>
  <c r="J403" i="11" s="1"/>
  <c r="J404" i="11" s="1"/>
  <c r="J405" i="11" s="1"/>
  <c r="J406" i="11" s="1"/>
  <c r="J407" i="11" s="1"/>
  <c r="J408" i="11" s="1"/>
  <c r="J409" i="11" s="1"/>
  <c r="J410" i="11" s="1"/>
  <c r="J411" i="11" s="1"/>
  <c r="J412" i="11" s="1"/>
  <c r="J413" i="11" s="1"/>
  <c r="J414" i="11" s="1"/>
  <c r="J415" i="11" s="1"/>
  <c r="J416" i="11" s="1"/>
  <c r="J417" i="11" s="1"/>
  <c r="J418" i="11" s="1"/>
  <c r="J419" i="11" s="1"/>
  <c r="J420" i="11" s="1"/>
  <c r="J421" i="11" s="1"/>
  <c r="J422" i="11" s="1"/>
  <c r="J423" i="11" s="1"/>
  <c r="J424" i="11" s="1"/>
  <c r="J425" i="11" s="1"/>
  <c r="J426" i="11" s="1"/>
  <c r="J427" i="11" s="1"/>
  <c r="J428" i="11" s="1"/>
  <c r="J429" i="11" s="1"/>
  <c r="J430" i="11" s="1"/>
  <c r="J431" i="11" s="1"/>
  <c r="J432" i="11" s="1"/>
  <c r="J433" i="11" s="1"/>
  <c r="J434" i="11" s="1"/>
  <c r="J435" i="11" s="1"/>
  <c r="J436" i="11" s="1"/>
  <c r="J437" i="11" s="1"/>
  <c r="J438" i="11" s="1"/>
  <c r="J439" i="11" s="1"/>
  <c r="J440" i="11" s="1"/>
  <c r="J441" i="11" s="1"/>
  <c r="J442" i="11" s="1"/>
  <c r="J443" i="11" s="1"/>
  <c r="J444" i="11" s="1"/>
  <c r="J445" i="11" s="1"/>
  <c r="J446" i="11" s="1"/>
  <c r="J447" i="11" s="1"/>
  <c r="J448" i="11" s="1"/>
  <c r="J449" i="11" s="1"/>
  <c r="J450" i="11" s="1"/>
  <c r="J451" i="11" s="1"/>
  <c r="J452" i="11" s="1"/>
  <c r="J453" i="11" s="1"/>
  <c r="J454" i="11" s="1"/>
  <c r="J455" i="11" s="1"/>
  <c r="J456" i="11" s="1"/>
  <c r="J457" i="11" s="1"/>
  <c r="J458" i="11" s="1"/>
  <c r="J459" i="11" s="1"/>
  <c r="J460" i="11" s="1"/>
  <c r="J461" i="11" s="1"/>
  <c r="J462" i="11" s="1"/>
  <c r="J463" i="11" s="1"/>
  <c r="J464" i="11" s="1"/>
  <c r="J465" i="11" s="1"/>
  <c r="J466" i="11" s="1"/>
  <c r="J467" i="11" s="1"/>
  <c r="J468" i="11" s="1"/>
  <c r="J469" i="11" s="1"/>
  <c r="J470" i="11" s="1"/>
  <c r="J471" i="11" s="1"/>
  <c r="J472" i="11" s="1"/>
  <c r="J473" i="11" s="1"/>
  <c r="J474" i="11" s="1"/>
  <c r="J475" i="11" s="1"/>
  <c r="J476" i="11" s="1"/>
  <c r="J477" i="11" s="1"/>
  <c r="J478" i="11" s="1"/>
  <c r="J479" i="11" s="1"/>
  <c r="J480" i="11" s="1"/>
  <c r="J481" i="11" s="1"/>
  <c r="J482" i="11" s="1"/>
  <c r="J483" i="11" s="1"/>
  <c r="J484" i="11" s="1"/>
  <c r="J485" i="11" s="1"/>
  <c r="J486" i="11" s="1"/>
  <c r="J487" i="11" s="1"/>
  <c r="J488" i="11" s="1"/>
  <c r="J489" i="11" s="1"/>
  <c r="J490" i="11" s="1"/>
  <c r="J491" i="11" s="1"/>
  <c r="J492" i="11" s="1"/>
  <c r="J493" i="11" s="1"/>
  <c r="J494" i="11" s="1"/>
  <c r="J495" i="11" s="1"/>
  <c r="J496" i="11" s="1"/>
  <c r="J497" i="11" s="1"/>
  <c r="J498" i="11" s="1"/>
  <c r="J499" i="11" s="1"/>
  <c r="J500" i="11" s="1"/>
  <c r="J501" i="11" s="1"/>
  <c r="J502" i="11" s="1"/>
  <c r="J503" i="11" s="1"/>
  <c r="J504" i="11" s="1"/>
  <c r="J505" i="11" s="1"/>
  <c r="J506" i="11" s="1"/>
  <c r="J507" i="11" s="1"/>
  <c r="J508" i="11" s="1"/>
  <c r="J509" i="11" s="1"/>
  <c r="J510" i="11" s="1"/>
  <c r="J511" i="11" s="1"/>
  <c r="J512" i="11" s="1"/>
  <c r="J513" i="11" s="1"/>
  <c r="J514" i="11" s="1"/>
  <c r="J515" i="11" s="1"/>
  <c r="J516" i="11" s="1"/>
  <c r="J517" i="11" s="1"/>
  <c r="J518" i="11" s="1"/>
  <c r="J519" i="11" s="1"/>
  <c r="J520" i="11" s="1"/>
  <c r="J521" i="11" s="1"/>
  <c r="J522" i="11" s="1"/>
  <c r="J523" i="11" s="1"/>
  <c r="J524" i="11" s="1"/>
  <c r="J525" i="11" s="1"/>
  <c r="J526" i="11" s="1"/>
  <c r="J527" i="11" s="1"/>
  <c r="J528" i="11" s="1"/>
  <c r="J529" i="11" s="1"/>
  <c r="J530" i="11" s="1"/>
  <c r="J531" i="11" s="1"/>
  <c r="J532" i="11" s="1"/>
  <c r="J533" i="11" s="1"/>
  <c r="J534" i="11" s="1"/>
  <c r="J535" i="11" s="1"/>
  <c r="J536" i="11" s="1"/>
  <c r="J537" i="11" s="1"/>
  <c r="J538" i="11" s="1"/>
  <c r="J539" i="11" s="1"/>
  <c r="J540" i="11" s="1"/>
  <c r="J541" i="11" s="1"/>
  <c r="J542" i="11" s="1"/>
  <c r="J543" i="11" s="1"/>
  <c r="J544" i="11" s="1"/>
  <c r="J545" i="11" s="1"/>
  <c r="J546" i="11" s="1"/>
  <c r="J547" i="11" s="1"/>
  <c r="J548" i="11" s="1"/>
  <c r="J549" i="11" s="1"/>
  <c r="J550" i="11" s="1"/>
  <c r="J551" i="11" s="1"/>
  <c r="J552" i="11" s="1"/>
  <c r="J553" i="11" s="1"/>
  <c r="J554" i="11" s="1"/>
  <c r="J555" i="11" s="1"/>
  <c r="J556" i="11" s="1"/>
  <c r="J557" i="11" s="1"/>
  <c r="J558" i="11" s="1"/>
  <c r="J559" i="11" s="1"/>
  <c r="J560" i="11" s="1"/>
  <c r="J561" i="11" s="1"/>
  <c r="J562" i="11" s="1"/>
  <c r="J563" i="11" s="1"/>
  <c r="J564" i="11" s="1"/>
  <c r="J565" i="11" s="1"/>
  <c r="J566" i="11" s="1"/>
  <c r="J567" i="11" s="1"/>
  <c r="J568" i="11" s="1"/>
  <c r="J569" i="11" s="1"/>
  <c r="J570" i="11" s="1"/>
  <c r="J571" i="11" s="1"/>
  <c r="J572" i="11" s="1"/>
  <c r="J573" i="11" s="1"/>
  <c r="J574" i="11" s="1"/>
  <c r="J575" i="11" s="1"/>
  <c r="J576" i="11" s="1"/>
  <c r="J577" i="11" s="1"/>
  <c r="J578" i="11" s="1"/>
  <c r="J579" i="11" s="1"/>
  <c r="J580" i="11" s="1"/>
  <c r="J581" i="11" s="1"/>
  <c r="J582" i="11" s="1"/>
  <c r="J583" i="11" s="1"/>
  <c r="J584" i="11" s="1"/>
  <c r="J585" i="11" s="1"/>
  <c r="J586" i="11" s="1"/>
  <c r="J587" i="11" s="1"/>
  <c r="J588" i="11" s="1"/>
  <c r="J589" i="11" s="1"/>
  <c r="J590" i="11" s="1"/>
  <c r="J591" i="11" s="1"/>
  <c r="J592" i="11" s="1"/>
  <c r="J593" i="11" s="1"/>
  <c r="J594" i="11" s="1"/>
  <c r="J595" i="11" s="1"/>
  <c r="J596" i="11" s="1"/>
  <c r="J597" i="11" s="1"/>
  <c r="J598" i="11" s="1"/>
  <c r="J599" i="11" s="1"/>
  <c r="J600" i="11" s="1"/>
  <c r="J601" i="11" s="1"/>
  <c r="J602" i="11" s="1"/>
  <c r="J603" i="11" s="1"/>
  <c r="J604" i="11" s="1"/>
  <c r="J605" i="11" s="1"/>
  <c r="J606" i="11" s="1"/>
  <c r="J607" i="11" s="1"/>
  <c r="J608" i="11" s="1"/>
  <c r="J609" i="11" s="1"/>
  <c r="J610" i="11" s="1"/>
  <c r="J611" i="11" s="1"/>
  <c r="J612" i="11" s="1"/>
  <c r="J613" i="11" s="1"/>
  <c r="J614" i="11" s="1"/>
  <c r="J615" i="11" s="1"/>
  <c r="J616" i="11" s="1"/>
  <c r="J617" i="11" s="1"/>
  <c r="J618" i="11" s="1"/>
  <c r="J619" i="11" s="1"/>
  <c r="J620" i="11" s="1"/>
  <c r="J621" i="11" s="1"/>
  <c r="J622" i="11" s="1"/>
  <c r="J623" i="11" s="1"/>
  <c r="J624" i="11" s="1"/>
  <c r="J625" i="11" s="1"/>
  <c r="J626" i="11" s="1"/>
  <c r="J627" i="11" s="1"/>
  <c r="J628" i="11" s="1"/>
  <c r="J629" i="11" s="1"/>
  <c r="J630" i="11" s="1"/>
  <c r="J631" i="11" s="1"/>
  <c r="J632" i="11" s="1"/>
  <c r="J633" i="11" s="1"/>
  <c r="J634" i="11" s="1"/>
  <c r="J635" i="11" s="1"/>
  <c r="J636" i="11" s="1"/>
  <c r="J637" i="11" s="1"/>
  <c r="J638" i="11" s="1"/>
  <c r="J639" i="11" s="1"/>
  <c r="J640" i="11" s="1"/>
  <c r="J641" i="11" s="1"/>
  <c r="J642" i="11" s="1"/>
  <c r="J643" i="11" s="1"/>
  <c r="J644" i="11" s="1"/>
  <c r="J645" i="11" s="1"/>
  <c r="J646" i="11" s="1"/>
  <c r="J647" i="11" s="1"/>
  <c r="J648" i="11" s="1"/>
  <c r="J649" i="11" s="1"/>
  <c r="J650" i="11" s="1"/>
  <c r="J651" i="11" s="1"/>
  <c r="J652" i="11" s="1"/>
  <c r="J653" i="11" s="1"/>
  <c r="J654" i="11"/>
  <c r="J655" i="11" s="1"/>
  <c r="J656" i="11" s="1"/>
  <c r="J657" i="11" s="1"/>
  <c r="J658" i="11" s="1"/>
  <c r="J659" i="11" s="1"/>
  <c r="J660" i="11" s="1"/>
  <c r="J661" i="11" s="1"/>
  <c r="J662" i="11" s="1"/>
  <c r="J663" i="11" s="1"/>
  <c r="J664" i="11" s="1"/>
  <c r="J665" i="11" s="1"/>
  <c r="J666" i="11" s="1"/>
  <c r="J667" i="11" s="1"/>
  <c r="J668" i="11" s="1"/>
  <c r="J669" i="11" s="1"/>
  <c r="J670" i="11" s="1"/>
  <c r="J671" i="11" s="1"/>
  <c r="J672" i="11" s="1"/>
  <c r="J673" i="11" s="1"/>
  <c r="J674" i="11" s="1"/>
  <c r="J675" i="11" s="1"/>
  <c r="J676" i="11" s="1"/>
  <c r="J677" i="11" s="1"/>
  <c r="J678" i="11" s="1"/>
  <c r="J679" i="11" s="1"/>
  <c r="J680" i="11" s="1"/>
  <c r="J681" i="11" s="1"/>
  <c r="J682" i="11" s="1"/>
  <c r="J683" i="11" s="1"/>
  <c r="J684" i="11" s="1"/>
  <c r="J685" i="11" s="1"/>
  <c r="J686" i="11" s="1"/>
  <c r="J687" i="11" s="1"/>
  <c r="J688" i="11" s="1"/>
  <c r="J689" i="11" s="1"/>
  <c r="J690" i="11" s="1"/>
  <c r="J691" i="11" s="1"/>
  <c r="J692" i="11" s="1"/>
  <c r="J693" i="11" s="1"/>
  <c r="J694" i="11" s="1"/>
  <c r="J695" i="11" s="1"/>
  <c r="J696" i="11" s="1"/>
  <c r="J697" i="11" s="1"/>
  <c r="J698" i="11" s="1"/>
  <c r="J699" i="11" s="1"/>
  <c r="J700" i="11" s="1"/>
  <c r="J701" i="11" s="1"/>
  <c r="J702" i="11" s="1"/>
  <c r="J703" i="11" s="1"/>
  <c r="J704" i="11" s="1"/>
  <c r="J705" i="11" s="1"/>
  <c r="J706" i="11" s="1"/>
  <c r="J707" i="11" s="1"/>
  <c r="J708" i="11" s="1"/>
  <c r="J709" i="11" s="1"/>
  <c r="J710" i="11" s="1"/>
  <c r="J711" i="11" s="1"/>
  <c r="J712" i="11" s="1"/>
  <c r="J713" i="11" s="1"/>
  <c r="J714" i="11" s="1"/>
  <c r="J715" i="11" s="1"/>
  <c r="J716" i="11" s="1"/>
  <c r="J717" i="11" s="1"/>
  <c r="J718" i="11" s="1"/>
  <c r="J719" i="11" s="1"/>
  <c r="J720" i="11" s="1"/>
  <c r="J721" i="11" s="1"/>
  <c r="J722" i="11" s="1"/>
  <c r="J723" i="11" s="1"/>
  <c r="J724" i="11" s="1"/>
  <c r="J725" i="11" s="1"/>
  <c r="J726" i="11" s="1"/>
  <c r="J727" i="11" s="1"/>
  <c r="J728" i="11" s="1"/>
  <c r="J729" i="11" s="1"/>
  <c r="J730" i="11" s="1"/>
  <c r="J731" i="11" s="1"/>
  <c r="J732" i="11" s="1"/>
  <c r="J733" i="11" s="1"/>
  <c r="J734" i="11" s="1"/>
  <c r="J735" i="11" s="1"/>
  <c r="J736" i="11" s="1"/>
  <c r="J737" i="11" s="1"/>
  <c r="J738" i="11" s="1"/>
  <c r="J739" i="11" s="1"/>
  <c r="J740" i="11" s="1"/>
  <c r="J741" i="11" s="1"/>
  <c r="J742" i="11" s="1"/>
  <c r="J743" i="11" s="1"/>
  <c r="J744" i="11" s="1"/>
  <c r="J745" i="11" s="1"/>
  <c r="J746" i="11" s="1"/>
  <c r="J747" i="11" s="1"/>
  <c r="J748" i="11" s="1"/>
  <c r="J749" i="11" s="1"/>
  <c r="J750" i="11" s="1"/>
  <c r="J751" i="11" s="1"/>
  <c r="J752" i="11" s="1"/>
  <c r="J753" i="11" s="1"/>
  <c r="J754" i="11" s="1"/>
  <c r="J755" i="11" s="1"/>
  <c r="J756" i="11" s="1"/>
  <c r="J757" i="11" s="1"/>
  <c r="J758" i="11" s="1"/>
  <c r="J759" i="11" s="1"/>
  <c r="J760" i="11" s="1"/>
  <c r="J761" i="11" s="1"/>
  <c r="J762" i="11" s="1"/>
  <c r="J763" i="11" s="1"/>
  <c r="J764" i="11" s="1"/>
  <c r="J765" i="11" s="1"/>
  <c r="J766" i="11" s="1"/>
  <c r="J767" i="11" s="1"/>
  <c r="J768" i="11" s="1"/>
  <c r="J769" i="11" s="1"/>
  <c r="J770" i="11" s="1"/>
  <c r="J771" i="11" s="1"/>
  <c r="J772" i="11" s="1"/>
  <c r="J773" i="11" s="1"/>
  <c r="J774" i="11" s="1"/>
  <c r="J775" i="11" s="1"/>
  <c r="J776" i="11" s="1"/>
  <c r="J777" i="11" s="1"/>
  <c r="J778" i="11" s="1"/>
  <c r="J779" i="11" s="1"/>
  <c r="J780" i="11" s="1"/>
  <c r="J781" i="11" s="1"/>
  <c r="J782" i="11" s="1"/>
  <c r="J783" i="11" s="1"/>
  <c r="J784" i="11" s="1"/>
  <c r="J785" i="11" s="1"/>
  <c r="J786" i="11" s="1"/>
  <c r="J787" i="11" s="1"/>
  <c r="J788" i="11" s="1"/>
  <c r="J789" i="11" s="1"/>
  <c r="J790" i="11" s="1"/>
  <c r="J791" i="11" s="1"/>
  <c r="J792" i="11" s="1"/>
  <c r="J793" i="11" s="1"/>
  <c r="J794" i="11" s="1"/>
  <c r="J795" i="11" s="1"/>
  <c r="J796" i="11" s="1"/>
  <c r="J797" i="11" s="1"/>
  <c r="J798" i="11" s="1"/>
  <c r="J799" i="11" s="1"/>
  <c r="J800" i="11" s="1"/>
  <c r="J801" i="11" s="1"/>
  <c r="J802" i="11" s="1"/>
  <c r="J803" i="11" s="1"/>
  <c r="J804" i="11" s="1"/>
  <c r="J805" i="11" s="1"/>
  <c r="J806" i="11" s="1"/>
  <c r="J807" i="11" s="1"/>
  <c r="J808" i="11" s="1"/>
  <c r="J809" i="11" s="1"/>
  <c r="J810" i="11" s="1"/>
  <c r="J811" i="11" s="1"/>
  <c r="J812" i="11" s="1"/>
  <c r="J813" i="11" s="1"/>
  <c r="J814" i="11" s="1"/>
  <c r="J815" i="11" s="1"/>
  <c r="J816" i="11" s="1"/>
  <c r="J817" i="11" s="1"/>
  <c r="J818" i="11" s="1"/>
  <c r="J819" i="11" s="1"/>
  <c r="J820" i="11" s="1"/>
  <c r="J821" i="11" s="1"/>
  <c r="J822" i="11" s="1"/>
  <c r="J823" i="11" s="1"/>
  <c r="J824" i="11" s="1"/>
  <c r="J825" i="11" s="1"/>
  <c r="J826" i="11" s="1"/>
  <c r="J827" i="11" s="1"/>
  <c r="J828" i="11" s="1"/>
  <c r="J829" i="11" s="1"/>
  <c r="J830" i="11" s="1"/>
  <c r="J831" i="11" s="1"/>
  <c r="J832" i="11" s="1"/>
  <c r="J833" i="11" s="1"/>
  <c r="J834" i="11" s="1"/>
  <c r="J835" i="11" s="1"/>
  <c r="J836" i="11" s="1"/>
  <c r="J837" i="11" s="1"/>
  <c r="J838" i="11" s="1"/>
  <c r="J839" i="11" s="1"/>
  <c r="J840" i="11" s="1"/>
  <c r="J841" i="11" s="1"/>
  <c r="J842" i="11" s="1"/>
  <c r="J843" i="11" s="1"/>
  <c r="J844" i="11" s="1"/>
  <c r="J845" i="11" s="1"/>
  <c r="J846" i="11" s="1"/>
  <c r="J847" i="11" s="1"/>
  <c r="J848" i="11" s="1"/>
  <c r="J849" i="11" s="1"/>
  <c r="J850" i="11" s="1"/>
  <c r="J851" i="11" s="1"/>
  <c r="J852" i="11" s="1"/>
  <c r="J853" i="11" s="1"/>
  <c r="J854" i="11" s="1"/>
  <c r="J855" i="11" s="1"/>
  <c r="J856" i="11" s="1"/>
  <c r="J857" i="11" s="1"/>
  <c r="J858" i="11" s="1"/>
  <c r="J859" i="11" s="1"/>
  <c r="J860" i="11" s="1"/>
  <c r="J861" i="11" s="1"/>
  <c r="J862" i="11" s="1"/>
  <c r="J863" i="11" s="1"/>
  <c r="J864" i="11" s="1"/>
  <c r="J865" i="11" s="1"/>
  <c r="J866" i="11" s="1"/>
  <c r="J867" i="11" s="1"/>
  <c r="J868" i="11" s="1"/>
  <c r="J869" i="11" s="1"/>
  <c r="J870" i="11" s="1"/>
  <c r="J871" i="11" s="1"/>
  <c r="J872" i="11" s="1"/>
  <c r="J873" i="11" s="1"/>
  <c r="J874" i="11" s="1"/>
  <c r="J875" i="11" s="1"/>
  <c r="J876" i="11" s="1"/>
  <c r="J877" i="11" s="1"/>
  <c r="J878" i="11" s="1"/>
  <c r="J879" i="11" s="1"/>
  <c r="J880" i="11" s="1"/>
  <c r="J881" i="11" s="1"/>
  <c r="J882" i="11" s="1"/>
  <c r="J883" i="11" s="1"/>
  <c r="J884" i="11" s="1"/>
  <c r="J885" i="11" s="1"/>
  <c r="J886" i="11" s="1"/>
  <c r="J887" i="11" s="1"/>
  <c r="J888" i="11" s="1"/>
  <c r="J889" i="11" s="1"/>
  <c r="J890" i="11" s="1"/>
  <c r="J891" i="11" s="1"/>
  <c r="J892" i="11" s="1"/>
  <c r="J893" i="11" s="1"/>
  <c r="J894" i="11" s="1"/>
  <c r="J895" i="11" s="1"/>
  <c r="J896" i="11" s="1"/>
  <c r="J897" i="11" s="1"/>
  <c r="J898" i="11" s="1"/>
  <c r="J899" i="11" s="1"/>
  <c r="J900" i="11" s="1"/>
  <c r="J901" i="11" s="1"/>
  <c r="J902" i="11" s="1"/>
  <c r="J903" i="11" s="1"/>
  <c r="J904" i="11" s="1"/>
  <c r="J905" i="11" s="1"/>
  <c r="J906" i="11" s="1"/>
  <c r="J907" i="11" s="1"/>
  <c r="J908" i="11" s="1"/>
  <c r="J909" i="11" s="1"/>
  <c r="J910" i="11" s="1"/>
  <c r="J911" i="11" s="1"/>
  <c r="J912" i="11" s="1"/>
  <c r="J913" i="11" s="1"/>
  <c r="J914" i="11" s="1"/>
  <c r="J915" i="11" s="1"/>
  <c r="J916" i="11" s="1"/>
  <c r="J917" i="11" s="1"/>
  <c r="J918" i="11" s="1"/>
  <c r="J919" i="11" s="1"/>
  <c r="J920" i="11" s="1"/>
  <c r="J921" i="11" s="1"/>
  <c r="J922" i="11" s="1"/>
  <c r="J923" i="11" s="1"/>
  <c r="J924" i="11" s="1"/>
  <c r="J925" i="11" s="1"/>
  <c r="J926" i="11" s="1"/>
  <c r="J927" i="11" s="1"/>
  <c r="J928" i="11" s="1"/>
  <c r="J929" i="11" s="1"/>
  <c r="J930" i="11" s="1"/>
  <c r="J931" i="11" s="1"/>
  <c r="J932" i="11" s="1"/>
  <c r="J933" i="11" s="1"/>
  <c r="J934" i="11" s="1"/>
  <c r="J935" i="11" s="1"/>
  <c r="J936" i="11" s="1"/>
  <c r="J937" i="11" s="1"/>
  <c r="J938" i="11" s="1"/>
  <c r="J939" i="11" s="1"/>
  <c r="J940" i="11" s="1"/>
  <c r="J941" i="11" s="1"/>
  <c r="J942" i="11" s="1"/>
  <c r="J943" i="11" s="1"/>
  <c r="J944" i="11" s="1"/>
  <c r="J945" i="11" s="1"/>
  <c r="J946" i="11" s="1"/>
  <c r="J947" i="11" s="1"/>
  <c r="J948" i="11" s="1"/>
  <c r="J949" i="11" s="1"/>
  <c r="J950" i="11" s="1"/>
  <c r="J951" i="11" s="1"/>
  <c r="J952" i="11" s="1"/>
  <c r="J953" i="11" s="1"/>
  <c r="J954" i="11" s="1"/>
  <c r="J955" i="11" s="1"/>
  <c r="J956" i="11" s="1"/>
  <c r="J957" i="11" s="1"/>
  <c r="J958" i="11" s="1"/>
  <c r="J959" i="11" s="1"/>
  <c r="J960" i="11" s="1"/>
  <c r="J961" i="11" s="1"/>
  <c r="J962" i="11" s="1"/>
  <c r="J963" i="11" s="1"/>
  <c r="J964" i="11" s="1"/>
  <c r="J965" i="11" s="1"/>
  <c r="J966" i="11" s="1"/>
  <c r="J967" i="11" s="1"/>
  <c r="J968" i="11" s="1"/>
  <c r="J969" i="11" s="1"/>
  <c r="J970" i="11" s="1"/>
  <c r="J971" i="11" s="1"/>
  <c r="J972" i="11" s="1"/>
  <c r="J973" i="11" s="1"/>
  <c r="J974" i="11" s="1"/>
  <c r="J975" i="11" s="1"/>
  <c r="J976" i="11" s="1"/>
  <c r="J977" i="11" s="1"/>
  <c r="J978" i="11" s="1"/>
  <c r="J979" i="11" s="1"/>
  <c r="J980" i="11" s="1"/>
  <c r="J981" i="11" s="1"/>
  <c r="J982" i="11" s="1"/>
  <c r="J983" i="11" s="1"/>
  <c r="J984" i="11" s="1"/>
  <c r="J985" i="11" s="1"/>
  <c r="J986" i="11" s="1"/>
  <c r="J987" i="11" s="1"/>
  <c r="J988" i="11" s="1"/>
  <c r="J989" i="11" s="1"/>
  <c r="J990" i="11" s="1"/>
  <c r="J991" i="11" s="1"/>
  <c r="J992" i="11" s="1"/>
  <c r="J993" i="11" s="1"/>
  <c r="J994" i="11" s="1"/>
  <c r="J995" i="11" s="1"/>
  <c r="J996" i="11" s="1"/>
  <c r="J997" i="11" s="1"/>
  <c r="J998" i="11" s="1"/>
  <c r="J999" i="11" s="1"/>
  <c r="J1000" i="11" s="1"/>
  <c r="J1001" i="11" s="1"/>
  <c r="J1002" i="11" s="1"/>
  <c r="J1003" i="11" s="1"/>
  <c r="J1004" i="11" s="1"/>
  <c r="J1005" i="11" s="1"/>
  <c r="J1006" i="11" s="1"/>
  <c r="J1007" i="11" s="1"/>
  <c r="J1008" i="11" s="1"/>
  <c r="J1009" i="11" s="1"/>
  <c r="J1010" i="11" s="1"/>
  <c r="J1011" i="11" s="1"/>
  <c r="J1012" i="11" s="1"/>
  <c r="J1013" i="11" s="1"/>
  <c r="J1014" i="11" s="1"/>
  <c r="J1015" i="11" s="1"/>
  <c r="J1016" i="11" s="1"/>
  <c r="J1017" i="11" s="1"/>
  <c r="J1018" i="11" s="1"/>
  <c r="J1019" i="11" s="1"/>
  <c r="J1020" i="11" s="1"/>
  <c r="J1021" i="11" s="1"/>
  <c r="J1022" i="11" s="1"/>
  <c r="J1023" i="11" s="1"/>
  <c r="J1024" i="11" s="1"/>
  <c r="J1025" i="11" s="1"/>
  <c r="J1026" i="11" s="1"/>
  <c r="J1027" i="11" s="1"/>
  <c r="J1028" i="11" s="1"/>
  <c r="J1029" i="11" s="1"/>
  <c r="J1030" i="11" s="1"/>
  <c r="J1031" i="11" s="1"/>
  <c r="J1032" i="11" s="1"/>
  <c r="J1033" i="11" s="1"/>
  <c r="J1034" i="11" s="1"/>
  <c r="J1035" i="11" s="1"/>
  <c r="J1036" i="11" s="1"/>
  <c r="J1037" i="11" s="1"/>
  <c r="J1038" i="11" s="1"/>
  <c r="J1039" i="11" s="1"/>
  <c r="J1040" i="11" s="1"/>
  <c r="J1041" i="11" s="1"/>
  <c r="J1042" i="11" s="1"/>
  <c r="J1043" i="11" s="1"/>
  <c r="J1044" i="11" s="1"/>
  <c r="J1045" i="11" s="1"/>
  <c r="J1046" i="11" s="1"/>
  <c r="J1047" i="11" s="1"/>
  <c r="J1048" i="11" s="1"/>
  <c r="J1049" i="11" s="1"/>
  <c r="J1050" i="11" s="1"/>
  <c r="J1051" i="11" s="1"/>
  <c r="J1052" i="11" s="1"/>
  <c r="J1053" i="11" s="1"/>
  <c r="J1054" i="11" s="1"/>
  <c r="J1055" i="11" s="1"/>
  <c r="J1056" i="11" s="1"/>
  <c r="J1057" i="11" s="1"/>
  <c r="J1058" i="11" s="1"/>
  <c r="J1059" i="11" s="1"/>
  <c r="J1060" i="11" s="1"/>
  <c r="J1061" i="11" s="1"/>
  <c r="J1062" i="11" s="1"/>
  <c r="J1063" i="11" s="1"/>
  <c r="J1064" i="11" s="1"/>
  <c r="J1065" i="11" s="1"/>
  <c r="J1066" i="11" s="1"/>
  <c r="J1067" i="11" s="1"/>
  <c r="J1068" i="11" s="1"/>
  <c r="J1069" i="11" s="1"/>
  <c r="J1070" i="11" s="1"/>
  <c r="J1071" i="11" s="1"/>
  <c r="J1072" i="11" s="1"/>
  <c r="J1073" i="11" s="1"/>
  <c r="J1074" i="11" s="1"/>
  <c r="J1075" i="11" s="1"/>
  <c r="J1076" i="11" s="1"/>
  <c r="J1077" i="11" s="1"/>
  <c r="J1078" i="11" s="1"/>
  <c r="J1079" i="11" s="1"/>
  <c r="J1080" i="11" s="1"/>
  <c r="J1081" i="11" s="1"/>
  <c r="J1082" i="11" s="1"/>
  <c r="J1083" i="11" s="1"/>
  <c r="J1084" i="11" s="1"/>
  <c r="J1085" i="11" s="1"/>
  <c r="J1086" i="11" s="1"/>
  <c r="J1087" i="11" s="1"/>
  <c r="J1088" i="11" s="1"/>
  <c r="J1089" i="11" s="1"/>
  <c r="J1090" i="11" s="1"/>
  <c r="J1091" i="11" s="1"/>
  <c r="J1092" i="11" s="1"/>
  <c r="J1093" i="11" s="1"/>
  <c r="J1094" i="11" s="1"/>
  <c r="J1095" i="11" s="1"/>
  <c r="J1096" i="11" s="1"/>
  <c r="J1097" i="11" s="1"/>
  <c r="J1098" i="11" s="1"/>
  <c r="J1099" i="11" s="1"/>
  <c r="J1100" i="11" s="1"/>
  <c r="J1101" i="11" s="1"/>
  <c r="J1102" i="11" s="1"/>
  <c r="J1103" i="11" s="1"/>
  <c r="J1104" i="11" s="1"/>
  <c r="J1105" i="11" s="1"/>
  <c r="J1106" i="11" s="1"/>
  <c r="J1107" i="11" s="1"/>
  <c r="J1108" i="11" s="1"/>
  <c r="J1109" i="11" s="1"/>
  <c r="J1110" i="11" s="1"/>
  <c r="J1111" i="11" s="1"/>
  <c r="J1112" i="11" s="1"/>
  <c r="J1113" i="11" s="1"/>
  <c r="J1114" i="11" s="1"/>
  <c r="J1115" i="11" s="1"/>
  <c r="J1116" i="11" s="1"/>
  <c r="J1117" i="11" s="1"/>
  <c r="J1118" i="11" s="1"/>
  <c r="J1119" i="11" s="1"/>
  <c r="J1120" i="11" s="1"/>
  <c r="J1121" i="11" s="1"/>
  <c r="J1122" i="11" s="1"/>
  <c r="J1123" i="11" s="1"/>
  <c r="J1124" i="11" s="1"/>
  <c r="J1125" i="11" s="1"/>
  <c r="J1126" i="11" s="1"/>
  <c r="J1127" i="11" s="1"/>
  <c r="J1128" i="11" s="1"/>
  <c r="J1129" i="11" s="1"/>
  <c r="J1130" i="11" s="1"/>
  <c r="J1131" i="11" s="1"/>
  <c r="J1132" i="11" s="1"/>
  <c r="J1133" i="11" s="1"/>
  <c r="J1134" i="11" s="1"/>
  <c r="J1135" i="11" s="1"/>
  <c r="J1136" i="11" s="1"/>
  <c r="J1137" i="11" s="1"/>
  <c r="J1138" i="11" s="1"/>
  <c r="J1139" i="11" s="1"/>
  <c r="J1140" i="11" s="1"/>
  <c r="J1141" i="11" s="1"/>
  <c r="J1142" i="11" s="1"/>
  <c r="J1143" i="11" s="1"/>
  <c r="J1144" i="11" s="1"/>
  <c r="J1145" i="11" s="1"/>
  <c r="J1146" i="11" s="1"/>
  <c r="J1147" i="11" s="1"/>
  <c r="J1148" i="11" s="1"/>
  <c r="J1149" i="11" s="1"/>
  <c r="J1150" i="11" s="1"/>
  <c r="J1151" i="11" s="1"/>
  <c r="J1152" i="11" s="1"/>
  <c r="J1153" i="11" s="1"/>
  <c r="J1154" i="11" s="1"/>
  <c r="J1155" i="11" s="1"/>
  <c r="J1156" i="11" s="1"/>
  <c r="J1157" i="11" s="1"/>
  <c r="J1158" i="11" s="1"/>
  <c r="J1159" i="11" s="1"/>
  <c r="J1160" i="11" s="1"/>
  <c r="J1161" i="11" s="1"/>
  <c r="J1162" i="11" s="1"/>
  <c r="J1163" i="11" s="1"/>
  <c r="J1164" i="11" s="1"/>
  <c r="J1165" i="11" s="1"/>
  <c r="J1166" i="11" s="1"/>
  <c r="J1167" i="11" s="1"/>
  <c r="J1168" i="11" s="1"/>
  <c r="J1169" i="11" s="1"/>
  <c r="J1170" i="11" s="1"/>
  <c r="J1171" i="11" s="1"/>
  <c r="J1172" i="11" s="1"/>
  <c r="J1173" i="11" s="1"/>
  <c r="J1174" i="11" s="1"/>
  <c r="J1175" i="11" s="1"/>
  <c r="J1176" i="11" s="1"/>
  <c r="J1177" i="11" s="1"/>
  <c r="J1178" i="11" s="1"/>
  <c r="J1179" i="11" s="1"/>
  <c r="J1180" i="11" s="1"/>
  <c r="J1181" i="11" s="1"/>
  <c r="J1182" i="11" s="1"/>
  <c r="J1183" i="11" s="1"/>
  <c r="J1184" i="11" s="1"/>
  <c r="J1185" i="11" s="1"/>
  <c r="J1186" i="11" s="1"/>
  <c r="J1187" i="11" s="1"/>
  <c r="J1188" i="11" s="1"/>
  <c r="J1189" i="11" s="1"/>
  <c r="J1190" i="11" s="1"/>
  <c r="J1191" i="11" s="1"/>
  <c r="J1192" i="11" s="1"/>
  <c r="J1193" i="11" s="1"/>
  <c r="J1194" i="11" s="1"/>
  <c r="J1195" i="11" s="1"/>
  <c r="J1196" i="11" s="1"/>
  <c r="J1197" i="11" s="1"/>
  <c r="J1198" i="11" s="1"/>
  <c r="J1199" i="11" s="1"/>
  <c r="J1200" i="11" s="1"/>
  <c r="J1201" i="11" s="1"/>
  <c r="J1202" i="11" s="1"/>
  <c r="J1203" i="11" s="1"/>
  <c r="J1204" i="11" s="1"/>
  <c r="J1205" i="11" s="1"/>
  <c r="J1206" i="11" s="1"/>
  <c r="J1207" i="11" s="1"/>
  <c r="J1208" i="11" s="1"/>
  <c r="J1209" i="11" s="1"/>
  <c r="J1210" i="11" s="1"/>
  <c r="J1211" i="11" s="1"/>
  <c r="J1212" i="11" s="1"/>
  <c r="J1213" i="11" s="1"/>
  <c r="J1214" i="11" s="1"/>
  <c r="J1215" i="11" s="1"/>
  <c r="J1216" i="11" s="1"/>
  <c r="J1217" i="11" s="1"/>
  <c r="J1218" i="11" s="1"/>
  <c r="J1219" i="11" s="1"/>
  <c r="J1220" i="11" s="1"/>
  <c r="J1221" i="11" s="1"/>
  <c r="J1222" i="11" s="1"/>
  <c r="J1223" i="11" s="1"/>
  <c r="J1224" i="11" s="1"/>
  <c r="J1225" i="11" s="1"/>
  <c r="J1226" i="11" s="1"/>
  <c r="J1227" i="11" s="1"/>
  <c r="J1228" i="11" s="1"/>
  <c r="J1229" i="11" s="1"/>
  <c r="J1230" i="11" s="1"/>
  <c r="J1231" i="11" s="1"/>
  <c r="J1232" i="11" s="1"/>
  <c r="J1233" i="11" s="1"/>
  <c r="J1234" i="11" s="1"/>
  <c r="J1235" i="11" s="1"/>
  <c r="J1236" i="11" s="1"/>
  <c r="J1237" i="11" s="1"/>
  <c r="J1238" i="11" s="1"/>
  <c r="J1239" i="11" s="1"/>
  <c r="J1240" i="11" s="1"/>
  <c r="J1241" i="11" s="1"/>
  <c r="J1242" i="11" s="1"/>
  <c r="J1243" i="11" s="1"/>
  <c r="J1244" i="11" s="1"/>
  <c r="J1245" i="11" s="1"/>
  <c r="J1246" i="11" s="1"/>
  <c r="J1247" i="11" s="1"/>
  <c r="J1248" i="11" s="1"/>
  <c r="J1249" i="11" s="1"/>
  <c r="J1250" i="11" s="1"/>
  <c r="J1251" i="11" s="1"/>
  <c r="J1252" i="11" s="1"/>
  <c r="J1253" i="11" s="1"/>
  <c r="J1254" i="11" s="1"/>
  <c r="J1255" i="11" s="1"/>
  <c r="J1256" i="11" s="1"/>
  <c r="J1257" i="11" s="1"/>
  <c r="J1258" i="11" s="1"/>
  <c r="J1259" i="11" s="1"/>
  <c r="J1260" i="11" s="1"/>
  <c r="J1261" i="11" s="1"/>
  <c r="J1262" i="11" s="1"/>
  <c r="J1263" i="11" s="1"/>
  <c r="J1264" i="11" s="1"/>
  <c r="J1265" i="11" s="1"/>
  <c r="J1266" i="11" s="1"/>
  <c r="J1267" i="11" s="1"/>
  <c r="J1268" i="11" s="1"/>
  <c r="J1269" i="11" s="1"/>
  <c r="J1270" i="11" s="1"/>
  <c r="J1271" i="11" s="1"/>
  <c r="J1272" i="11" s="1"/>
  <c r="J1273" i="11" s="1"/>
  <c r="J1274" i="11" s="1"/>
  <c r="J1275" i="11" s="1"/>
  <c r="J1276" i="11" s="1"/>
  <c r="J1277" i="11" s="1"/>
  <c r="J1278" i="11" s="1"/>
  <c r="J1279" i="11" s="1"/>
  <c r="J1280" i="11" s="1"/>
  <c r="J1281" i="11"/>
  <c r="J1284" i="11"/>
  <c r="J1285" i="11" s="1"/>
  <c r="J1286" i="11" s="1"/>
  <c r="J1287" i="11" s="1"/>
  <c r="J1288" i="11" s="1"/>
  <c r="J1289" i="11" s="1"/>
  <c r="J1290" i="11" s="1"/>
  <c r="J1291" i="11" s="1"/>
  <c r="J1292" i="11" s="1"/>
  <c r="J1293" i="11" s="1"/>
  <c r="J1294" i="11" s="1"/>
  <c r="J1295" i="11" s="1"/>
  <c r="J1296" i="11" s="1"/>
  <c r="J1297" i="11" s="1"/>
  <c r="J1298" i="11" s="1"/>
  <c r="J1299" i="11" s="1"/>
  <c r="J1300" i="11" s="1"/>
  <c r="J1301" i="11" s="1"/>
  <c r="J1302" i="11" s="1"/>
  <c r="J1303" i="11" s="1"/>
  <c r="J1304" i="11" s="1"/>
  <c r="J1305" i="11" s="1"/>
  <c r="J1306" i="11" s="1"/>
  <c r="J1307" i="11" s="1"/>
  <c r="J1308" i="11" s="1"/>
  <c r="J1309" i="11" s="1"/>
  <c r="J1310" i="11" s="1"/>
  <c r="J1311" i="11" s="1"/>
  <c r="J1312" i="11" s="1"/>
  <c r="J1313" i="11" s="1"/>
  <c r="J1314" i="11" s="1"/>
  <c r="J1315" i="11" s="1"/>
  <c r="J1316" i="11" s="1"/>
  <c r="J1317" i="11" s="1"/>
  <c r="J1318" i="11" s="1"/>
  <c r="J1319" i="11" s="1"/>
  <c r="J1320" i="11" s="1"/>
  <c r="J1321" i="11" s="1"/>
  <c r="J1322" i="11" s="1"/>
  <c r="J1323" i="11" s="1"/>
  <c r="J1324" i="11" s="1"/>
  <c r="J1325" i="11" s="1"/>
  <c r="J1326" i="11" s="1"/>
  <c r="J1327" i="11" s="1"/>
  <c r="J1328" i="11" s="1"/>
  <c r="J1329" i="11" s="1"/>
  <c r="J1330" i="11" s="1"/>
  <c r="J1331" i="11" s="1"/>
  <c r="J1332" i="11" s="1"/>
  <c r="J1333" i="11" s="1"/>
  <c r="J1334" i="11" s="1"/>
  <c r="J1335" i="11" s="1"/>
  <c r="J1336" i="11" s="1"/>
  <c r="J1337" i="11" s="1"/>
  <c r="J1338" i="11" s="1"/>
  <c r="J1339" i="11" s="1"/>
  <c r="J1340" i="11" s="1"/>
  <c r="J1341" i="11" s="1"/>
  <c r="J1342" i="11" s="1"/>
  <c r="J1343" i="11" s="1"/>
  <c r="J1344" i="11" s="1"/>
  <c r="J1345" i="11" s="1"/>
  <c r="J1346" i="11" s="1"/>
  <c r="J1347" i="11" s="1"/>
  <c r="J1348" i="11" s="1"/>
  <c r="J1349" i="11" s="1"/>
  <c r="J1350" i="11" s="1"/>
  <c r="J1351" i="11" s="1"/>
  <c r="J1352" i="11" s="1"/>
  <c r="J1353" i="11" s="1"/>
  <c r="J1354" i="11" s="1"/>
  <c r="J1355" i="11" s="1"/>
  <c r="J1356" i="11" s="1"/>
  <c r="J1357" i="11" s="1"/>
  <c r="J1358" i="11" s="1"/>
  <c r="J1359" i="11" s="1"/>
  <c r="J1360" i="11" s="1"/>
  <c r="J1361" i="11" s="1"/>
  <c r="J1362" i="11" s="1"/>
  <c r="J1363" i="11" s="1"/>
  <c r="J1364" i="11" s="1"/>
  <c r="J1365" i="11" s="1"/>
  <c r="J1366" i="11" s="1"/>
  <c r="J1367" i="11" s="1"/>
  <c r="J1368" i="11" s="1"/>
  <c r="J1369" i="11" s="1"/>
  <c r="J1370" i="11" s="1"/>
  <c r="J1371" i="11" s="1"/>
  <c r="J1372" i="11" s="1"/>
  <c r="J1373" i="11" s="1"/>
  <c r="J1374" i="11" s="1"/>
  <c r="J1375" i="11" s="1"/>
  <c r="J1376" i="11" s="1"/>
  <c r="J1377" i="11" s="1"/>
  <c r="J1378" i="11" s="1"/>
  <c r="J1379" i="11" s="1"/>
  <c r="J1380" i="11" s="1"/>
  <c r="J1381" i="11" s="1"/>
  <c r="J1382" i="11" s="1"/>
  <c r="J1383" i="11" s="1"/>
  <c r="J1384" i="11" s="1"/>
  <c r="J1385" i="11" s="1"/>
  <c r="J1386" i="11" s="1"/>
  <c r="J1387" i="11" s="1"/>
  <c r="J1388" i="11" s="1"/>
  <c r="J1389" i="11" s="1"/>
  <c r="J1390" i="11" s="1"/>
  <c r="J1391" i="11" s="1"/>
  <c r="J1392" i="11" s="1"/>
  <c r="J1393" i="11" s="1"/>
  <c r="J1394" i="11" s="1"/>
  <c r="J1395" i="11" s="1"/>
  <c r="J1396" i="11" s="1"/>
  <c r="J1397" i="11" s="1"/>
  <c r="J1398" i="11" s="1"/>
  <c r="J1399" i="11" s="1"/>
  <c r="J1400" i="11" s="1"/>
  <c r="J1401" i="11" s="1"/>
  <c r="J1402" i="11" s="1"/>
  <c r="J1403" i="11" s="1"/>
  <c r="J1404" i="11" s="1"/>
  <c r="J1405" i="11" s="1"/>
  <c r="J1406" i="11" s="1"/>
  <c r="J1407" i="11" s="1"/>
  <c r="J1408" i="11" s="1"/>
  <c r="J1409" i="11" s="1"/>
  <c r="J1410" i="11" s="1"/>
  <c r="J1411" i="11" s="1"/>
  <c r="J1412" i="11" s="1"/>
  <c r="J1413" i="11" s="1"/>
  <c r="J1414" i="11" s="1"/>
  <c r="J1415" i="11" s="1"/>
  <c r="J1416" i="11" s="1"/>
  <c r="J1417" i="11" s="1"/>
  <c r="J1418" i="11" s="1"/>
  <c r="J1419" i="11" s="1"/>
  <c r="J1420" i="11" s="1"/>
  <c r="J1421" i="11" s="1"/>
  <c r="J1422" i="11" s="1"/>
  <c r="J1423" i="11" s="1"/>
  <c r="J1424" i="11" s="1"/>
  <c r="J1425" i="11" s="1"/>
  <c r="J1426" i="11" s="1"/>
  <c r="J1427" i="11" s="1"/>
  <c r="J1428" i="11" s="1"/>
  <c r="J1429" i="11" s="1"/>
  <c r="J1430" i="11" s="1"/>
  <c r="J1431" i="11" s="1"/>
  <c r="J1432" i="11" s="1"/>
  <c r="J1433" i="11" s="1"/>
  <c r="J1434" i="11" s="1"/>
  <c r="J1435" i="11" s="1"/>
  <c r="J1436" i="11" s="1"/>
  <c r="J1437" i="11" s="1"/>
  <c r="J1438" i="11" s="1"/>
  <c r="J1439" i="11" s="1"/>
  <c r="J1440" i="11" s="1"/>
  <c r="J1441" i="11" s="1"/>
  <c r="J1442" i="11" s="1"/>
  <c r="J1443" i="11" s="1"/>
  <c r="J1444" i="11" s="1"/>
  <c r="J1445" i="11" s="1"/>
  <c r="J1446" i="11" s="1"/>
  <c r="J1447" i="11" s="1"/>
  <c r="J1448" i="11" s="1"/>
  <c r="J1449" i="11" s="1"/>
  <c r="J1450" i="11" s="1"/>
  <c r="J1451" i="11" s="1"/>
  <c r="J1452" i="11" s="1"/>
  <c r="J1453" i="11" s="1"/>
  <c r="J1454" i="11" s="1"/>
  <c r="J1455" i="11" s="1"/>
  <c r="J1456" i="11" s="1"/>
  <c r="J1457" i="11" s="1"/>
  <c r="J1458" i="11" s="1"/>
  <c r="J1459" i="11" s="1"/>
  <c r="J1460" i="11" s="1"/>
  <c r="J1461" i="11" s="1"/>
  <c r="J1462" i="11" s="1"/>
  <c r="J1463" i="11" s="1"/>
  <c r="J1464" i="11" s="1"/>
  <c r="J1465" i="11" s="1"/>
  <c r="J1466" i="11" s="1"/>
  <c r="J1467" i="11" s="1"/>
  <c r="J1468" i="11" s="1"/>
  <c r="J1469" i="11" s="1"/>
  <c r="J1470" i="11" s="1"/>
  <c r="J1471" i="11" s="1"/>
  <c r="J1472" i="11" s="1"/>
  <c r="J1473" i="11" s="1"/>
  <c r="J1474" i="11" s="1"/>
  <c r="J1475" i="11" s="1"/>
  <c r="J1476" i="11" s="1"/>
  <c r="J1477" i="11" s="1"/>
  <c r="J1478" i="11" s="1"/>
  <c r="J1479" i="11" s="1"/>
  <c r="J1480" i="11" s="1"/>
  <c r="J1481" i="11" s="1"/>
  <c r="J1482" i="11" s="1"/>
  <c r="J1483" i="11" s="1"/>
  <c r="J1484" i="11" s="1"/>
  <c r="J1485" i="11" s="1"/>
  <c r="J1486" i="11" s="1"/>
  <c r="J1487" i="11" s="1"/>
  <c r="J1488" i="11" s="1"/>
  <c r="J1489" i="11" s="1"/>
  <c r="J1490" i="11" s="1"/>
  <c r="J1491" i="11" s="1"/>
  <c r="J1492" i="11" s="1"/>
  <c r="J1493" i="11" s="1"/>
  <c r="J1494" i="11" s="1"/>
  <c r="J1495" i="11" s="1"/>
  <c r="J1496" i="11" s="1"/>
  <c r="J1497" i="11" s="1"/>
  <c r="J1498" i="11" s="1"/>
  <c r="J1499" i="11" s="1"/>
  <c r="J1500" i="11" s="1"/>
  <c r="J1501" i="11" s="1"/>
  <c r="J1502" i="11" s="1"/>
  <c r="J1503" i="11" s="1"/>
  <c r="J1504" i="11" s="1"/>
  <c r="J1505" i="11" s="1"/>
  <c r="J1506" i="11" s="1"/>
  <c r="J1507" i="11" s="1"/>
  <c r="J1508" i="11" s="1"/>
  <c r="J1509" i="11" s="1"/>
  <c r="J1510" i="11" s="1"/>
  <c r="J1511" i="11" s="1"/>
  <c r="J1512" i="11" s="1"/>
  <c r="J1513" i="11" s="1"/>
  <c r="J1514" i="11" s="1"/>
  <c r="J1515" i="11" s="1"/>
  <c r="J1516" i="11" s="1"/>
  <c r="J1517" i="11" s="1"/>
  <c r="J1518" i="11" s="1"/>
  <c r="J1519" i="11" s="1"/>
  <c r="J1520" i="11" s="1"/>
  <c r="J1521" i="11" s="1"/>
  <c r="J1522" i="11" s="1"/>
  <c r="J1523" i="11" s="1"/>
  <c r="J1524" i="11" s="1"/>
  <c r="J1525" i="11" s="1"/>
  <c r="J1526" i="11" s="1"/>
  <c r="J1527" i="11" s="1"/>
  <c r="J1528" i="11" s="1"/>
  <c r="J1529" i="11" s="1"/>
  <c r="J1530" i="11" s="1"/>
  <c r="J1531" i="11" s="1"/>
  <c r="J1532" i="11" s="1"/>
  <c r="J1533" i="11" s="1"/>
  <c r="J1534" i="11" s="1"/>
  <c r="J1535" i="11" s="1"/>
  <c r="J1536" i="11" s="1"/>
  <c r="J1537" i="11" s="1"/>
  <c r="J1538" i="11" s="1"/>
  <c r="J1539" i="11" s="1"/>
  <c r="J1540" i="11" s="1"/>
  <c r="J1541" i="11" s="1"/>
  <c r="J1542" i="11" s="1"/>
  <c r="J1543" i="11" s="1"/>
  <c r="J1544" i="11" s="1"/>
  <c r="J1545" i="11" s="1"/>
  <c r="J1546" i="11" s="1"/>
  <c r="J1547" i="11" s="1"/>
  <c r="J1548" i="11" s="1"/>
  <c r="J1549" i="11" s="1"/>
  <c r="J1550" i="11" s="1"/>
  <c r="J1551" i="11" s="1"/>
  <c r="J1552" i="11" s="1"/>
  <c r="J1553" i="11" s="1"/>
  <c r="J1554" i="11" s="1"/>
  <c r="J1555" i="11" s="1"/>
  <c r="J1556" i="11" s="1"/>
  <c r="J1557" i="11" s="1"/>
  <c r="J1558" i="11" s="1"/>
  <c r="J1559" i="11" s="1"/>
  <c r="J1560" i="11" s="1"/>
  <c r="J1561" i="11" s="1"/>
  <c r="J1562" i="11" s="1"/>
  <c r="J1563" i="11" s="1"/>
  <c r="J1564" i="11" s="1"/>
  <c r="J1565" i="11" s="1"/>
  <c r="J1566" i="11" s="1"/>
  <c r="J1567" i="11" s="1"/>
  <c r="J1568" i="11" s="1"/>
  <c r="J1569" i="11" s="1"/>
  <c r="J1570" i="11" s="1"/>
  <c r="J1571" i="11" s="1"/>
  <c r="J1572" i="11" s="1"/>
  <c r="J1573" i="11" s="1"/>
  <c r="J1574" i="11" s="1"/>
  <c r="J1575" i="11" s="1"/>
  <c r="J1576" i="11" s="1"/>
  <c r="J1577" i="11" s="1"/>
  <c r="J1578" i="11" s="1"/>
  <c r="J1579" i="11" s="1"/>
  <c r="J1580" i="11" s="1"/>
  <c r="J1581" i="11" s="1"/>
  <c r="J1582" i="11" s="1"/>
  <c r="J1583" i="11" s="1"/>
  <c r="J1584" i="11" s="1"/>
  <c r="J1585" i="11" s="1"/>
  <c r="J1586" i="11" s="1"/>
  <c r="J1587" i="11" s="1"/>
  <c r="J1588" i="11" s="1"/>
  <c r="J1589" i="11" s="1"/>
  <c r="J1590" i="11" s="1"/>
  <c r="J1591" i="11" s="1"/>
  <c r="J1592" i="11" s="1"/>
  <c r="J1593" i="11" s="1"/>
  <c r="J1594" i="11" s="1"/>
  <c r="J1595" i="11" s="1"/>
  <c r="J1596" i="11" s="1"/>
  <c r="J1597" i="11" s="1"/>
  <c r="J1598" i="11" s="1"/>
  <c r="J1599" i="11" s="1"/>
  <c r="J1600" i="11" s="1"/>
  <c r="J1601" i="11" s="1"/>
  <c r="J1602" i="11" s="1"/>
  <c r="J1603" i="11" s="1"/>
  <c r="J1604" i="11" s="1"/>
  <c r="J1605" i="11" s="1"/>
  <c r="J1606" i="11" s="1"/>
  <c r="J1607" i="11" s="1"/>
  <c r="J1608" i="11" s="1"/>
  <c r="J1609" i="11" s="1"/>
  <c r="J1610" i="11" s="1"/>
  <c r="J1611" i="11" s="1"/>
  <c r="J1612" i="11" s="1"/>
  <c r="J1613" i="11" s="1"/>
  <c r="J1614" i="11" s="1"/>
  <c r="J1615" i="11" s="1"/>
  <c r="J1616" i="11" s="1"/>
  <c r="J1617" i="11" s="1"/>
  <c r="J1618" i="11" s="1"/>
  <c r="J1619" i="11" s="1"/>
  <c r="J1620" i="11" s="1"/>
  <c r="J1621" i="11" s="1"/>
  <c r="J1622" i="11" s="1"/>
  <c r="J1623" i="11" s="1"/>
  <c r="J1624" i="11" s="1"/>
  <c r="J1625" i="11" s="1"/>
  <c r="J1626" i="11" s="1"/>
  <c r="J1627" i="11" s="1"/>
  <c r="J1628" i="11" s="1"/>
  <c r="J1629" i="11" s="1"/>
  <c r="J1630" i="11" s="1"/>
  <c r="J1631" i="11" s="1"/>
  <c r="J1632" i="11" s="1"/>
  <c r="J1633" i="11" s="1"/>
  <c r="J1634" i="11" s="1"/>
  <c r="J1635" i="11" s="1"/>
  <c r="J1636" i="11" s="1"/>
  <c r="J1637" i="11" s="1"/>
  <c r="J1638" i="11" s="1"/>
  <c r="J1639" i="11" s="1"/>
  <c r="J1640" i="11" s="1"/>
  <c r="J1641" i="11" s="1"/>
  <c r="J1642" i="11" s="1"/>
  <c r="J1643" i="11" s="1"/>
  <c r="J1644" i="11" s="1"/>
  <c r="J1645" i="11" s="1"/>
  <c r="J1646" i="11" s="1"/>
  <c r="J1647" i="11" s="1"/>
  <c r="J1648" i="11" s="1"/>
  <c r="J1649" i="11" s="1"/>
  <c r="J1650" i="11" s="1"/>
  <c r="J1651" i="11" s="1"/>
  <c r="J1652" i="11" s="1"/>
  <c r="J1653" i="11" s="1"/>
  <c r="J1654" i="11" s="1"/>
  <c r="J1655" i="11" s="1"/>
  <c r="J1656" i="11" s="1"/>
  <c r="J1657" i="11" s="1"/>
  <c r="J1658" i="11" s="1"/>
  <c r="J1659" i="11" s="1"/>
  <c r="J1660" i="11" s="1"/>
  <c r="J1661" i="11" s="1"/>
  <c r="J1662" i="11" s="1"/>
  <c r="J1663" i="11" s="1"/>
  <c r="J1664" i="11" s="1"/>
  <c r="J1665" i="11" s="1"/>
  <c r="J1666" i="11" s="1"/>
  <c r="J1667" i="11" s="1"/>
  <c r="J1668" i="11" s="1"/>
  <c r="J1669" i="11" s="1"/>
  <c r="J1670" i="11" s="1"/>
  <c r="J1671" i="11" s="1"/>
  <c r="J1672" i="11" s="1"/>
  <c r="J1673" i="11" s="1"/>
  <c r="J1674" i="11" s="1"/>
  <c r="J1675" i="11" s="1"/>
  <c r="J1676" i="11" s="1"/>
  <c r="J1677" i="11" s="1"/>
  <c r="J1678" i="11" s="1"/>
  <c r="J1679" i="11" s="1"/>
  <c r="J1680" i="11" s="1"/>
  <c r="J1681" i="11" s="1"/>
  <c r="J1682" i="11" s="1"/>
  <c r="J1683" i="11" s="1"/>
  <c r="J1684" i="11" s="1"/>
  <c r="J1685" i="11" s="1"/>
  <c r="J1686" i="11" s="1"/>
  <c r="J1687" i="11" s="1"/>
  <c r="J1688" i="11" s="1"/>
  <c r="J1689" i="11" s="1"/>
  <c r="J1690" i="11" s="1"/>
  <c r="J1691" i="11" s="1"/>
  <c r="J1692" i="11" s="1"/>
  <c r="J1693" i="11" s="1"/>
  <c r="J1694" i="11" s="1"/>
  <c r="J1695" i="11" s="1"/>
  <c r="J1696" i="11" s="1"/>
  <c r="J1697" i="11" s="1"/>
  <c r="J1698" i="11" s="1"/>
  <c r="J1699" i="11" s="1"/>
  <c r="J1700" i="11" s="1"/>
  <c r="J1701" i="11" s="1"/>
  <c r="J1702" i="11" s="1"/>
  <c r="J1703" i="11" s="1"/>
  <c r="J1704" i="11" s="1"/>
  <c r="J1705" i="11" s="1"/>
  <c r="J1706" i="11" s="1"/>
  <c r="J1707" i="11" s="1"/>
  <c r="J1708" i="11" s="1"/>
  <c r="J1709" i="11" s="1"/>
  <c r="J1710" i="11" s="1"/>
  <c r="J1711" i="11" s="1"/>
  <c r="J1712" i="11" s="1"/>
  <c r="J1713" i="11" s="1"/>
  <c r="J1714" i="11" s="1"/>
  <c r="J1715" i="11" s="1"/>
  <c r="J1716" i="11" s="1"/>
  <c r="J1717" i="11" s="1"/>
  <c r="J1718" i="11" s="1"/>
  <c r="J1719" i="11" s="1"/>
  <c r="J1720" i="11" s="1"/>
  <c r="J1721" i="11" s="1"/>
  <c r="J1722" i="11" s="1"/>
  <c r="J1723" i="11" s="1"/>
  <c r="J1724" i="11" s="1"/>
  <c r="J1725" i="11" s="1"/>
  <c r="J1726" i="11" s="1"/>
  <c r="J1727" i="11" s="1"/>
  <c r="J1728" i="11" s="1"/>
  <c r="J1729" i="11" s="1"/>
  <c r="J1730" i="11" s="1"/>
  <c r="J1731" i="11" s="1"/>
  <c r="J1732" i="11" s="1"/>
  <c r="J1733" i="11" s="1"/>
  <c r="J1734" i="11" s="1"/>
  <c r="J1735" i="11" s="1"/>
  <c r="J1736" i="11" s="1"/>
  <c r="J1737" i="11" s="1"/>
  <c r="J1738" i="11" s="1"/>
  <c r="J1739" i="11" s="1"/>
  <c r="J1740" i="11" s="1"/>
  <c r="J1741" i="11" s="1"/>
  <c r="J1742" i="11" s="1"/>
  <c r="J1743" i="11" s="1"/>
  <c r="J1744" i="11" s="1"/>
  <c r="J1745" i="11" s="1"/>
  <c r="J1746" i="11" s="1"/>
  <c r="J1747" i="11" s="1"/>
  <c r="J1748" i="11" s="1"/>
  <c r="J1749" i="11" s="1"/>
  <c r="J1750" i="11" s="1"/>
  <c r="J1751" i="11" s="1"/>
  <c r="J1752" i="11" s="1"/>
  <c r="J1753" i="11" s="1"/>
  <c r="J1754" i="11" s="1"/>
  <c r="J1755" i="11" s="1"/>
  <c r="J1756" i="11" s="1"/>
  <c r="J1757" i="11" s="1"/>
  <c r="J1758" i="11" s="1"/>
  <c r="J1759" i="11" s="1"/>
  <c r="J1760" i="11" s="1"/>
  <c r="J1761" i="11" s="1"/>
  <c r="J1762" i="11" s="1"/>
  <c r="J1763" i="11" s="1"/>
  <c r="J1764" i="11" s="1"/>
  <c r="J1765" i="11" s="1"/>
  <c r="J1766" i="11" s="1"/>
  <c r="J1767" i="11" s="1"/>
  <c r="J1768" i="11" s="1"/>
  <c r="J1769" i="11" s="1"/>
  <c r="J1770" i="11" s="1"/>
  <c r="J1771" i="11" s="1"/>
  <c r="J1772" i="11" s="1"/>
  <c r="J1773" i="11" s="1"/>
  <c r="J1774" i="11" s="1"/>
  <c r="J1775" i="11" s="1"/>
  <c r="J1776" i="11" s="1"/>
  <c r="J1777" i="11" s="1"/>
  <c r="J1778" i="11" s="1"/>
  <c r="J1779" i="11" s="1"/>
  <c r="J1780" i="11" s="1"/>
  <c r="J1781" i="11" s="1"/>
  <c r="J1782" i="11" s="1"/>
  <c r="J1783" i="11" s="1"/>
  <c r="J1784" i="11" s="1"/>
  <c r="J1785" i="11" s="1"/>
  <c r="J1786" i="11" s="1"/>
  <c r="J1787" i="11" s="1"/>
  <c r="J1788" i="11" s="1"/>
  <c r="J1789" i="11" s="1"/>
  <c r="J1790" i="11" s="1"/>
  <c r="J1791" i="11" s="1"/>
  <c r="J1792" i="11" s="1"/>
  <c r="J1793" i="11" s="1"/>
  <c r="J1794" i="11" s="1"/>
  <c r="J1795" i="11" s="1"/>
  <c r="J1796" i="11" s="1"/>
  <c r="J1797" i="11" s="1"/>
  <c r="J1798" i="11" s="1"/>
  <c r="J1799" i="11" s="1"/>
  <c r="J1800" i="11" s="1"/>
  <c r="J1801" i="11" s="1"/>
  <c r="J1802" i="11" s="1"/>
  <c r="J1803" i="11" s="1"/>
  <c r="J1804" i="11" s="1"/>
  <c r="J1805" i="11" s="1"/>
  <c r="J1806" i="11" s="1"/>
  <c r="J1807" i="11" s="1"/>
  <c r="J1808" i="11" s="1"/>
  <c r="J1809" i="11" s="1"/>
  <c r="J1810" i="11" s="1"/>
  <c r="J1811" i="11" s="1"/>
  <c r="J1812" i="11" s="1"/>
  <c r="J1813" i="11" s="1"/>
  <c r="J1814" i="11" s="1"/>
  <c r="J1815" i="11" s="1"/>
  <c r="J1816" i="11" s="1"/>
  <c r="J1817" i="11" s="1"/>
  <c r="J1818" i="11" s="1"/>
  <c r="J1819" i="11" s="1"/>
  <c r="J1820" i="11" s="1"/>
  <c r="J1821" i="11" s="1"/>
  <c r="J1822" i="11" s="1"/>
  <c r="J1823" i="11" s="1"/>
  <c r="J1824" i="11" s="1"/>
  <c r="J1825" i="11" s="1"/>
  <c r="J1826" i="11" s="1"/>
  <c r="J1827" i="11" s="1"/>
  <c r="J1828" i="11" s="1"/>
  <c r="J1829" i="11" s="1"/>
  <c r="J1830" i="11" s="1"/>
  <c r="J1831" i="11" s="1"/>
  <c r="J1832" i="11" s="1"/>
  <c r="J1833" i="11" s="1"/>
  <c r="J1834" i="11" s="1"/>
  <c r="J1835" i="11" s="1"/>
  <c r="J1836" i="11" s="1"/>
  <c r="J1837" i="11" s="1"/>
  <c r="J1838" i="11" s="1"/>
  <c r="J1839" i="11" s="1"/>
  <c r="J1840" i="11" s="1"/>
  <c r="J1841" i="11" s="1"/>
  <c r="J1842" i="11" s="1"/>
  <c r="J1843" i="11" s="1"/>
  <c r="J1844" i="11" s="1"/>
  <c r="J1845" i="11" s="1"/>
  <c r="J1846" i="11" s="1"/>
  <c r="J1847" i="11" s="1"/>
  <c r="J1848" i="11" s="1"/>
  <c r="J1849" i="11" s="1"/>
  <c r="J1850" i="11" s="1"/>
  <c r="J1851" i="11" s="1"/>
  <c r="J1852" i="11" s="1"/>
  <c r="J1853" i="11" s="1"/>
  <c r="J1854" i="11" s="1"/>
  <c r="J1855" i="11" s="1"/>
  <c r="J1856" i="11" s="1"/>
  <c r="J1857" i="11" s="1"/>
  <c r="J1858" i="11" s="1"/>
  <c r="J1859" i="11" s="1"/>
  <c r="J1860" i="11" s="1"/>
  <c r="J1861" i="11" s="1"/>
  <c r="J1862" i="11" s="1"/>
  <c r="J1863" i="11" s="1"/>
  <c r="J1864" i="11" s="1"/>
  <c r="J1865" i="11" s="1"/>
  <c r="J1866" i="11" s="1"/>
  <c r="J1867" i="11" s="1"/>
  <c r="J1868" i="11" s="1"/>
  <c r="J1869" i="11" s="1"/>
  <c r="J1870" i="11" s="1"/>
  <c r="J1871" i="11" s="1"/>
  <c r="J1872" i="11" s="1"/>
  <c r="J1873" i="11" s="1"/>
  <c r="J1874" i="11" s="1"/>
  <c r="J1875" i="11" s="1"/>
  <c r="J1876" i="11" s="1"/>
  <c r="J1877" i="11" s="1"/>
  <c r="J1878" i="11" s="1"/>
  <c r="J1879" i="11" s="1"/>
  <c r="J1880" i="11" s="1"/>
  <c r="J1881" i="11" s="1"/>
  <c r="J1882" i="11" s="1"/>
  <c r="J1883" i="11" s="1"/>
  <c r="J1884" i="11" s="1"/>
  <c r="J1885" i="11" s="1"/>
  <c r="J1886" i="11" s="1"/>
  <c r="J1887" i="11" s="1"/>
  <c r="J1888" i="11" s="1"/>
  <c r="J1889" i="11" s="1"/>
  <c r="J1890" i="11" s="1"/>
  <c r="J1891" i="11" s="1"/>
  <c r="J1892" i="11" s="1"/>
  <c r="J1893" i="11" s="1"/>
  <c r="J1894" i="11" s="1"/>
  <c r="J1895" i="11" s="1"/>
  <c r="J1896" i="11" s="1"/>
  <c r="J1897" i="11" s="1"/>
  <c r="J1898" i="11" s="1"/>
  <c r="J1899" i="11" s="1"/>
  <c r="J1900" i="11" s="1"/>
  <c r="J1901" i="11" s="1"/>
  <c r="J1902" i="11" s="1"/>
  <c r="J1903" i="11" s="1"/>
  <c r="J1904" i="11" s="1"/>
  <c r="J1905" i="11" s="1"/>
  <c r="J1906" i="11" s="1"/>
  <c r="J1907" i="11" s="1"/>
  <c r="J1908" i="11" s="1"/>
  <c r="J1909" i="11" s="1"/>
  <c r="J1910" i="11" s="1"/>
  <c r="J1911" i="11" s="1"/>
  <c r="J1912" i="11" s="1"/>
  <c r="J1913" i="11" s="1"/>
  <c r="J1914" i="11" s="1"/>
  <c r="J1915" i="11" s="1"/>
  <c r="J1916" i="11" s="1"/>
  <c r="J1917" i="11" s="1"/>
  <c r="J1918" i="11" s="1"/>
  <c r="J1919" i="11" s="1"/>
  <c r="J1920" i="11" s="1"/>
  <c r="J1921" i="11" s="1"/>
  <c r="J1922" i="11" s="1"/>
  <c r="J1923" i="11" s="1"/>
  <c r="J1924" i="11" s="1"/>
  <c r="J1925" i="11" s="1"/>
  <c r="J1926" i="11" s="1"/>
  <c r="J1927" i="11" s="1"/>
  <c r="J1928" i="11" s="1"/>
  <c r="J1929" i="11" s="1"/>
  <c r="J1930" i="11" s="1"/>
  <c r="J1931" i="11" s="1"/>
  <c r="J1932" i="11" s="1"/>
  <c r="J1933" i="11" s="1"/>
  <c r="J1934" i="11" s="1"/>
  <c r="J1935" i="11" s="1"/>
  <c r="J1936" i="11" s="1"/>
  <c r="J1937" i="11" s="1"/>
  <c r="J1938" i="11" s="1"/>
  <c r="J1939" i="11" s="1"/>
  <c r="J1940" i="11" s="1"/>
  <c r="J1941" i="11" s="1"/>
  <c r="J1942" i="11" s="1"/>
  <c r="J1943" i="11" s="1"/>
  <c r="J1944" i="11" s="1"/>
  <c r="J1945" i="11" s="1"/>
  <c r="J1946" i="11" s="1"/>
  <c r="J1947" i="11" s="1"/>
  <c r="J1948" i="11" s="1"/>
  <c r="J1949" i="11" s="1"/>
  <c r="J1950" i="11" s="1"/>
  <c r="J1951" i="11" s="1"/>
  <c r="J1952" i="11" s="1"/>
  <c r="J1953" i="11" s="1"/>
  <c r="J1954" i="11" s="1"/>
  <c r="J1955" i="11" s="1"/>
  <c r="J1956" i="11" s="1"/>
  <c r="J1957" i="11" s="1"/>
  <c r="J1958" i="11" s="1"/>
  <c r="J1959" i="11" s="1"/>
  <c r="J1960" i="11" s="1"/>
  <c r="J1961" i="11" s="1"/>
  <c r="J1962" i="11" s="1"/>
  <c r="J1963" i="11" s="1"/>
  <c r="J1964" i="11" s="1"/>
  <c r="J1965" i="11" s="1"/>
  <c r="J1966" i="11" s="1"/>
  <c r="J1967" i="11" s="1"/>
  <c r="J1968" i="11" s="1"/>
  <c r="J1969" i="11" s="1"/>
  <c r="J1970" i="11" s="1"/>
  <c r="J1971" i="11" s="1"/>
  <c r="J1972" i="11" s="1"/>
  <c r="J1973" i="11" s="1"/>
  <c r="J1974" i="11" s="1"/>
  <c r="J1975" i="11" s="1"/>
  <c r="J1976" i="11" s="1"/>
  <c r="J1977" i="11" s="1"/>
  <c r="J1978" i="11" s="1"/>
  <c r="J1979" i="11" s="1"/>
  <c r="J1980" i="11" s="1"/>
  <c r="J1981" i="11" s="1"/>
  <c r="J1982" i="11" s="1"/>
  <c r="J1983" i="11" s="1"/>
  <c r="J1984" i="11" s="1"/>
  <c r="J1985" i="11" s="1"/>
  <c r="J1986" i="11" s="1"/>
  <c r="J1987" i="11" s="1"/>
  <c r="J1988" i="11" s="1"/>
  <c r="J1989" i="11" s="1"/>
  <c r="J1990" i="11" s="1"/>
  <c r="J1991" i="11" s="1"/>
  <c r="J1992" i="11" s="1"/>
  <c r="J1993" i="11" s="1"/>
  <c r="J1994" i="11" s="1"/>
  <c r="J1995" i="11" s="1"/>
  <c r="J1996" i="11" s="1"/>
  <c r="J1997" i="11" s="1"/>
  <c r="J1998" i="11" s="1"/>
  <c r="J1999" i="11" s="1"/>
  <c r="J2000" i="11" s="1"/>
  <c r="J2001" i="11" s="1"/>
  <c r="J2002" i="11" s="1"/>
  <c r="J2003" i="11" s="1"/>
  <c r="J2004" i="11" s="1"/>
  <c r="J2005" i="11" s="1"/>
  <c r="J2006" i="11" s="1"/>
  <c r="J2007" i="11" s="1"/>
  <c r="J2008" i="11" s="1"/>
  <c r="J2009" i="11" s="1"/>
  <c r="J2010" i="11" s="1"/>
  <c r="J2011" i="11" s="1"/>
  <c r="J2012" i="11" s="1"/>
  <c r="J2013" i="11" s="1"/>
  <c r="J2014" i="11" s="1"/>
  <c r="J2015" i="11" s="1"/>
  <c r="J2016" i="11" s="1"/>
  <c r="J2017" i="11" s="1"/>
  <c r="J2018" i="11" s="1"/>
  <c r="J2019" i="11" s="1"/>
  <c r="J2020" i="11" s="1"/>
  <c r="J2021" i="11" s="1"/>
  <c r="J2022" i="11" s="1"/>
  <c r="J2023" i="11" s="1"/>
  <c r="J2024" i="11" s="1"/>
  <c r="J2025" i="11" s="1"/>
  <c r="J2026" i="11" s="1"/>
  <c r="J2027" i="11" s="1"/>
  <c r="J2028" i="11" s="1"/>
  <c r="J2029" i="11" s="1"/>
  <c r="J2030" i="11" s="1"/>
  <c r="J2031" i="11" s="1"/>
  <c r="J2032" i="11" s="1"/>
  <c r="J2033" i="11" s="1"/>
  <c r="J2034" i="11" s="1"/>
  <c r="J2035" i="11" s="1"/>
  <c r="J2036" i="11" s="1"/>
  <c r="J2037" i="11" s="1"/>
  <c r="J2038" i="11" s="1"/>
  <c r="J2039" i="11" s="1"/>
  <c r="J2040" i="11" s="1"/>
  <c r="J2041" i="11" s="1"/>
  <c r="J2042" i="11" s="1"/>
  <c r="J2043" i="11" s="1"/>
  <c r="J2044" i="11" s="1"/>
  <c r="J2045" i="11" s="1"/>
  <c r="J2046" i="11" s="1"/>
  <c r="J2047" i="11" s="1"/>
  <c r="J2070" i="11"/>
  <c r="J2071" i="11"/>
  <c r="J2073" i="11"/>
  <c r="J2074" i="11" s="1"/>
  <c r="J2075" i="11" s="1"/>
  <c r="J2076" i="11" s="1"/>
  <c r="J2077" i="11" s="1"/>
  <c r="J2078" i="11" s="1"/>
  <c r="J2079" i="11" s="1"/>
  <c r="J2080" i="11" s="1"/>
  <c r="J2081" i="11" s="1"/>
  <c r="J2082" i="11" s="1"/>
  <c r="J2083" i="11" s="1"/>
  <c r="J2084" i="11" s="1"/>
  <c r="J2085" i="11" s="1"/>
  <c r="J2086" i="11" s="1"/>
  <c r="J2087" i="11" s="1"/>
  <c r="J2088" i="11" s="1"/>
  <c r="J2089" i="11" s="1"/>
  <c r="J2090" i="11" s="1"/>
  <c r="J2091" i="11" s="1"/>
  <c r="J2092" i="11" s="1"/>
  <c r="J2093" i="11" s="1"/>
  <c r="J2094" i="11" s="1"/>
  <c r="J2095" i="11" s="1"/>
  <c r="J2096" i="11" s="1"/>
  <c r="J2097" i="11" s="1"/>
  <c r="J2098" i="11" s="1"/>
  <c r="J2099" i="11" s="1"/>
  <c r="J2100" i="11" s="1"/>
  <c r="J2101" i="11" s="1"/>
  <c r="J2102" i="11" s="1"/>
  <c r="J2103" i="11" s="1"/>
  <c r="J2104" i="11" s="1"/>
  <c r="J2105" i="11" s="1"/>
  <c r="J2106" i="11" s="1"/>
  <c r="J2107" i="11" s="1"/>
  <c r="J2108" i="11" s="1"/>
  <c r="J2109" i="11" s="1"/>
  <c r="J2110" i="11" s="1"/>
  <c r="J2111" i="11" s="1"/>
  <c r="J2112" i="11" s="1"/>
  <c r="J2113" i="11" s="1"/>
  <c r="J2114" i="11" s="1"/>
  <c r="J2115" i="11" s="1"/>
  <c r="J2116" i="11" s="1"/>
  <c r="J2117" i="11" s="1"/>
  <c r="J2118" i="11" s="1"/>
  <c r="J2119" i="11" s="1"/>
  <c r="J2120" i="11" s="1"/>
  <c r="J2121" i="11" s="1"/>
  <c r="J2122" i="11" s="1"/>
  <c r="J2123" i="11" s="1"/>
  <c r="J2124" i="11" s="1"/>
  <c r="J2125" i="11" s="1"/>
  <c r="J2126" i="11" s="1"/>
  <c r="J2127" i="11" s="1"/>
  <c r="J2128" i="11" s="1"/>
  <c r="J2129" i="11" s="1"/>
  <c r="J2130" i="11" s="1"/>
  <c r="J2131" i="11" s="1"/>
  <c r="J2132" i="11" s="1"/>
  <c r="J2133" i="11" s="1"/>
  <c r="J2134" i="11" s="1"/>
  <c r="J2135" i="11" s="1"/>
  <c r="J2136" i="11" s="1"/>
  <c r="J2137" i="11" s="1"/>
  <c r="J2138" i="11" s="1"/>
  <c r="J2139" i="11" s="1"/>
  <c r="J2140" i="11" s="1"/>
  <c r="J2141" i="11" s="1"/>
  <c r="J2142" i="11" s="1"/>
  <c r="J2143" i="11" s="1"/>
  <c r="J2144" i="11" s="1"/>
  <c r="J2145" i="11" s="1"/>
  <c r="J2146" i="11" s="1"/>
  <c r="J2147" i="11" s="1"/>
  <c r="J2148" i="11" s="1"/>
  <c r="J2149" i="11" s="1"/>
  <c r="J2150" i="11" s="1"/>
  <c r="J2151" i="11" s="1"/>
  <c r="J2152" i="11" s="1"/>
  <c r="J2153" i="11" s="1"/>
  <c r="J2154" i="11" s="1"/>
  <c r="J2155" i="11" s="1"/>
  <c r="J2156" i="11" s="1"/>
  <c r="J2157" i="11" s="1"/>
  <c r="J2158" i="11" s="1"/>
  <c r="J2159" i="11" s="1"/>
  <c r="J2160" i="11" s="1"/>
  <c r="J2161" i="11" s="1"/>
  <c r="J2162" i="11" s="1"/>
  <c r="J2163" i="11" s="1"/>
  <c r="J2164" i="11" s="1"/>
  <c r="J2165" i="11" s="1"/>
  <c r="J2166" i="11" s="1"/>
  <c r="J2167" i="11" s="1"/>
  <c r="J2168" i="11" s="1"/>
  <c r="J2169" i="11" s="1"/>
  <c r="J2170" i="11" s="1"/>
  <c r="J2171" i="11" s="1"/>
  <c r="J2172" i="11" s="1"/>
  <c r="J2173" i="11" s="1"/>
  <c r="J2174" i="11" s="1"/>
  <c r="J2175" i="11" s="1"/>
  <c r="J2176" i="11" s="1"/>
  <c r="J2177" i="11" s="1"/>
  <c r="J2178" i="11" s="1"/>
  <c r="J2179" i="11" s="1"/>
  <c r="J2180" i="11" s="1"/>
  <c r="J2181" i="11" s="1"/>
  <c r="J2182" i="11" s="1"/>
  <c r="J2183" i="11" s="1"/>
  <c r="J2184" i="11" s="1"/>
  <c r="J2185" i="11" s="1"/>
  <c r="J2186" i="11" s="1"/>
  <c r="J2187" i="11" s="1"/>
  <c r="J2188" i="11" s="1"/>
  <c r="J2189" i="11" s="1"/>
  <c r="J2190" i="11" s="1"/>
  <c r="J2191" i="11" s="1"/>
  <c r="J2192" i="11" s="1"/>
  <c r="J2193" i="11" s="1"/>
  <c r="J2194" i="11" s="1"/>
  <c r="J2195" i="11" s="1"/>
  <c r="J2196" i="11" s="1"/>
  <c r="J2197" i="11" s="1"/>
  <c r="J2198" i="11" s="1"/>
  <c r="J2199" i="11" s="1"/>
  <c r="J2200" i="11" s="1"/>
  <c r="J2201" i="11" s="1"/>
  <c r="J2202" i="11" s="1"/>
  <c r="J2203" i="11" s="1"/>
  <c r="J2204" i="11" s="1"/>
  <c r="J2205" i="11" s="1"/>
  <c r="J2206" i="11" s="1"/>
  <c r="J2207" i="11" s="1"/>
  <c r="J2208" i="11" s="1"/>
  <c r="J2209" i="11" s="1"/>
  <c r="J2210" i="11" s="1"/>
  <c r="J2211" i="11" s="1"/>
  <c r="J2212" i="11" s="1"/>
  <c r="J2213" i="11" s="1"/>
  <c r="J2214" i="11" s="1"/>
  <c r="J2215" i="11" s="1"/>
  <c r="J2216" i="11" s="1"/>
  <c r="J2217" i="11" s="1"/>
  <c r="J2218" i="11" s="1"/>
  <c r="J2219" i="11" s="1"/>
  <c r="J2220" i="11" s="1"/>
  <c r="J2221" i="11" s="1"/>
  <c r="J2222" i="11" s="1"/>
  <c r="J2223" i="11" s="1"/>
  <c r="J2224" i="11" s="1"/>
  <c r="J2225" i="11" s="1"/>
  <c r="J2226" i="11" s="1"/>
  <c r="J2227" i="11" s="1"/>
  <c r="J2228" i="11" s="1"/>
  <c r="J2229" i="11" s="1"/>
  <c r="J2230" i="11" s="1"/>
  <c r="J2231" i="11" s="1"/>
  <c r="J2232" i="11" s="1"/>
  <c r="J2233" i="11" s="1"/>
  <c r="J2234" i="11" s="1"/>
  <c r="J2235" i="11" s="1"/>
  <c r="J2236" i="11" s="1"/>
  <c r="J2237" i="11" s="1"/>
  <c r="J2238" i="11" s="1"/>
  <c r="J2239" i="11" s="1"/>
  <c r="J2240" i="11" s="1"/>
  <c r="J2241" i="11" s="1"/>
  <c r="J2242" i="11" s="1"/>
  <c r="J2243" i="11" s="1"/>
  <c r="J2244" i="11" s="1"/>
  <c r="J2245" i="11" s="1"/>
  <c r="J2246" i="11" s="1"/>
  <c r="J2247" i="11" s="1"/>
  <c r="J2248" i="11" s="1"/>
  <c r="J2249" i="11" s="1"/>
  <c r="J2250" i="11" s="1"/>
  <c r="J2251" i="11" s="1"/>
  <c r="J2252" i="11" s="1"/>
  <c r="J2253" i="11" s="1"/>
  <c r="J2254" i="11" s="1"/>
  <c r="J2255" i="11" s="1"/>
  <c r="J2256" i="11" s="1"/>
  <c r="J2257" i="11" s="1"/>
  <c r="J2258" i="11" s="1"/>
  <c r="J2259" i="11" s="1"/>
  <c r="J2260" i="11" s="1"/>
  <c r="J2261" i="11" s="1"/>
  <c r="J2262" i="11" s="1"/>
  <c r="J2263" i="11" s="1"/>
  <c r="J2264" i="11" s="1"/>
  <c r="J2265" i="11" s="1"/>
  <c r="J2266" i="11" s="1"/>
  <c r="J2267" i="11" s="1"/>
  <c r="J2268" i="11" s="1"/>
  <c r="J2269" i="11" s="1"/>
  <c r="J2270" i="11" s="1"/>
  <c r="J2271" i="11" s="1"/>
  <c r="J2272" i="11" s="1"/>
  <c r="J2273" i="11" s="1"/>
  <c r="J2274" i="11" s="1"/>
  <c r="J2275" i="11" s="1"/>
  <c r="J2276" i="11" s="1"/>
  <c r="J2277" i="11" s="1"/>
  <c r="J2278" i="11" s="1"/>
  <c r="J2279" i="11" s="1"/>
  <c r="J2280" i="11" s="1"/>
  <c r="J2281" i="11" s="1"/>
  <c r="J2282" i="11" s="1"/>
  <c r="J2283" i="11" s="1"/>
  <c r="J2284" i="11" s="1"/>
  <c r="J2285" i="11" s="1"/>
  <c r="J2286" i="11" s="1"/>
  <c r="J2287" i="11" s="1"/>
  <c r="J2288" i="11" s="1"/>
  <c r="J2289" i="11" s="1"/>
  <c r="J2290" i="11" s="1"/>
  <c r="J2291" i="11" s="1"/>
  <c r="J2292" i="11" s="1"/>
  <c r="J2293" i="11" s="1"/>
  <c r="J2294" i="11" s="1"/>
  <c r="J2295" i="11" s="1"/>
  <c r="J2296" i="11" s="1"/>
  <c r="J2297" i="11" s="1"/>
  <c r="J2298" i="11" s="1"/>
  <c r="J2299" i="11" s="1"/>
  <c r="J2300" i="11" s="1"/>
  <c r="J2301" i="11" s="1"/>
  <c r="J2302" i="11" s="1"/>
  <c r="J2303" i="11" s="1"/>
  <c r="J2304" i="11" s="1"/>
  <c r="J2305" i="11" s="1"/>
  <c r="J2306" i="11" s="1"/>
  <c r="J2307" i="11" s="1"/>
  <c r="J2308" i="11" s="1"/>
  <c r="J2309" i="11" s="1"/>
  <c r="J2310" i="11" s="1"/>
  <c r="J2311" i="11" s="1"/>
  <c r="J2312" i="11" s="1"/>
  <c r="J2313" i="11" s="1"/>
  <c r="J2314" i="11" s="1"/>
  <c r="J2315" i="11" s="1"/>
  <c r="J2316" i="11" s="1"/>
  <c r="J2317" i="11" s="1"/>
  <c r="J2318" i="11" s="1"/>
  <c r="J2319" i="11" s="1"/>
  <c r="J2320" i="11" s="1"/>
  <c r="J2321" i="11" s="1"/>
  <c r="J2322" i="11" s="1"/>
  <c r="J2323" i="11" s="1"/>
  <c r="J2324" i="11" s="1"/>
  <c r="J2325" i="11" s="1"/>
  <c r="J2326" i="11" s="1"/>
  <c r="J2327" i="11" s="1"/>
  <c r="J2328" i="11" s="1"/>
  <c r="J2329" i="11" s="1"/>
  <c r="J2330" i="11" s="1"/>
  <c r="J2331" i="11" s="1"/>
  <c r="J2332" i="11" s="1"/>
  <c r="J2333" i="11" s="1"/>
  <c r="J2334" i="11" s="1"/>
  <c r="J2335" i="11" s="1"/>
  <c r="J2336" i="11" s="1"/>
  <c r="J2337" i="11" s="1"/>
  <c r="J2338" i="11" s="1"/>
  <c r="J2339" i="11" s="1"/>
  <c r="J2340" i="11" s="1"/>
  <c r="J2341" i="11" s="1"/>
  <c r="J2342" i="11" s="1"/>
  <c r="J2343" i="11" s="1"/>
  <c r="J2344" i="11" s="1"/>
  <c r="J2345" i="11" s="1"/>
  <c r="J2346" i="11" s="1"/>
  <c r="J2347" i="11" s="1"/>
  <c r="J2348" i="11" s="1"/>
  <c r="J2349" i="11" s="1"/>
  <c r="J2350" i="11" s="1"/>
  <c r="J2351" i="11" s="1"/>
  <c r="J2352" i="11" s="1"/>
  <c r="J2353" i="11" s="1"/>
  <c r="J2354" i="11" s="1"/>
  <c r="J2355" i="11" s="1"/>
  <c r="J2356" i="11" s="1"/>
  <c r="J2357" i="11" s="1"/>
  <c r="J2358" i="11" s="1"/>
  <c r="J2359" i="11" s="1"/>
  <c r="J2360" i="11" s="1"/>
  <c r="J2361" i="11" s="1"/>
  <c r="J2362" i="11" s="1"/>
  <c r="J2363" i="11" s="1"/>
  <c r="J2364" i="11" s="1"/>
  <c r="J2365" i="11" s="1"/>
  <c r="J2366" i="11" s="1"/>
  <c r="J2367" i="11" s="1"/>
  <c r="J2368" i="11" s="1"/>
  <c r="J2369" i="11" s="1"/>
  <c r="J2370" i="11" s="1"/>
  <c r="J2371" i="11" s="1"/>
  <c r="J2372" i="11" s="1"/>
  <c r="J2373" i="11" s="1"/>
  <c r="J2374" i="11" s="1"/>
  <c r="J2375" i="11" s="1"/>
  <c r="J2376" i="11" s="1"/>
  <c r="J2377" i="11" s="1"/>
  <c r="J2378" i="11" s="1"/>
  <c r="J2379" i="11" s="1"/>
  <c r="J2380" i="11" s="1"/>
  <c r="J2381" i="11" s="1"/>
  <c r="J2382" i="11" s="1"/>
  <c r="J2383" i="11" s="1"/>
  <c r="J2384" i="11" s="1"/>
  <c r="J2385" i="11" s="1"/>
  <c r="J2386" i="11" s="1"/>
  <c r="J2387" i="11" s="1"/>
  <c r="J2388" i="11" s="1"/>
  <c r="J2389" i="11" s="1"/>
  <c r="J2390" i="11" s="1"/>
  <c r="J2391" i="11" s="1"/>
  <c r="J2392" i="11" s="1"/>
  <c r="J2393" i="11" s="1"/>
  <c r="J2394" i="11" s="1"/>
  <c r="J2395" i="11" s="1"/>
  <c r="J2396" i="11" s="1"/>
  <c r="J2397" i="11" s="1"/>
  <c r="J2398" i="11" s="1"/>
  <c r="J2399" i="11" s="1"/>
  <c r="J2400" i="11" s="1"/>
  <c r="J2401" i="11" s="1"/>
  <c r="J2402" i="11" s="1"/>
  <c r="J2403" i="11" s="1"/>
  <c r="J2404" i="11" s="1"/>
  <c r="J2405" i="11" s="1"/>
  <c r="J2406" i="11" s="1"/>
  <c r="J2407" i="11" s="1"/>
  <c r="J2408" i="11" s="1"/>
  <c r="J2409" i="11" s="1"/>
  <c r="J2410" i="11" s="1"/>
  <c r="J2411" i="11" s="1"/>
  <c r="J2412" i="11" s="1"/>
  <c r="J2413" i="11" s="1"/>
  <c r="J2414" i="11" s="1"/>
  <c r="J2415" i="11" s="1"/>
  <c r="J2416" i="11" s="1"/>
  <c r="J2417" i="11" s="1"/>
  <c r="J2418" i="11" s="1"/>
  <c r="J2419" i="11" s="1"/>
  <c r="J2420" i="11" s="1"/>
  <c r="J2421" i="11" s="1"/>
  <c r="J2422" i="11" s="1"/>
  <c r="J2423" i="11" s="1"/>
  <c r="J2424" i="11" s="1"/>
  <c r="J2425" i="11" s="1"/>
  <c r="J2426" i="11" s="1"/>
  <c r="J2427" i="11" s="1"/>
  <c r="J2428" i="11" s="1"/>
  <c r="J2429" i="11" s="1"/>
  <c r="J2430" i="11" s="1"/>
  <c r="J2431" i="11" s="1"/>
  <c r="J2432" i="11" s="1"/>
  <c r="J2433" i="11" s="1"/>
  <c r="J2434" i="11" s="1"/>
  <c r="J2435" i="11" s="1"/>
  <c r="J2436" i="11" s="1"/>
  <c r="J2437" i="11" s="1"/>
  <c r="J2438" i="11" s="1"/>
  <c r="J2439" i="11" s="1"/>
  <c r="J2440" i="11" s="1"/>
  <c r="J2441" i="11" s="1"/>
  <c r="J2442" i="11" s="1"/>
  <c r="J2443" i="11" s="1"/>
  <c r="J2444" i="11" s="1"/>
  <c r="J2445" i="11" s="1"/>
  <c r="J2446" i="11" s="1"/>
  <c r="J2447" i="11" s="1"/>
  <c r="J2448" i="11" s="1"/>
  <c r="J2449" i="11" s="1"/>
  <c r="J2450" i="11" s="1"/>
  <c r="J2451" i="11" s="1"/>
  <c r="J2452" i="11" s="1"/>
  <c r="J2453" i="11" s="1"/>
  <c r="J2454" i="11" s="1"/>
  <c r="J2455" i="11" s="1"/>
  <c r="J2456" i="11" s="1"/>
  <c r="J2457" i="11" s="1"/>
  <c r="J2458" i="11" s="1"/>
  <c r="J2459" i="11" s="1"/>
  <c r="J2460" i="11" s="1"/>
  <c r="J2461" i="11" s="1"/>
  <c r="J2462" i="11" s="1"/>
  <c r="J2463" i="11" s="1"/>
  <c r="J2464" i="11" s="1"/>
  <c r="J2465" i="11" s="1"/>
  <c r="J2466" i="11" s="1"/>
  <c r="J2467" i="11" s="1"/>
  <c r="J2468" i="11" s="1"/>
  <c r="J2469" i="11" s="1"/>
  <c r="J2470" i="11" s="1"/>
  <c r="J2471" i="11" s="1"/>
  <c r="J2472" i="11" s="1"/>
  <c r="J2473" i="11" s="1"/>
  <c r="J2474" i="11" s="1"/>
  <c r="J2475" i="11" s="1"/>
  <c r="J2476" i="11" s="1"/>
  <c r="J2477" i="11" s="1"/>
  <c r="J2478" i="11" s="1"/>
  <c r="J2479" i="11" s="1"/>
  <c r="J2480" i="11" s="1"/>
  <c r="J2481" i="11" s="1"/>
  <c r="J2482" i="11" s="1"/>
  <c r="J2483" i="11" s="1"/>
  <c r="J2484" i="11" s="1"/>
  <c r="J2485" i="11" s="1"/>
  <c r="J2486" i="11" s="1"/>
  <c r="J2487" i="11" s="1"/>
  <c r="J2488" i="11" s="1"/>
  <c r="J2489" i="11" s="1"/>
  <c r="J2490" i="11" s="1"/>
  <c r="J2491" i="11" s="1"/>
  <c r="J2492" i="11" s="1"/>
  <c r="J2493" i="11" s="1"/>
  <c r="J2494" i="11" s="1"/>
  <c r="J2495" i="11" s="1"/>
  <c r="J2496" i="11" s="1"/>
  <c r="J2497" i="11" s="1"/>
  <c r="J2498" i="11" s="1"/>
  <c r="J2499" i="11" s="1"/>
  <c r="J2500" i="11" s="1"/>
  <c r="J2501" i="11" s="1"/>
  <c r="J2502" i="11" s="1"/>
  <c r="J2503" i="11" s="1"/>
  <c r="J2504" i="11" s="1"/>
  <c r="J2505" i="11" s="1"/>
  <c r="J2506" i="11" s="1"/>
  <c r="J2507" i="11" s="1"/>
  <c r="J2508" i="11" s="1"/>
  <c r="J2509" i="11" s="1"/>
  <c r="J2510" i="11" s="1"/>
  <c r="J2511" i="11" s="1"/>
  <c r="J2512" i="11" s="1"/>
  <c r="J2513" i="11" s="1"/>
  <c r="J2514" i="11" s="1"/>
  <c r="J2515" i="11" s="1"/>
  <c r="J2516" i="11" s="1"/>
  <c r="J2517" i="11" s="1"/>
  <c r="J2518" i="11" s="1"/>
  <c r="J2519" i="11" s="1"/>
  <c r="J2520" i="11" s="1"/>
  <c r="J2521" i="11" s="1"/>
  <c r="J2522" i="11" s="1"/>
  <c r="J2523" i="11" s="1"/>
  <c r="J2524" i="11" s="1"/>
  <c r="J2525" i="11" s="1"/>
  <c r="J2526" i="11" s="1"/>
  <c r="J2527" i="11" s="1"/>
  <c r="J2528" i="11" s="1"/>
  <c r="J2529" i="11" s="1"/>
  <c r="J2530" i="11" s="1"/>
  <c r="J2531" i="11" s="1"/>
  <c r="J2532" i="11" s="1"/>
  <c r="J2533" i="11" s="1"/>
  <c r="J2534" i="11" s="1"/>
  <c r="J2535" i="11" s="1"/>
  <c r="J2536" i="11" s="1"/>
  <c r="J2537" i="11" s="1"/>
  <c r="J2538" i="11" s="1"/>
  <c r="J2539" i="11" s="1"/>
  <c r="J2540" i="11" s="1"/>
  <c r="J2541" i="11" s="1"/>
  <c r="J2542" i="11" s="1"/>
  <c r="J2543" i="11" s="1"/>
  <c r="J2544" i="11" s="1"/>
  <c r="J2545" i="11" s="1"/>
  <c r="J2546" i="11" s="1"/>
  <c r="J2547" i="11" s="1"/>
  <c r="J2548" i="11" s="1"/>
  <c r="J2549" i="11" s="1"/>
  <c r="J2550" i="11" s="1"/>
  <c r="J2551" i="11" s="1"/>
  <c r="J2552" i="11" s="1"/>
  <c r="J2553" i="11" s="1"/>
  <c r="J2554" i="11" s="1"/>
  <c r="J2555" i="11" s="1"/>
  <c r="J2556" i="11" s="1"/>
  <c r="J2557" i="11" s="1"/>
  <c r="J2558" i="11" s="1"/>
  <c r="J2559" i="11" s="1"/>
  <c r="J2560" i="11" s="1"/>
  <c r="J2561" i="11" s="1"/>
  <c r="J2562" i="11" s="1"/>
  <c r="J2563" i="11" s="1"/>
  <c r="J2564" i="11" s="1"/>
  <c r="J2565" i="11" s="1"/>
  <c r="J2566" i="11" s="1"/>
  <c r="J2567" i="11" s="1"/>
  <c r="J2568" i="11" s="1"/>
  <c r="J2569" i="11" s="1"/>
  <c r="J2570" i="11" s="1"/>
  <c r="J2571" i="11" s="1"/>
  <c r="J2572" i="11" s="1"/>
  <c r="J2573" i="11" s="1"/>
  <c r="J2574" i="11" s="1"/>
  <c r="J2575" i="11" s="1"/>
  <c r="J2576" i="11" s="1"/>
  <c r="J2577" i="11" s="1"/>
  <c r="J2578" i="11" s="1"/>
  <c r="J2579" i="11" s="1"/>
  <c r="J2580" i="11" s="1"/>
  <c r="J2581" i="11" s="1"/>
  <c r="J2582" i="11" s="1"/>
  <c r="J2583" i="11" s="1"/>
  <c r="J2584" i="11" s="1"/>
  <c r="J2585" i="11" s="1"/>
  <c r="J2586" i="11" s="1"/>
  <c r="J2587" i="11" s="1"/>
  <c r="J2588" i="11" s="1"/>
  <c r="J2589" i="11" s="1"/>
  <c r="J2590" i="11" s="1"/>
  <c r="J2591" i="11" s="1"/>
  <c r="J2592" i="11" s="1"/>
  <c r="J2593" i="11" s="1"/>
  <c r="J2594" i="11" s="1"/>
  <c r="J2595" i="11" s="1"/>
  <c r="J2596" i="11" s="1"/>
  <c r="J2597" i="11" s="1"/>
  <c r="J2598" i="11" s="1"/>
  <c r="J2599" i="11" s="1"/>
  <c r="J2600" i="11" s="1"/>
  <c r="J2601" i="11" s="1"/>
  <c r="J2602" i="11" s="1"/>
  <c r="J2603" i="11" s="1"/>
  <c r="J2604" i="11" s="1"/>
  <c r="J2605" i="11" s="1"/>
  <c r="J2606" i="11" s="1"/>
  <c r="J2607" i="11" s="1"/>
  <c r="J2608" i="11" s="1"/>
  <c r="J2609" i="11" s="1"/>
  <c r="J2610" i="11" s="1"/>
  <c r="J2611" i="11" s="1"/>
  <c r="J2612" i="11" s="1"/>
  <c r="J2613" i="11" s="1"/>
  <c r="J2614" i="11" s="1"/>
  <c r="J2615" i="11" s="1"/>
  <c r="J2616" i="11" s="1"/>
  <c r="J2617" i="11" s="1"/>
  <c r="J2618" i="11" s="1"/>
  <c r="J2619" i="11" s="1"/>
  <c r="J2620" i="11" s="1"/>
  <c r="J2621" i="11" s="1"/>
  <c r="J2622" i="11" s="1"/>
  <c r="J2623" i="11" s="1"/>
  <c r="J2624" i="11" s="1"/>
  <c r="J2625" i="11" s="1"/>
  <c r="J2626" i="11" s="1"/>
  <c r="J2627" i="11" s="1"/>
  <c r="J2628" i="11" s="1"/>
  <c r="J2629" i="11" s="1"/>
  <c r="J2630" i="11" s="1"/>
  <c r="J2631" i="11" s="1"/>
  <c r="J2632" i="11" s="1"/>
  <c r="J2633" i="11" s="1"/>
  <c r="J2634" i="11" s="1"/>
  <c r="J2635" i="11" s="1"/>
  <c r="J2636" i="11" s="1"/>
  <c r="J2637" i="11" s="1"/>
  <c r="J2638" i="11" s="1"/>
  <c r="J2639" i="11" s="1"/>
  <c r="J2640" i="11" s="1"/>
  <c r="J2641" i="11" s="1"/>
  <c r="J2642" i="11" s="1"/>
  <c r="J2643" i="11" s="1"/>
  <c r="J2644" i="11" s="1"/>
  <c r="J2645" i="11" s="1"/>
  <c r="J2646" i="11" s="1"/>
  <c r="J2647" i="11" s="1"/>
  <c r="J2648" i="11" s="1"/>
  <c r="J2649" i="11" s="1"/>
  <c r="J2650" i="11" s="1"/>
  <c r="J2651" i="11" s="1"/>
  <c r="J2652" i="11" s="1"/>
  <c r="J2653" i="11" s="1"/>
  <c r="J2654" i="11" s="1"/>
  <c r="J2655" i="11" s="1"/>
  <c r="J2656" i="11" s="1"/>
  <c r="J2657" i="11" s="1"/>
  <c r="J2658" i="11" s="1"/>
  <c r="J2659" i="11" s="1"/>
  <c r="J2660" i="11" s="1"/>
  <c r="J2661" i="11" s="1"/>
  <c r="J2662" i="11" s="1"/>
  <c r="J2663" i="11" s="1"/>
  <c r="J2664" i="11" s="1"/>
  <c r="J2665" i="11" s="1"/>
  <c r="J2666" i="11" s="1"/>
  <c r="J2667" i="11" s="1"/>
  <c r="J2668" i="11" s="1"/>
  <c r="J2669" i="11" s="1"/>
  <c r="J2670" i="11" s="1"/>
  <c r="J2671" i="11" s="1"/>
  <c r="J2672" i="11" s="1"/>
  <c r="J2673" i="11" s="1"/>
  <c r="J2674" i="11" s="1"/>
  <c r="J2675" i="11" s="1"/>
  <c r="J2676" i="11" s="1"/>
  <c r="J2677" i="11" s="1"/>
  <c r="J2678" i="11" s="1"/>
  <c r="J2679" i="11" s="1"/>
  <c r="J2680" i="11" s="1"/>
  <c r="J2681" i="11" s="1"/>
  <c r="J2682" i="11" s="1"/>
  <c r="J2683" i="11" s="1"/>
  <c r="J2684" i="11" s="1"/>
  <c r="J2685" i="11" s="1"/>
  <c r="J2686" i="11" s="1"/>
  <c r="J2687" i="11" s="1"/>
  <c r="J2688" i="11" s="1"/>
  <c r="J2689" i="11" s="1"/>
  <c r="J2690" i="11" s="1"/>
  <c r="J2691" i="11" s="1"/>
  <c r="J2692" i="11" s="1"/>
  <c r="J2693" i="11" s="1"/>
  <c r="J2694" i="11" s="1"/>
  <c r="J2695" i="11" s="1"/>
  <c r="J2696" i="11" s="1"/>
  <c r="J2697" i="11" s="1"/>
  <c r="J2698" i="11" s="1"/>
  <c r="J2699" i="11" s="1"/>
  <c r="J2700" i="11" s="1"/>
  <c r="J2701" i="11" s="1"/>
  <c r="J2702" i="11" s="1"/>
  <c r="J2703" i="11" s="1"/>
  <c r="J2704" i="11" s="1"/>
  <c r="J2705" i="11" s="1"/>
  <c r="J2706" i="11" s="1"/>
  <c r="J2707" i="11" s="1"/>
  <c r="J2708" i="11" s="1"/>
  <c r="J2709" i="11" s="1"/>
  <c r="J2710" i="11" s="1"/>
  <c r="J2711" i="11" s="1"/>
  <c r="J2712" i="11" s="1"/>
  <c r="J2713" i="11" s="1"/>
  <c r="J2714" i="11" s="1"/>
  <c r="J2715" i="11" s="1"/>
  <c r="J2716" i="11" s="1"/>
  <c r="J2717" i="11" s="1"/>
  <c r="J2718" i="11" s="1"/>
  <c r="J2719" i="11" s="1"/>
  <c r="J2720" i="11" s="1"/>
  <c r="J2721" i="11" s="1"/>
  <c r="J2722" i="11" s="1"/>
  <c r="J2723" i="11" s="1"/>
  <c r="J2724" i="11" s="1"/>
  <c r="J2725" i="11" s="1"/>
  <c r="J2726" i="11" s="1"/>
  <c r="J2727" i="11" s="1"/>
  <c r="J2728" i="11" s="1"/>
  <c r="J2729" i="11" s="1"/>
  <c r="J2730" i="11" s="1"/>
  <c r="J2731" i="11" s="1"/>
  <c r="J2732" i="11" s="1"/>
  <c r="J2733" i="11" s="1"/>
  <c r="J2734" i="11" s="1"/>
  <c r="J2735" i="11" s="1"/>
  <c r="J2736" i="11" s="1"/>
  <c r="J2737" i="11" s="1"/>
  <c r="J2738" i="11" s="1"/>
  <c r="J2739" i="11" s="1"/>
  <c r="J2740" i="11" s="1"/>
  <c r="J2741" i="11" s="1"/>
  <c r="J2742" i="11" s="1"/>
  <c r="J2743" i="11" s="1"/>
  <c r="J2744" i="11" s="1"/>
  <c r="J2745" i="11" s="1"/>
  <c r="J2746" i="11" s="1"/>
  <c r="J2747" i="11" s="1"/>
  <c r="J2748" i="11" s="1"/>
  <c r="J2749" i="11" s="1"/>
  <c r="J2750" i="11" s="1"/>
  <c r="J2751" i="11" s="1"/>
  <c r="J2752" i="11" s="1"/>
  <c r="J2753" i="11" s="1"/>
  <c r="J2754" i="11" s="1"/>
  <c r="J2755" i="11" s="1"/>
  <c r="J2756" i="11" s="1"/>
  <c r="J2757" i="11" s="1"/>
  <c r="J2758" i="11" s="1"/>
  <c r="J2759" i="11" s="1"/>
  <c r="J2760" i="11" s="1"/>
  <c r="J2761" i="11" s="1"/>
  <c r="J2762" i="11" s="1"/>
  <c r="J2763" i="11" s="1"/>
  <c r="J2764" i="11" s="1"/>
  <c r="J2765" i="11" s="1"/>
  <c r="J2766" i="11" s="1"/>
  <c r="J2767" i="11" s="1"/>
  <c r="J2768" i="11" s="1"/>
  <c r="J2769" i="11" s="1"/>
  <c r="J2770" i="11" s="1"/>
  <c r="J2771" i="11" s="1"/>
  <c r="J2772" i="11" s="1"/>
  <c r="J2773" i="11" s="1"/>
  <c r="J2774" i="11" s="1"/>
  <c r="J2775" i="11" s="1"/>
  <c r="J2776" i="11" s="1"/>
  <c r="J2777" i="11"/>
  <c r="J2780" i="11"/>
  <c r="J2781" i="11" s="1"/>
  <c r="J2782" i="11" s="1"/>
  <c r="J2783" i="11" s="1"/>
  <c r="J2784" i="11" s="1"/>
  <c r="J2785" i="11" s="1"/>
  <c r="J2786" i="11" s="1"/>
  <c r="J2787" i="11" s="1"/>
  <c r="J2788" i="11" s="1"/>
  <c r="J2789" i="11" s="1"/>
  <c r="J2790" i="11" s="1"/>
  <c r="J2791" i="11" s="1"/>
  <c r="J2792" i="11" s="1"/>
  <c r="J2793" i="11" s="1"/>
  <c r="J2794" i="11" s="1"/>
  <c r="J2795" i="11" s="1"/>
  <c r="J2796" i="11" s="1"/>
  <c r="J2797" i="11" s="1"/>
  <c r="J2798" i="11" s="1"/>
  <c r="J2799" i="11" s="1"/>
  <c r="J2800" i="11" s="1"/>
  <c r="J2801" i="11" s="1"/>
  <c r="J2802" i="11" s="1"/>
  <c r="J2803" i="11" s="1"/>
  <c r="J2804" i="11" s="1"/>
  <c r="J2805" i="11" s="1"/>
  <c r="J2806" i="11" s="1"/>
  <c r="J2807" i="11" s="1"/>
  <c r="J2808" i="11" s="1"/>
  <c r="J2809" i="11" s="1"/>
  <c r="J2810" i="11" s="1"/>
  <c r="J2811" i="11" s="1"/>
  <c r="J2812" i="11" s="1"/>
  <c r="J2813" i="11" s="1"/>
  <c r="J2814" i="11" s="1"/>
  <c r="J2815" i="11" s="1"/>
  <c r="J2816" i="11" s="1"/>
  <c r="J2817" i="11" s="1"/>
  <c r="J2818" i="11" s="1"/>
  <c r="J2819" i="11" s="1"/>
  <c r="J2820" i="11"/>
  <c r="J2838" i="11"/>
  <c r="J2840" i="11"/>
  <c r="J2847" i="11"/>
  <c r="J2848" i="11" s="1"/>
  <c r="J2849" i="11" s="1"/>
  <c r="J2850" i="11" s="1"/>
  <c r="J2851" i="11" s="1"/>
  <c r="J2852" i="11" s="1"/>
  <c r="J2853" i="11" s="1"/>
  <c r="J2854" i="11" s="1"/>
  <c r="J2855" i="11" s="1"/>
  <c r="J2856" i="11" s="1"/>
  <c r="J2857" i="11" s="1"/>
  <c r="J2858" i="11" s="1"/>
  <c r="J2859" i="11" s="1"/>
  <c r="J2860" i="11" s="1"/>
  <c r="J2861" i="11" s="1"/>
  <c r="J2862" i="11" s="1"/>
  <c r="J2863" i="11" s="1"/>
  <c r="J2864" i="11" s="1"/>
  <c r="J2865" i="11" s="1"/>
  <c r="J2866" i="11" s="1"/>
  <c r="J2867" i="11" s="1"/>
  <c r="J2868" i="11" s="1"/>
  <c r="J2869" i="11" s="1"/>
  <c r="J2870" i="11" s="1"/>
  <c r="J2871" i="11" s="1"/>
  <c r="J2872" i="11" s="1"/>
  <c r="J2873" i="11" s="1"/>
  <c r="J2874" i="11" s="1"/>
  <c r="J2875" i="11" s="1"/>
  <c r="J2876" i="11" s="1"/>
  <c r="J2877" i="11" s="1"/>
  <c r="J2878" i="11" s="1"/>
  <c r="J2879" i="11" s="1"/>
  <c r="J2880" i="11" s="1"/>
  <c r="J2881" i="11" s="1"/>
  <c r="J2882" i="11" s="1"/>
  <c r="J2883" i="11" s="1"/>
  <c r="J2884" i="11" s="1"/>
  <c r="J2885" i="11" s="1"/>
  <c r="J2886" i="11" s="1"/>
  <c r="J2887" i="11"/>
  <c r="J2888" i="11" s="1"/>
  <c r="J2889" i="11" s="1"/>
  <c r="J2890" i="11" s="1"/>
  <c r="J2891" i="11" s="1"/>
  <c r="J2892" i="11" s="1"/>
  <c r="J2893" i="11" s="1"/>
  <c r="J2894" i="11" s="1"/>
  <c r="J2895" i="11" s="1"/>
  <c r="J2896" i="11" s="1"/>
  <c r="J2897" i="11" s="1"/>
  <c r="J2898" i="11" s="1"/>
  <c r="J2899" i="11" s="1"/>
  <c r="J2900" i="11" s="1"/>
  <c r="J2901" i="11" s="1"/>
  <c r="J2902" i="11" s="1"/>
  <c r="J2903" i="11" s="1"/>
  <c r="J2904" i="11" s="1"/>
  <c r="J2905" i="11" s="1"/>
  <c r="J2906" i="11" s="1"/>
  <c r="J2907" i="11" s="1"/>
  <c r="J2908" i="11" s="1"/>
  <c r="J2909" i="11" s="1"/>
  <c r="J2910" i="11" s="1"/>
  <c r="J2911" i="11" s="1"/>
  <c r="J2912" i="11" s="1"/>
  <c r="J2913" i="11" s="1"/>
  <c r="J2914" i="11" s="1"/>
  <c r="J2915" i="11" s="1"/>
  <c r="J2916" i="11" s="1"/>
  <c r="J2917" i="11" s="1"/>
  <c r="J2918" i="11" s="1"/>
  <c r="J2919" i="11" s="1"/>
  <c r="J2920" i="11" s="1"/>
  <c r="J2921" i="11" s="1"/>
  <c r="J2922" i="11" s="1"/>
  <c r="J2923" i="11" s="1"/>
  <c r="J2924" i="11" s="1"/>
  <c r="J2925" i="11" s="1"/>
  <c r="J2926" i="11" s="1"/>
  <c r="J2927" i="11" s="1"/>
  <c r="J2928" i="11" s="1"/>
  <c r="J2929" i="11" s="1"/>
  <c r="J2930" i="11" s="1"/>
  <c r="J2931" i="11" s="1"/>
  <c r="J2932" i="11" s="1"/>
  <c r="J2933" i="11" s="1"/>
  <c r="J2934" i="11" s="1"/>
  <c r="J2935" i="11" s="1"/>
  <c r="J2936" i="11" s="1"/>
  <c r="J2937" i="11" s="1"/>
  <c r="J2938" i="11" s="1"/>
  <c r="J2939" i="11" s="1"/>
  <c r="J2940" i="11" s="1"/>
  <c r="J2941" i="11" s="1"/>
  <c r="J2942" i="11" s="1"/>
  <c r="J2943" i="11" s="1"/>
  <c r="J2944" i="11" s="1"/>
  <c r="J2945" i="11" s="1"/>
  <c r="J2946" i="11"/>
  <c r="J2970" i="11"/>
  <c r="J2971" i="11" s="1"/>
  <c r="J2972" i="11" s="1"/>
  <c r="J2973" i="11" s="1"/>
  <c r="J2974" i="11" s="1"/>
  <c r="J2975" i="11" s="1"/>
  <c r="J2976" i="11" s="1"/>
  <c r="J2977" i="11" s="1"/>
  <c r="J2978" i="11" s="1"/>
  <c r="J2979" i="11" s="1"/>
  <c r="J2980" i="11" s="1"/>
  <c r="J2981" i="11" s="1"/>
  <c r="J2982" i="11" s="1"/>
  <c r="J2983" i="11" s="1"/>
  <c r="J2984" i="11" s="1"/>
  <c r="J2985" i="11" s="1"/>
  <c r="J2986" i="11" s="1"/>
  <c r="J2987" i="11" s="1"/>
  <c r="J2988" i="11" s="1"/>
  <c r="J2989" i="11" s="1"/>
  <c r="J2990" i="11" s="1"/>
  <c r="J2991" i="11" s="1"/>
  <c r="J2992" i="11" s="1"/>
  <c r="J2993" i="11" s="1"/>
  <c r="J2994" i="11" s="1"/>
  <c r="J2995" i="11" s="1"/>
  <c r="J2996" i="11" s="1"/>
  <c r="J2997" i="11" s="1"/>
  <c r="J2998" i="11" s="1"/>
  <c r="J2999" i="11" s="1"/>
  <c r="J3000" i="11" s="1"/>
  <c r="J3001" i="11" s="1"/>
  <c r="J3002" i="11" s="1"/>
  <c r="J3003" i="11" s="1"/>
  <c r="J3004" i="11" s="1"/>
  <c r="J3005" i="11" s="1"/>
  <c r="J3006" i="11" s="1"/>
  <c r="J3007" i="11" s="1"/>
  <c r="J3008" i="11" s="1"/>
  <c r="J3009" i="11" s="1"/>
  <c r="J3010" i="11" s="1"/>
  <c r="J3011" i="11" s="1"/>
  <c r="J3012" i="11" s="1"/>
  <c r="J3013" i="11" s="1"/>
  <c r="J3014" i="11" s="1"/>
  <c r="J3015" i="11" s="1"/>
  <c r="J3016" i="11" s="1"/>
  <c r="J3017" i="11" s="1"/>
  <c r="J3018" i="11" s="1"/>
  <c r="J3019" i="11" s="1"/>
  <c r="J3020" i="11" s="1"/>
  <c r="J3021" i="11" s="1"/>
  <c r="J3022" i="11" s="1"/>
  <c r="J3023" i="11" s="1"/>
  <c r="J3024" i="11" s="1"/>
  <c r="J3025" i="11" s="1"/>
  <c r="J3026" i="11" s="1"/>
  <c r="J3027" i="11" s="1"/>
  <c r="J3028" i="11" s="1"/>
  <c r="J3029" i="11" s="1"/>
  <c r="J3030" i="11" s="1"/>
  <c r="J3031" i="11" s="1"/>
  <c r="J3032" i="11" s="1"/>
  <c r="J3033" i="11" s="1"/>
  <c r="J3034" i="11" s="1"/>
  <c r="J3035" i="11" s="1"/>
  <c r="J3036" i="11" s="1"/>
  <c r="J3037" i="11" s="1"/>
  <c r="J3038" i="11" s="1"/>
  <c r="J3039" i="11" s="1"/>
  <c r="J3040" i="11" s="1"/>
  <c r="J3041" i="11" s="1"/>
  <c r="J3042" i="11"/>
  <c r="J3045" i="11"/>
  <c r="J3047" i="11"/>
  <c r="J3069" i="11"/>
  <c r="J3070" i="11"/>
  <c r="J3071" i="11"/>
  <c r="J3076" i="11"/>
  <c r="J3078" i="11"/>
  <c r="J3102" i="11"/>
  <c r="J3103" i="11"/>
  <c r="J3104" i="11" s="1"/>
  <c r="J3105" i="11" s="1"/>
  <c r="J3106" i="11" s="1"/>
  <c r="J3107" i="11" s="1"/>
  <c r="J3108" i="11" s="1"/>
  <c r="J3109" i="11" s="1"/>
  <c r="J3110" i="11" s="1"/>
  <c r="J3111" i="11" s="1"/>
  <c r="J3112" i="11"/>
  <c r="J3130" i="11"/>
  <c r="J3131" i="11"/>
  <c r="A2" i="12"/>
  <c r="B2" i="12"/>
  <c r="A5" i="12"/>
  <c r="A27" i="12"/>
  <c r="A39" i="12"/>
  <c r="A43" i="12"/>
  <c r="A44" i="12"/>
  <c r="A45" i="12"/>
  <c r="A55" i="12"/>
  <c r="A63" i="12"/>
  <c r="A74" i="12"/>
  <c r="A75" i="12"/>
  <c r="A99" i="12"/>
  <c r="A103" i="12"/>
  <c r="B64" i="12"/>
  <c r="A64" i="12" s="1"/>
  <c r="B11" i="12"/>
  <c r="A11" i="12" s="1"/>
  <c r="B28" i="12"/>
  <c r="A28" i="12" s="1"/>
  <c r="B70" i="12"/>
  <c r="A70" i="12" s="1"/>
  <c r="B97" i="12"/>
  <c r="A97" i="12" s="1"/>
  <c r="B24" i="12"/>
  <c r="A24" i="12" s="1"/>
  <c r="B63" i="12"/>
  <c r="B74" i="12"/>
  <c r="B93" i="12"/>
  <c r="A93" i="12" s="1"/>
  <c r="B94" i="12"/>
  <c r="A94" i="12" s="1"/>
  <c r="B99" i="12"/>
  <c r="C3" i="12"/>
  <c r="B3" i="12" s="1"/>
  <c r="A3" i="12" s="1"/>
  <c r="C4" i="12"/>
  <c r="B4" i="12" s="1"/>
  <c r="A4" i="12" s="1"/>
  <c r="C5" i="12"/>
  <c r="C6" i="12"/>
  <c r="C7" i="12"/>
  <c r="C8" i="12"/>
  <c r="B8" i="12" s="1"/>
  <c r="A8" i="12" s="1"/>
  <c r="C9" i="12"/>
  <c r="B9" i="12" s="1"/>
  <c r="A9" i="12" s="1"/>
  <c r="C10" i="12"/>
  <c r="B10" i="12" s="1"/>
  <c r="A10" i="12" s="1"/>
  <c r="C12" i="12"/>
  <c r="B12" i="12" s="1"/>
  <c r="A12" i="12" s="1"/>
  <c r="C13" i="12"/>
  <c r="B13" i="12" s="1"/>
  <c r="A13" i="12" s="1"/>
  <c r="C14" i="12"/>
  <c r="C15" i="12"/>
  <c r="B15" i="12" s="1"/>
  <c r="A15" i="12" s="1"/>
  <c r="C16" i="12"/>
  <c r="C17" i="12"/>
  <c r="B17" i="12" s="1"/>
  <c r="A17" i="12" s="1"/>
  <c r="C18" i="12"/>
  <c r="B18" i="12" s="1"/>
  <c r="A18" i="12" s="1"/>
  <c r="C19" i="12"/>
  <c r="C20" i="12"/>
  <c r="C21" i="12"/>
  <c r="C22" i="12"/>
  <c r="B22" i="12" s="1"/>
  <c r="A22" i="12" s="1"/>
  <c r="C23" i="12"/>
  <c r="C25" i="12"/>
  <c r="B25" i="12" s="1"/>
  <c r="A25" i="12" s="1"/>
  <c r="C26" i="12"/>
  <c r="B26" i="12" s="1"/>
  <c r="A26" i="12" s="1"/>
  <c r="C27" i="12"/>
  <c r="B27" i="12" s="1"/>
  <c r="C28" i="12"/>
  <c r="C29" i="12"/>
  <c r="C30" i="12"/>
  <c r="B30" i="12" s="1"/>
  <c r="A30" i="12" s="1"/>
  <c r="C31" i="12"/>
  <c r="B31" i="12" s="1"/>
  <c r="A31" i="12" s="1"/>
  <c r="C32" i="12"/>
  <c r="B32" i="12" s="1"/>
  <c r="A32" i="12" s="1"/>
  <c r="C33" i="12"/>
  <c r="B33" i="12" s="1"/>
  <c r="A33" i="12" s="1"/>
  <c r="C34" i="12"/>
  <c r="B34" i="12" s="1"/>
  <c r="A34" i="12" s="1"/>
  <c r="C35" i="12"/>
  <c r="B35" i="12" s="1"/>
  <c r="A35" i="12" s="1"/>
  <c r="C36" i="12"/>
  <c r="C37" i="12"/>
  <c r="C38" i="12"/>
  <c r="C39" i="12"/>
  <c r="B39" i="12" s="1"/>
  <c r="C40" i="12"/>
  <c r="B40" i="12" s="1"/>
  <c r="A40" i="12" s="1"/>
  <c r="C41" i="12"/>
  <c r="B41" i="12" s="1"/>
  <c r="A41" i="12" s="1"/>
  <c r="C42" i="12"/>
  <c r="C43" i="12"/>
  <c r="C45" i="12"/>
  <c r="C46" i="12"/>
  <c r="B46" i="12" s="1"/>
  <c r="A46" i="12" s="1"/>
  <c r="C47" i="12"/>
  <c r="B47" i="12" s="1"/>
  <c r="A47" i="12" s="1"/>
  <c r="C48" i="12"/>
  <c r="B48" i="12" s="1"/>
  <c r="A48" i="12" s="1"/>
  <c r="C49" i="12"/>
  <c r="B49" i="12" s="1"/>
  <c r="A49" i="12" s="1"/>
  <c r="C50" i="12"/>
  <c r="B50" i="12" s="1"/>
  <c r="A50" i="12" s="1"/>
  <c r="C51" i="12"/>
  <c r="B51" i="12" s="1"/>
  <c r="A51" i="12" s="1"/>
  <c r="C52" i="12"/>
  <c r="C53" i="12"/>
  <c r="B53" i="12" s="1"/>
  <c r="A53" i="12" s="1"/>
  <c r="C54" i="12"/>
  <c r="B54" i="12" s="1"/>
  <c r="A54" i="12" s="1"/>
  <c r="C55" i="12"/>
  <c r="C56" i="12"/>
  <c r="B56" i="12" s="1"/>
  <c r="A56" i="12" s="1"/>
  <c r="C57" i="12"/>
  <c r="B57" i="12" s="1"/>
  <c r="A57" i="12" s="1"/>
  <c r="C58" i="12"/>
  <c r="C59" i="12"/>
  <c r="B59" i="12" s="1"/>
  <c r="A59" i="12" s="1"/>
  <c r="C60" i="12"/>
  <c r="C61" i="12"/>
  <c r="B61" i="12" s="1"/>
  <c r="A61" i="12" s="1"/>
  <c r="C62" i="12"/>
  <c r="B62" i="12" s="1"/>
  <c r="A62" i="12" s="1"/>
  <c r="C64" i="12"/>
  <c r="C65" i="12"/>
  <c r="C66" i="12"/>
  <c r="B66" i="12" s="1"/>
  <c r="A66" i="12" s="1"/>
  <c r="C67" i="12"/>
  <c r="B67" i="12" s="1"/>
  <c r="A67" i="12" s="1"/>
  <c r="C68" i="12"/>
  <c r="B68" i="12" s="1"/>
  <c r="A68" i="12" s="1"/>
  <c r="C69" i="12"/>
  <c r="B69" i="12" s="1"/>
  <c r="A69" i="12" s="1"/>
  <c r="C70" i="12"/>
  <c r="C71" i="12"/>
  <c r="C72" i="12"/>
  <c r="C73" i="12"/>
  <c r="C75" i="12"/>
  <c r="C76" i="12"/>
  <c r="C77" i="12"/>
  <c r="C78" i="12"/>
  <c r="C79" i="12"/>
  <c r="B79" i="12" s="1"/>
  <c r="A79" i="12" s="1"/>
  <c r="C80" i="12"/>
  <c r="C81" i="12"/>
  <c r="B81" i="12" s="1"/>
  <c r="A81" i="12" s="1"/>
  <c r="C82" i="12"/>
  <c r="B82" i="12" s="1"/>
  <c r="A82" i="12" s="1"/>
  <c r="C83" i="12"/>
  <c r="C84" i="12"/>
  <c r="C85" i="12"/>
  <c r="B85" i="12" s="1"/>
  <c r="A85" i="12" s="1"/>
  <c r="C86" i="12"/>
  <c r="B86" i="12" s="1"/>
  <c r="A86" i="12" s="1"/>
  <c r="C87" i="12"/>
  <c r="B87" i="12" s="1"/>
  <c r="A87" i="12" s="1"/>
  <c r="C88" i="12"/>
  <c r="C89" i="12"/>
  <c r="B89" i="12" s="1"/>
  <c r="A89" i="12" s="1"/>
  <c r="C90" i="12"/>
  <c r="B90" i="12" s="1"/>
  <c r="A90" i="12" s="1"/>
  <c r="C91" i="12"/>
  <c r="B91" i="12" s="1"/>
  <c r="A91" i="12" s="1"/>
  <c r="C92" i="12"/>
  <c r="C95" i="12"/>
  <c r="B95" i="12" s="1"/>
  <c r="A95" i="12" s="1"/>
  <c r="C96" i="12"/>
  <c r="B96" i="12" s="1"/>
  <c r="A96" i="12" s="1"/>
  <c r="C97" i="12"/>
  <c r="C98" i="12"/>
  <c r="B98" i="12" s="1"/>
  <c r="A98" i="12" s="1"/>
  <c r="C100" i="12"/>
  <c r="C101" i="12"/>
  <c r="C102" i="12"/>
  <c r="B102" i="12" s="1"/>
  <c r="A102" i="12" s="1"/>
  <c r="C103" i="12"/>
  <c r="C104" i="12"/>
  <c r="C105" i="12"/>
  <c r="B105" i="12" s="1"/>
  <c r="A105" i="12" s="1"/>
  <c r="C106" i="12"/>
  <c r="B106" i="12" s="1"/>
  <c r="A106" i="12" s="1"/>
  <c r="C2" i="12"/>
  <c r="N2" i="3"/>
  <c r="N3" i="3"/>
  <c r="N4" i="3"/>
  <c r="N5" i="3"/>
  <c r="O5" i="3" s="1"/>
  <c r="P5" i="3" s="1"/>
  <c r="N6" i="3"/>
  <c r="N7" i="3"/>
  <c r="N8" i="3"/>
  <c r="N9" i="3"/>
  <c r="N10" i="3"/>
  <c r="N11" i="3"/>
  <c r="N12" i="3"/>
  <c r="N13" i="3"/>
  <c r="N14" i="3"/>
  <c r="N15" i="3"/>
  <c r="N16" i="3"/>
  <c r="N17" i="3"/>
  <c r="N18" i="3"/>
  <c r="N19" i="3"/>
  <c r="N20" i="3"/>
  <c r="N21" i="3"/>
  <c r="N22" i="3"/>
  <c r="N23" i="3"/>
  <c r="N24" i="3"/>
  <c r="N25" i="3"/>
  <c r="N26" i="3"/>
  <c r="N27" i="3"/>
  <c r="N28" i="3"/>
  <c r="N29" i="3"/>
  <c r="N30" i="3"/>
  <c r="N31" i="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O6" i="3"/>
  <c r="P6" i="3" l="1"/>
  <c r="O18" i="3"/>
  <c r="P18" i="3" s="1"/>
  <c r="O3" i="3"/>
  <c r="P3" i="3" s="1"/>
  <c r="O2" i="3"/>
  <c r="P2" i="3" s="1"/>
  <c r="J3079" i="11"/>
  <c r="J3080" i="11" s="1"/>
  <c r="J3081" i="11" s="1"/>
  <c r="J3082" i="11" s="1"/>
  <c r="J3083" i="11" s="1"/>
  <c r="J3084" i="11" s="1"/>
  <c r="J3085" i="11" s="1"/>
  <c r="J3086" i="11" s="1"/>
  <c r="J3087" i="11" s="1"/>
  <c r="J3088" i="11" s="1"/>
  <c r="J3089" i="11" s="1"/>
  <c r="J3090" i="11" s="1"/>
  <c r="J3091" i="11" s="1"/>
  <c r="J3092" i="11" s="1"/>
  <c r="J3093" i="11" s="1"/>
  <c r="J3094" i="11" s="1"/>
  <c r="J3095" i="11" s="1"/>
  <c r="J3096" i="11" s="1"/>
  <c r="J3097" i="11" s="1"/>
  <c r="J3098" i="11" s="1"/>
  <c r="J3099" i="11" s="1"/>
  <c r="J3100" i="11" s="1"/>
  <c r="J3101" i="11" s="1"/>
  <c r="J3077" i="11"/>
  <c r="J2839" i="11"/>
  <c r="J3072" i="11"/>
  <c r="J3073" i="11" s="1"/>
  <c r="J3074" i="11" s="1"/>
  <c r="J3075" i="11" s="1"/>
  <c r="J2821" i="11"/>
  <c r="J2822" i="11" s="1"/>
  <c r="J2823" i="11" s="1"/>
  <c r="J2824" i="11" s="1"/>
  <c r="J2825" i="11" s="1"/>
  <c r="J2826" i="11" s="1"/>
  <c r="J2827" i="11" s="1"/>
  <c r="J2828" i="11" s="1"/>
  <c r="J2829" i="11" s="1"/>
  <c r="J2830" i="11" s="1"/>
  <c r="J2831" i="11" s="1"/>
  <c r="J2832" i="11" s="1"/>
  <c r="J2833" i="11" s="1"/>
  <c r="J2834" i="11" s="1"/>
  <c r="J2835" i="11" s="1"/>
  <c r="J2836" i="11" s="1"/>
  <c r="J2837" i="11" s="1"/>
  <c r="J2778" i="11"/>
  <c r="J2779" i="11" s="1"/>
  <c r="J3132" i="11"/>
  <c r="J3133" i="11" s="1"/>
  <c r="J3134" i="11" s="1"/>
  <c r="J3135" i="11" s="1"/>
  <c r="J3136" i="11" s="1"/>
  <c r="J3046" i="11"/>
  <c r="J2072" i="11"/>
  <c r="J3043" i="11"/>
  <c r="J3044" i="11" s="1"/>
  <c r="J3048" i="11"/>
  <c r="J3049" i="11" s="1"/>
  <c r="J3050" i="11" s="1"/>
  <c r="J3051" i="11" s="1"/>
  <c r="J3052" i="11" s="1"/>
  <c r="J3053" i="11" s="1"/>
  <c r="J3054" i="11" s="1"/>
  <c r="J3055" i="11" s="1"/>
  <c r="J3056" i="11" s="1"/>
  <c r="J3057" i="11" s="1"/>
  <c r="J3058" i="11" s="1"/>
  <c r="J3059" i="11" s="1"/>
  <c r="J3060" i="11" s="1"/>
  <c r="J3061" i="11" s="1"/>
  <c r="J3062" i="11" s="1"/>
  <c r="J3063" i="11" s="1"/>
  <c r="J3064" i="11" s="1"/>
  <c r="J3065" i="11" s="1"/>
  <c r="J3066" i="11" s="1"/>
  <c r="J3067" i="11" s="1"/>
  <c r="J3068" i="11" s="1"/>
  <c r="J2048" i="11"/>
  <c r="J2049" i="11" s="1"/>
  <c r="J2050" i="11" s="1"/>
  <c r="J2051" i="11" s="1"/>
  <c r="J2052" i="11" s="1"/>
  <c r="J2053" i="11" s="1"/>
  <c r="J2054" i="11" s="1"/>
  <c r="J2055" i="11" s="1"/>
  <c r="J2056" i="11" s="1"/>
  <c r="J2057" i="11" s="1"/>
  <c r="J2058" i="11" s="1"/>
  <c r="J2059" i="11" s="1"/>
  <c r="J2060" i="11" s="1"/>
  <c r="J2061" i="11" s="1"/>
  <c r="J2062" i="11" s="1"/>
  <c r="J2063" i="11" s="1"/>
  <c r="J2064" i="11" s="1"/>
  <c r="J2065" i="11" s="1"/>
  <c r="J2066" i="11" s="1"/>
  <c r="J2067" i="11" s="1"/>
  <c r="J2068" i="11" s="1"/>
  <c r="J2069" i="11" s="1"/>
  <c r="J2947" i="11"/>
  <c r="J2948" i="11" s="1"/>
  <c r="J2949" i="11" s="1"/>
  <c r="J2950" i="11" s="1"/>
  <c r="J2951" i="11" s="1"/>
  <c r="J2952" i="11" s="1"/>
  <c r="J2953" i="11" s="1"/>
  <c r="J2954" i="11" s="1"/>
  <c r="J2955" i="11" s="1"/>
  <c r="J2956" i="11" s="1"/>
  <c r="J2957" i="11" s="1"/>
  <c r="J2958" i="11" s="1"/>
  <c r="J2959" i="11" s="1"/>
  <c r="J2960" i="11" s="1"/>
  <c r="J2961" i="11" s="1"/>
  <c r="J2962" i="11" s="1"/>
  <c r="J2963" i="11" s="1"/>
  <c r="J2964" i="11" s="1"/>
  <c r="J2965" i="11" s="1"/>
  <c r="J2966" i="11" s="1"/>
  <c r="J2967" i="11" s="1"/>
  <c r="J2968" i="11" s="1"/>
  <c r="J2969" i="11" s="1"/>
  <c r="J1282" i="11"/>
  <c r="J1283" i="11" s="1"/>
  <c r="J2841" i="11"/>
  <c r="J2842" i="11" s="1"/>
  <c r="J2843" i="11" s="1"/>
  <c r="J2844" i="11" s="1"/>
  <c r="J2845" i="11" s="1"/>
  <c r="J2846" i="11" s="1"/>
  <c r="J3113" i="11"/>
  <c r="J3114" i="11" s="1"/>
  <c r="J3115" i="11" s="1"/>
  <c r="J3116" i="11" s="1"/>
  <c r="J3117" i="11" s="1"/>
  <c r="J3118" i="11" s="1"/>
  <c r="J3119" i="11" s="1"/>
  <c r="J3120" i="11" s="1"/>
  <c r="J3121" i="11" s="1"/>
  <c r="J3122" i="11" s="1"/>
  <c r="J3123" i="11" s="1"/>
  <c r="J3124" i="11" s="1"/>
  <c r="J3125" i="11" s="1"/>
  <c r="J3126" i="11" s="1"/>
  <c r="J3127" i="11" s="1"/>
  <c r="J3128" i="11" s="1"/>
  <c r="J3129" i="11" s="1"/>
  <c r="B14" i="12"/>
  <c r="A14" i="12" s="1"/>
  <c r="B73" i="12"/>
  <c r="A73" i="12" s="1"/>
  <c r="B37" i="12"/>
  <c r="A37" i="12" s="1"/>
  <c r="B84" i="12"/>
  <c r="A84" i="12" s="1"/>
  <c r="B72" i="12"/>
  <c r="A72" i="12" s="1"/>
  <c r="B60" i="12"/>
  <c r="A60" i="12" s="1"/>
  <c r="B36" i="12"/>
  <c r="A36" i="12" s="1"/>
  <c r="B38" i="12"/>
  <c r="A38" i="12" s="1"/>
  <c r="B83" i="12"/>
  <c r="A83" i="12" s="1"/>
  <c r="B71" i="12"/>
  <c r="A71" i="12" s="1"/>
  <c r="B23" i="12"/>
  <c r="A23" i="12" s="1"/>
  <c r="B58" i="12"/>
  <c r="A58" i="12" s="1"/>
  <c r="B21" i="12"/>
  <c r="A21" i="12" s="1"/>
  <c r="B104" i="12"/>
  <c r="A104" i="12" s="1"/>
  <c r="B92" i="12"/>
  <c r="A92" i="12" s="1"/>
  <c r="B80" i="12"/>
  <c r="A80" i="12" s="1"/>
  <c r="B20" i="12"/>
  <c r="A20" i="12" s="1"/>
  <c r="B19" i="12"/>
  <c r="A19" i="12" s="1"/>
  <c r="B7" i="12"/>
  <c r="A7" i="12" s="1"/>
  <c r="B78" i="12"/>
  <c r="A78" i="12" s="1"/>
  <c r="B42" i="12"/>
  <c r="A42" i="12" s="1"/>
  <c r="B6" i="12"/>
  <c r="A6" i="12" s="1"/>
  <c r="B101" i="12"/>
  <c r="A101" i="12" s="1"/>
  <c r="B77" i="12"/>
  <c r="A77" i="12" s="1"/>
  <c r="B65" i="12"/>
  <c r="A65" i="12" s="1"/>
  <c r="B29" i="12"/>
  <c r="A29" i="12" s="1"/>
  <c r="B100" i="12"/>
  <c r="A100" i="12" s="1"/>
  <c r="B88" i="12"/>
  <c r="A88" i="12" s="1"/>
  <c r="B76" i="12"/>
  <c r="A76" i="12" s="1"/>
  <c r="B52" i="12"/>
  <c r="A52" i="12" s="1"/>
  <c r="B16" i="12"/>
  <c r="A16" i="12" s="1"/>
  <c r="E3134" i="11"/>
  <c r="D3134" i="11"/>
  <c r="E3133" i="11"/>
  <c r="D3133" i="11"/>
  <c r="E3129" i="11"/>
  <c r="D3129" i="11"/>
  <c r="E3125" i="11"/>
  <c r="D3125" i="11"/>
  <c r="E3121" i="11"/>
  <c r="D3121" i="11"/>
  <c r="E3117" i="11"/>
  <c r="D3117" i="11"/>
  <c r="E3113" i="11"/>
  <c r="D3113" i="11"/>
  <c r="E3109" i="11"/>
  <c r="D3109" i="11"/>
  <c r="F3109" i="11" s="1"/>
  <c r="E3105" i="11"/>
  <c r="D3105" i="11"/>
  <c r="E3101" i="11"/>
  <c r="D3101" i="11"/>
  <c r="E3097" i="11"/>
  <c r="D3097" i="11"/>
  <c r="E3093" i="11"/>
  <c r="D3093" i="11"/>
  <c r="E3089" i="11"/>
  <c r="D3089" i="11"/>
  <c r="E3085" i="11"/>
  <c r="D3085" i="11"/>
  <c r="E3081" i="11"/>
  <c r="D3081" i="11"/>
  <c r="E3077" i="11"/>
  <c r="D3077" i="11"/>
  <c r="E3073" i="11"/>
  <c r="D3073" i="11"/>
  <c r="E3069" i="11"/>
  <c r="D3069" i="11"/>
  <c r="E3065" i="11"/>
  <c r="D3065" i="11"/>
  <c r="E3061" i="11"/>
  <c r="D3061" i="11"/>
  <c r="E3057" i="11"/>
  <c r="D3057" i="11"/>
  <c r="E3053" i="11"/>
  <c r="D3053" i="11"/>
  <c r="E3049" i="11"/>
  <c r="D3049" i="11"/>
  <c r="E3045" i="11"/>
  <c r="D3045" i="11"/>
  <c r="F3045" i="11" s="1"/>
  <c r="E3041" i="11"/>
  <c r="D3041" i="11"/>
  <c r="E3037" i="11"/>
  <c r="D3037" i="11"/>
  <c r="E3033" i="11"/>
  <c r="D3033" i="11"/>
  <c r="E3029" i="11"/>
  <c r="D3029" i="11"/>
  <c r="E3025" i="11"/>
  <c r="D3025" i="11"/>
  <c r="E3021" i="11"/>
  <c r="D3021" i="11"/>
  <c r="E3017" i="11"/>
  <c r="D3017" i="11"/>
  <c r="E3013" i="11"/>
  <c r="D3013" i="11"/>
  <c r="E3009" i="11"/>
  <c r="D3009" i="11"/>
  <c r="E3005" i="11"/>
  <c r="D3005" i="11"/>
  <c r="F3005" i="11" s="1"/>
  <c r="E3001" i="11"/>
  <c r="D3001" i="11"/>
  <c r="E2997" i="11"/>
  <c r="D2997" i="11"/>
  <c r="F2997" i="11" s="1"/>
  <c r="E2993" i="11"/>
  <c r="D2993" i="11"/>
  <c r="F2993" i="11" s="1"/>
  <c r="E2989" i="11"/>
  <c r="D2989" i="11"/>
  <c r="F2989" i="11" s="1"/>
  <c r="E2985" i="11"/>
  <c r="D2985" i="11"/>
  <c r="F2985" i="11" s="1"/>
  <c r="E2981" i="11"/>
  <c r="D2981" i="11"/>
  <c r="F2981" i="11" s="1"/>
  <c r="E2977" i="11"/>
  <c r="D2977" i="11"/>
  <c r="F2977" i="11" s="1"/>
  <c r="E2973" i="11"/>
  <c r="D2973" i="11"/>
  <c r="F2973" i="11" s="1"/>
  <c r="E2969" i="11"/>
  <c r="D2969" i="11"/>
  <c r="E2965" i="11"/>
  <c r="D2965" i="11"/>
  <c r="E2961" i="11"/>
  <c r="D2961" i="11"/>
  <c r="E2957" i="11"/>
  <c r="D2957" i="11"/>
  <c r="E2953" i="11"/>
  <c r="D2953" i="11"/>
  <c r="E2949" i="11"/>
  <c r="D2949" i="11"/>
  <c r="F2949" i="11" s="1"/>
  <c r="E2945" i="11"/>
  <c r="D2945" i="11"/>
  <c r="E2941" i="11"/>
  <c r="D2941" i="11"/>
  <c r="E2937" i="11"/>
  <c r="D2937" i="11"/>
  <c r="E2933" i="11"/>
  <c r="D2933" i="11"/>
  <c r="E2929" i="11"/>
  <c r="D2929" i="11"/>
  <c r="E2925" i="11"/>
  <c r="D2925" i="11"/>
  <c r="E2921" i="11"/>
  <c r="D2921" i="11"/>
  <c r="F2921" i="11" s="1"/>
  <c r="E2917" i="11"/>
  <c r="D2917" i="11"/>
  <c r="F2917" i="11" s="1"/>
  <c r="E2913" i="11"/>
  <c r="D2913" i="11"/>
  <c r="F2913" i="11" s="1"/>
  <c r="E2909" i="11"/>
  <c r="D2909" i="11"/>
  <c r="E2905" i="11"/>
  <c r="D2905" i="11"/>
  <c r="E2901" i="11"/>
  <c r="D2901" i="11"/>
  <c r="E2897" i="11"/>
  <c r="D2897" i="11"/>
  <c r="F2897" i="11" s="1"/>
  <c r="E2893" i="11"/>
  <c r="D2893" i="11"/>
  <c r="F2893" i="11" s="1"/>
  <c r="E2889" i="11"/>
  <c r="D2889" i="11"/>
  <c r="F2889" i="11" s="1"/>
  <c r="E2885" i="11"/>
  <c r="D2885" i="11"/>
  <c r="E2881" i="11"/>
  <c r="D2881" i="11"/>
  <c r="E2877" i="11"/>
  <c r="D2877" i="11"/>
  <c r="E2873" i="11"/>
  <c r="D2873" i="11"/>
  <c r="F2873" i="11" s="1"/>
  <c r="E2869" i="11"/>
  <c r="D2869" i="11"/>
  <c r="F2869" i="11" s="1"/>
  <c r="E2865" i="11"/>
  <c r="D2865" i="11"/>
  <c r="F2865" i="11" s="1"/>
  <c r="E2861" i="11"/>
  <c r="D2861" i="11"/>
  <c r="F2861" i="11" s="1"/>
  <c r="E2857" i="11"/>
  <c r="D2857" i="11"/>
  <c r="F2857" i="11" s="1"/>
  <c r="E2853" i="11"/>
  <c r="D2853" i="11"/>
  <c r="F2853" i="11" s="1"/>
  <c r="E2849" i="11"/>
  <c r="D2849" i="11"/>
  <c r="F2849" i="11" s="1"/>
  <c r="E2845" i="11"/>
  <c r="D2845" i="11"/>
  <c r="F2845" i="11" s="1"/>
  <c r="E2841" i="11"/>
  <c r="D2841" i="11"/>
  <c r="F2841" i="11" s="1"/>
  <c r="E2837" i="11"/>
  <c r="D2837" i="11"/>
  <c r="E2833" i="11"/>
  <c r="D2833" i="11"/>
  <c r="F2833" i="11" s="1"/>
  <c r="E2829" i="11"/>
  <c r="D2829" i="11"/>
  <c r="F2829" i="11" s="1"/>
  <c r="E2825" i="11"/>
  <c r="D2825" i="11"/>
  <c r="F2825" i="11" s="1"/>
  <c r="E2821" i="11"/>
  <c r="D2821" i="11"/>
  <c r="F2821" i="11" s="1"/>
  <c r="E2817" i="11"/>
  <c r="D2817" i="11"/>
  <c r="E2813" i="11"/>
  <c r="D2813" i="11"/>
  <c r="E2809" i="11"/>
  <c r="D2809" i="11"/>
  <c r="E2805" i="11"/>
  <c r="D2805" i="11"/>
  <c r="E2801" i="11"/>
  <c r="D2801" i="11"/>
  <c r="F2801" i="11" s="1"/>
  <c r="E2797" i="11"/>
  <c r="D2797" i="11"/>
  <c r="F2797" i="11" s="1"/>
  <c r="E2793" i="11"/>
  <c r="D2793" i="11"/>
  <c r="F2793" i="11" s="1"/>
  <c r="E2789" i="11"/>
  <c r="D2789" i="11"/>
  <c r="F2789" i="11" s="1"/>
  <c r="E2785" i="11"/>
  <c r="D2785" i="11"/>
  <c r="F2785" i="11" s="1"/>
  <c r="E2781" i="11"/>
  <c r="D2781" i="11"/>
  <c r="F2781" i="11" s="1"/>
  <c r="E2777" i="11"/>
  <c r="D2777" i="11"/>
  <c r="E2773" i="11"/>
  <c r="D2773" i="11"/>
  <c r="F2773" i="11" s="1"/>
  <c r="E2769" i="11"/>
  <c r="D2769" i="11"/>
  <c r="E2765" i="11"/>
  <c r="D2765" i="11"/>
  <c r="E2761" i="11"/>
  <c r="D2761" i="11"/>
  <c r="E2757" i="11"/>
  <c r="D2757" i="11"/>
  <c r="E2753" i="11"/>
  <c r="D2753" i="11"/>
  <c r="F2753" i="11" s="1"/>
  <c r="E2749" i="11"/>
  <c r="D2749" i="11"/>
  <c r="F2749" i="11" s="1"/>
  <c r="E2745" i="11"/>
  <c r="D2745" i="11"/>
  <c r="F2745" i="11" s="1"/>
  <c r="E2741" i="11"/>
  <c r="D2741" i="11"/>
  <c r="F2741" i="11" s="1"/>
  <c r="E2737" i="11"/>
  <c r="D2737" i="11"/>
  <c r="F2737" i="11" s="1"/>
  <c r="E2733" i="11"/>
  <c r="D2733" i="11"/>
  <c r="F2733" i="11" s="1"/>
  <c r="E2729" i="11"/>
  <c r="D2729" i="11"/>
  <c r="F2729" i="11" s="1"/>
  <c r="E2725" i="11"/>
  <c r="D2725" i="11"/>
  <c r="F2725" i="11" s="1"/>
  <c r="E2721" i="11"/>
  <c r="D2721" i="11"/>
  <c r="E2717" i="11"/>
  <c r="D2717" i="11"/>
  <c r="E2713" i="11"/>
  <c r="D2713" i="11"/>
  <c r="E2709" i="11"/>
  <c r="D2709" i="11"/>
  <c r="E2705" i="11"/>
  <c r="D2705" i="11"/>
  <c r="E2701" i="11"/>
  <c r="D2701" i="11"/>
  <c r="E2697" i="11"/>
  <c r="D2697" i="11"/>
  <c r="E2693" i="11"/>
  <c r="D2693" i="11"/>
  <c r="E2689" i="11"/>
  <c r="D2689" i="11"/>
  <c r="E2685" i="11"/>
  <c r="D2685" i="11"/>
  <c r="E2681" i="11"/>
  <c r="D2681" i="11"/>
  <c r="E2677" i="11"/>
  <c r="D2677" i="11"/>
  <c r="E2673" i="11"/>
  <c r="D2673" i="11"/>
  <c r="E2669" i="11"/>
  <c r="D2669" i="11"/>
  <c r="E2665" i="11"/>
  <c r="D2665" i="11"/>
  <c r="E2661" i="11"/>
  <c r="D2661" i="11"/>
  <c r="E2657" i="11"/>
  <c r="D2657" i="11"/>
  <c r="E2653" i="11"/>
  <c r="D2653" i="11"/>
  <c r="E2649" i="11"/>
  <c r="D2649" i="11"/>
  <c r="E2645" i="11"/>
  <c r="D2645" i="11"/>
  <c r="E2641" i="11"/>
  <c r="D2641" i="11"/>
  <c r="E2637" i="11"/>
  <c r="D2637" i="11"/>
  <c r="E2633" i="11"/>
  <c r="D2633" i="11"/>
  <c r="E2629" i="11"/>
  <c r="D2629" i="11"/>
  <c r="E2625" i="11"/>
  <c r="D2625" i="11"/>
  <c r="E2621" i="11"/>
  <c r="D2621" i="11"/>
  <c r="E2617" i="11"/>
  <c r="D2617" i="11"/>
  <c r="E2613" i="11"/>
  <c r="D2613" i="11"/>
  <c r="E2609" i="11"/>
  <c r="D2609" i="11"/>
  <c r="E2605" i="11"/>
  <c r="D2605" i="11"/>
  <c r="E2601" i="11"/>
  <c r="D2601" i="11"/>
  <c r="E2597" i="11"/>
  <c r="D2597" i="11"/>
  <c r="E2593" i="11"/>
  <c r="D2593" i="11"/>
  <c r="E2589" i="11"/>
  <c r="D2589" i="11"/>
  <c r="E2585" i="11"/>
  <c r="D2585" i="11"/>
  <c r="E2581" i="11"/>
  <c r="D2581" i="11"/>
  <c r="E2577" i="11"/>
  <c r="D2577" i="11"/>
  <c r="E2573" i="11"/>
  <c r="D2573" i="11"/>
  <c r="E2569" i="11"/>
  <c r="D2569" i="11"/>
  <c r="E2565" i="11"/>
  <c r="D2565" i="11"/>
  <c r="E2561" i="11"/>
  <c r="D2561" i="11"/>
  <c r="E2557" i="11"/>
  <c r="D2557" i="11"/>
  <c r="E2553" i="11"/>
  <c r="D2553" i="11"/>
  <c r="E2549" i="11"/>
  <c r="D2549" i="11"/>
  <c r="E2545" i="11"/>
  <c r="D2545" i="11"/>
  <c r="E2541" i="11"/>
  <c r="D2541" i="11"/>
  <c r="E2537" i="11"/>
  <c r="D2537" i="11"/>
  <c r="E2533" i="11"/>
  <c r="D2533" i="11"/>
  <c r="E2529" i="11"/>
  <c r="D2529" i="11"/>
  <c r="E2525" i="11"/>
  <c r="D2525" i="11"/>
  <c r="E2521" i="11"/>
  <c r="D2521" i="11"/>
  <c r="E2517" i="11"/>
  <c r="D2517" i="11"/>
  <c r="E2513" i="11"/>
  <c r="D2513" i="11"/>
  <c r="E2509" i="11"/>
  <c r="D2509" i="11"/>
  <c r="E2505" i="11"/>
  <c r="D2505" i="11"/>
  <c r="E2501" i="11"/>
  <c r="D2501" i="11"/>
  <c r="E2497" i="11"/>
  <c r="D2497" i="11"/>
  <c r="E2493" i="11"/>
  <c r="D2493" i="11"/>
  <c r="E2489" i="11"/>
  <c r="D2489" i="11"/>
  <c r="E2485" i="11"/>
  <c r="D2485" i="11"/>
  <c r="E2481" i="11"/>
  <c r="D2481" i="11"/>
  <c r="E2477" i="11"/>
  <c r="D2477" i="11"/>
  <c r="E2473" i="11"/>
  <c r="D2473" i="11"/>
  <c r="E2469" i="11"/>
  <c r="D2469" i="11"/>
  <c r="E2465" i="11"/>
  <c r="D2465" i="11"/>
  <c r="E2461" i="11"/>
  <c r="D2461" i="11"/>
  <c r="E2457" i="11"/>
  <c r="D2457" i="11"/>
  <c r="E2453" i="11"/>
  <c r="D2453" i="11"/>
  <c r="E2449" i="11"/>
  <c r="D2449" i="11"/>
  <c r="E2445" i="11"/>
  <c r="D2445" i="11"/>
  <c r="E2441" i="11"/>
  <c r="D2441" i="11"/>
  <c r="E2437" i="11"/>
  <c r="D2437" i="11"/>
  <c r="E2433" i="11"/>
  <c r="D2433" i="11"/>
  <c r="E2429" i="11"/>
  <c r="D2429" i="11"/>
  <c r="E2425" i="11"/>
  <c r="D2425" i="11"/>
  <c r="E2421" i="11"/>
  <c r="D2421" i="11"/>
  <c r="E2417" i="11"/>
  <c r="D2417" i="11"/>
  <c r="E2413" i="11"/>
  <c r="D2413" i="11"/>
  <c r="F2413" i="11" s="1"/>
  <c r="E2409" i="11"/>
  <c r="D2409" i="11"/>
  <c r="F2409" i="11" s="1"/>
  <c r="E2405" i="11"/>
  <c r="D2405" i="11"/>
  <c r="F2405" i="11" s="1"/>
  <c r="E2401" i="11"/>
  <c r="D2401" i="11"/>
  <c r="F2401" i="11" s="1"/>
  <c r="E2397" i="11"/>
  <c r="D2397" i="11"/>
  <c r="F2397" i="11" s="1"/>
  <c r="E2393" i="11"/>
  <c r="D2393" i="11"/>
  <c r="E2389" i="11"/>
  <c r="D2389" i="11"/>
  <c r="F2389" i="11" s="1"/>
  <c r="E2385" i="11"/>
  <c r="D2385" i="11"/>
  <c r="F2385" i="11" s="1"/>
  <c r="E2381" i="11"/>
  <c r="D2381" i="11"/>
  <c r="F2381" i="11" s="1"/>
  <c r="E2377" i="11"/>
  <c r="D2377" i="11"/>
  <c r="F2377" i="11" s="1"/>
  <c r="E2373" i="11"/>
  <c r="D2373" i="11"/>
  <c r="E2369" i="11"/>
  <c r="D2369" i="11"/>
  <c r="E2365" i="11"/>
  <c r="D2365" i="11"/>
  <c r="E2361" i="11"/>
  <c r="D2361" i="11"/>
  <c r="E2357" i="11"/>
  <c r="D2357" i="11"/>
  <c r="E2353" i="11"/>
  <c r="D2353" i="11"/>
  <c r="E2349" i="11"/>
  <c r="D2349" i="11"/>
  <c r="E2345" i="11"/>
  <c r="D2345" i="11"/>
  <c r="E2341" i="11"/>
  <c r="D2341" i="11"/>
  <c r="E2337" i="11"/>
  <c r="D2337" i="11"/>
  <c r="E2333" i="11"/>
  <c r="D2333" i="11"/>
  <c r="E2329" i="11"/>
  <c r="D2329" i="11"/>
  <c r="E2325" i="11"/>
  <c r="D2325" i="11"/>
  <c r="E2321" i="11"/>
  <c r="D2321" i="11"/>
  <c r="E2317" i="11"/>
  <c r="D2317" i="11"/>
  <c r="E2313" i="11"/>
  <c r="D2313" i="11"/>
  <c r="E2309" i="11"/>
  <c r="D2309" i="11"/>
  <c r="E2305" i="11"/>
  <c r="D2305" i="11"/>
  <c r="E2301" i="11"/>
  <c r="D2301" i="11"/>
  <c r="E2297" i="11"/>
  <c r="D2297" i="11"/>
  <c r="E2293" i="11"/>
  <c r="D2293" i="11"/>
  <c r="E2289" i="11"/>
  <c r="D2289" i="11"/>
  <c r="E2285" i="11"/>
  <c r="D2285" i="11"/>
  <c r="F2285" i="11" s="1"/>
  <c r="E2281" i="11"/>
  <c r="D2281" i="11"/>
  <c r="F2281" i="11" s="1"/>
  <c r="E2277" i="11"/>
  <c r="D2277" i="11"/>
  <c r="F2277" i="11" s="1"/>
  <c r="E2273" i="11"/>
  <c r="D2273" i="11"/>
  <c r="F2273" i="11" s="1"/>
  <c r="E2269" i="11"/>
  <c r="D2269" i="11"/>
  <c r="F2269" i="11" s="1"/>
  <c r="E2265" i="11"/>
  <c r="D2265" i="11"/>
  <c r="E2261" i="11"/>
  <c r="D2261" i="11"/>
  <c r="F2261" i="11" s="1"/>
  <c r="E2257" i="11"/>
  <c r="D2257" i="11"/>
  <c r="F2257" i="11" s="1"/>
  <c r="E2253" i="11"/>
  <c r="D2253" i="11"/>
  <c r="F2253" i="11" s="1"/>
  <c r="E2249" i="11"/>
  <c r="D2249" i="11"/>
  <c r="F2249" i="11" s="1"/>
  <c r="E2245" i="11"/>
  <c r="D2245" i="11"/>
  <c r="F2245" i="11" s="1"/>
  <c r="E2241" i="11"/>
  <c r="D2241" i="11"/>
  <c r="F2241" i="11" s="1"/>
  <c r="E2237" i="11"/>
  <c r="D2237" i="11"/>
  <c r="F2237" i="11" s="1"/>
  <c r="E2233" i="11"/>
  <c r="D2233" i="11"/>
  <c r="F2233" i="11" s="1"/>
  <c r="E3136" i="11"/>
  <c r="D3136" i="11"/>
  <c r="E3132" i="11"/>
  <c r="D3132" i="11"/>
  <c r="E3128" i="11"/>
  <c r="D3128" i="11"/>
  <c r="E3124" i="11"/>
  <c r="D3124" i="11"/>
  <c r="E3120" i="11"/>
  <c r="D3120" i="11"/>
  <c r="E3116" i="11"/>
  <c r="D3116" i="11"/>
  <c r="E3112" i="11"/>
  <c r="D3112" i="11"/>
  <c r="E3108" i="11"/>
  <c r="D3108" i="11"/>
  <c r="F3108" i="11" s="1"/>
  <c r="E3104" i="11"/>
  <c r="D3104" i="11"/>
  <c r="E3100" i="11"/>
  <c r="D3100" i="11"/>
  <c r="E3096" i="11"/>
  <c r="D3096" i="11"/>
  <c r="E3092" i="11"/>
  <c r="D3092" i="11"/>
  <c r="E3088" i="11"/>
  <c r="D3088" i="11"/>
  <c r="E3084" i="11"/>
  <c r="D3084" i="11"/>
  <c r="F3084" i="11" s="1"/>
  <c r="E3080" i="11"/>
  <c r="D3080" i="11"/>
  <c r="F3080" i="11" s="1"/>
  <c r="E3076" i="11"/>
  <c r="D3076" i="11"/>
  <c r="E3072" i="11"/>
  <c r="D3072" i="11"/>
  <c r="E3068" i="11"/>
  <c r="D3068" i="11"/>
  <c r="E3064" i="11"/>
  <c r="D3064" i="11"/>
  <c r="E3060" i="11"/>
  <c r="D3060" i="11"/>
  <c r="E3056" i="11"/>
  <c r="D3056" i="11"/>
  <c r="E3052" i="11"/>
  <c r="D3052" i="11"/>
  <c r="F3052" i="11" s="1"/>
  <c r="E3048" i="11"/>
  <c r="D3048" i="11"/>
  <c r="E3044" i="11"/>
  <c r="D3044" i="11"/>
  <c r="E3040" i="11"/>
  <c r="D3040" i="11"/>
  <c r="E3036" i="11"/>
  <c r="D3036" i="11"/>
  <c r="E3032" i="11"/>
  <c r="D3032" i="11"/>
  <c r="E3028" i="11"/>
  <c r="D3028" i="11"/>
  <c r="E3024" i="11"/>
  <c r="D3024" i="11"/>
  <c r="E3020" i="11"/>
  <c r="D3020" i="11"/>
  <c r="E3016" i="11"/>
  <c r="D3016" i="11"/>
  <c r="E3012" i="11"/>
  <c r="D3012" i="11"/>
  <c r="E3008" i="11"/>
  <c r="D3008" i="11"/>
  <c r="F3008" i="11" s="1"/>
  <c r="E3004" i="11"/>
  <c r="D3004" i="11"/>
  <c r="F3004" i="11" s="1"/>
  <c r="E3000" i="11"/>
  <c r="D3000" i="11"/>
  <c r="F3000" i="11" s="1"/>
  <c r="E2996" i="11"/>
  <c r="D2996" i="11"/>
  <c r="F2996" i="11" s="1"/>
  <c r="E2992" i="11"/>
  <c r="D2992" i="11"/>
  <c r="F2992" i="11" s="1"/>
  <c r="E2988" i="11"/>
  <c r="D2988" i="11"/>
  <c r="F2988" i="11" s="1"/>
  <c r="E2984" i="11"/>
  <c r="D2984" i="11"/>
  <c r="F2984" i="11" s="1"/>
  <c r="E2980" i="11"/>
  <c r="D2980" i="11"/>
  <c r="F2980" i="11" s="1"/>
  <c r="E2976" i="11"/>
  <c r="D2976" i="11"/>
  <c r="F2976" i="11" s="1"/>
  <c r="E2972" i="11"/>
  <c r="D2972" i="11"/>
  <c r="F2972" i="11" s="1"/>
  <c r="E2968" i="11"/>
  <c r="D2968" i="11"/>
  <c r="F2968" i="11" s="1"/>
  <c r="E2964" i="11"/>
  <c r="D2964" i="11"/>
  <c r="E2960" i="11"/>
  <c r="D2960" i="11"/>
  <c r="E2956" i="11"/>
  <c r="D2956" i="11"/>
  <c r="E2952" i="11"/>
  <c r="D2952" i="11"/>
  <c r="F2952" i="11" s="1"/>
  <c r="E2948" i="11"/>
  <c r="D2948" i="11"/>
  <c r="F2948" i="11" s="1"/>
  <c r="E2944" i="11"/>
  <c r="D2944" i="11"/>
  <c r="E2940" i="11"/>
  <c r="D2940" i="11"/>
  <c r="E2936" i="11"/>
  <c r="D2936" i="11"/>
  <c r="E2932" i="11"/>
  <c r="D2932" i="11"/>
  <c r="E2928" i="11"/>
  <c r="D2928" i="11"/>
  <c r="E2924" i="11"/>
  <c r="D2924" i="11"/>
  <c r="E2920" i="11"/>
  <c r="D2920" i="11"/>
  <c r="E2916" i="11"/>
  <c r="D2916" i="11"/>
  <c r="F2916" i="11" s="1"/>
  <c r="E2912" i="11"/>
  <c r="D2912" i="11"/>
  <c r="E2908" i="11"/>
  <c r="D2908" i="11"/>
  <c r="E2904" i="11"/>
  <c r="D2904" i="11"/>
  <c r="E2900" i="11"/>
  <c r="D2900" i="11"/>
  <c r="E2896" i="11"/>
  <c r="D2896" i="11"/>
  <c r="F2896" i="11" s="1"/>
  <c r="E2892" i="11"/>
  <c r="D2892" i="11"/>
  <c r="F2892" i="11" s="1"/>
  <c r="E2888" i="11"/>
  <c r="D2888" i="11"/>
  <c r="F2888" i="11" s="1"/>
  <c r="E2884" i="11"/>
  <c r="D2884" i="11"/>
  <c r="E2880" i="11"/>
  <c r="D2880" i="11"/>
  <c r="E2876" i="11"/>
  <c r="D2876" i="11"/>
  <c r="E2872" i="11"/>
  <c r="D2872" i="11"/>
  <c r="F2872" i="11" s="1"/>
  <c r="E2868" i="11"/>
  <c r="D2868" i="11"/>
  <c r="F2868" i="11" s="1"/>
  <c r="E2864" i="11"/>
  <c r="D2864" i="11"/>
  <c r="F2864" i="11" s="1"/>
  <c r="E2860" i="11"/>
  <c r="D2860" i="11"/>
  <c r="F2860" i="11" s="1"/>
  <c r="E2856" i="11"/>
  <c r="D2856" i="11"/>
  <c r="F2856" i="11" s="1"/>
  <c r="E2852" i="11"/>
  <c r="D2852" i="11"/>
  <c r="F2852" i="11" s="1"/>
  <c r="E2848" i="11"/>
  <c r="D2848" i="11"/>
  <c r="F2848" i="11" s="1"/>
  <c r="E2844" i="11"/>
  <c r="D2844" i="11"/>
  <c r="F2844" i="11" s="1"/>
  <c r="E2840" i="11"/>
  <c r="D2840" i="11"/>
  <c r="F2840" i="11" s="1"/>
  <c r="E2836" i="11"/>
  <c r="D2836" i="11"/>
  <c r="F2836" i="11" s="1"/>
  <c r="E2832" i="11"/>
  <c r="D2832" i="11"/>
  <c r="F2832" i="11" s="1"/>
  <c r="E2828" i="11"/>
  <c r="D2828" i="11"/>
  <c r="F2828" i="11" s="1"/>
  <c r="E2824" i="11"/>
  <c r="D2824" i="11"/>
  <c r="F2824" i="11" s="1"/>
  <c r="E2820" i="11"/>
  <c r="D2820" i="11"/>
  <c r="E2816" i="11"/>
  <c r="D2816" i="11"/>
  <c r="E2812" i="11"/>
  <c r="D2812" i="11"/>
  <c r="E2808" i="11"/>
  <c r="D2808" i="11"/>
  <c r="E2804" i="11"/>
  <c r="D2804" i="11"/>
  <c r="E2800" i="11"/>
  <c r="D2800" i="11"/>
  <c r="F2800" i="11" s="1"/>
  <c r="E2796" i="11"/>
  <c r="D2796" i="11"/>
  <c r="F2796" i="11" s="1"/>
  <c r="E2792" i="11"/>
  <c r="D2792" i="11"/>
  <c r="F2792" i="11" s="1"/>
  <c r="E2788" i="11"/>
  <c r="D2788" i="11"/>
  <c r="F2788" i="11" s="1"/>
  <c r="E2784" i="11"/>
  <c r="D2784" i="11"/>
  <c r="F2784" i="11" s="1"/>
  <c r="E2780" i="11"/>
  <c r="D2780" i="11"/>
  <c r="F2780" i="11" s="1"/>
  <c r="E2776" i="11"/>
  <c r="D2776" i="11"/>
  <c r="F2776" i="11" s="1"/>
  <c r="E2772" i="11"/>
  <c r="D2772" i="11"/>
  <c r="F2772" i="11" s="1"/>
  <c r="E2768" i="11"/>
  <c r="D2768" i="11"/>
  <c r="E2764" i="11"/>
  <c r="D2764" i="11"/>
  <c r="E2760" i="11"/>
  <c r="D2760" i="11"/>
  <c r="E2756" i="11"/>
  <c r="D2756" i="11"/>
  <c r="F2756" i="11" s="1"/>
  <c r="E2752" i="11"/>
  <c r="D2752" i="11"/>
  <c r="F2752" i="11" s="1"/>
  <c r="E2748" i="11"/>
  <c r="D2748" i="11"/>
  <c r="F2748" i="11" s="1"/>
  <c r="E2744" i="11"/>
  <c r="D2744" i="11"/>
  <c r="F2744" i="11" s="1"/>
  <c r="E2740" i="11"/>
  <c r="D2740" i="11"/>
  <c r="F2740" i="11" s="1"/>
  <c r="E2736" i="11"/>
  <c r="D2736" i="11"/>
  <c r="F2736" i="11" s="1"/>
  <c r="E2732" i="11"/>
  <c r="D2732" i="11"/>
  <c r="F2732" i="11" s="1"/>
  <c r="E2728" i="11"/>
  <c r="D2728" i="11"/>
  <c r="F2728" i="11" s="1"/>
  <c r="E2724" i="11"/>
  <c r="D2724" i="11"/>
  <c r="E2720" i="11"/>
  <c r="D2720" i="11"/>
  <c r="E2716" i="11"/>
  <c r="D2716" i="11"/>
  <c r="E2712" i="11"/>
  <c r="D2712" i="11"/>
  <c r="E2708" i="11"/>
  <c r="D2708" i="11"/>
  <c r="E2704" i="11"/>
  <c r="D2704" i="11"/>
  <c r="E2700" i="11"/>
  <c r="D2700" i="11"/>
  <c r="E2696" i="11"/>
  <c r="D2696" i="11"/>
  <c r="E2692" i="11"/>
  <c r="D2692" i="11"/>
  <c r="E2688" i="11"/>
  <c r="D2688" i="11"/>
  <c r="E2684" i="11"/>
  <c r="D2684" i="11"/>
  <c r="E2680" i="11"/>
  <c r="D2680" i="11"/>
  <c r="E2676" i="11"/>
  <c r="D2676" i="11"/>
  <c r="E2672" i="11"/>
  <c r="D2672" i="11"/>
  <c r="E2668" i="11"/>
  <c r="D2668" i="11"/>
  <c r="E2664" i="11"/>
  <c r="D2664" i="11"/>
  <c r="E2660" i="11"/>
  <c r="D2660" i="11"/>
  <c r="E2656" i="11"/>
  <c r="D2656" i="11"/>
  <c r="E2652" i="11"/>
  <c r="D2652" i="11"/>
  <c r="E2648" i="11"/>
  <c r="D2648" i="11"/>
  <c r="E2644" i="11"/>
  <c r="D2644" i="11"/>
  <c r="E2640" i="11"/>
  <c r="D2640" i="11"/>
  <c r="E2636" i="11"/>
  <c r="D2636" i="11"/>
  <c r="E2632" i="11"/>
  <c r="D2632" i="11"/>
  <c r="E2628" i="11"/>
  <c r="D2628" i="11"/>
  <c r="E2624" i="11"/>
  <c r="D2624" i="11"/>
  <c r="E2620" i="11"/>
  <c r="D2620" i="11"/>
  <c r="E2616" i="11"/>
  <c r="D2616" i="11"/>
  <c r="E2612" i="11"/>
  <c r="D2612" i="11"/>
  <c r="E2608" i="11"/>
  <c r="D2608" i="11"/>
  <c r="E2604" i="11"/>
  <c r="D2604" i="11"/>
  <c r="E2600" i="11"/>
  <c r="D2600" i="11"/>
  <c r="E2596" i="11"/>
  <c r="D2596" i="11"/>
  <c r="E2592" i="11"/>
  <c r="D2592" i="11"/>
  <c r="E2588" i="11"/>
  <c r="D2588" i="11"/>
  <c r="E2584" i="11"/>
  <c r="D2584" i="11"/>
  <c r="E2580" i="11"/>
  <c r="D2580" i="11"/>
  <c r="E2576" i="11"/>
  <c r="D2576" i="11"/>
  <c r="E2572" i="11"/>
  <c r="D2572" i="11"/>
  <c r="E2568" i="11"/>
  <c r="D2568" i="11"/>
  <c r="E2564" i="11"/>
  <c r="D2564" i="11"/>
  <c r="E2560" i="11"/>
  <c r="D2560" i="11"/>
  <c r="E2556" i="11"/>
  <c r="D2556" i="11"/>
  <c r="E2552" i="11"/>
  <c r="D2552" i="11"/>
  <c r="E2548" i="11"/>
  <c r="D2548" i="11"/>
  <c r="E2544" i="11"/>
  <c r="D2544" i="11"/>
  <c r="E2540" i="11"/>
  <c r="D2540" i="11"/>
  <c r="E2536" i="11"/>
  <c r="D2536" i="11"/>
  <c r="E2532" i="11"/>
  <c r="D2532" i="11"/>
  <c r="E2528" i="11"/>
  <c r="D2528" i="11"/>
  <c r="E2524" i="11"/>
  <c r="D2524" i="11"/>
  <c r="E2520" i="11"/>
  <c r="D2520" i="11"/>
  <c r="E2516" i="11"/>
  <c r="D2516" i="11"/>
  <c r="E2512" i="11"/>
  <c r="D2512" i="11"/>
  <c r="E2508" i="11"/>
  <c r="D2508" i="11"/>
  <c r="E2504" i="11"/>
  <c r="D2504" i="11"/>
  <c r="E2500" i="11"/>
  <c r="D2500" i="11"/>
  <c r="E2496" i="11"/>
  <c r="D2496" i="11"/>
  <c r="E2492" i="11"/>
  <c r="D2492" i="11"/>
  <c r="E2488" i="11"/>
  <c r="D2488" i="11"/>
  <c r="E2484" i="11"/>
  <c r="D2484" i="11"/>
  <c r="E2480" i="11"/>
  <c r="D2480" i="11"/>
  <c r="E2476" i="11"/>
  <c r="D2476" i="11"/>
  <c r="E2472" i="11"/>
  <c r="D2472" i="11"/>
  <c r="E2468" i="11"/>
  <c r="D2468" i="11"/>
  <c r="E2464" i="11"/>
  <c r="D2464" i="11"/>
  <c r="E2460" i="11"/>
  <c r="D2460" i="11"/>
  <c r="E2456" i="11"/>
  <c r="D2456" i="11"/>
  <c r="E2452" i="11"/>
  <c r="D2452" i="11"/>
  <c r="E2448" i="11"/>
  <c r="D2448" i="11"/>
  <c r="E2444" i="11"/>
  <c r="D2444" i="11"/>
  <c r="E2440" i="11"/>
  <c r="D2440" i="11"/>
  <c r="E2436" i="11"/>
  <c r="D2436" i="11"/>
  <c r="E2432" i="11"/>
  <c r="D2432" i="11"/>
  <c r="E2428" i="11"/>
  <c r="D2428" i="11"/>
  <c r="E2424" i="11"/>
  <c r="D2424" i="11"/>
  <c r="E2420" i="11"/>
  <c r="D2420" i="11"/>
  <c r="E2416" i="11"/>
  <c r="D2416" i="11"/>
  <c r="F2416" i="11" s="1"/>
  <c r="E2412" i="11"/>
  <c r="D2412" i="11"/>
  <c r="F2412" i="11" s="1"/>
  <c r="E2408" i="11"/>
  <c r="D2408" i="11"/>
  <c r="F2408" i="11" s="1"/>
  <c r="E2404" i="11"/>
  <c r="D2404" i="11"/>
  <c r="F2404" i="11" s="1"/>
  <c r="E2400" i="11"/>
  <c r="D2400" i="11"/>
  <c r="F2400" i="11" s="1"/>
  <c r="E2396" i="11"/>
  <c r="D2396" i="11"/>
  <c r="F2396" i="11" s="1"/>
  <c r="E2392" i="11"/>
  <c r="D2392" i="11"/>
  <c r="F2392" i="11" s="1"/>
  <c r="E2388" i="11"/>
  <c r="D2388" i="11"/>
  <c r="F2388" i="11" s="1"/>
  <c r="E2384" i="11"/>
  <c r="D2384" i="11"/>
  <c r="F2384" i="11" s="1"/>
  <c r="E2380" i="11"/>
  <c r="D2380" i="11"/>
  <c r="F2380" i="11" s="1"/>
  <c r="E2376" i="11"/>
  <c r="D2376" i="11"/>
  <c r="F2376" i="11" s="1"/>
  <c r="E2372" i="11"/>
  <c r="D2372" i="11"/>
  <c r="E2368" i="11"/>
  <c r="D2368" i="11"/>
  <c r="F2368" i="11" s="1"/>
  <c r="E2364" i="11"/>
  <c r="D2364" i="11"/>
  <c r="E2360" i="11"/>
  <c r="D2360" i="11"/>
  <c r="E2356" i="11"/>
  <c r="D2356" i="11"/>
  <c r="E2352" i="11"/>
  <c r="D2352" i="11"/>
  <c r="E2348" i="11"/>
  <c r="D2348" i="11"/>
  <c r="E2344" i="11"/>
  <c r="D2344" i="11"/>
  <c r="E2340" i="11"/>
  <c r="D2340" i="11"/>
  <c r="E2336" i="11"/>
  <c r="D2336" i="11"/>
  <c r="E2332" i="11"/>
  <c r="D2332" i="11"/>
  <c r="E2328" i="11"/>
  <c r="D2328" i="11"/>
  <c r="E2324" i="11"/>
  <c r="D2324" i="11"/>
  <c r="E2320" i="11"/>
  <c r="D2320" i="11"/>
  <c r="E2316" i="11"/>
  <c r="D2316" i="11"/>
  <c r="E2312" i="11"/>
  <c r="D2312" i="11"/>
  <c r="E2308" i="11"/>
  <c r="D2308" i="11"/>
  <c r="E2304" i="11"/>
  <c r="D2304" i="11"/>
  <c r="E2300" i="11"/>
  <c r="D2300" i="11"/>
  <c r="E2296" i="11"/>
  <c r="D2296" i="11"/>
  <c r="E2292" i="11"/>
  <c r="D2292" i="11"/>
  <c r="E2288" i="11"/>
  <c r="D2288" i="11"/>
  <c r="E2284" i="11"/>
  <c r="D2284" i="11"/>
  <c r="F2284" i="11" s="1"/>
  <c r="E2280" i="11"/>
  <c r="D2280" i="11"/>
  <c r="F2280" i="11" s="1"/>
  <c r="E2276" i="11"/>
  <c r="D2276" i="11"/>
  <c r="F2276" i="11" s="1"/>
  <c r="E2272" i="11"/>
  <c r="D2272" i="11"/>
  <c r="F2272" i="11" s="1"/>
  <c r="E2268" i="11"/>
  <c r="D2268" i="11"/>
  <c r="E2264" i="11"/>
  <c r="D2264" i="11"/>
  <c r="F2264" i="11" s="1"/>
  <c r="E2260" i="11"/>
  <c r="D2260" i="11"/>
  <c r="F2260" i="11" s="1"/>
  <c r="E2256" i="11"/>
  <c r="D2256" i="11"/>
  <c r="F2256" i="11" s="1"/>
  <c r="E2252" i="11"/>
  <c r="D2252" i="11"/>
  <c r="F2252" i="11" s="1"/>
  <c r="E2248" i="11"/>
  <c r="D2248" i="11"/>
  <c r="F2248" i="11" s="1"/>
  <c r="E2244" i="11"/>
  <c r="D2244" i="11"/>
  <c r="F2244" i="11" s="1"/>
  <c r="E2240" i="11"/>
  <c r="D2240" i="11"/>
  <c r="F2240" i="11" s="1"/>
  <c r="E2236" i="11"/>
  <c r="D2236" i="11"/>
  <c r="F2236" i="11" s="1"/>
  <c r="E2232" i="11"/>
  <c r="D2232" i="11"/>
  <c r="F2232" i="11" s="1"/>
  <c r="E2228" i="11"/>
  <c r="D2228" i="11"/>
  <c r="F2228" i="11" s="1"/>
  <c r="E2224" i="11"/>
  <c r="D2224" i="11"/>
  <c r="F2224" i="11" s="1"/>
  <c r="E2220" i="11"/>
  <c r="D2220" i="11"/>
  <c r="F2220" i="11" s="1"/>
  <c r="E2216" i="11"/>
  <c r="D2216" i="11"/>
  <c r="F2216" i="11" s="1"/>
  <c r="E2212" i="11"/>
  <c r="D2212" i="11"/>
  <c r="F2212" i="11" s="1"/>
  <c r="E2208" i="11"/>
  <c r="D2208" i="11"/>
  <c r="F2208" i="11" s="1"/>
  <c r="E2204" i="11"/>
  <c r="D2204" i="11"/>
  <c r="F2204" i="11" s="1"/>
  <c r="E2200" i="11"/>
  <c r="D2200" i="11"/>
  <c r="F2200" i="11" s="1"/>
  <c r="E2196" i="11"/>
  <c r="D2196" i="11"/>
  <c r="F2196" i="11" s="1"/>
  <c r="E2192" i="11"/>
  <c r="D2192" i="11"/>
  <c r="F2192" i="11" s="1"/>
  <c r="E2188" i="11"/>
  <c r="D2188" i="11"/>
  <c r="F2188" i="11" s="1"/>
  <c r="E2184" i="11"/>
  <c r="D2184" i="11"/>
  <c r="F2184" i="11" s="1"/>
  <c r="E3135" i="11"/>
  <c r="D3135" i="11"/>
  <c r="E3131" i="11"/>
  <c r="D3131" i="11"/>
  <c r="E3127" i="11"/>
  <c r="D3127" i="11"/>
  <c r="E3123" i="11"/>
  <c r="D3123" i="11"/>
  <c r="E3119" i="11"/>
  <c r="D3119" i="11"/>
  <c r="E3115" i="11"/>
  <c r="D3115" i="11"/>
  <c r="E3111" i="11"/>
  <c r="D3111" i="11"/>
  <c r="F3111" i="11" s="1"/>
  <c r="E3107" i="11"/>
  <c r="D3107" i="11"/>
  <c r="E3103" i="11"/>
  <c r="D3103" i="11"/>
  <c r="E3099" i="11"/>
  <c r="D3099" i="11"/>
  <c r="E3095" i="11"/>
  <c r="D3095" i="11"/>
  <c r="E3091" i="11"/>
  <c r="D3091" i="11"/>
  <c r="E3087" i="11"/>
  <c r="D3087" i="11"/>
  <c r="E3083" i="11"/>
  <c r="D3083" i="11"/>
  <c r="F3083" i="11" s="1"/>
  <c r="E3079" i="11"/>
  <c r="D3079" i="11"/>
  <c r="E3075" i="11"/>
  <c r="D3075" i="11"/>
  <c r="E3071" i="11"/>
  <c r="D3071" i="11"/>
  <c r="E3067" i="11"/>
  <c r="D3067" i="11"/>
  <c r="E3063" i="11"/>
  <c r="D3063" i="11"/>
  <c r="E3059" i="11"/>
  <c r="D3059" i="11"/>
  <c r="E3055" i="11"/>
  <c r="D3055" i="11"/>
  <c r="E3051" i="11"/>
  <c r="D3051" i="11"/>
  <c r="F3051" i="11" s="1"/>
  <c r="E3047" i="11"/>
  <c r="D3047" i="11"/>
  <c r="E3043" i="11"/>
  <c r="D3043" i="11"/>
  <c r="E3039" i="11"/>
  <c r="D3039" i="11"/>
  <c r="E3035" i="11"/>
  <c r="D3035" i="11"/>
  <c r="E3031" i="11"/>
  <c r="D3031" i="11"/>
  <c r="E3027" i="11"/>
  <c r="D3027" i="11"/>
  <c r="E3023" i="11"/>
  <c r="D3023" i="11"/>
  <c r="E3019" i="11"/>
  <c r="D3019" i="11"/>
  <c r="E3015" i="11"/>
  <c r="D3015" i="11"/>
  <c r="E3011" i="11"/>
  <c r="D3011" i="11"/>
  <c r="E3007" i="11"/>
  <c r="D3007" i="11"/>
  <c r="F3007" i="11" s="1"/>
  <c r="E3003" i="11"/>
  <c r="D3003" i="11"/>
  <c r="F3003" i="11" s="1"/>
  <c r="E2999" i="11"/>
  <c r="D2999" i="11"/>
  <c r="F2999" i="11" s="1"/>
  <c r="E2995" i="11"/>
  <c r="D2995" i="11"/>
  <c r="F2995" i="11" s="1"/>
  <c r="E2991" i="11"/>
  <c r="D2991" i="11"/>
  <c r="F2991" i="11" s="1"/>
  <c r="E2987" i="11"/>
  <c r="D2987" i="11"/>
  <c r="F2987" i="11" s="1"/>
  <c r="E2983" i="11"/>
  <c r="D2983" i="11"/>
  <c r="F2983" i="11" s="1"/>
  <c r="E2979" i="11"/>
  <c r="D2979" i="11"/>
  <c r="F2979" i="11" s="1"/>
  <c r="E2975" i="11"/>
  <c r="D2975" i="11"/>
  <c r="F2975" i="11" s="1"/>
  <c r="E2971" i="11"/>
  <c r="D2971" i="11"/>
  <c r="F2971" i="11" s="1"/>
  <c r="E2967" i="11"/>
  <c r="D2967" i="11"/>
  <c r="E2963" i="11"/>
  <c r="D2963" i="11"/>
  <c r="E2959" i="11"/>
  <c r="D2959" i="11"/>
  <c r="E2955" i="11"/>
  <c r="D2955" i="11"/>
  <c r="E2951" i="11"/>
  <c r="D2951" i="11"/>
  <c r="F2951" i="11" s="1"/>
  <c r="E2947" i="11"/>
  <c r="D2947" i="11"/>
  <c r="F2947" i="11" s="1"/>
  <c r="E2943" i="11"/>
  <c r="D2943" i="11"/>
  <c r="E2939" i="11"/>
  <c r="D2939" i="11"/>
  <c r="E2935" i="11"/>
  <c r="D2935" i="11"/>
  <c r="E2931" i="11"/>
  <c r="D2931" i="11"/>
  <c r="E2927" i="11"/>
  <c r="D2927" i="11"/>
  <c r="E2923" i="11"/>
  <c r="D2923" i="11"/>
  <c r="E2919" i="11"/>
  <c r="D2919" i="11"/>
  <c r="F2919" i="11" s="1"/>
  <c r="E2915" i="11"/>
  <c r="D2915" i="11"/>
  <c r="F2915" i="11" s="1"/>
  <c r="E2911" i="11"/>
  <c r="D2911" i="11"/>
  <c r="E2907" i="11"/>
  <c r="D2907" i="11"/>
  <c r="E2903" i="11"/>
  <c r="D2903" i="11"/>
  <c r="E2899" i="11"/>
  <c r="D2899" i="11"/>
  <c r="E2895" i="11"/>
  <c r="D2895" i="11"/>
  <c r="F2895" i="11" s="1"/>
  <c r="E2891" i="11"/>
  <c r="D2891" i="11"/>
  <c r="F2891" i="11" s="1"/>
  <c r="E2887" i="11"/>
  <c r="D2887" i="11"/>
  <c r="F2887" i="11" s="1"/>
  <c r="E2883" i="11"/>
  <c r="D2883" i="11"/>
  <c r="E2879" i="11"/>
  <c r="D2879" i="11"/>
  <c r="E2875" i="11"/>
  <c r="D2875" i="11"/>
  <c r="F2875" i="11" s="1"/>
  <c r="E2871" i="11"/>
  <c r="D2871" i="11"/>
  <c r="F2871" i="11" s="1"/>
  <c r="E2867" i="11"/>
  <c r="D2867" i="11"/>
  <c r="F2867" i="11" s="1"/>
  <c r="E2863" i="11"/>
  <c r="D2863" i="11"/>
  <c r="F2863" i="11" s="1"/>
  <c r="E2859" i="11"/>
  <c r="D2859" i="11"/>
  <c r="F2859" i="11" s="1"/>
  <c r="E2855" i="11"/>
  <c r="D2855" i="11"/>
  <c r="F2855" i="11" s="1"/>
  <c r="E2851" i="11"/>
  <c r="D2851" i="11"/>
  <c r="F2851" i="11" s="1"/>
  <c r="E2847" i="11"/>
  <c r="D2847" i="11"/>
  <c r="F2847" i="11" s="1"/>
  <c r="E2843" i="11"/>
  <c r="D2843" i="11"/>
  <c r="F2843" i="11" s="1"/>
  <c r="E2839" i="11"/>
  <c r="D2839" i="11"/>
  <c r="E2835" i="11"/>
  <c r="D2835" i="11"/>
  <c r="F2835" i="11" s="1"/>
  <c r="E2831" i="11"/>
  <c r="D2831" i="11"/>
  <c r="F2831" i="11" s="1"/>
  <c r="E2827" i="11"/>
  <c r="D2827" i="11"/>
  <c r="F2827" i="11" s="1"/>
  <c r="E2823" i="11"/>
  <c r="D2823" i="11"/>
  <c r="F2823" i="11" s="1"/>
  <c r="E2819" i="11"/>
  <c r="D2819" i="11"/>
  <c r="E2815" i="11"/>
  <c r="D2815" i="11"/>
  <c r="F2815" i="11" s="1"/>
  <c r="E2811" i="11"/>
  <c r="D2811" i="11"/>
  <c r="E2807" i="11"/>
  <c r="D2807" i="11"/>
  <c r="E2803" i="11"/>
  <c r="D2803" i="11"/>
  <c r="F2803" i="11" s="1"/>
  <c r="E2799" i="11"/>
  <c r="D2799" i="11"/>
  <c r="F2799" i="11" s="1"/>
  <c r="E2795" i="11"/>
  <c r="D2795" i="11"/>
  <c r="F2795" i="11" s="1"/>
  <c r="E2791" i="11"/>
  <c r="D2791" i="11"/>
  <c r="F2791" i="11" s="1"/>
  <c r="E2787" i="11"/>
  <c r="D2787" i="11"/>
  <c r="F2787" i="11" s="1"/>
  <c r="E2783" i="11"/>
  <c r="D2783" i="11"/>
  <c r="F2783" i="11" s="1"/>
  <c r="E2779" i="11"/>
  <c r="D2779" i="11"/>
  <c r="E2775" i="11"/>
  <c r="D2775" i="11"/>
  <c r="F2775" i="11" s="1"/>
  <c r="E2771" i="11"/>
  <c r="D2771" i="11"/>
  <c r="E2767" i="11"/>
  <c r="D2767" i="11"/>
  <c r="E2763" i="11"/>
  <c r="D2763" i="11"/>
  <c r="E2759" i="11"/>
  <c r="D2759" i="11"/>
  <c r="E2755" i="11"/>
  <c r="D2755" i="11"/>
  <c r="F2755" i="11" s="1"/>
  <c r="E2751" i="11"/>
  <c r="D2751" i="11"/>
  <c r="F2751" i="11" s="1"/>
  <c r="E2747" i="11"/>
  <c r="D2747" i="11"/>
  <c r="F2747" i="11" s="1"/>
  <c r="E2743" i="11"/>
  <c r="D2743" i="11"/>
  <c r="F2743" i="11" s="1"/>
  <c r="E2739" i="11"/>
  <c r="D2739" i="11"/>
  <c r="F2739" i="11" s="1"/>
  <c r="E2735" i="11"/>
  <c r="D2735" i="11"/>
  <c r="F2735" i="11" s="1"/>
  <c r="E2731" i="11"/>
  <c r="D2731" i="11"/>
  <c r="F2731" i="11" s="1"/>
  <c r="E2727" i="11"/>
  <c r="D2727" i="11"/>
  <c r="F2727" i="11" s="1"/>
  <c r="E2723" i="11"/>
  <c r="D2723" i="11"/>
  <c r="E2719" i="11"/>
  <c r="D2719" i="11"/>
  <c r="E2715" i="11"/>
  <c r="D2715" i="11"/>
  <c r="E2711" i="11"/>
  <c r="D2711" i="11"/>
  <c r="E2707" i="11"/>
  <c r="D2707" i="11"/>
  <c r="E2703" i="11"/>
  <c r="D2703" i="11"/>
  <c r="E2699" i="11"/>
  <c r="D2699" i="11"/>
  <c r="E2695" i="11"/>
  <c r="D2695" i="11"/>
  <c r="E2691" i="11"/>
  <c r="D2691" i="11"/>
  <c r="E2687" i="11"/>
  <c r="D2687" i="11"/>
  <c r="E2683" i="11"/>
  <c r="D2683" i="11"/>
  <c r="E2679" i="11"/>
  <c r="D2679" i="11"/>
  <c r="E2675" i="11"/>
  <c r="D2675" i="11"/>
  <c r="E2671" i="11"/>
  <c r="D2671" i="11"/>
  <c r="E2667" i="11"/>
  <c r="D2667" i="11"/>
  <c r="E2663" i="11"/>
  <c r="D2663" i="11"/>
  <c r="E2659" i="11"/>
  <c r="D2659" i="11"/>
  <c r="E2655" i="11"/>
  <c r="D2655" i="11"/>
  <c r="E2651" i="11"/>
  <c r="D2651" i="11"/>
  <c r="E2647" i="11"/>
  <c r="D2647" i="11"/>
  <c r="E2643" i="11"/>
  <c r="D2643" i="11"/>
  <c r="E2639" i="11"/>
  <c r="D2639" i="11"/>
  <c r="E2635" i="11"/>
  <c r="D2635" i="11"/>
  <c r="E2631" i="11"/>
  <c r="D2631" i="11"/>
  <c r="E2627" i="11"/>
  <c r="D2627" i="11"/>
  <c r="E2623" i="11"/>
  <c r="D2623" i="11"/>
  <c r="E2619" i="11"/>
  <c r="D2619" i="11"/>
  <c r="E2615" i="11"/>
  <c r="D2615" i="11"/>
  <c r="E2611" i="11"/>
  <c r="D2611" i="11"/>
  <c r="E2607" i="11"/>
  <c r="D2607" i="11"/>
  <c r="E2603" i="11"/>
  <c r="D2603" i="11"/>
  <c r="E2599" i="11"/>
  <c r="D2599" i="11"/>
  <c r="E2595" i="11"/>
  <c r="D2595" i="11"/>
  <c r="E2591" i="11"/>
  <c r="D2591" i="11"/>
  <c r="E2587" i="11"/>
  <c r="D2587" i="11"/>
  <c r="E2583" i="11"/>
  <c r="D2583" i="11"/>
  <c r="E2579" i="11"/>
  <c r="D2579" i="11"/>
  <c r="E2575" i="11"/>
  <c r="D2575" i="11"/>
  <c r="E2571" i="11"/>
  <c r="D2571" i="11"/>
  <c r="E2567" i="11"/>
  <c r="D2567" i="11"/>
  <c r="E2563" i="11"/>
  <c r="D2563" i="11"/>
  <c r="E2559" i="11"/>
  <c r="D2559" i="11"/>
  <c r="E2555" i="11"/>
  <c r="D2555" i="11"/>
  <c r="E2551" i="11"/>
  <c r="D2551" i="11"/>
  <c r="E2547" i="11"/>
  <c r="D2547" i="11"/>
  <c r="E2543" i="11"/>
  <c r="D2543" i="11"/>
  <c r="E2539" i="11"/>
  <c r="D2539" i="11"/>
  <c r="E2535" i="11"/>
  <c r="D2535" i="11"/>
  <c r="E2531" i="11"/>
  <c r="D2531" i="11"/>
  <c r="E2527" i="11"/>
  <c r="D2527" i="11"/>
  <c r="E2523" i="11"/>
  <c r="D2523" i="11"/>
  <c r="E2519" i="11"/>
  <c r="D2519" i="11"/>
  <c r="E2515" i="11"/>
  <c r="D2515" i="11"/>
  <c r="E2511" i="11"/>
  <c r="D2511" i="11"/>
  <c r="E2507" i="11"/>
  <c r="D2507" i="11"/>
  <c r="E2503" i="11"/>
  <c r="D2503" i="11"/>
  <c r="E2499" i="11"/>
  <c r="D2499" i="11"/>
  <c r="E2495" i="11"/>
  <c r="D2495" i="11"/>
  <c r="E2491" i="11"/>
  <c r="D2491" i="11"/>
  <c r="E2487" i="11"/>
  <c r="D2487" i="11"/>
  <c r="E2483" i="11"/>
  <c r="D2483" i="11"/>
  <c r="E2479" i="11"/>
  <c r="D2479" i="11"/>
  <c r="E2475" i="11"/>
  <c r="D2475" i="11"/>
  <c r="E2471" i="11"/>
  <c r="D2471" i="11"/>
  <c r="E2467" i="11"/>
  <c r="D2467" i="11"/>
  <c r="E2463" i="11"/>
  <c r="D2463" i="11"/>
  <c r="E2459" i="11"/>
  <c r="D2459" i="11"/>
  <c r="E2455" i="11"/>
  <c r="D2455" i="11"/>
  <c r="E2451" i="11"/>
  <c r="D2451" i="11"/>
  <c r="E2447" i="11"/>
  <c r="D2447" i="11"/>
  <c r="E2443" i="11"/>
  <c r="D2443" i="11"/>
  <c r="E2439" i="11"/>
  <c r="D2439" i="11"/>
  <c r="E2435" i="11"/>
  <c r="D2435" i="11"/>
  <c r="E2431" i="11"/>
  <c r="D2431" i="11"/>
  <c r="E2427" i="11"/>
  <c r="D2427" i="11"/>
  <c r="E2423" i="11"/>
  <c r="D2423" i="11"/>
  <c r="E2419" i="11"/>
  <c r="D2419" i="11"/>
  <c r="E2415" i="11"/>
  <c r="D2415" i="11"/>
  <c r="F2415" i="11" s="1"/>
  <c r="E2411" i="11"/>
  <c r="D2411" i="11"/>
  <c r="F2411" i="11" s="1"/>
  <c r="E2407" i="11"/>
  <c r="D2407" i="11"/>
  <c r="F2407" i="11" s="1"/>
  <c r="E2403" i="11"/>
  <c r="D2403" i="11"/>
  <c r="F2403" i="11" s="1"/>
  <c r="E2399" i="11"/>
  <c r="D2399" i="11"/>
  <c r="F2399" i="11" s="1"/>
  <c r="E2395" i="11"/>
  <c r="D2395" i="11"/>
  <c r="F2395" i="11" s="1"/>
  <c r="E2391" i="11"/>
  <c r="D2391" i="11"/>
  <c r="F2391" i="11" s="1"/>
  <c r="E2387" i="11"/>
  <c r="D2387" i="11"/>
  <c r="F2387" i="11" s="1"/>
  <c r="E2383" i="11"/>
  <c r="D2383" i="11"/>
  <c r="F2383" i="11" s="1"/>
  <c r="E2379" i="11"/>
  <c r="D2379" i="11"/>
  <c r="F2379" i="11" s="1"/>
  <c r="E2375" i="11"/>
  <c r="D2375" i="11"/>
  <c r="E2371" i="11"/>
  <c r="D2371" i="11"/>
  <c r="E2367" i="11"/>
  <c r="D2367" i="11"/>
  <c r="E2363" i="11"/>
  <c r="D2363" i="11"/>
  <c r="E2359" i="11"/>
  <c r="D2359" i="11"/>
  <c r="E2355" i="11"/>
  <c r="D2355" i="11"/>
  <c r="E2351" i="11"/>
  <c r="D2351" i="11"/>
  <c r="E2347" i="11"/>
  <c r="D2347" i="11"/>
  <c r="E2343" i="11"/>
  <c r="D2343" i="11"/>
  <c r="E2339" i="11"/>
  <c r="D2339" i="11"/>
  <c r="E2335" i="11"/>
  <c r="D2335" i="11"/>
  <c r="E2331" i="11"/>
  <c r="D2331" i="11"/>
  <c r="E2327" i="11"/>
  <c r="D2327" i="11"/>
  <c r="E2323" i="11"/>
  <c r="D2323" i="11"/>
  <c r="E2319" i="11"/>
  <c r="D2319" i="11"/>
  <c r="E2315" i="11"/>
  <c r="D2315" i="11"/>
  <c r="E2311" i="11"/>
  <c r="D2311" i="11"/>
  <c r="E2307" i="11"/>
  <c r="D2307" i="11"/>
  <c r="E2303" i="11"/>
  <c r="D2303" i="11"/>
  <c r="E2299" i="11"/>
  <c r="D2299" i="11"/>
  <c r="E2295" i="11"/>
  <c r="D2295" i="11"/>
  <c r="E2291" i="11"/>
  <c r="D2291" i="11"/>
  <c r="E2287" i="11"/>
  <c r="D2287" i="11"/>
  <c r="E2283" i="11"/>
  <c r="D2283" i="11"/>
  <c r="F2283" i="11" s="1"/>
  <c r="E2279" i="11"/>
  <c r="D2279" i="11"/>
  <c r="F2279" i="11" s="1"/>
  <c r="E2275" i="11"/>
  <c r="D2275" i="11"/>
  <c r="F2275" i="11" s="1"/>
  <c r="E2271" i="11"/>
  <c r="D2271" i="11"/>
  <c r="F2271" i="11" s="1"/>
  <c r="E2267" i="11"/>
  <c r="D2267" i="11"/>
  <c r="E2263" i="11"/>
  <c r="D2263" i="11"/>
  <c r="F2263" i="11" s="1"/>
  <c r="E2259" i="11"/>
  <c r="D2259" i="11"/>
  <c r="F2259" i="11" s="1"/>
  <c r="E2255" i="11"/>
  <c r="D2255" i="11"/>
  <c r="F2255" i="11" s="1"/>
  <c r="E2251" i="11"/>
  <c r="D2251" i="11"/>
  <c r="F2251" i="11" s="1"/>
  <c r="E2247" i="11"/>
  <c r="D2247" i="11"/>
  <c r="F2247" i="11" s="1"/>
  <c r="E3130" i="11"/>
  <c r="D3130" i="11"/>
  <c r="E3126" i="11"/>
  <c r="D3126" i="11"/>
  <c r="E3122" i="11"/>
  <c r="D3122" i="11"/>
  <c r="E3118" i="11"/>
  <c r="D3118" i="11"/>
  <c r="E3114" i="11"/>
  <c r="D3114" i="11"/>
  <c r="E3110" i="11"/>
  <c r="D3110" i="11"/>
  <c r="F3110" i="11" s="1"/>
  <c r="E3106" i="11"/>
  <c r="D3106" i="11"/>
  <c r="E3102" i="11"/>
  <c r="D3102" i="11"/>
  <c r="E3098" i="11"/>
  <c r="D3098" i="11"/>
  <c r="E3094" i="11"/>
  <c r="D3094" i="11"/>
  <c r="E3090" i="11"/>
  <c r="D3090" i="11"/>
  <c r="E3086" i="11"/>
  <c r="D3086" i="11"/>
  <c r="E3082" i="11"/>
  <c r="D3082" i="11"/>
  <c r="E3078" i="11"/>
  <c r="D3078" i="11"/>
  <c r="E3074" i="11"/>
  <c r="D3074" i="11"/>
  <c r="E3070" i="11"/>
  <c r="D3070" i="11"/>
  <c r="E3066" i="11"/>
  <c r="D3066" i="11"/>
  <c r="E3062" i="11"/>
  <c r="D3062" i="11"/>
  <c r="E3058" i="11"/>
  <c r="D3058" i="11"/>
  <c r="E3054" i="11"/>
  <c r="D3054" i="11"/>
  <c r="E3050" i="11"/>
  <c r="D3050" i="11"/>
  <c r="F3050" i="11" s="1"/>
  <c r="E3046" i="11"/>
  <c r="D3046" i="11"/>
  <c r="E3042" i="11"/>
  <c r="D3042" i="11"/>
  <c r="E3038" i="11"/>
  <c r="D3038" i="11"/>
  <c r="E3034" i="11"/>
  <c r="D3034" i="11"/>
  <c r="E3030" i="11"/>
  <c r="D3030" i="11"/>
  <c r="E3026" i="11"/>
  <c r="D3026" i="11"/>
  <c r="E3022" i="11"/>
  <c r="D3022" i="11"/>
  <c r="E3018" i="11"/>
  <c r="D3018" i="11"/>
  <c r="E3014" i="11"/>
  <c r="D3014" i="11"/>
  <c r="E3010" i="11"/>
  <c r="D3010" i="11"/>
  <c r="E3006" i="11"/>
  <c r="D3006" i="11"/>
  <c r="F3006" i="11" s="1"/>
  <c r="E3002" i="11"/>
  <c r="D3002" i="11"/>
  <c r="E2998" i="11"/>
  <c r="D2998" i="11"/>
  <c r="F2998" i="11" s="1"/>
  <c r="E2994" i="11"/>
  <c r="D2994" i="11"/>
  <c r="F2994" i="11" s="1"/>
  <c r="E2990" i="11"/>
  <c r="D2990" i="11"/>
  <c r="F2990" i="11" s="1"/>
  <c r="E2986" i="11"/>
  <c r="D2986" i="11"/>
  <c r="F2986" i="11" s="1"/>
  <c r="E2982" i="11"/>
  <c r="D2982" i="11"/>
  <c r="F2982" i="11" s="1"/>
  <c r="E2978" i="11"/>
  <c r="D2978" i="11"/>
  <c r="F2978" i="11" s="1"/>
  <c r="E2974" i="11"/>
  <c r="D2974" i="11"/>
  <c r="F2974" i="11" s="1"/>
  <c r="E2970" i="11"/>
  <c r="D2970" i="11"/>
  <c r="F2970" i="11" s="1"/>
  <c r="E2966" i="11"/>
  <c r="D2966" i="11"/>
  <c r="F2966" i="11" s="1"/>
  <c r="E2962" i="11"/>
  <c r="D2962" i="11"/>
  <c r="E2958" i="11"/>
  <c r="D2958" i="11"/>
  <c r="E2954" i="11"/>
  <c r="D2954" i="11"/>
  <c r="E2950" i="11"/>
  <c r="D2950" i="11"/>
  <c r="F2950" i="11" s="1"/>
  <c r="E2946" i="11"/>
  <c r="D2946" i="11"/>
  <c r="F2946" i="11" s="1"/>
  <c r="E2942" i="11"/>
  <c r="D2942" i="11"/>
  <c r="E2938" i="11"/>
  <c r="D2938" i="11"/>
  <c r="E2934" i="11"/>
  <c r="D2934" i="11"/>
  <c r="E2930" i="11"/>
  <c r="D2930" i="11"/>
  <c r="E2926" i="11"/>
  <c r="D2926" i="11"/>
  <c r="E2922" i="11"/>
  <c r="D2922" i="11"/>
  <c r="F2922" i="11" s="1"/>
  <c r="E2918" i="11"/>
  <c r="D2918" i="11"/>
  <c r="F2918" i="11" s="1"/>
  <c r="E2914" i="11"/>
  <c r="D2914" i="11"/>
  <c r="F2914" i="11" s="1"/>
  <c r="E2910" i="11"/>
  <c r="D2910" i="11"/>
  <c r="E2906" i="11"/>
  <c r="D2906" i="11"/>
  <c r="E2902" i="11"/>
  <c r="D2902" i="11"/>
  <c r="E2898" i="11"/>
  <c r="D2898" i="11"/>
  <c r="E2894" i="11"/>
  <c r="D2894" i="11"/>
  <c r="F2894" i="11" s="1"/>
  <c r="E2890" i="11"/>
  <c r="D2890" i="11"/>
  <c r="F2890" i="11" s="1"/>
  <c r="E2886" i="11"/>
  <c r="D2886" i="11"/>
  <c r="E2882" i="11"/>
  <c r="D2882" i="11"/>
  <c r="E2878" i="11"/>
  <c r="D2878" i="11"/>
  <c r="E2874" i="11"/>
  <c r="D2874" i="11"/>
  <c r="F2874" i="11" s="1"/>
  <c r="E2870" i="11"/>
  <c r="D2870" i="11"/>
  <c r="F2870" i="11" s="1"/>
  <c r="E2866" i="11"/>
  <c r="D2866" i="11"/>
  <c r="F2866" i="11" s="1"/>
  <c r="E2862" i="11"/>
  <c r="D2862" i="11"/>
  <c r="F2862" i="11" s="1"/>
  <c r="E2858" i="11"/>
  <c r="D2858" i="11"/>
  <c r="F2858" i="11" s="1"/>
  <c r="E2854" i="11"/>
  <c r="D2854" i="11"/>
  <c r="F2854" i="11" s="1"/>
  <c r="E2850" i="11"/>
  <c r="D2850" i="11"/>
  <c r="F2850" i="11" s="1"/>
  <c r="E2846" i="11"/>
  <c r="D2846" i="11"/>
  <c r="F2846" i="11" s="1"/>
  <c r="E2842" i="11"/>
  <c r="D2842" i="11"/>
  <c r="F2842" i="11" s="1"/>
  <c r="E2838" i="11"/>
  <c r="D2838" i="11"/>
  <c r="E2834" i="11"/>
  <c r="D2834" i="11"/>
  <c r="F2834" i="11" s="1"/>
  <c r="E2830" i="11"/>
  <c r="D2830" i="11"/>
  <c r="F2830" i="11" s="1"/>
  <c r="E2826" i="11"/>
  <c r="D2826" i="11"/>
  <c r="F2826" i="11" s="1"/>
  <c r="E2822" i="11"/>
  <c r="D2822" i="11"/>
  <c r="F2822" i="11" s="1"/>
  <c r="E2818" i="11"/>
  <c r="D2818" i="11"/>
  <c r="E2814" i="11"/>
  <c r="D2814" i="11"/>
  <c r="E2810" i="11"/>
  <c r="D2810" i="11"/>
  <c r="E2806" i="11"/>
  <c r="D2806" i="11"/>
  <c r="E2802" i="11"/>
  <c r="D2802" i="11"/>
  <c r="F2802" i="11" s="1"/>
  <c r="E2798" i="11"/>
  <c r="D2798" i="11"/>
  <c r="F2798" i="11" s="1"/>
  <c r="E2794" i="11"/>
  <c r="D2794" i="11"/>
  <c r="F2794" i="11" s="1"/>
  <c r="E2790" i="11"/>
  <c r="D2790" i="11"/>
  <c r="F2790" i="11" s="1"/>
  <c r="E2786" i="11"/>
  <c r="D2786" i="11"/>
  <c r="F2786" i="11" s="1"/>
  <c r="E2782" i="11"/>
  <c r="D2782" i="11"/>
  <c r="F2782" i="11" s="1"/>
  <c r="E2778" i="11"/>
  <c r="D2778" i="11"/>
  <c r="E2774" i="11"/>
  <c r="D2774" i="11"/>
  <c r="F2774" i="11" s="1"/>
  <c r="E2770" i="11"/>
  <c r="D2770" i="11"/>
  <c r="E2766" i="11"/>
  <c r="D2766" i="11"/>
  <c r="E2762" i="11"/>
  <c r="D2762" i="11"/>
  <c r="E2758" i="11"/>
  <c r="D2758" i="11"/>
  <c r="E2754" i="11"/>
  <c r="D2754" i="11"/>
  <c r="F2754" i="11" s="1"/>
  <c r="E2750" i="11"/>
  <c r="D2750" i="11"/>
  <c r="F2750" i="11" s="1"/>
  <c r="E2746" i="11"/>
  <c r="D2746" i="11"/>
  <c r="F2746" i="11" s="1"/>
  <c r="E2742" i="11"/>
  <c r="D2742" i="11"/>
  <c r="F2742" i="11" s="1"/>
  <c r="E2738" i="11"/>
  <c r="D2738" i="11"/>
  <c r="F2738" i="11" s="1"/>
  <c r="E2734" i="11"/>
  <c r="D2734" i="11"/>
  <c r="F2734" i="11" s="1"/>
  <c r="E2730" i="11"/>
  <c r="D2730" i="11"/>
  <c r="F2730" i="11" s="1"/>
  <c r="E2726" i="11"/>
  <c r="D2726" i="11"/>
  <c r="F2726" i="11" s="1"/>
  <c r="E2722" i="11"/>
  <c r="D2722" i="11"/>
  <c r="E2718" i="11"/>
  <c r="D2718" i="11"/>
  <c r="E2714" i="11"/>
  <c r="D2714" i="11"/>
  <c r="E2710" i="11"/>
  <c r="D2710" i="11"/>
  <c r="E2706" i="11"/>
  <c r="D2706" i="11"/>
  <c r="E2702" i="11"/>
  <c r="D2702" i="11"/>
  <c r="E2698" i="11"/>
  <c r="D2698" i="11"/>
  <c r="E2694" i="11"/>
  <c r="D2694" i="11"/>
  <c r="E2690" i="11"/>
  <c r="D2690" i="11"/>
  <c r="E2686" i="11"/>
  <c r="D2686" i="11"/>
  <c r="E2682" i="11"/>
  <c r="D2682" i="11"/>
  <c r="E2678" i="11"/>
  <c r="D2678" i="11"/>
  <c r="E2674" i="11"/>
  <c r="D2674" i="11"/>
  <c r="E2670" i="11"/>
  <c r="D2670" i="11"/>
  <c r="E2666" i="11"/>
  <c r="D2666" i="11"/>
  <c r="E2662" i="11"/>
  <c r="D2662" i="11"/>
  <c r="E2658" i="11"/>
  <c r="D2658" i="11"/>
  <c r="E2654" i="11"/>
  <c r="D2654" i="11"/>
  <c r="E2650" i="11"/>
  <c r="D2650" i="11"/>
  <c r="E2646" i="11"/>
  <c r="D2646" i="11"/>
  <c r="E2642" i="11"/>
  <c r="D2642" i="11"/>
  <c r="E2638" i="11"/>
  <c r="D2638" i="11"/>
  <c r="E2634" i="11"/>
  <c r="D2634" i="11"/>
  <c r="E2630" i="11"/>
  <c r="D2630" i="11"/>
  <c r="E2626" i="11"/>
  <c r="D2626" i="11"/>
  <c r="E2622" i="11"/>
  <c r="D2622" i="11"/>
  <c r="E2618" i="11"/>
  <c r="D2618" i="11"/>
  <c r="E2614" i="11"/>
  <c r="D2614" i="11"/>
  <c r="E2610" i="11"/>
  <c r="D2610" i="11"/>
  <c r="E2606" i="11"/>
  <c r="D2606" i="11"/>
  <c r="E2602" i="11"/>
  <c r="D2602" i="11"/>
  <c r="E2598" i="11"/>
  <c r="D2598" i="11"/>
  <c r="E2594" i="11"/>
  <c r="D2594" i="11"/>
  <c r="E2590" i="11"/>
  <c r="D2590" i="11"/>
  <c r="E2586" i="11"/>
  <c r="D2586" i="11"/>
  <c r="E2582" i="11"/>
  <c r="D2582" i="11"/>
  <c r="E2578" i="11"/>
  <c r="D2578" i="11"/>
  <c r="E2574" i="11"/>
  <c r="D2574" i="11"/>
  <c r="E2570" i="11"/>
  <c r="D2570" i="11"/>
  <c r="E2566" i="11"/>
  <c r="D2566" i="11"/>
  <c r="E2562" i="11"/>
  <c r="D2562" i="11"/>
  <c r="E2558" i="11"/>
  <c r="D2558" i="11"/>
  <c r="E2554" i="11"/>
  <c r="D2554" i="11"/>
  <c r="E2550" i="11"/>
  <c r="D2550" i="11"/>
  <c r="E2546" i="11"/>
  <c r="D2546" i="11"/>
  <c r="E2542" i="11"/>
  <c r="D2542" i="11"/>
  <c r="E2538" i="11"/>
  <c r="D2538" i="11"/>
  <c r="E2534" i="11"/>
  <c r="D2534" i="11"/>
  <c r="E2530" i="11"/>
  <c r="D2530" i="11"/>
  <c r="E2526" i="11"/>
  <c r="D2526" i="11"/>
  <c r="E2522" i="11"/>
  <c r="D2522" i="11"/>
  <c r="E2518" i="11"/>
  <c r="D2518" i="11"/>
  <c r="E2514" i="11"/>
  <c r="D2514" i="11"/>
  <c r="E2510" i="11"/>
  <c r="D2510" i="11"/>
  <c r="E2506" i="11"/>
  <c r="D2506" i="11"/>
  <c r="E2502" i="11"/>
  <c r="D2502" i="11"/>
  <c r="E2498" i="11"/>
  <c r="D2498" i="11"/>
  <c r="E2494" i="11"/>
  <c r="D2494" i="11"/>
  <c r="E2490" i="11"/>
  <c r="D2490" i="11"/>
  <c r="E2486" i="11"/>
  <c r="D2486" i="11"/>
  <c r="E2482" i="11"/>
  <c r="D2482" i="11"/>
  <c r="E2478" i="11"/>
  <c r="D2478" i="11"/>
  <c r="E2474" i="11"/>
  <c r="D2474" i="11"/>
  <c r="E2470" i="11"/>
  <c r="D2470" i="11"/>
  <c r="E2466" i="11"/>
  <c r="D2466" i="11"/>
  <c r="E2462" i="11"/>
  <c r="D2462" i="11"/>
  <c r="E2458" i="11"/>
  <c r="D2458" i="11"/>
  <c r="E2454" i="11"/>
  <c r="D2454" i="11"/>
  <c r="E2450" i="11"/>
  <c r="D2450" i="11"/>
  <c r="E2446" i="11"/>
  <c r="D2446" i="11"/>
  <c r="E2442" i="11"/>
  <c r="D2442" i="11"/>
  <c r="E2438" i="11"/>
  <c r="D2438" i="11"/>
  <c r="E2434" i="11"/>
  <c r="D2434" i="11"/>
  <c r="E2430" i="11"/>
  <c r="D2430" i="11"/>
  <c r="E2426" i="11"/>
  <c r="D2426" i="11"/>
  <c r="E2422" i="11"/>
  <c r="D2422" i="11"/>
  <c r="E2418" i="11"/>
  <c r="D2418" i="11"/>
  <c r="E2414" i="11"/>
  <c r="D2414" i="11"/>
  <c r="F2414" i="11" s="1"/>
  <c r="E2410" i="11"/>
  <c r="D2410" i="11"/>
  <c r="F2410" i="11" s="1"/>
  <c r="E2406" i="11"/>
  <c r="D2406" i="11"/>
  <c r="F2406" i="11" s="1"/>
  <c r="E2402" i="11"/>
  <c r="D2402" i="11"/>
  <c r="F2402" i="11" s="1"/>
  <c r="G2402" i="11" s="1"/>
  <c r="I2402" i="11" s="1"/>
  <c r="E2398" i="11"/>
  <c r="D2398" i="11"/>
  <c r="F2398" i="11" s="1"/>
  <c r="E2394" i="11"/>
  <c r="D2394" i="11"/>
  <c r="F2394" i="11" s="1"/>
  <c r="E2390" i="11"/>
  <c r="D2390" i="11"/>
  <c r="F2390" i="11" s="1"/>
  <c r="E2386" i="11"/>
  <c r="D2386" i="11"/>
  <c r="F2386" i="11" s="1"/>
  <c r="E2382" i="11"/>
  <c r="D2382" i="11"/>
  <c r="F2382" i="11" s="1"/>
  <c r="E2378" i="11"/>
  <c r="D2378" i="11"/>
  <c r="F2378" i="11" s="1"/>
  <c r="G2378" i="11" s="1"/>
  <c r="I2378" i="11" s="1"/>
  <c r="E2374" i="11"/>
  <c r="D2374" i="11"/>
  <c r="E2370" i="11"/>
  <c r="D2370" i="11"/>
  <c r="E2366" i="11"/>
  <c r="D2366" i="11"/>
  <c r="E2362" i="11"/>
  <c r="D2362" i="11"/>
  <c r="E2358" i="11"/>
  <c r="D2358" i="11"/>
  <c r="E2354" i="11"/>
  <c r="D2354" i="11"/>
  <c r="E2350" i="11"/>
  <c r="D2350" i="11"/>
  <c r="E2346" i="11"/>
  <c r="D2346" i="11"/>
  <c r="E2342" i="11"/>
  <c r="D2342" i="11"/>
  <c r="E2338" i="11"/>
  <c r="D2338" i="11"/>
  <c r="E2334" i="11"/>
  <c r="D2334" i="11"/>
  <c r="E2330" i="11"/>
  <c r="D2330" i="11"/>
  <c r="E2326" i="11"/>
  <c r="D2326" i="11"/>
  <c r="E2322" i="11"/>
  <c r="D2322" i="11"/>
  <c r="E2318" i="11"/>
  <c r="D2318" i="11"/>
  <c r="E2314" i="11"/>
  <c r="D2314" i="11"/>
  <c r="E2310" i="11"/>
  <c r="D2310" i="11"/>
  <c r="E2306" i="11"/>
  <c r="D2306" i="11"/>
  <c r="E2302" i="11"/>
  <c r="D2302" i="11"/>
  <c r="E2298" i="11"/>
  <c r="D2298" i="11"/>
  <c r="E2294" i="11"/>
  <c r="D2294" i="11"/>
  <c r="E2290" i="11"/>
  <c r="D2290" i="11"/>
  <c r="E2286" i="11"/>
  <c r="D2286" i="11"/>
  <c r="E2282" i="11"/>
  <c r="D2282" i="11"/>
  <c r="F2282" i="11" s="1"/>
  <c r="G2282" i="11" s="1"/>
  <c r="I2282" i="11" s="1"/>
  <c r="E2278" i="11"/>
  <c r="D2278" i="11"/>
  <c r="F2278" i="11" s="1"/>
  <c r="E2274" i="11"/>
  <c r="D2274" i="11"/>
  <c r="F2274" i="11" s="1"/>
  <c r="E2270" i="11"/>
  <c r="D2270" i="11"/>
  <c r="F2270" i="11" s="1"/>
  <c r="E2266" i="11"/>
  <c r="D2266" i="11"/>
  <c r="E2262" i="11"/>
  <c r="D2262" i="11"/>
  <c r="F2262" i="11" s="1"/>
  <c r="E2258" i="11"/>
  <c r="D2258" i="11"/>
  <c r="F2258" i="11" s="1"/>
  <c r="E2243" i="11"/>
  <c r="D2243" i="11"/>
  <c r="F2243" i="11" s="1"/>
  <c r="E2239" i="11"/>
  <c r="D2239" i="11"/>
  <c r="F2239" i="11" s="1"/>
  <c r="E2235" i="11"/>
  <c r="D2235" i="11"/>
  <c r="F2235" i="11" s="1"/>
  <c r="E2231" i="11"/>
  <c r="D2231" i="11"/>
  <c r="F2231" i="11" s="1"/>
  <c r="E2227" i="11"/>
  <c r="D2227" i="11"/>
  <c r="F2227" i="11" s="1"/>
  <c r="E2223" i="11"/>
  <c r="D2223" i="11"/>
  <c r="F2223" i="11" s="1"/>
  <c r="E2219" i="11"/>
  <c r="D2219" i="11"/>
  <c r="F2219" i="11" s="1"/>
  <c r="E2215" i="11"/>
  <c r="D2215" i="11"/>
  <c r="F2215" i="11" s="1"/>
  <c r="E2211" i="11"/>
  <c r="D2211" i="11"/>
  <c r="F2211" i="11" s="1"/>
  <c r="E2207" i="11"/>
  <c r="D2207" i="11"/>
  <c r="F2207" i="11" s="1"/>
  <c r="E2203" i="11"/>
  <c r="D2203" i="11"/>
  <c r="F2203" i="11" s="1"/>
  <c r="E2199" i="11"/>
  <c r="D2199" i="11"/>
  <c r="F2199" i="11" s="1"/>
  <c r="E2195" i="11"/>
  <c r="D2195" i="11"/>
  <c r="F2195" i="11" s="1"/>
  <c r="E2191" i="11"/>
  <c r="D2191" i="11"/>
  <c r="F2191" i="11" s="1"/>
  <c r="E2187" i="11"/>
  <c r="D2187" i="11"/>
  <c r="F2187" i="11" s="1"/>
  <c r="E2183" i="11"/>
  <c r="D2183" i="11"/>
  <c r="F2183" i="11" s="1"/>
  <c r="E2179" i="11"/>
  <c r="D2179" i="11"/>
  <c r="F2179" i="11" s="1"/>
  <c r="E2175" i="11"/>
  <c r="D2175" i="11"/>
  <c r="E2171" i="11"/>
  <c r="D2171" i="11"/>
  <c r="F2171" i="11" s="1"/>
  <c r="E2167" i="11"/>
  <c r="D2167" i="11"/>
  <c r="F2167" i="11" s="1"/>
  <c r="E2163" i="11"/>
  <c r="D2163" i="11"/>
  <c r="F2163" i="11" s="1"/>
  <c r="E2159" i="11"/>
  <c r="D2159" i="11"/>
  <c r="F2159" i="11" s="1"/>
  <c r="E2155" i="11"/>
  <c r="D2155" i="11"/>
  <c r="F2155" i="11" s="1"/>
  <c r="E2151" i="11"/>
  <c r="D2151" i="11"/>
  <c r="F2151" i="11" s="1"/>
  <c r="E2147" i="11"/>
  <c r="D2147" i="11"/>
  <c r="F2147" i="11" s="1"/>
  <c r="E2143" i="11"/>
  <c r="D2143" i="11"/>
  <c r="E2139" i="11"/>
  <c r="D2139" i="11"/>
  <c r="F2139" i="11" s="1"/>
  <c r="E2135" i="11"/>
  <c r="D2135" i="11"/>
  <c r="F2135" i="11" s="1"/>
  <c r="E2131" i="11"/>
  <c r="D2131" i="11"/>
  <c r="F2131" i="11" s="1"/>
  <c r="E2127" i="11"/>
  <c r="D2127" i="11"/>
  <c r="F2127" i="11" s="1"/>
  <c r="E2123" i="11"/>
  <c r="D2123" i="11"/>
  <c r="F2123" i="11" s="1"/>
  <c r="E2119" i="11"/>
  <c r="D2119" i="11"/>
  <c r="F2119" i="11" s="1"/>
  <c r="E2115" i="11"/>
  <c r="D2115" i="11"/>
  <c r="F2115" i="11" s="1"/>
  <c r="E2111" i="11"/>
  <c r="D2111" i="11"/>
  <c r="F2111" i="11" s="1"/>
  <c r="E2107" i="11"/>
  <c r="D2107" i="11"/>
  <c r="F2107" i="11" s="1"/>
  <c r="E2103" i="11"/>
  <c r="D2103" i="11"/>
  <c r="F2103" i="11" s="1"/>
  <c r="E2099" i="11"/>
  <c r="D2099" i="11"/>
  <c r="F2099" i="11" s="1"/>
  <c r="E2095" i="11"/>
  <c r="D2095" i="11"/>
  <c r="E2091" i="11"/>
  <c r="D2091" i="11"/>
  <c r="F2091" i="11" s="1"/>
  <c r="E2087" i="11"/>
  <c r="D2087" i="11"/>
  <c r="F2087" i="11" s="1"/>
  <c r="E2083" i="11"/>
  <c r="D2083" i="11"/>
  <c r="F2083" i="11" s="1"/>
  <c r="E2079" i="11"/>
  <c r="D2079" i="11"/>
  <c r="F2079" i="11" s="1"/>
  <c r="E2075" i="11"/>
  <c r="D2075" i="11"/>
  <c r="F2075" i="11" s="1"/>
  <c r="E2071" i="11"/>
  <c r="D2071" i="11"/>
  <c r="E2067" i="11"/>
  <c r="D2067" i="11"/>
  <c r="E2063" i="11"/>
  <c r="D2063" i="11"/>
  <c r="E2059" i="11"/>
  <c r="D2059" i="11"/>
  <c r="E2055" i="11"/>
  <c r="D2055" i="11"/>
  <c r="E2051" i="11"/>
  <c r="D2051" i="11"/>
  <c r="E2047" i="11"/>
  <c r="D2047" i="11"/>
  <c r="E2043" i="11"/>
  <c r="D2043" i="11"/>
  <c r="F2043" i="11" s="1"/>
  <c r="E2039" i="11"/>
  <c r="D2039" i="11"/>
  <c r="E2035" i="11"/>
  <c r="D2035" i="11"/>
  <c r="E2031" i="11"/>
  <c r="D2031" i="11"/>
  <c r="E2027" i="11"/>
  <c r="D2027" i="11"/>
  <c r="E2023" i="11"/>
  <c r="D2023" i="11"/>
  <c r="E2019" i="11"/>
  <c r="D2019" i="11"/>
  <c r="F2019" i="11" s="1"/>
  <c r="E2015" i="11"/>
  <c r="D2015" i="11"/>
  <c r="F2015" i="11" s="1"/>
  <c r="E2011" i="11"/>
  <c r="D2011" i="11"/>
  <c r="F2011" i="11" s="1"/>
  <c r="E2007" i="11"/>
  <c r="D2007" i="11"/>
  <c r="F2007" i="11" s="1"/>
  <c r="E2003" i="11"/>
  <c r="D2003" i="11"/>
  <c r="F2003" i="11" s="1"/>
  <c r="E1999" i="11"/>
  <c r="D1999" i="11"/>
  <c r="F1999" i="11" s="1"/>
  <c r="E1995" i="11"/>
  <c r="D1995" i="11"/>
  <c r="F1995" i="11" s="1"/>
  <c r="E1991" i="11"/>
  <c r="D1991" i="11"/>
  <c r="F1991" i="11" s="1"/>
  <c r="E1987" i="11"/>
  <c r="D1987" i="11"/>
  <c r="F1987" i="11" s="1"/>
  <c r="E1983" i="11"/>
  <c r="D1983" i="11"/>
  <c r="F1983" i="11" s="1"/>
  <c r="E1979" i="11"/>
  <c r="D1979" i="11"/>
  <c r="F1979" i="11" s="1"/>
  <c r="E1975" i="11"/>
  <c r="D1975" i="11"/>
  <c r="E1971" i="11"/>
  <c r="D1971" i="11"/>
  <c r="E1967" i="11"/>
  <c r="D1967" i="11"/>
  <c r="E1963" i="11"/>
  <c r="D1963" i="11"/>
  <c r="E1959" i="11"/>
  <c r="D1959" i="11"/>
  <c r="E1955" i="11"/>
  <c r="D1955" i="11"/>
  <c r="E1951" i="11"/>
  <c r="D1951" i="11"/>
  <c r="E1947" i="11"/>
  <c r="D1947" i="11"/>
  <c r="E1943" i="11"/>
  <c r="D1943" i="11"/>
  <c r="E1939" i="11"/>
  <c r="D1939" i="11"/>
  <c r="E1935" i="11"/>
  <c r="D1935" i="11"/>
  <c r="E1931" i="11"/>
  <c r="D1931" i="11"/>
  <c r="E1927" i="11"/>
  <c r="D1927" i="11"/>
  <c r="E1923" i="11"/>
  <c r="D1923" i="11"/>
  <c r="E1919" i="11"/>
  <c r="D1919" i="11"/>
  <c r="E1915" i="11"/>
  <c r="D1915" i="11"/>
  <c r="E1911" i="11"/>
  <c r="D1911" i="11"/>
  <c r="E1907" i="11"/>
  <c r="D1907" i="11"/>
  <c r="E1903" i="11"/>
  <c r="D1903" i="11"/>
  <c r="E1899" i="11"/>
  <c r="D1899" i="11"/>
  <c r="E1895" i="11"/>
  <c r="D1895" i="11"/>
  <c r="E1891" i="11"/>
  <c r="D1891" i="11"/>
  <c r="E1887" i="11"/>
  <c r="D1887" i="11"/>
  <c r="E1883" i="11"/>
  <c r="D1883" i="11"/>
  <c r="E1879" i="11"/>
  <c r="D1879" i="11"/>
  <c r="E1875" i="11"/>
  <c r="D1875" i="11"/>
  <c r="E1871" i="11"/>
  <c r="D1871" i="11"/>
  <c r="F1871" i="11" s="1"/>
  <c r="E1867" i="11"/>
  <c r="D1867" i="11"/>
  <c r="E1863" i="11"/>
  <c r="D1863" i="11"/>
  <c r="E1859" i="11"/>
  <c r="D1859" i="11"/>
  <c r="E1855" i="11"/>
  <c r="D1855" i="11"/>
  <c r="E1851" i="11"/>
  <c r="D1851" i="11"/>
  <c r="E1847" i="11"/>
  <c r="D1847" i="11"/>
  <c r="E1843" i="11"/>
  <c r="D1843" i="11"/>
  <c r="E1839" i="11"/>
  <c r="D1839" i="11"/>
  <c r="E1835" i="11"/>
  <c r="D1835" i="11"/>
  <c r="E1831" i="11"/>
  <c r="D1831" i="11"/>
  <c r="E1827" i="11"/>
  <c r="D1827" i="11"/>
  <c r="E1823" i="11"/>
  <c r="D1823" i="11"/>
  <c r="E1819" i="11"/>
  <c r="D1819" i="11"/>
  <c r="E1815" i="11"/>
  <c r="D1815" i="11"/>
  <c r="E1811" i="11"/>
  <c r="D1811" i="11"/>
  <c r="E1807" i="11"/>
  <c r="D1807" i="11"/>
  <c r="E1803" i="11"/>
  <c r="D1803" i="11"/>
  <c r="E1799" i="11"/>
  <c r="D1799" i="11"/>
  <c r="E1795" i="11"/>
  <c r="D1795" i="11"/>
  <c r="E1791" i="11"/>
  <c r="D1791" i="11"/>
  <c r="E1787" i="11"/>
  <c r="D1787" i="11"/>
  <c r="E1783" i="11"/>
  <c r="D1783" i="11"/>
  <c r="E1779" i="11"/>
  <c r="D1779" i="11"/>
  <c r="E1775" i="11"/>
  <c r="D1775" i="11"/>
  <c r="E1771" i="11"/>
  <c r="D1771" i="11"/>
  <c r="E1767" i="11"/>
  <c r="D1767" i="11"/>
  <c r="E1763" i="11"/>
  <c r="D1763" i="11"/>
  <c r="E1759" i="11"/>
  <c r="D1759" i="11"/>
  <c r="E1755" i="11"/>
  <c r="D1755" i="11"/>
  <c r="E1751" i="11"/>
  <c r="D1751" i="11"/>
  <c r="E1747" i="11"/>
  <c r="D1747" i="11"/>
  <c r="E1743" i="11"/>
  <c r="D1743" i="11"/>
  <c r="E1739" i="11"/>
  <c r="D1739" i="11"/>
  <c r="E1735" i="11"/>
  <c r="D1735" i="11"/>
  <c r="E1731" i="11"/>
  <c r="D1731" i="11"/>
  <c r="E1727" i="11"/>
  <c r="D1727" i="11"/>
  <c r="E1723" i="11"/>
  <c r="D1723" i="11"/>
  <c r="E1719" i="11"/>
  <c r="D1719" i="11"/>
  <c r="E1715" i="11"/>
  <c r="D1715" i="11"/>
  <c r="E1711" i="11"/>
  <c r="D1711" i="11"/>
  <c r="E1707" i="11"/>
  <c r="D1707" i="11"/>
  <c r="E1703" i="11"/>
  <c r="D1703" i="11"/>
  <c r="E1699" i="11"/>
  <c r="D1699" i="11"/>
  <c r="E1695" i="11"/>
  <c r="D1695" i="11"/>
  <c r="E1691" i="11"/>
  <c r="D1691" i="11"/>
  <c r="E1687" i="11"/>
  <c r="D1687" i="11"/>
  <c r="E1683" i="11"/>
  <c r="D1683" i="11"/>
  <c r="E1679" i="11"/>
  <c r="D1679" i="11"/>
  <c r="E1675" i="11"/>
  <c r="D1675" i="11"/>
  <c r="E1671" i="11"/>
  <c r="D1671" i="11"/>
  <c r="E1667" i="11"/>
  <c r="D1667" i="11"/>
  <c r="E1663" i="11"/>
  <c r="D1663" i="11"/>
  <c r="E1659" i="11"/>
  <c r="D1659" i="11"/>
  <c r="E1655" i="11"/>
  <c r="D1655" i="11"/>
  <c r="E1651" i="11"/>
  <c r="D1651" i="11"/>
  <c r="E1647" i="11"/>
  <c r="D1647" i="11"/>
  <c r="E1643" i="11"/>
  <c r="D1643" i="11"/>
  <c r="E1639" i="11"/>
  <c r="D1639" i="11"/>
  <c r="E1635" i="11"/>
  <c r="D1635" i="11"/>
  <c r="E1631" i="11"/>
  <c r="D1631" i="11"/>
  <c r="E1627" i="11"/>
  <c r="D1627" i="11"/>
  <c r="E1623" i="11"/>
  <c r="D1623" i="11"/>
  <c r="E1619" i="11"/>
  <c r="D1619" i="11"/>
  <c r="E1615" i="11"/>
  <c r="D1615" i="11"/>
  <c r="E1611" i="11"/>
  <c r="D1611" i="11"/>
  <c r="E1607" i="11"/>
  <c r="D1607" i="11"/>
  <c r="E1603" i="11"/>
  <c r="D1603" i="11"/>
  <c r="E1599" i="11"/>
  <c r="D1599" i="11"/>
  <c r="E1595" i="11"/>
  <c r="D1595" i="11"/>
  <c r="E1591" i="11"/>
  <c r="D1591" i="11"/>
  <c r="E1587" i="11"/>
  <c r="D1587" i="11"/>
  <c r="E1583" i="11"/>
  <c r="D1583" i="11"/>
  <c r="F1583" i="11" s="1"/>
  <c r="E1579" i="11"/>
  <c r="D1579" i="11"/>
  <c r="F1579" i="11" s="1"/>
  <c r="E1575" i="11"/>
  <c r="D1575" i="11"/>
  <c r="F1575" i="11" s="1"/>
  <c r="E1571" i="11"/>
  <c r="D1571" i="11"/>
  <c r="F1571" i="11" s="1"/>
  <c r="E1567" i="11"/>
  <c r="D1567" i="11"/>
  <c r="F1567" i="11" s="1"/>
  <c r="E1563" i="11"/>
  <c r="D1563" i="11"/>
  <c r="E1559" i="11"/>
  <c r="D1559" i="11"/>
  <c r="F1559" i="11" s="1"/>
  <c r="E1555" i="11"/>
  <c r="D1555" i="11"/>
  <c r="F1555" i="11" s="1"/>
  <c r="E1551" i="11"/>
  <c r="D1551" i="11"/>
  <c r="F1551" i="11" s="1"/>
  <c r="E1547" i="11"/>
  <c r="D1547" i="11"/>
  <c r="F1547" i="11" s="1"/>
  <c r="E1543" i="11"/>
  <c r="D1543" i="11"/>
  <c r="E1539" i="11"/>
  <c r="D1539" i="11"/>
  <c r="E1535" i="11"/>
  <c r="D1535" i="11"/>
  <c r="F1535" i="11" s="1"/>
  <c r="E1531" i="11"/>
  <c r="D1531" i="11"/>
  <c r="E1527" i="11"/>
  <c r="D1527" i="11"/>
  <c r="E1523" i="11"/>
  <c r="D1523" i="11"/>
  <c r="E1519" i="11"/>
  <c r="D1519" i="11"/>
  <c r="E1515" i="11"/>
  <c r="D1515" i="11"/>
  <c r="E1511" i="11"/>
  <c r="D1511" i="11"/>
  <c r="E1507" i="11"/>
  <c r="D1507" i="11"/>
  <c r="E1503" i="11"/>
  <c r="D1503" i="11"/>
  <c r="E1499" i="11"/>
  <c r="D1499" i="11"/>
  <c r="E1495" i="11"/>
  <c r="D1495" i="11"/>
  <c r="E1491" i="11"/>
  <c r="D1491" i="11"/>
  <c r="E1487" i="11"/>
  <c r="D1487" i="11"/>
  <c r="E1483" i="11"/>
  <c r="D1483" i="11"/>
  <c r="E1479" i="11"/>
  <c r="D1479" i="11"/>
  <c r="E1475" i="11"/>
  <c r="D1475" i="11"/>
  <c r="E1471" i="11"/>
  <c r="D1471" i="11"/>
  <c r="E1467" i="11"/>
  <c r="D1467" i="11"/>
  <c r="E1463" i="11"/>
  <c r="D1463" i="11"/>
  <c r="E1459" i="11"/>
  <c r="D1459" i="11"/>
  <c r="E1455" i="11"/>
  <c r="D1455" i="11"/>
  <c r="E1451" i="11"/>
  <c r="D1451" i="11"/>
  <c r="E1447" i="11"/>
  <c r="D1447" i="11"/>
  <c r="E1443" i="11"/>
  <c r="D1443" i="11"/>
  <c r="E1439" i="11"/>
  <c r="D1439" i="11"/>
  <c r="E1435" i="11"/>
  <c r="D1435" i="11"/>
  <c r="F1435" i="11" s="1"/>
  <c r="E1431" i="11"/>
  <c r="D1431" i="11"/>
  <c r="F1431" i="11" s="1"/>
  <c r="E1427" i="11"/>
  <c r="D1427" i="11"/>
  <c r="F1427" i="11" s="1"/>
  <c r="E1423" i="11"/>
  <c r="D1423" i="11"/>
  <c r="F1423" i="11" s="1"/>
  <c r="E1419" i="11"/>
  <c r="D1419" i="11"/>
  <c r="F1419" i="11" s="1"/>
  <c r="E1415" i="11"/>
  <c r="D1415" i="11"/>
  <c r="E1411" i="11"/>
  <c r="D1411" i="11"/>
  <c r="F1411" i="11" s="1"/>
  <c r="E1407" i="11"/>
  <c r="D1407" i="11"/>
  <c r="F1407" i="11" s="1"/>
  <c r="E1403" i="11"/>
  <c r="D1403" i="11"/>
  <c r="F1403" i="11" s="1"/>
  <c r="E1399" i="11"/>
  <c r="D1399" i="11"/>
  <c r="F1399" i="11" s="1"/>
  <c r="E1395" i="11"/>
  <c r="D1395" i="11"/>
  <c r="F1395" i="11" s="1"/>
  <c r="E1391" i="11"/>
  <c r="D1391" i="11"/>
  <c r="F1391" i="11" s="1"/>
  <c r="E1387" i="11"/>
  <c r="D1387" i="11"/>
  <c r="F1387" i="11" s="1"/>
  <c r="E1383" i="11"/>
  <c r="D1383" i="11"/>
  <c r="F1383" i="11" s="1"/>
  <c r="E1379" i="11"/>
  <c r="D1379" i="11"/>
  <c r="F1379" i="11" s="1"/>
  <c r="E1375" i="11"/>
  <c r="D1375" i="11"/>
  <c r="F1375" i="11" s="1"/>
  <c r="E1371" i="11"/>
  <c r="D1371" i="11"/>
  <c r="F1371" i="11" s="1"/>
  <c r="E1367" i="11"/>
  <c r="D1367" i="11"/>
  <c r="F1367" i="11" s="1"/>
  <c r="E1363" i="11"/>
  <c r="D1363" i="11"/>
  <c r="F1363" i="11" s="1"/>
  <c r="E1359" i="11"/>
  <c r="D1359" i="11"/>
  <c r="E1355" i="11"/>
  <c r="D1355" i="11"/>
  <c r="F1355" i="11" s="1"/>
  <c r="E1351" i="11"/>
  <c r="D1351" i="11"/>
  <c r="F1351" i="11" s="1"/>
  <c r="E1347" i="11"/>
  <c r="D1347" i="11"/>
  <c r="F1347" i="11" s="1"/>
  <c r="E1343" i="11"/>
  <c r="D1343" i="11"/>
  <c r="F1343" i="11" s="1"/>
  <c r="E1339" i="11"/>
  <c r="D1339" i="11"/>
  <c r="F1339" i="11" s="1"/>
  <c r="E1335" i="11"/>
  <c r="D1335" i="11"/>
  <c r="F1335" i="11" s="1"/>
  <c r="E1331" i="11"/>
  <c r="D1331" i="11"/>
  <c r="F1331" i="11" s="1"/>
  <c r="E1327" i="11"/>
  <c r="D1327" i="11"/>
  <c r="E1323" i="11"/>
  <c r="D1323" i="11"/>
  <c r="E1319" i="11"/>
  <c r="D1319" i="11"/>
  <c r="F1319" i="11" s="1"/>
  <c r="E1315" i="11"/>
  <c r="D1315" i="11"/>
  <c r="F1315" i="11" s="1"/>
  <c r="E1311" i="11"/>
  <c r="D1311" i="11"/>
  <c r="F1311" i="11" s="1"/>
  <c r="E1307" i="11"/>
  <c r="D1307" i="11"/>
  <c r="E1303" i="11"/>
  <c r="D1303" i="11"/>
  <c r="E1299" i="11"/>
  <c r="D1299" i="11"/>
  <c r="F1299" i="11" s="1"/>
  <c r="E1295" i="11"/>
  <c r="D1295" i="11"/>
  <c r="F1295" i="11" s="1"/>
  <c r="E1291" i="11"/>
  <c r="D1291" i="11"/>
  <c r="F1291" i="11" s="1"/>
  <c r="E1287" i="11"/>
  <c r="D1287" i="11"/>
  <c r="F1287" i="11" s="1"/>
  <c r="E1283" i="11"/>
  <c r="D1283" i="11"/>
  <c r="E1279" i="11"/>
  <c r="D1279" i="11"/>
  <c r="E1275" i="11"/>
  <c r="D1275" i="11"/>
  <c r="F1275" i="11" s="1"/>
  <c r="E1271" i="11"/>
  <c r="D1271" i="11"/>
  <c r="F1271" i="11" s="1"/>
  <c r="E1267" i="11"/>
  <c r="D1267" i="11"/>
  <c r="F1267" i="11" s="1"/>
  <c r="E1263" i="11"/>
  <c r="D1263" i="11"/>
  <c r="F1263" i="11" s="1"/>
  <c r="E1259" i="11"/>
  <c r="D1259" i="11"/>
  <c r="F1259" i="11" s="1"/>
  <c r="E1255" i="11"/>
  <c r="D1255" i="11"/>
  <c r="F1255" i="11" s="1"/>
  <c r="E1251" i="11"/>
  <c r="D1251" i="11"/>
  <c r="F1251" i="11" s="1"/>
  <c r="E1247" i="11"/>
  <c r="D1247" i="11"/>
  <c r="F1247" i="11" s="1"/>
  <c r="E1243" i="11"/>
  <c r="D1243" i="11"/>
  <c r="F1243" i="11" s="1"/>
  <c r="E1239" i="11"/>
  <c r="D1239" i="11"/>
  <c r="F1239" i="11" s="1"/>
  <c r="E1235" i="11"/>
  <c r="D1235" i="11"/>
  <c r="F1235" i="11" s="1"/>
  <c r="E1231" i="11"/>
  <c r="D1231" i="11"/>
  <c r="F1231" i="11" s="1"/>
  <c r="E1227" i="11"/>
  <c r="D1227" i="11"/>
  <c r="F1227" i="11" s="1"/>
  <c r="E1223" i="11"/>
  <c r="D1223" i="11"/>
  <c r="E1219" i="11"/>
  <c r="D1219" i="11"/>
  <c r="F1219" i="11" s="1"/>
  <c r="E1215" i="11"/>
  <c r="D1215" i="11"/>
  <c r="F1215" i="11" s="1"/>
  <c r="E1211" i="11"/>
  <c r="D1211" i="11"/>
  <c r="E1207" i="11"/>
  <c r="D1207" i="11"/>
  <c r="E1203" i="11"/>
  <c r="D1203" i="11"/>
  <c r="E1199" i="11"/>
  <c r="D1199" i="11"/>
  <c r="E1195" i="11"/>
  <c r="D1195" i="11"/>
  <c r="E1191" i="11"/>
  <c r="D1191" i="11"/>
  <c r="E1187" i="11"/>
  <c r="D1187" i="11"/>
  <c r="E1183" i="11"/>
  <c r="D1183" i="11"/>
  <c r="E1179" i="11"/>
  <c r="D1179" i="11"/>
  <c r="E1175" i="11"/>
  <c r="D1175" i="11"/>
  <c r="E1171" i="11"/>
  <c r="D1171" i="11"/>
  <c r="E1167" i="11"/>
  <c r="D1167" i="11"/>
  <c r="E1163" i="11"/>
  <c r="D1163" i="11"/>
  <c r="E1159" i="11"/>
  <c r="D1159" i="11"/>
  <c r="E1155" i="11"/>
  <c r="D1155" i="11"/>
  <c r="E1151" i="11"/>
  <c r="D1151" i="11"/>
  <c r="E1147" i="11"/>
  <c r="D1147" i="11"/>
  <c r="E1143" i="11"/>
  <c r="D1143" i="11"/>
  <c r="E1139" i="11"/>
  <c r="D1139" i="11"/>
  <c r="E1135" i="11"/>
  <c r="D1135" i="11"/>
  <c r="E1131" i="11"/>
  <c r="D1131" i="11"/>
  <c r="F1131" i="11" s="1"/>
  <c r="E1127" i="11"/>
  <c r="D1127" i="11"/>
  <c r="F1127" i="11" s="1"/>
  <c r="E1123" i="11"/>
  <c r="D1123" i="11"/>
  <c r="F1123" i="11" s="1"/>
  <c r="E1119" i="11"/>
  <c r="D1119" i="11"/>
  <c r="F1119" i="11" s="1"/>
  <c r="E1115" i="11"/>
  <c r="D1115" i="11"/>
  <c r="F1115" i="11" s="1"/>
  <c r="E1111" i="11"/>
  <c r="D1111" i="11"/>
  <c r="F1111" i="11" s="1"/>
  <c r="E1107" i="11"/>
  <c r="D1107" i="11"/>
  <c r="F1107" i="11" s="1"/>
  <c r="E1103" i="11"/>
  <c r="D1103" i="11"/>
  <c r="F1103" i="11" s="1"/>
  <c r="E1099" i="11"/>
  <c r="D1099" i="11"/>
  <c r="F1099" i="11" s="1"/>
  <c r="E1095" i="11"/>
  <c r="D1095" i="11"/>
  <c r="F1095" i="11" s="1"/>
  <c r="E1091" i="11"/>
  <c r="D1091" i="11"/>
  <c r="F1091" i="11" s="1"/>
  <c r="E1087" i="11"/>
  <c r="D1087" i="11"/>
  <c r="F1087" i="11" s="1"/>
  <c r="E1083" i="11"/>
  <c r="D1083" i="11"/>
  <c r="F1083" i="11" s="1"/>
  <c r="E1079" i="11"/>
  <c r="D1079" i="11"/>
  <c r="F1079" i="11" s="1"/>
  <c r="E1075" i="11"/>
  <c r="D1075" i="11"/>
  <c r="F1075" i="11" s="1"/>
  <c r="E1071" i="11"/>
  <c r="D1071" i="11"/>
  <c r="F1071" i="11" s="1"/>
  <c r="E1067" i="11"/>
  <c r="D1067" i="11"/>
  <c r="F1067" i="11" s="1"/>
  <c r="E1063" i="11"/>
  <c r="D1063" i="11"/>
  <c r="F1063" i="11" s="1"/>
  <c r="E1059" i="11"/>
  <c r="D1059" i="11"/>
  <c r="E1055" i="11"/>
  <c r="D1055" i="11"/>
  <c r="F1055" i="11" s="1"/>
  <c r="E1051" i="11"/>
  <c r="D1051" i="11"/>
  <c r="F1051" i="11" s="1"/>
  <c r="E1047" i="11"/>
  <c r="D1047" i="11"/>
  <c r="F1047" i="11" s="1"/>
  <c r="E1043" i="11"/>
  <c r="D1043" i="11"/>
  <c r="F1043" i="11" s="1"/>
  <c r="E1039" i="11"/>
  <c r="D1039" i="11"/>
  <c r="F1039" i="11" s="1"/>
  <c r="E1035" i="11"/>
  <c r="D1035" i="11"/>
  <c r="F1035" i="11" s="1"/>
  <c r="E1031" i="11"/>
  <c r="D1031" i="11"/>
  <c r="F1031" i="11" s="1"/>
  <c r="E1027" i="11"/>
  <c r="D1027" i="11"/>
  <c r="F1027" i="11" s="1"/>
  <c r="E1023" i="11"/>
  <c r="D1023" i="11"/>
  <c r="F1023" i="11" s="1"/>
  <c r="E1019" i="11"/>
  <c r="D1019" i="11"/>
  <c r="F1019" i="11" s="1"/>
  <c r="E1015" i="11"/>
  <c r="D1015" i="11"/>
  <c r="F1015" i="11" s="1"/>
  <c r="E1011" i="11"/>
  <c r="D1011" i="11"/>
  <c r="F1011" i="11" s="1"/>
  <c r="E1007" i="11"/>
  <c r="D1007" i="11"/>
  <c r="F1007" i="11" s="1"/>
  <c r="E1003" i="11"/>
  <c r="D1003" i="11"/>
  <c r="F1003" i="11" s="1"/>
  <c r="E999" i="11"/>
  <c r="D999" i="11"/>
  <c r="F999" i="11" s="1"/>
  <c r="E995" i="11"/>
  <c r="D995" i="11"/>
  <c r="F995" i="11" s="1"/>
  <c r="E991" i="11"/>
  <c r="D991" i="11"/>
  <c r="F991" i="11" s="1"/>
  <c r="E987" i="11"/>
  <c r="D987" i="11"/>
  <c r="F987" i="11" s="1"/>
  <c r="E983" i="11"/>
  <c r="D983" i="11"/>
  <c r="F983" i="11" s="1"/>
  <c r="E979" i="11"/>
  <c r="D979" i="11"/>
  <c r="F979" i="11" s="1"/>
  <c r="E975" i="11"/>
  <c r="D975" i="11"/>
  <c r="F975" i="11" s="1"/>
  <c r="E971" i="11"/>
  <c r="D971" i="11"/>
  <c r="F971" i="11" s="1"/>
  <c r="E967" i="11"/>
  <c r="D967" i="11"/>
  <c r="F967" i="11" s="1"/>
  <c r="E963" i="11"/>
  <c r="D963" i="11"/>
  <c r="F963" i="11" s="1"/>
  <c r="E959" i="11"/>
  <c r="D959" i="11"/>
  <c r="F959" i="11" s="1"/>
  <c r="E955" i="11"/>
  <c r="D955" i="11"/>
  <c r="F955" i="11" s="1"/>
  <c r="E951" i="11"/>
  <c r="D951" i="11"/>
  <c r="F951" i="11" s="1"/>
  <c r="E947" i="11"/>
  <c r="D947" i="11"/>
  <c r="F947" i="11" s="1"/>
  <c r="E943" i="11"/>
  <c r="D943" i="11"/>
  <c r="F943" i="11" s="1"/>
  <c r="E939" i="11"/>
  <c r="D939" i="11"/>
  <c r="F939" i="11" s="1"/>
  <c r="E935" i="11"/>
  <c r="D935" i="11"/>
  <c r="F935" i="11" s="1"/>
  <c r="E931" i="11"/>
  <c r="D931" i="11"/>
  <c r="F931" i="11" s="1"/>
  <c r="E927" i="11"/>
  <c r="D927" i="11"/>
  <c r="F927" i="11" s="1"/>
  <c r="E923" i="11"/>
  <c r="D923" i="11"/>
  <c r="F923" i="11" s="1"/>
  <c r="E919" i="11"/>
  <c r="D919" i="11"/>
  <c r="F919" i="11" s="1"/>
  <c r="E915" i="11"/>
  <c r="D915" i="11"/>
  <c r="F915" i="11" s="1"/>
  <c r="E911" i="11"/>
  <c r="D911" i="11"/>
  <c r="F911" i="11" s="1"/>
  <c r="E907" i="11"/>
  <c r="D907" i="11"/>
  <c r="F907" i="11" s="1"/>
  <c r="E903" i="11"/>
  <c r="D903" i="11"/>
  <c r="F903" i="11" s="1"/>
  <c r="E899" i="11"/>
  <c r="D899" i="11"/>
  <c r="F899" i="11" s="1"/>
  <c r="E895" i="11"/>
  <c r="D895" i="11"/>
  <c r="F895" i="11" s="1"/>
  <c r="E891" i="11"/>
  <c r="D891" i="11"/>
  <c r="F891" i="11" s="1"/>
  <c r="E887" i="11"/>
  <c r="D887" i="11"/>
  <c r="F887" i="11" s="1"/>
  <c r="E883" i="11"/>
  <c r="D883" i="11"/>
  <c r="F883" i="11" s="1"/>
  <c r="E879" i="11"/>
  <c r="D879" i="11"/>
  <c r="F879" i="11" s="1"/>
  <c r="E875" i="11"/>
  <c r="D875" i="11"/>
  <c r="F875" i="11" s="1"/>
  <c r="E871" i="11"/>
  <c r="D871" i="11"/>
  <c r="F871" i="11" s="1"/>
  <c r="E867" i="11"/>
  <c r="D867" i="11"/>
  <c r="F867" i="11" s="1"/>
  <c r="E863" i="11"/>
  <c r="D863" i="11"/>
  <c r="F863" i="11" s="1"/>
  <c r="E859" i="11"/>
  <c r="D859" i="11"/>
  <c r="F859" i="11" s="1"/>
  <c r="E855" i="11"/>
  <c r="D855" i="11"/>
  <c r="F855" i="11" s="1"/>
  <c r="E851" i="11"/>
  <c r="D851" i="11"/>
  <c r="F851" i="11" s="1"/>
  <c r="E847" i="11"/>
  <c r="D847" i="11"/>
  <c r="F847" i="11" s="1"/>
  <c r="E843" i="11"/>
  <c r="D843" i="11"/>
  <c r="F843" i="11" s="1"/>
  <c r="E839" i="11"/>
  <c r="D839" i="11"/>
  <c r="F839" i="11" s="1"/>
  <c r="E835" i="11"/>
  <c r="D835" i="11"/>
  <c r="F835" i="11" s="1"/>
  <c r="E831" i="11"/>
  <c r="D831" i="11"/>
  <c r="F831" i="11" s="1"/>
  <c r="E827" i="11"/>
  <c r="D827" i="11"/>
  <c r="F827" i="11" s="1"/>
  <c r="E823" i="11"/>
  <c r="D823" i="11"/>
  <c r="F823" i="11" s="1"/>
  <c r="E819" i="11"/>
  <c r="D819" i="11"/>
  <c r="F819" i="11" s="1"/>
  <c r="E815" i="11"/>
  <c r="D815" i="11"/>
  <c r="F815" i="11" s="1"/>
  <c r="E811" i="11"/>
  <c r="D811" i="11"/>
  <c r="F811" i="11" s="1"/>
  <c r="E807" i="11"/>
  <c r="D807" i="11"/>
  <c r="F807" i="11" s="1"/>
  <c r="E803" i="11"/>
  <c r="D803" i="11"/>
  <c r="F803" i="11" s="1"/>
  <c r="E799" i="11"/>
  <c r="D799" i="11"/>
  <c r="E795" i="11"/>
  <c r="D795" i="11"/>
  <c r="F795" i="11" s="1"/>
  <c r="E791" i="11"/>
  <c r="D791" i="11"/>
  <c r="F791" i="11" s="1"/>
  <c r="E787" i="11"/>
  <c r="D787" i="11"/>
  <c r="F787" i="11" s="1"/>
  <c r="E783" i="11"/>
  <c r="D783" i="11"/>
  <c r="F783" i="11" s="1"/>
  <c r="E779" i="11"/>
  <c r="D779" i="11"/>
  <c r="F779" i="11" s="1"/>
  <c r="E775" i="11"/>
  <c r="D775" i="11"/>
  <c r="F775" i="11" s="1"/>
  <c r="E771" i="11"/>
  <c r="D771" i="11"/>
  <c r="F771" i="11" s="1"/>
  <c r="E767" i="11"/>
  <c r="D767" i="11"/>
  <c r="F767" i="11" s="1"/>
  <c r="E763" i="11"/>
  <c r="D763" i="11"/>
  <c r="F763" i="11" s="1"/>
  <c r="E759" i="11"/>
  <c r="D759" i="11"/>
  <c r="F759" i="11" s="1"/>
  <c r="E755" i="11"/>
  <c r="D755" i="11"/>
  <c r="F755" i="11" s="1"/>
  <c r="E751" i="11"/>
  <c r="D751" i="11"/>
  <c r="F751" i="11" s="1"/>
  <c r="E747" i="11"/>
  <c r="D747" i="11"/>
  <c r="F747" i="11" s="1"/>
  <c r="E743" i="11"/>
  <c r="D743" i="11"/>
  <c r="F743" i="11" s="1"/>
  <c r="E739" i="11"/>
  <c r="D739" i="11"/>
  <c r="F739" i="11" s="1"/>
  <c r="E735" i="11"/>
  <c r="D735" i="11"/>
  <c r="F735" i="11" s="1"/>
  <c r="E731" i="11"/>
  <c r="D731" i="11"/>
  <c r="F731" i="11" s="1"/>
  <c r="E727" i="11"/>
  <c r="D727" i="11"/>
  <c r="F727" i="11" s="1"/>
  <c r="E723" i="11"/>
  <c r="D723" i="11"/>
  <c r="F723" i="11" s="1"/>
  <c r="E719" i="11"/>
  <c r="D719" i="11"/>
  <c r="F719" i="11" s="1"/>
  <c r="E715" i="11"/>
  <c r="D715" i="11"/>
  <c r="F715" i="11" s="1"/>
  <c r="E711" i="11"/>
  <c r="D711" i="11"/>
  <c r="F711" i="11" s="1"/>
  <c r="E707" i="11"/>
  <c r="D707" i="11"/>
  <c r="F707" i="11" s="1"/>
  <c r="E703" i="11"/>
  <c r="D703" i="11"/>
  <c r="F703" i="11" s="1"/>
  <c r="E699" i="11"/>
  <c r="D699" i="11"/>
  <c r="F699" i="11" s="1"/>
  <c r="E695" i="11"/>
  <c r="D695" i="11"/>
  <c r="F695" i="11" s="1"/>
  <c r="E691" i="11"/>
  <c r="D691" i="11"/>
  <c r="E687" i="11"/>
  <c r="D687" i="11"/>
  <c r="F687" i="11" s="1"/>
  <c r="E683" i="11"/>
  <c r="D683" i="11"/>
  <c r="F683" i="11" s="1"/>
  <c r="E679" i="11"/>
  <c r="D679" i="11"/>
  <c r="F679" i="11" s="1"/>
  <c r="E675" i="11"/>
  <c r="D675" i="11"/>
  <c r="E671" i="11"/>
  <c r="D671" i="11"/>
  <c r="E667" i="11"/>
  <c r="D667" i="11"/>
  <c r="F667" i="11" s="1"/>
  <c r="E663" i="11"/>
  <c r="D663" i="11"/>
  <c r="F663" i="11" s="1"/>
  <c r="E659" i="11"/>
  <c r="D659" i="11"/>
  <c r="F659" i="11" s="1"/>
  <c r="E655" i="11"/>
  <c r="D655" i="11"/>
  <c r="F655" i="11" s="1"/>
  <c r="E651" i="11"/>
  <c r="D651" i="11"/>
  <c r="F651" i="11" s="1"/>
  <c r="E647" i="11"/>
  <c r="D647" i="11"/>
  <c r="E643" i="11"/>
  <c r="D643" i="11"/>
  <c r="E639" i="11"/>
  <c r="D639" i="11"/>
  <c r="E635" i="11"/>
  <c r="D635" i="11"/>
  <c r="F635" i="11" s="1"/>
  <c r="E631" i="11"/>
  <c r="D631" i="11"/>
  <c r="F631" i="11" s="1"/>
  <c r="E627" i="11"/>
  <c r="D627" i="11"/>
  <c r="F627" i="11" s="1"/>
  <c r="E623" i="11"/>
  <c r="D623" i="11"/>
  <c r="F623" i="11" s="1"/>
  <c r="E619" i="11"/>
  <c r="D619" i="11"/>
  <c r="F619" i="11" s="1"/>
  <c r="E615" i="11"/>
  <c r="D615" i="11"/>
  <c r="F615" i="11" s="1"/>
  <c r="E611" i="11"/>
  <c r="D611" i="11"/>
  <c r="F611" i="11" s="1"/>
  <c r="E607" i="11"/>
  <c r="D607" i="11"/>
  <c r="F607" i="11" s="1"/>
  <c r="E603" i="11"/>
  <c r="D603" i="11"/>
  <c r="F603" i="11" s="1"/>
  <c r="E599" i="11"/>
  <c r="D599" i="11"/>
  <c r="F599" i="11" s="1"/>
  <c r="E595" i="11"/>
  <c r="D595" i="11"/>
  <c r="F595" i="11" s="1"/>
  <c r="E591" i="11"/>
  <c r="D591" i="11"/>
  <c r="F591" i="11" s="1"/>
  <c r="E587" i="11"/>
  <c r="D587" i="11"/>
  <c r="F587" i="11" s="1"/>
  <c r="E583" i="11"/>
  <c r="D583" i="11"/>
  <c r="F583" i="11" s="1"/>
  <c r="E579" i="11"/>
  <c r="D579" i="11"/>
  <c r="F579" i="11" s="1"/>
  <c r="E575" i="11"/>
  <c r="D575" i="11"/>
  <c r="F575" i="11" s="1"/>
  <c r="E571" i="11"/>
  <c r="D571" i="11"/>
  <c r="F571" i="11" s="1"/>
  <c r="E567" i="11"/>
  <c r="D567" i="11"/>
  <c r="E563" i="11"/>
  <c r="D563" i="11"/>
  <c r="E559" i="11"/>
  <c r="D559" i="11"/>
  <c r="E555" i="11"/>
  <c r="D555" i="11"/>
  <c r="E551" i="11"/>
  <c r="D551" i="11"/>
  <c r="E547" i="11"/>
  <c r="D547" i="11"/>
  <c r="E543" i="11"/>
  <c r="D543" i="11"/>
  <c r="E539" i="11"/>
  <c r="D539" i="11"/>
  <c r="E535" i="11"/>
  <c r="D535" i="11"/>
  <c r="E531" i="11"/>
  <c r="D531" i="11"/>
  <c r="E527" i="11"/>
  <c r="D527" i="11"/>
  <c r="E523" i="11"/>
  <c r="D523" i="11"/>
  <c r="E519" i="11"/>
  <c r="D519" i="11"/>
  <c r="E515" i="11"/>
  <c r="D515" i="11"/>
  <c r="E511" i="11"/>
  <c r="D511" i="11"/>
  <c r="E507" i="11"/>
  <c r="D507" i="11"/>
  <c r="E503" i="11"/>
  <c r="D503" i="11"/>
  <c r="E499" i="11"/>
  <c r="D499" i="11"/>
  <c r="E495" i="11"/>
  <c r="D495" i="11"/>
  <c r="E491" i="11"/>
  <c r="D491" i="11"/>
  <c r="E487" i="11"/>
  <c r="D487" i="11"/>
  <c r="E483" i="11"/>
  <c r="D483" i="11"/>
  <c r="E479" i="11"/>
  <c r="D479" i="11"/>
  <c r="F479" i="11" s="1"/>
  <c r="E475" i="11"/>
  <c r="D475" i="11"/>
  <c r="F475" i="11" s="1"/>
  <c r="E471" i="11"/>
  <c r="D471" i="11"/>
  <c r="F471" i="11" s="1"/>
  <c r="E467" i="11"/>
  <c r="D467" i="11"/>
  <c r="F467" i="11" s="1"/>
  <c r="E463" i="11"/>
  <c r="D463" i="11"/>
  <c r="E459" i="11"/>
  <c r="D459" i="11"/>
  <c r="F459" i="11" s="1"/>
  <c r="E455" i="11"/>
  <c r="D455" i="11"/>
  <c r="F455" i="11" s="1"/>
  <c r="E451" i="11"/>
  <c r="D451" i="11"/>
  <c r="F451" i="11" s="1"/>
  <c r="E447" i="11"/>
  <c r="D447" i="11"/>
  <c r="F447" i="11" s="1"/>
  <c r="E443" i="11"/>
  <c r="D443" i="11"/>
  <c r="F443" i="11" s="1"/>
  <c r="E439" i="11"/>
  <c r="D439" i="11"/>
  <c r="F439" i="11" s="1"/>
  <c r="E435" i="11"/>
  <c r="D435" i="11"/>
  <c r="F435" i="11" s="1"/>
  <c r="E431" i="11"/>
  <c r="D431" i="11"/>
  <c r="F431" i="11" s="1"/>
  <c r="E427" i="11"/>
  <c r="D427" i="11"/>
  <c r="F427" i="11" s="1"/>
  <c r="E423" i="11"/>
  <c r="D423" i="11"/>
  <c r="F423" i="11" s="1"/>
  <c r="E419" i="11"/>
  <c r="D419" i="11"/>
  <c r="E415" i="11"/>
  <c r="D415" i="11"/>
  <c r="F415" i="11" s="1"/>
  <c r="E411" i="11"/>
  <c r="D411" i="11"/>
  <c r="F411" i="11" s="1"/>
  <c r="E407" i="11"/>
  <c r="D407" i="11"/>
  <c r="F407" i="11" s="1"/>
  <c r="E403" i="11"/>
  <c r="D403" i="11"/>
  <c r="F403" i="11" s="1"/>
  <c r="E399" i="11"/>
  <c r="D399" i="11"/>
  <c r="F399" i="11" s="1"/>
  <c r="E395" i="11"/>
  <c r="D395" i="11"/>
  <c r="F395" i="11" s="1"/>
  <c r="E391" i="11"/>
  <c r="D391" i="11"/>
  <c r="F391" i="11" s="1"/>
  <c r="E387" i="11"/>
  <c r="D387" i="11"/>
  <c r="F387" i="11" s="1"/>
  <c r="E383" i="11"/>
  <c r="D383" i="11"/>
  <c r="F383" i="11" s="1"/>
  <c r="E379" i="11"/>
  <c r="D379" i="11"/>
  <c r="F379" i="11" s="1"/>
  <c r="E375" i="11"/>
  <c r="D375" i="11"/>
  <c r="F375" i="11" s="1"/>
  <c r="E371" i="11"/>
  <c r="D371" i="11"/>
  <c r="F371" i="11" s="1"/>
  <c r="E367" i="11"/>
  <c r="D367" i="11"/>
  <c r="F367" i="11" s="1"/>
  <c r="E363" i="11"/>
  <c r="D363" i="11"/>
  <c r="F363" i="11" s="1"/>
  <c r="E359" i="11"/>
  <c r="D359" i="11"/>
  <c r="F359" i="11" s="1"/>
  <c r="E355" i="11"/>
  <c r="D355" i="11"/>
  <c r="F355" i="11" s="1"/>
  <c r="E351" i="11"/>
  <c r="D351" i="11"/>
  <c r="F351" i="11" s="1"/>
  <c r="E347" i="11"/>
  <c r="D347" i="11"/>
  <c r="F347" i="11" s="1"/>
  <c r="E343" i="11"/>
  <c r="D343" i="11"/>
  <c r="F343" i="11" s="1"/>
  <c r="E339" i="11"/>
  <c r="D339" i="11"/>
  <c r="F339" i="11" s="1"/>
  <c r="E335" i="11"/>
  <c r="D335" i="11"/>
  <c r="F335" i="11" s="1"/>
  <c r="E331" i="11"/>
  <c r="D331" i="11"/>
  <c r="F331" i="11" s="1"/>
  <c r="E327" i="11"/>
  <c r="D327" i="11"/>
  <c r="F327" i="11" s="1"/>
  <c r="E323" i="11"/>
  <c r="D323" i="11"/>
  <c r="F323" i="11" s="1"/>
  <c r="E319" i="11"/>
  <c r="D319" i="11"/>
  <c r="F319" i="11" s="1"/>
  <c r="E315" i="11"/>
  <c r="D315" i="11"/>
  <c r="F315" i="11" s="1"/>
  <c r="E311" i="11"/>
  <c r="D311" i="11"/>
  <c r="F311" i="11" s="1"/>
  <c r="E307" i="11"/>
  <c r="D307" i="11"/>
  <c r="F307" i="11" s="1"/>
  <c r="E303" i="11"/>
  <c r="D303" i="11"/>
  <c r="F303" i="11" s="1"/>
  <c r="E299" i="11"/>
  <c r="D299" i="11"/>
  <c r="F299" i="11" s="1"/>
  <c r="E295" i="11"/>
  <c r="D295" i="11"/>
  <c r="F295" i="11" s="1"/>
  <c r="E291" i="11"/>
  <c r="D291" i="11"/>
  <c r="F291" i="11" s="1"/>
  <c r="E287" i="11"/>
  <c r="D287" i="11"/>
  <c r="F287" i="11" s="1"/>
  <c r="E283" i="11"/>
  <c r="D283" i="11"/>
  <c r="F283" i="11" s="1"/>
  <c r="E279" i="11"/>
  <c r="D279" i="11"/>
  <c r="F279" i="11" s="1"/>
  <c r="E275" i="11"/>
  <c r="D275" i="11"/>
  <c r="F275" i="11" s="1"/>
  <c r="E271" i="11"/>
  <c r="D271" i="11"/>
  <c r="F271" i="11" s="1"/>
  <c r="E267" i="11"/>
  <c r="D267" i="11"/>
  <c r="F267" i="11" s="1"/>
  <c r="E263" i="11"/>
  <c r="D263" i="11"/>
  <c r="F263" i="11" s="1"/>
  <c r="E259" i="11"/>
  <c r="D259" i="11"/>
  <c r="F259" i="11" s="1"/>
  <c r="E255" i="11"/>
  <c r="D255" i="11"/>
  <c r="F255" i="11" s="1"/>
  <c r="E251" i="11"/>
  <c r="D251" i="11"/>
  <c r="F251" i="11" s="1"/>
  <c r="E247" i="11"/>
  <c r="D247" i="11"/>
  <c r="F247" i="11" s="1"/>
  <c r="E243" i="11"/>
  <c r="D243" i="11"/>
  <c r="F243" i="11" s="1"/>
  <c r="E239" i="11"/>
  <c r="D239" i="11"/>
  <c r="F239" i="11" s="1"/>
  <c r="E235" i="11"/>
  <c r="D235" i="11"/>
  <c r="F235" i="11" s="1"/>
  <c r="E231" i="11"/>
  <c r="D231" i="11"/>
  <c r="F231" i="11" s="1"/>
  <c r="E227" i="11"/>
  <c r="D227" i="11"/>
  <c r="F227" i="11" s="1"/>
  <c r="E223" i="11"/>
  <c r="D223" i="11"/>
  <c r="F223" i="11" s="1"/>
  <c r="E219" i="11"/>
  <c r="D219" i="11"/>
  <c r="F219" i="11" s="1"/>
  <c r="E215" i="11"/>
  <c r="D215" i="11"/>
  <c r="F215" i="11" s="1"/>
  <c r="E211" i="11"/>
  <c r="D211" i="11"/>
  <c r="F211" i="11" s="1"/>
  <c r="E207" i="11"/>
  <c r="D207" i="11"/>
  <c r="F207" i="11" s="1"/>
  <c r="E203" i="11"/>
  <c r="D203" i="11"/>
  <c r="F203" i="11" s="1"/>
  <c r="E199" i="11"/>
  <c r="D199" i="11"/>
  <c r="F199" i="11" s="1"/>
  <c r="E195" i="11"/>
  <c r="D195" i="11"/>
  <c r="F195" i="11" s="1"/>
  <c r="E191" i="11"/>
  <c r="D191" i="11"/>
  <c r="F191" i="11" s="1"/>
  <c r="E187" i="11"/>
  <c r="D187" i="11"/>
  <c r="F187" i="11" s="1"/>
  <c r="E183" i="11"/>
  <c r="D183" i="11"/>
  <c r="F183" i="11" s="1"/>
  <c r="E179" i="11"/>
  <c r="D179" i="11"/>
  <c r="F179" i="11" s="1"/>
  <c r="E175" i="11"/>
  <c r="D175" i="11"/>
  <c r="F175" i="11" s="1"/>
  <c r="E171" i="11"/>
  <c r="D171" i="11"/>
  <c r="F171" i="11" s="1"/>
  <c r="E167" i="11"/>
  <c r="D167" i="11"/>
  <c r="F167" i="11" s="1"/>
  <c r="E163" i="11"/>
  <c r="D163" i="11"/>
  <c r="F163" i="11" s="1"/>
  <c r="E159" i="11"/>
  <c r="D159" i="11"/>
  <c r="F159" i="11" s="1"/>
  <c r="E155" i="11"/>
  <c r="D155" i="11"/>
  <c r="F155" i="11" s="1"/>
  <c r="E151" i="11"/>
  <c r="D151" i="11"/>
  <c r="E147" i="11"/>
  <c r="D147" i="11"/>
  <c r="F147" i="11" s="1"/>
  <c r="E143" i="11"/>
  <c r="D143" i="11"/>
  <c r="F143" i="11" s="1"/>
  <c r="E139" i="11"/>
  <c r="D139" i="11"/>
  <c r="F139" i="11" s="1"/>
  <c r="E135" i="11"/>
  <c r="D135" i="11"/>
  <c r="F135" i="11" s="1"/>
  <c r="E131" i="11"/>
  <c r="D131" i="11"/>
  <c r="F131" i="11" s="1"/>
  <c r="E127" i="11"/>
  <c r="D127" i="11"/>
  <c r="F127" i="11" s="1"/>
  <c r="E123" i="11"/>
  <c r="D123" i="11"/>
  <c r="F123" i="11" s="1"/>
  <c r="E119" i="11"/>
  <c r="D119" i="11"/>
  <c r="F119" i="11" s="1"/>
  <c r="E115" i="11"/>
  <c r="D115" i="11"/>
  <c r="F115" i="11" s="1"/>
  <c r="E111" i="11"/>
  <c r="D111" i="11"/>
  <c r="F111" i="11" s="1"/>
  <c r="E107" i="11"/>
  <c r="D107" i="11"/>
  <c r="F107" i="11" s="1"/>
  <c r="E103" i="11"/>
  <c r="D103" i="11"/>
  <c r="F103" i="11" s="1"/>
  <c r="E99" i="11"/>
  <c r="D99" i="11"/>
  <c r="F99" i="11" s="1"/>
  <c r="E95" i="11"/>
  <c r="D95" i="11"/>
  <c r="F95" i="11" s="1"/>
  <c r="E91" i="11"/>
  <c r="D91" i="11"/>
  <c r="F91" i="11" s="1"/>
  <c r="E87" i="11"/>
  <c r="D87" i="11"/>
  <c r="F87" i="11" s="1"/>
  <c r="E83" i="11"/>
  <c r="D83" i="11"/>
  <c r="F83" i="11" s="1"/>
  <c r="E79" i="11"/>
  <c r="D79" i="11"/>
  <c r="F79" i="11" s="1"/>
  <c r="E75" i="11"/>
  <c r="D75" i="11"/>
  <c r="F75" i="11" s="1"/>
  <c r="E71" i="11"/>
  <c r="D71" i="11"/>
  <c r="F71" i="11" s="1"/>
  <c r="E67" i="11"/>
  <c r="D67" i="11"/>
  <c r="F67" i="11" s="1"/>
  <c r="E63" i="11"/>
  <c r="D63" i="11"/>
  <c r="F63" i="11" s="1"/>
  <c r="E59" i="11"/>
  <c r="D59" i="11"/>
  <c r="F59" i="11" s="1"/>
  <c r="E55" i="11"/>
  <c r="D55" i="11"/>
  <c r="F55" i="11" s="1"/>
  <c r="E51" i="11"/>
  <c r="D51" i="11"/>
  <c r="F51" i="11" s="1"/>
  <c r="E47" i="11"/>
  <c r="D47" i="11"/>
  <c r="F47" i="11" s="1"/>
  <c r="E43" i="11"/>
  <c r="D43" i="11"/>
  <c r="E39" i="11"/>
  <c r="D39" i="11"/>
  <c r="F39" i="11" s="1"/>
  <c r="E35" i="11"/>
  <c r="D35" i="11"/>
  <c r="F35" i="11" s="1"/>
  <c r="E31" i="11"/>
  <c r="D31" i="11"/>
  <c r="F31" i="11" s="1"/>
  <c r="E27" i="11"/>
  <c r="D27" i="11"/>
  <c r="E23" i="11"/>
  <c r="D23" i="11"/>
  <c r="E19" i="11"/>
  <c r="D19" i="11"/>
  <c r="F19" i="11" s="1"/>
  <c r="E15" i="11"/>
  <c r="D15" i="11"/>
  <c r="F15" i="11" s="1"/>
  <c r="E11" i="11"/>
  <c r="D11" i="11"/>
  <c r="F11" i="11" s="1"/>
  <c r="E7" i="11"/>
  <c r="D7" i="11"/>
  <c r="F7" i="11" s="1"/>
  <c r="E3" i="11"/>
  <c r="D3" i="11"/>
  <c r="F3" i="11" s="1"/>
  <c r="E2254" i="11"/>
  <c r="D2254" i="11"/>
  <c r="F2254" i="11" s="1"/>
  <c r="E2250" i="11"/>
  <c r="D2250" i="11"/>
  <c r="F2250" i="11" s="1"/>
  <c r="E2246" i="11"/>
  <c r="D2246" i="11"/>
  <c r="F2246" i="11" s="1"/>
  <c r="G2246" i="11" s="1"/>
  <c r="I2246" i="11" s="1"/>
  <c r="E2242" i="11"/>
  <c r="D2242" i="11"/>
  <c r="F2242" i="11" s="1"/>
  <c r="E2238" i="11"/>
  <c r="D2238" i="11"/>
  <c r="F2238" i="11" s="1"/>
  <c r="G2238" i="11" s="1"/>
  <c r="I2238" i="11" s="1"/>
  <c r="E2234" i="11"/>
  <c r="D2234" i="11"/>
  <c r="F2234" i="11" s="1"/>
  <c r="E2230" i="11"/>
  <c r="D2230" i="11"/>
  <c r="F2230" i="11" s="1"/>
  <c r="E2226" i="11"/>
  <c r="D2226" i="11"/>
  <c r="F2226" i="11" s="1"/>
  <c r="E2222" i="11"/>
  <c r="D2222" i="11"/>
  <c r="F2222" i="11" s="1"/>
  <c r="E2218" i="11"/>
  <c r="D2218" i="11"/>
  <c r="F2218" i="11" s="1"/>
  <c r="E2214" i="11"/>
  <c r="D2214" i="11"/>
  <c r="F2214" i="11" s="1"/>
  <c r="E2210" i="11"/>
  <c r="D2210" i="11"/>
  <c r="F2210" i="11" s="1"/>
  <c r="E2206" i="11"/>
  <c r="D2206" i="11"/>
  <c r="F2206" i="11" s="1"/>
  <c r="E2202" i="11"/>
  <c r="D2202" i="11"/>
  <c r="F2202" i="11" s="1"/>
  <c r="E2198" i="11"/>
  <c r="D2198" i="11"/>
  <c r="F2198" i="11" s="1"/>
  <c r="E2194" i="11"/>
  <c r="D2194" i="11"/>
  <c r="F2194" i="11" s="1"/>
  <c r="E2190" i="11"/>
  <c r="D2190" i="11"/>
  <c r="F2190" i="11" s="1"/>
  <c r="E2186" i="11"/>
  <c r="D2186" i="11"/>
  <c r="F2186" i="11" s="1"/>
  <c r="E2182" i="11"/>
  <c r="D2182" i="11"/>
  <c r="F2182" i="11" s="1"/>
  <c r="E2178" i="11"/>
  <c r="D2178" i="11"/>
  <c r="F2178" i="11" s="1"/>
  <c r="E2174" i="11"/>
  <c r="D2174" i="11"/>
  <c r="E2170" i="11"/>
  <c r="D2170" i="11"/>
  <c r="F2170" i="11" s="1"/>
  <c r="E2166" i="11"/>
  <c r="D2166" i="11"/>
  <c r="F2166" i="11" s="1"/>
  <c r="G2167" i="11" s="1"/>
  <c r="I2167" i="11" s="1"/>
  <c r="E2162" i="11"/>
  <c r="D2162" i="11"/>
  <c r="F2162" i="11" s="1"/>
  <c r="E2158" i="11"/>
  <c r="D2158" i="11"/>
  <c r="F2158" i="11" s="1"/>
  <c r="E2154" i="11"/>
  <c r="D2154" i="11"/>
  <c r="F2154" i="11" s="1"/>
  <c r="E2150" i="11"/>
  <c r="D2150" i="11"/>
  <c r="F2150" i="11" s="1"/>
  <c r="E2146" i="11"/>
  <c r="D2146" i="11"/>
  <c r="F2146" i="11" s="1"/>
  <c r="E2142" i="11"/>
  <c r="D2142" i="11"/>
  <c r="E2138" i="11"/>
  <c r="D2138" i="11"/>
  <c r="F2138" i="11" s="1"/>
  <c r="E2134" i="11"/>
  <c r="D2134" i="11"/>
  <c r="F2134" i="11" s="1"/>
  <c r="E2130" i="11"/>
  <c r="D2130" i="11"/>
  <c r="F2130" i="11" s="1"/>
  <c r="E2126" i="11"/>
  <c r="D2126" i="11"/>
  <c r="F2126" i="11" s="1"/>
  <c r="E2122" i="11"/>
  <c r="D2122" i="11"/>
  <c r="F2122" i="11" s="1"/>
  <c r="E2118" i="11"/>
  <c r="D2118" i="11"/>
  <c r="F2118" i="11" s="1"/>
  <c r="E2114" i="11"/>
  <c r="D2114" i="11"/>
  <c r="E2110" i="11"/>
  <c r="D2110" i="11"/>
  <c r="F2110" i="11" s="1"/>
  <c r="E2106" i="11"/>
  <c r="D2106" i="11"/>
  <c r="F2106" i="11" s="1"/>
  <c r="E2102" i="11"/>
  <c r="D2102" i="11"/>
  <c r="F2102" i="11" s="1"/>
  <c r="E2098" i="11"/>
  <c r="D2098" i="11"/>
  <c r="E2094" i="11"/>
  <c r="D2094" i="11"/>
  <c r="E2090" i="11"/>
  <c r="D2090" i="11"/>
  <c r="F2090" i="11" s="1"/>
  <c r="G2091" i="11" s="1"/>
  <c r="I2091" i="11" s="1"/>
  <c r="E2086" i="11"/>
  <c r="D2086" i="11"/>
  <c r="F2086" i="11" s="1"/>
  <c r="E2082" i="11"/>
  <c r="D2082" i="11"/>
  <c r="F2082" i="11" s="1"/>
  <c r="E2078" i="11"/>
  <c r="D2078" i="11"/>
  <c r="F2078" i="11" s="1"/>
  <c r="E2074" i="11"/>
  <c r="D2074" i="11"/>
  <c r="F2074" i="11" s="1"/>
  <c r="E2070" i="11"/>
  <c r="D2070" i="11"/>
  <c r="E2066" i="11"/>
  <c r="D2066" i="11"/>
  <c r="E2062" i="11"/>
  <c r="D2062" i="11"/>
  <c r="E2058" i="11"/>
  <c r="D2058" i="11"/>
  <c r="E2054" i="11"/>
  <c r="D2054" i="11"/>
  <c r="E2050" i="11"/>
  <c r="D2050" i="11"/>
  <c r="E2046" i="11"/>
  <c r="D2046" i="11"/>
  <c r="F2046" i="11" s="1"/>
  <c r="E2042" i="11"/>
  <c r="D2042" i="11"/>
  <c r="F2042" i="11" s="1"/>
  <c r="E2038" i="11"/>
  <c r="D2038" i="11"/>
  <c r="E2034" i="11"/>
  <c r="D2034" i="11"/>
  <c r="E2030" i="11"/>
  <c r="D2030" i="11"/>
  <c r="E2026" i="11"/>
  <c r="D2026" i="11"/>
  <c r="E2022" i="11"/>
  <c r="D2022" i="11"/>
  <c r="E2018" i="11"/>
  <c r="D2018" i="11"/>
  <c r="F2018" i="11" s="1"/>
  <c r="E2014" i="11"/>
  <c r="D2014" i="11"/>
  <c r="F2014" i="11" s="1"/>
  <c r="E2010" i="11"/>
  <c r="D2010" i="11"/>
  <c r="F2010" i="11" s="1"/>
  <c r="E2006" i="11"/>
  <c r="D2006" i="11"/>
  <c r="F2006" i="11" s="1"/>
  <c r="E2002" i="11"/>
  <c r="D2002" i="11"/>
  <c r="F2002" i="11" s="1"/>
  <c r="E1998" i="11"/>
  <c r="D1998" i="11"/>
  <c r="F1998" i="11" s="1"/>
  <c r="E1994" i="11"/>
  <c r="D1994" i="11"/>
  <c r="F1994" i="11" s="1"/>
  <c r="E1990" i="11"/>
  <c r="D1990" i="11"/>
  <c r="F1990" i="11" s="1"/>
  <c r="E1986" i="11"/>
  <c r="D1986" i="11"/>
  <c r="F1986" i="11" s="1"/>
  <c r="E1982" i="11"/>
  <c r="D1982" i="11"/>
  <c r="F1982" i="11" s="1"/>
  <c r="E1978" i="11"/>
  <c r="D1978" i="11"/>
  <c r="F1978" i="11" s="1"/>
  <c r="E1974" i="11"/>
  <c r="D1974" i="11"/>
  <c r="E1970" i="11"/>
  <c r="D1970" i="11"/>
  <c r="E1966" i="11"/>
  <c r="D1966" i="11"/>
  <c r="E1962" i="11"/>
  <c r="D1962" i="11"/>
  <c r="E1958" i="11"/>
  <c r="D1958" i="11"/>
  <c r="E1954" i="11"/>
  <c r="D1954" i="11"/>
  <c r="E1950" i="11"/>
  <c r="D1950" i="11"/>
  <c r="E1946" i="11"/>
  <c r="D1946" i="11"/>
  <c r="E1942" i="11"/>
  <c r="D1942" i="11"/>
  <c r="E1938" i="11"/>
  <c r="D1938" i="11"/>
  <c r="E1934" i="11"/>
  <c r="D1934" i="11"/>
  <c r="E1930" i="11"/>
  <c r="D1930" i="11"/>
  <c r="E1926" i="11"/>
  <c r="D1926" i="11"/>
  <c r="E1922" i="11"/>
  <c r="D1922" i="11"/>
  <c r="E1918" i="11"/>
  <c r="D1918" i="11"/>
  <c r="E1914" i="11"/>
  <c r="D1914" i="11"/>
  <c r="E1910" i="11"/>
  <c r="D1910" i="11"/>
  <c r="E1906" i="11"/>
  <c r="D1906" i="11"/>
  <c r="E1902" i="11"/>
  <c r="D1902" i="11"/>
  <c r="E1898" i="11"/>
  <c r="D1898" i="11"/>
  <c r="E1894" i="11"/>
  <c r="D1894" i="11"/>
  <c r="E1890" i="11"/>
  <c r="D1890" i="11"/>
  <c r="E1886" i="11"/>
  <c r="D1886" i="11"/>
  <c r="E1882" i="11"/>
  <c r="D1882" i="11"/>
  <c r="E1878" i="11"/>
  <c r="D1878" i="11"/>
  <c r="E1874" i="11"/>
  <c r="D1874" i="11"/>
  <c r="E1870" i="11"/>
  <c r="D1870" i="11"/>
  <c r="E1866" i="11"/>
  <c r="D1866" i="11"/>
  <c r="E1862" i="11"/>
  <c r="D1862" i="11"/>
  <c r="E1858" i="11"/>
  <c r="D1858" i="11"/>
  <c r="E1854" i="11"/>
  <c r="D1854" i="11"/>
  <c r="E1850" i="11"/>
  <c r="D1850" i="11"/>
  <c r="E1846" i="11"/>
  <c r="D1846" i="11"/>
  <c r="E1842" i="11"/>
  <c r="D1842" i="11"/>
  <c r="E1838" i="11"/>
  <c r="D1838" i="11"/>
  <c r="E1834" i="11"/>
  <c r="D1834" i="11"/>
  <c r="E1830" i="11"/>
  <c r="D1830" i="11"/>
  <c r="E1826" i="11"/>
  <c r="D1826" i="11"/>
  <c r="E1822" i="11"/>
  <c r="D1822" i="11"/>
  <c r="E1818" i="11"/>
  <c r="D1818" i="11"/>
  <c r="E1814" i="11"/>
  <c r="D1814" i="11"/>
  <c r="E1810" i="11"/>
  <c r="D1810" i="11"/>
  <c r="E1806" i="11"/>
  <c r="D1806" i="11"/>
  <c r="E1802" i="11"/>
  <c r="D1802" i="11"/>
  <c r="E1798" i="11"/>
  <c r="D1798" i="11"/>
  <c r="E1794" i="11"/>
  <c r="D1794" i="11"/>
  <c r="E1790" i="11"/>
  <c r="D1790" i="11"/>
  <c r="E1786" i="11"/>
  <c r="D1786" i="11"/>
  <c r="E1782" i="11"/>
  <c r="D1782" i="11"/>
  <c r="E1778" i="11"/>
  <c r="D1778" i="11"/>
  <c r="E1774" i="11"/>
  <c r="D1774" i="11"/>
  <c r="E1770" i="11"/>
  <c r="D1770" i="11"/>
  <c r="E1766" i="11"/>
  <c r="D1766" i="11"/>
  <c r="E1762" i="11"/>
  <c r="D1762" i="11"/>
  <c r="E1758" i="11"/>
  <c r="D1758" i="11"/>
  <c r="E1754" i="11"/>
  <c r="D1754" i="11"/>
  <c r="E1750" i="11"/>
  <c r="D1750" i="11"/>
  <c r="E1746" i="11"/>
  <c r="D1746" i="11"/>
  <c r="E1742" i="11"/>
  <c r="D1742" i="11"/>
  <c r="E1738" i="11"/>
  <c r="D1738" i="11"/>
  <c r="E1734" i="11"/>
  <c r="D1734" i="11"/>
  <c r="E1730" i="11"/>
  <c r="D1730" i="11"/>
  <c r="E1726" i="11"/>
  <c r="D1726" i="11"/>
  <c r="E1722" i="11"/>
  <c r="D1722" i="11"/>
  <c r="E1718" i="11"/>
  <c r="D1718" i="11"/>
  <c r="E1714" i="11"/>
  <c r="D1714" i="11"/>
  <c r="E1710" i="11"/>
  <c r="D1710" i="11"/>
  <c r="E1706" i="11"/>
  <c r="D1706" i="11"/>
  <c r="E1702" i="11"/>
  <c r="D1702" i="11"/>
  <c r="E1698" i="11"/>
  <c r="D1698" i="11"/>
  <c r="E1694" i="11"/>
  <c r="D1694" i="11"/>
  <c r="E1690" i="11"/>
  <c r="D1690" i="11"/>
  <c r="E1686" i="11"/>
  <c r="D1686" i="11"/>
  <c r="E1682" i="11"/>
  <c r="D1682" i="11"/>
  <c r="E1678" i="11"/>
  <c r="D1678" i="11"/>
  <c r="E1674" i="11"/>
  <c r="D1674" i="11"/>
  <c r="E1670" i="11"/>
  <c r="D1670" i="11"/>
  <c r="E1666" i="11"/>
  <c r="D1666" i="11"/>
  <c r="E1662" i="11"/>
  <c r="D1662" i="11"/>
  <c r="E1658" i="11"/>
  <c r="D1658" i="11"/>
  <c r="E1654" i="11"/>
  <c r="D1654" i="11"/>
  <c r="E1650" i="11"/>
  <c r="D1650" i="11"/>
  <c r="E1646" i="11"/>
  <c r="D1646" i="11"/>
  <c r="E1642" i="11"/>
  <c r="D1642" i="11"/>
  <c r="E1638" i="11"/>
  <c r="D1638" i="11"/>
  <c r="E1634" i="11"/>
  <c r="D1634" i="11"/>
  <c r="E1630" i="11"/>
  <c r="D1630" i="11"/>
  <c r="E1626" i="11"/>
  <c r="D1626" i="11"/>
  <c r="E1622" i="11"/>
  <c r="D1622" i="11"/>
  <c r="E1618" i="11"/>
  <c r="D1618" i="11"/>
  <c r="E1614" i="11"/>
  <c r="D1614" i="11"/>
  <c r="E1610" i="11"/>
  <c r="D1610" i="11"/>
  <c r="E1606" i="11"/>
  <c r="D1606" i="11"/>
  <c r="E1602" i="11"/>
  <c r="D1602" i="11"/>
  <c r="E1598" i="11"/>
  <c r="D1598" i="11"/>
  <c r="E1594" i="11"/>
  <c r="D1594" i="11"/>
  <c r="E1590" i="11"/>
  <c r="D1590" i="11"/>
  <c r="E1586" i="11"/>
  <c r="D1586" i="11"/>
  <c r="F1586" i="11" s="1"/>
  <c r="E1582" i="11"/>
  <c r="D1582" i="11"/>
  <c r="F1582" i="11" s="1"/>
  <c r="E1578" i="11"/>
  <c r="D1578" i="11"/>
  <c r="F1578" i="11" s="1"/>
  <c r="E1574" i="11"/>
  <c r="D1574" i="11"/>
  <c r="F1574" i="11" s="1"/>
  <c r="E1570" i="11"/>
  <c r="D1570" i="11"/>
  <c r="F1570" i="11" s="1"/>
  <c r="E1566" i="11"/>
  <c r="D1566" i="11"/>
  <c r="F1566" i="11" s="1"/>
  <c r="E1562" i="11"/>
  <c r="D1562" i="11"/>
  <c r="F1562" i="11" s="1"/>
  <c r="E1558" i="11"/>
  <c r="D1558" i="11"/>
  <c r="F1558" i="11" s="1"/>
  <c r="E1554" i="11"/>
  <c r="D1554" i="11"/>
  <c r="F1554" i="11" s="1"/>
  <c r="E1550" i="11"/>
  <c r="D1550" i="11"/>
  <c r="F1550" i="11" s="1"/>
  <c r="G1551" i="11" s="1"/>
  <c r="I1551" i="11" s="1"/>
  <c r="E1546" i="11"/>
  <c r="D1546" i="11"/>
  <c r="F1546" i="11" s="1"/>
  <c r="E1542" i="11"/>
  <c r="D1542" i="11"/>
  <c r="E1538" i="11"/>
  <c r="D1538" i="11"/>
  <c r="E1534" i="11"/>
  <c r="D1534" i="11"/>
  <c r="E1530" i="11"/>
  <c r="D1530" i="11"/>
  <c r="E1526" i="11"/>
  <c r="D1526" i="11"/>
  <c r="E1522" i="11"/>
  <c r="D1522" i="11"/>
  <c r="E1518" i="11"/>
  <c r="D1518" i="11"/>
  <c r="E1514" i="11"/>
  <c r="D1514" i="11"/>
  <c r="E1510" i="11"/>
  <c r="D1510" i="11"/>
  <c r="E1506" i="11"/>
  <c r="D1506" i="11"/>
  <c r="E1502" i="11"/>
  <c r="D1502" i="11"/>
  <c r="E1498" i="11"/>
  <c r="D1498" i="11"/>
  <c r="E1494" i="11"/>
  <c r="D1494" i="11"/>
  <c r="E1490" i="11"/>
  <c r="D1490" i="11"/>
  <c r="E1486" i="11"/>
  <c r="D1486" i="11"/>
  <c r="E1482" i="11"/>
  <c r="D1482" i="11"/>
  <c r="E1478" i="11"/>
  <c r="D1478" i="11"/>
  <c r="E1474" i="11"/>
  <c r="D1474" i="11"/>
  <c r="E1470" i="11"/>
  <c r="D1470" i="11"/>
  <c r="E1466" i="11"/>
  <c r="D1466" i="11"/>
  <c r="E1462" i="11"/>
  <c r="D1462" i="11"/>
  <c r="E1458" i="11"/>
  <c r="D1458" i="11"/>
  <c r="E1454" i="11"/>
  <c r="D1454" i="11"/>
  <c r="E1450" i="11"/>
  <c r="D1450" i="11"/>
  <c r="E1446" i="11"/>
  <c r="D1446" i="11"/>
  <c r="E1442" i="11"/>
  <c r="D1442" i="11"/>
  <c r="E1438" i="11"/>
  <c r="D1438" i="11"/>
  <c r="E1434" i="11"/>
  <c r="D1434" i="11"/>
  <c r="F1434" i="11" s="1"/>
  <c r="E1430" i="11"/>
  <c r="D1430" i="11"/>
  <c r="F1430" i="11" s="1"/>
  <c r="E1426" i="11"/>
  <c r="D1426" i="11"/>
  <c r="F1426" i="11" s="1"/>
  <c r="E1422" i="11"/>
  <c r="D1422" i="11"/>
  <c r="F1422" i="11" s="1"/>
  <c r="E1418" i="11"/>
  <c r="D1418" i="11"/>
  <c r="E1414" i="11"/>
  <c r="D1414" i="11"/>
  <c r="F1414" i="11" s="1"/>
  <c r="E1410" i="11"/>
  <c r="D1410" i="11"/>
  <c r="F1410" i="11" s="1"/>
  <c r="E1406" i="11"/>
  <c r="D1406" i="11"/>
  <c r="F1406" i="11" s="1"/>
  <c r="E1402" i="11"/>
  <c r="D1402" i="11"/>
  <c r="F1402" i="11" s="1"/>
  <c r="E1398" i="11"/>
  <c r="D1398" i="11"/>
  <c r="F1398" i="11" s="1"/>
  <c r="E1394" i="11"/>
  <c r="D1394" i="11"/>
  <c r="F1394" i="11" s="1"/>
  <c r="E1390" i="11"/>
  <c r="D1390" i="11"/>
  <c r="F1390" i="11" s="1"/>
  <c r="E1386" i="11"/>
  <c r="D1386" i="11"/>
  <c r="F1386" i="11" s="1"/>
  <c r="E1382" i="11"/>
  <c r="D1382" i="11"/>
  <c r="F1382" i="11" s="1"/>
  <c r="E1378" i="11"/>
  <c r="D1378" i="11"/>
  <c r="F1378" i="11" s="1"/>
  <c r="E1374" i="11"/>
  <c r="D1374" i="11"/>
  <c r="F1374" i="11" s="1"/>
  <c r="E1370" i="11"/>
  <c r="D1370" i="11"/>
  <c r="F1370" i="11" s="1"/>
  <c r="E1366" i="11"/>
  <c r="D1366" i="11"/>
  <c r="F1366" i="11" s="1"/>
  <c r="E1362" i="11"/>
  <c r="D1362" i="11"/>
  <c r="E1358" i="11"/>
  <c r="D1358" i="11"/>
  <c r="E1354" i="11"/>
  <c r="D1354" i="11"/>
  <c r="F1354" i="11" s="1"/>
  <c r="E1350" i="11"/>
  <c r="D1350" i="11"/>
  <c r="F1350" i="11" s="1"/>
  <c r="E1346" i="11"/>
  <c r="D1346" i="11"/>
  <c r="F1346" i="11" s="1"/>
  <c r="E1342" i="11"/>
  <c r="D1342" i="11"/>
  <c r="F1342" i="11" s="1"/>
  <c r="E1338" i="11"/>
  <c r="D1338" i="11"/>
  <c r="F1338" i="11" s="1"/>
  <c r="E1334" i="11"/>
  <c r="D1334" i="11"/>
  <c r="F1334" i="11" s="1"/>
  <c r="E1330" i="11"/>
  <c r="D1330" i="11"/>
  <c r="F1330" i="11" s="1"/>
  <c r="E1326" i="11"/>
  <c r="D1326" i="11"/>
  <c r="E1322" i="11"/>
  <c r="D1322" i="11"/>
  <c r="F1322" i="11" s="1"/>
  <c r="E1318" i="11"/>
  <c r="D1318" i="11"/>
  <c r="F1318" i="11" s="1"/>
  <c r="E1314" i="11"/>
  <c r="D1314" i="11"/>
  <c r="F1314" i="11" s="1"/>
  <c r="E1310" i="11"/>
  <c r="D1310" i="11"/>
  <c r="F1310" i="11" s="1"/>
  <c r="E1306" i="11"/>
  <c r="D1306" i="11"/>
  <c r="E1302" i="11"/>
  <c r="D1302" i="11"/>
  <c r="F1302" i="11" s="1"/>
  <c r="E1298" i="11"/>
  <c r="D1298" i="11"/>
  <c r="F1298" i="11" s="1"/>
  <c r="E1294" i="11"/>
  <c r="D1294" i="11"/>
  <c r="F1294" i="11" s="1"/>
  <c r="E1290" i="11"/>
  <c r="D1290" i="11"/>
  <c r="F1290" i="11" s="1"/>
  <c r="E1286" i="11"/>
  <c r="D1286" i="11"/>
  <c r="F1286" i="11" s="1"/>
  <c r="E1282" i="11"/>
  <c r="D1282" i="11"/>
  <c r="E1278" i="11"/>
  <c r="D1278" i="11"/>
  <c r="E1274" i="11"/>
  <c r="D1274" i="11"/>
  <c r="F1274" i="11" s="1"/>
  <c r="E1270" i="11"/>
  <c r="D1270" i="11"/>
  <c r="F1270" i="11" s="1"/>
  <c r="E1266" i="11"/>
  <c r="D1266" i="11"/>
  <c r="F1266" i="11" s="1"/>
  <c r="E1262" i="11"/>
  <c r="D1262" i="11"/>
  <c r="F1262" i="11" s="1"/>
  <c r="E1258" i="11"/>
  <c r="D1258" i="11"/>
  <c r="F1258" i="11" s="1"/>
  <c r="E1254" i="11"/>
  <c r="D1254" i="11"/>
  <c r="F1254" i="11" s="1"/>
  <c r="E1250" i="11"/>
  <c r="D1250" i="11"/>
  <c r="F1250" i="11" s="1"/>
  <c r="E1246" i="11"/>
  <c r="D1246" i="11"/>
  <c r="E1242" i="11"/>
  <c r="D1242" i="11"/>
  <c r="F1242" i="11" s="1"/>
  <c r="E1238" i="11"/>
  <c r="D1238" i="11"/>
  <c r="F1238" i="11" s="1"/>
  <c r="E1234" i="11"/>
  <c r="D1234" i="11"/>
  <c r="F1234" i="11" s="1"/>
  <c r="E1230" i="11"/>
  <c r="D1230" i="11"/>
  <c r="F1230" i="11" s="1"/>
  <c r="E1226" i="11"/>
  <c r="D1226" i="11"/>
  <c r="F1226" i="11" s="1"/>
  <c r="E1222" i="11"/>
  <c r="D1222" i="11"/>
  <c r="F1222" i="11" s="1"/>
  <c r="E1218" i="11"/>
  <c r="D1218" i="11"/>
  <c r="F1218" i="11" s="1"/>
  <c r="E1214" i="11"/>
  <c r="D1214" i="11"/>
  <c r="F1214" i="11" s="1"/>
  <c r="E1210" i="11"/>
  <c r="D1210" i="11"/>
  <c r="E1206" i="11"/>
  <c r="D1206" i="11"/>
  <c r="E1202" i="11"/>
  <c r="D1202" i="11"/>
  <c r="E1198" i="11"/>
  <c r="D1198" i="11"/>
  <c r="E1194" i="11"/>
  <c r="D1194" i="11"/>
  <c r="E1190" i="11"/>
  <c r="D1190" i="11"/>
  <c r="E1186" i="11"/>
  <c r="D1186" i="11"/>
  <c r="E1182" i="11"/>
  <c r="D1182" i="11"/>
  <c r="E1178" i="11"/>
  <c r="D1178" i="11"/>
  <c r="E1174" i="11"/>
  <c r="D1174" i="11"/>
  <c r="E1170" i="11"/>
  <c r="D1170" i="11"/>
  <c r="E1166" i="11"/>
  <c r="D1166" i="11"/>
  <c r="E1162" i="11"/>
  <c r="D1162" i="11"/>
  <c r="E1158" i="11"/>
  <c r="D1158" i="11"/>
  <c r="E1154" i="11"/>
  <c r="D1154" i="11"/>
  <c r="E1150" i="11"/>
  <c r="D1150" i="11"/>
  <c r="E1146" i="11"/>
  <c r="D1146" i="11"/>
  <c r="E1142" i="11"/>
  <c r="D1142" i="11"/>
  <c r="E1138" i="11"/>
  <c r="D1138" i="11"/>
  <c r="E1134" i="11"/>
  <c r="D1134" i="11"/>
  <c r="E1130" i="11"/>
  <c r="D1130" i="11"/>
  <c r="F1130" i="11" s="1"/>
  <c r="E1126" i="11"/>
  <c r="D1126" i="11"/>
  <c r="F1126" i="11" s="1"/>
  <c r="E1122" i="11"/>
  <c r="D1122" i="11"/>
  <c r="F1122" i="11" s="1"/>
  <c r="E1118" i="11"/>
  <c r="D1118" i="11"/>
  <c r="F1118" i="11" s="1"/>
  <c r="E1114" i="11"/>
  <c r="D1114" i="11"/>
  <c r="F1114" i="11" s="1"/>
  <c r="E1110" i="11"/>
  <c r="D1110" i="11"/>
  <c r="F1110" i="11" s="1"/>
  <c r="E1106" i="11"/>
  <c r="D1106" i="11"/>
  <c r="F1106" i="11" s="1"/>
  <c r="E1102" i="11"/>
  <c r="D1102" i="11"/>
  <c r="F1102" i="11" s="1"/>
  <c r="E1098" i="11"/>
  <c r="D1098" i="11"/>
  <c r="F1098" i="11" s="1"/>
  <c r="E1094" i="11"/>
  <c r="D1094" i="11"/>
  <c r="F1094" i="11" s="1"/>
  <c r="E1090" i="11"/>
  <c r="D1090" i="11"/>
  <c r="F1090" i="11" s="1"/>
  <c r="E1086" i="11"/>
  <c r="D1086" i="11"/>
  <c r="F1086" i="11" s="1"/>
  <c r="E1082" i="11"/>
  <c r="D1082" i="11"/>
  <c r="F1082" i="11" s="1"/>
  <c r="E1078" i="11"/>
  <c r="D1078" i="11"/>
  <c r="F1078" i="11" s="1"/>
  <c r="E1074" i="11"/>
  <c r="D1074" i="11"/>
  <c r="F1074" i="11" s="1"/>
  <c r="E1070" i="11"/>
  <c r="D1070" i="11"/>
  <c r="F1070" i="11" s="1"/>
  <c r="E1066" i="11"/>
  <c r="D1066" i="11"/>
  <c r="F1066" i="11" s="1"/>
  <c r="E1062" i="11"/>
  <c r="D1062" i="11"/>
  <c r="F1062" i="11" s="1"/>
  <c r="E1058" i="11"/>
  <c r="D1058" i="11"/>
  <c r="F1058" i="11" s="1"/>
  <c r="E1054" i="11"/>
  <c r="D1054" i="11"/>
  <c r="F1054" i="11" s="1"/>
  <c r="E1050" i="11"/>
  <c r="D1050" i="11"/>
  <c r="F1050" i="11" s="1"/>
  <c r="E1046" i="11"/>
  <c r="D1046" i="11"/>
  <c r="F1046" i="11" s="1"/>
  <c r="E1042" i="11"/>
  <c r="D1042" i="11"/>
  <c r="F1042" i="11" s="1"/>
  <c r="E1038" i="11"/>
  <c r="D1038" i="11"/>
  <c r="F1038" i="11" s="1"/>
  <c r="E1034" i="11"/>
  <c r="D1034" i="11"/>
  <c r="F1034" i="11" s="1"/>
  <c r="E1030" i="11"/>
  <c r="D1030" i="11"/>
  <c r="F1030" i="11" s="1"/>
  <c r="E1026" i="11"/>
  <c r="D1026" i="11"/>
  <c r="F1026" i="11" s="1"/>
  <c r="E1022" i="11"/>
  <c r="D1022" i="11"/>
  <c r="F1022" i="11" s="1"/>
  <c r="E1018" i="11"/>
  <c r="D1018" i="11"/>
  <c r="F1018" i="11" s="1"/>
  <c r="E1014" i="11"/>
  <c r="D1014" i="11"/>
  <c r="F1014" i="11" s="1"/>
  <c r="E1010" i="11"/>
  <c r="D1010" i="11"/>
  <c r="F1010" i="11" s="1"/>
  <c r="E1006" i="11"/>
  <c r="D1006" i="11"/>
  <c r="F1006" i="11" s="1"/>
  <c r="E1002" i="11"/>
  <c r="D1002" i="11"/>
  <c r="F1002" i="11" s="1"/>
  <c r="E998" i="11"/>
  <c r="D998" i="11"/>
  <c r="F998" i="11" s="1"/>
  <c r="E994" i="11"/>
  <c r="D994" i="11"/>
  <c r="F994" i="11" s="1"/>
  <c r="E990" i="11"/>
  <c r="D990" i="11"/>
  <c r="F990" i="11" s="1"/>
  <c r="E986" i="11"/>
  <c r="D986" i="11"/>
  <c r="F986" i="11" s="1"/>
  <c r="E982" i="11"/>
  <c r="D982" i="11"/>
  <c r="F982" i="11" s="1"/>
  <c r="E978" i="11"/>
  <c r="D978" i="11"/>
  <c r="F978" i="11" s="1"/>
  <c r="E974" i="11"/>
  <c r="D974" i="11"/>
  <c r="F974" i="11" s="1"/>
  <c r="E970" i="11"/>
  <c r="D970" i="11"/>
  <c r="F970" i="11" s="1"/>
  <c r="E966" i="11"/>
  <c r="D966" i="11"/>
  <c r="F966" i="11" s="1"/>
  <c r="E962" i="11"/>
  <c r="D962" i="11"/>
  <c r="F962" i="11" s="1"/>
  <c r="E958" i="11"/>
  <c r="D958" i="11"/>
  <c r="F958" i="11" s="1"/>
  <c r="E954" i="11"/>
  <c r="D954" i="11"/>
  <c r="F954" i="11" s="1"/>
  <c r="E950" i="11"/>
  <c r="D950" i="11"/>
  <c r="F950" i="11" s="1"/>
  <c r="E946" i="11"/>
  <c r="D946" i="11"/>
  <c r="F946" i="11" s="1"/>
  <c r="E942" i="11"/>
  <c r="D942" i="11"/>
  <c r="F942" i="11" s="1"/>
  <c r="E938" i="11"/>
  <c r="D938" i="11"/>
  <c r="F938" i="11" s="1"/>
  <c r="E934" i="11"/>
  <c r="D934" i="11"/>
  <c r="F934" i="11" s="1"/>
  <c r="E930" i="11"/>
  <c r="D930" i="11"/>
  <c r="F930" i="11" s="1"/>
  <c r="E926" i="11"/>
  <c r="D926" i="11"/>
  <c r="F926" i="11" s="1"/>
  <c r="E922" i="11"/>
  <c r="D922" i="11"/>
  <c r="F922" i="11" s="1"/>
  <c r="E918" i="11"/>
  <c r="D918" i="11"/>
  <c r="F918" i="11" s="1"/>
  <c r="E914" i="11"/>
  <c r="D914" i="11"/>
  <c r="F914" i="11" s="1"/>
  <c r="E910" i="11"/>
  <c r="D910" i="11"/>
  <c r="F910" i="11" s="1"/>
  <c r="E906" i="11"/>
  <c r="D906" i="11"/>
  <c r="F906" i="11" s="1"/>
  <c r="E902" i="11"/>
  <c r="D902" i="11"/>
  <c r="F902" i="11" s="1"/>
  <c r="E898" i="11"/>
  <c r="D898" i="11"/>
  <c r="F898" i="11" s="1"/>
  <c r="E894" i="11"/>
  <c r="D894" i="11"/>
  <c r="F894" i="11" s="1"/>
  <c r="E890" i="11"/>
  <c r="D890" i="11"/>
  <c r="F890" i="11" s="1"/>
  <c r="E886" i="11"/>
  <c r="D886" i="11"/>
  <c r="F886" i="11" s="1"/>
  <c r="E882" i="11"/>
  <c r="D882" i="11"/>
  <c r="F882" i="11" s="1"/>
  <c r="E878" i="11"/>
  <c r="D878" i="11"/>
  <c r="F878" i="11" s="1"/>
  <c r="E874" i="11"/>
  <c r="D874" i="11"/>
  <c r="F874" i="11" s="1"/>
  <c r="E870" i="11"/>
  <c r="D870" i="11"/>
  <c r="F870" i="11" s="1"/>
  <c r="E866" i="11"/>
  <c r="D866" i="11"/>
  <c r="F866" i="11" s="1"/>
  <c r="E862" i="11"/>
  <c r="D862" i="11"/>
  <c r="F862" i="11" s="1"/>
  <c r="E858" i="11"/>
  <c r="D858" i="11"/>
  <c r="F858" i="11" s="1"/>
  <c r="E854" i="11"/>
  <c r="D854" i="11"/>
  <c r="F854" i="11" s="1"/>
  <c r="E850" i="11"/>
  <c r="D850" i="11"/>
  <c r="F850" i="11" s="1"/>
  <c r="E846" i="11"/>
  <c r="D846" i="11"/>
  <c r="F846" i="11" s="1"/>
  <c r="E842" i="11"/>
  <c r="D842" i="11"/>
  <c r="F842" i="11" s="1"/>
  <c r="E838" i="11"/>
  <c r="D838" i="11"/>
  <c r="F838" i="11" s="1"/>
  <c r="E834" i="11"/>
  <c r="D834" i="11"/>
  <c r="F834" i="11" s="1"/>
  <c r="E830" i="11"/>
  <c r="D830" i="11"/>
  <c r="F830" i="11" s="1"/>
  <c r="E826" i="11"/>
  <c r="D826" i="11"/>
  <c r="F826" i="11" s="1"/>
  <c r="E822" i="11"/>
  <c r="D822" i="11"/>
  <c r="F822" i="11" s="1"/>
  <c r="E818" i="11"/>
  <c r="D818" i="11"/>
  <c r="F818" i="11" s="1"/>
  <c r="E814" i="11"/>
  <c r="D814" i="11"/>
  <c r="F814" i="11" s="1"/>
  <c r="E810" i="11"/>
  <c r="D810" i="11"/>
  <c r="F810" i="11" s="1"/>
  <c r="E806" i="11"/>
  <c r="D806" i="11"/>
  <c r="F806" i="11" s="1"/>
  <c r="E802" i="11"/>
  <c r="D802" i="11"/>
  <c r="E798" i="11"/>
  <c r="D798" i="11"/>
  <c r="F798" i="11" s="1"/>
  <c r="E794" i="11"/>
  <c r="D794" i="11"/>
  <c r="F794" i="11" s="1"/>
  <c r="E790" i="11"/>
  <c r="D790" i="11"/>
  <c r="F790" i="11" s="1"/>
  <c r="E786" i="11"/>
  <c r="D786" i="11"/>
  <c r="F786" i="11" s="1"/>
  <c r="E782" i="11"/>
  <c r="D782" i="11"/>
  <c r="F782" i="11" s="1"/>
  <c r="E778" i="11"/>
  <c r="D778" i="11"/>
  <c r="F778" i="11" s="1"/>
  <c r="E774" i="11"/>
  <c r="D774" i="11"/>
  <c r="F774" i="11" s="1"/>
  <c r="E770" i="11"/>
  <c r="D770" i="11"/>
  <c r="F770" i="11" s="1"/>
  <c r="E766" i="11"/>
  <c r="D766" i="11"/>
  <c r="F766" i="11" s="1"/>
  <c r="E762" i="11"/>
  <c r="D762" i="11"/>
  <c r="F762" i="11" s="1"/>
  <c r="G763" i="11" s="1"/>
  <c r="I763" i="11" s="1"/>
  <c r="E758" i="11"/>
  <c r="D758" i="11"/>
  <c r="F758" i="11" s="1"/>
  <c r="E754" i="11"/>
  <c r="D754" i="11"/>
  <c r="F754" i="11" s="1"/>
  <c r="E750" i="11"/>
  <c r="D750" i="11"/>
  <c r="F750" i="11" s="1"/>
  <c r="E746" i="11"/>
  <c r="D746" i="11"/>
  <c r="F746" i="11" s="1"/>
  <c r="E742" i="11"/>
  <c r="D742" i="11"/>
  <c r="F742" i="11" s="1"/>
  <c r="E738" i="11"/>
  <c r="D738" i="11"/>
  <c r="F738" i="11" s="1"/>
  <c r="E734" i="11"/>
  <c r="D734" i="11"/>
  <c r="F734" i="11" s="1"/>
  <c r="E730" i="11"/>
  <c r="D730" i="11"/>
  <c r="F730" i="11" s="1"/>
  <c r="E726" i="11"/>
  <c r="D726" i="11"/>
  <c r="F726" i="11" s="1"/>
  <c r="E722" i="11"/>
  <c r="D722" i="11"/>
  <c r="F722" i="11" s="1"/>
  <c r="E718" i="11"/>
  <c r="D718" i="11"/>
  <c r="F718" i="11" s="1"/>
  <c r="E714" i="11"/>
  <c r="D714" i="11"/>
  <c r="F714" i="11" s="1"/>
  <c r="E710" i="11"/>
  <c r="D710" i="11"/>
  <c r="F710" i="11" s="1"/>
  <c r="E706" i="11"/>
  <c r="D706" i="11"/>
  <c r="F706" i="11" s="1"/>
  <c r="E702" i="11"/>
  <c r="D702" i="11"/>
  <c r="F702" i="11" s="1"/>
  <c r="E698" i="11"/>
  <c r="D698" i="11"/>
  <c r="F698" i="11" s="1"/>
  <c r="E694" i="11"/>
  <c r="D694" i="11"/>
  <c r="F694" i="11" s="1"/>
  <c r="E690" i="11"/>
  <c r="D690" i="11"/>
  <c r="E686" i="11"/>
  <c r="D686" i="11"/>
  <c r="F686" i="11" s="1"/>
  <c r="E682" i="11"/>
  <c r="D682" i="11"/>
  <c r="F682" i="11" s="1"/>
  <c r="E678" i="11"/>
  <c r="D678" i="11"/>
  <c r="F678" i="11" s="1"/>
  <c r="E674" i="11"/>
  <c r="D674" i="11"/>
  <c r="E670" i="11"/>
  <c r="D670" i="11"/>
  <c r="E666" i="11"/>
  <c r="D666" i="11"/>
  <c r="F666" i="11" s="1"/>
  <c r="E662" i="11"/>
  <c r="D662" i="11"/>
  <c r="F662" i="11" s="1"/>
  <c r="E658" i="11"/>
  <c r="D658" i="11"/>
  <c r="F658" i="11" s="1"/>
  <c r="E654" i="11"/>
  <c r="D654" i="11"/>
  <c r="F654" i="11" s="1"/>
  <c r="E650" i="11"/>
  <c r="D650" i="11"/>
  <c r="F650" i="11" s="1"/>
  <c r="E646" i="11"/>
  <c r="D646" i="11"/>
  <c r="E642" i="11"/>
  <c r="D642" i="11"/>
  <c r="E638" i="11"/>
  <c r="D638" i="11"/>
  <c r="E634" i="11"/>
  <c r="D634" i="11"/>
  <c r="F634" i="11" s="1"/>
  <c r="E630" i="11"/>
  <c r="D630" i="11"/>
  <c r="F630" i="11" s="1"/>
  <c r="E626" i="11"/>
  <c r="D626" i="11"/>
  <c r="F626" i="11" s="1"/>
  <c r="E622" i="11"/>
  <c r="D622" i="11"/>
  <c r="F622" i="11" s="1"/>
  <c r="E618" i="11"/>
  <c r="D618" i="11"/>
  <c r="F618" i="11" s="1"/>
  <c r="E614" i="11"/>
  <c r="D614" i="11"/>
  <c r="F614" i="11" s="1"/>
  <c r="E610" i="11"/>
  <c r="D610" i="11"/>
  <c r="F610" i="11" s="1"/>
  <c r="E606" i="11"/>
  <c r="D606" i="11"/>
  <c r="F606" i="11" s="1"/>
  <c r="E602" i="11"/>
  <c r="D602" i="11"/>
  <c r="F602" i="11" s="1"/>
  <c r="E598" i="11"/>
  <c r="D598" i="11"/>
  <c r="F598" i="11" s="1"/>
  <c r="E594" i="11"/>
  <c r="D594" i="11"/>
  <c r="F594" i="11" s="1"/>
  <c r="E590" i="11"/>
  <c r="D590" i="11"/>
  <c r="F590" i="11" s="1"/>
  <c r="E586" i="11"/>
  <c r="D586" i="11"/>
  <c r="F586" i="11" s="1"/>
  <c r="E582" i="11"/>
  <c r="D582" i="11"/>
  <c r="F582" i="11" s="1"/>
  <c r="E578" i="11"/>
  <c r="D578" i="11"/>
  <c r="F578" i="11" s="1"/>
  <c r="E574" i="11"/>
  <c r="D574" i="11"/>
  <c r="F574" i="11" s="1"/>
  <c r="E570" i="11"/>
  <c r="D570" i="11"/>
  <c r="F570" i="11" s="1"/>
  <c r="E566" i="11"/>
  <c r="D566" i="11"/>
  <c r="E562" i="11"/>
  <c r="D562" i="11"/>
  <c r="F562" i="11" s="1"/>
  <c r="E558" i="11"/>
  <c r="D558" i="11"/>
  <c r="E554" i="11"/>
  <c r="D554" i="11"/>
  <c r="F554" i="11" s="1"/>
  <c r="E550" i="11"/>
  <c r="D550" i="11"/>
  <c r="E546" i="11"/>
  <c r="D546" i="11"/>
  <c r="E542" i="11"/>
  <c r="D542" i="11"/>
  <c r="E538" i="11"/>
  <c r="D538" i="11"/>
  <c r="E534" i="11"/>
  <c r="D534" i="11"/>
  <c r="E530" i="11"/>
  <c r="D530" i="11"/>
  <c r="E526" i="11"/>
  <c r="D526" i="11"/>
  <c r="E522" i="11"/>
  <c r="D522" i="11"/>
  <c r="E518" i="11"/>
  <c r="D518" i="11"/>
  <c r="E514" i="11"/>
  <c r="D514" i="11"/>
  <c r="E510" i="11"/>
  <c r="D510" i="11"/>
  <c r="E506" i="11"/>
  <c r="D506" i="11"/>
  <c r="E502" i="11"/>
  <c r="D502" i="11"/>
  <c r="E498" i="11"/>
  <c r="D498" i="11"/>
  <c r="E494" i="11"/>
  <c r="D494" i="11"/>
  <c r="E490" i="11"/>
  <c r="D490" i="11"/>
  <c r="E486" i="11"/>
  <c r="D486" i="11"/>
  <c r="E482" i="11"/>
  <c r="D482" i="11"/>
  <c r="E478" i="11"/>
  <c r="D478" i="11"/>
  <c r="F478" i="11" s="1"/>
  <c r="E474" i="11"/>
  <c r="D474" i="11"/>
  <c r="F474" i="11" s="1"/>
  <c r="E470" i="11"/>
  <c r="D470" i="11"/>
  <c r="F470" i="11" s="1"/>
  <c r="E466" i="11"/>
  <c r="D466" i="11"/>
  <c r="F466" i="11" s="1"/>
  <c r="E462" i="11"/>
  <c r="D462" i="11"/>
  <c r="E458" i="11"/>
  <c r="D458" i="11"/>
  <c r="F458" i="11" s="1"/>
  <c r="E454" i="11"/>
  <c r="D454" i="11"/>
  <c r="F454" i="11" s="1"/>
  <c r="E450" i="11"/>
  <c r="D450" i="11"/>
  <c r="F450" i="11" s="1"/>
  <c r="E446" i="11"/>
  <c r="D446" i="11"/>
  <c r="F446" i="11" s="1"/>
  <c r="E442" i="11"/>
  <c r="D442" i="11"/>
  <c r="F442" i="11" s="1"/>
  <c r="E438" i="11"/>
  <c r="D438" i="11"/>
  <c r="F438" i="11" s="1"/>
  <c r="E434" i="11"/>
  <c r="D434" i="11"/>
  <c r="F434" i="11" s="1"/>
  <c r="E430" i="11"/>
  <c r="D430" i="11"/>
  <c r="F430" i="11" s="1"/>
  <c r="E426" i="11"/>
  <c r="D426" i="11"/>
  <c r="F426" i="11" s="1"/>
  <c r="E422" i="11"/>
  <c r="D422" i="11"/>
  <c r="E418" i="11"/>
  <c r="D418" i="11"/>
  <c r="E414" i="11"/>
  <c r="D414" i="11"/>
  <c r="F414" i="11" s="1"/>
  <c r="E410" i="11"/>
  <c r="D410" i="11"/>
  <c r="F410" i="11" s="1"/>
  <c r="E406" i="11"/>
  <c r="D406" i="11"/>
  <c r="F406" i="11" s="1"/>
  <c r="E402" i="11"/>
  <c r="D402" i="11"/>
  <c r="F402" i="11" s="1"/>
  <c r="E398" i="11"/>
  <c r="D398" i="11"/>
  <c r="F398" i="11" s="1"/>
  <c r="E394" i="11"/>
  <c r="D394" i="11"/>
  <c r="F394" i="11" s="1"/>
  <c r="E390" i="11"/>
  <c r="D390" i="11"/>
  <c r="F390" i="11" s="1"/>
  <c r="E386" i="11"/>
  <c r="D386" i="11"/>
  <c r="F386" i="11" s="1"/>
  <c r="E382" i="11"/>
  <c r="D382" i="11"/>
  <c r="F382" i="11" s="1"/>
  <c r="E378" i="11"/>
  <c r="D378" i="11"/>
  <c r="F378" i="11" s="1"/>
  <c r="E374" i="11"/>
  <c r="D374" i="11"/>
  <c r="E370" i="11"/>
  <c r="D370" i="11"/>
  <c r="F370" i="11" s="1"/>
  <c r="E366" i="11"/>
  <c r="D366" i="11"/>
  <c r="F366" i="11" s="1"/>
  <c r="E362" i="11"/>
  <c r="D362" i="11"/>
  <c r="F362" i="11" s="1"/>
  <c r="E358" i="11"/>
  <c r="D358" i="11"/>
  <c r="F358" i="11" s="1"/>
  <c r="E354" i="11"/>
  <c r="D354" i="11"/>
  <c r="F354" i="11" s="1"/>
  <c r="E350" i="11"/>
  <c r="D350" i="11"/>
  <c r="F350" i="11" s="1"/>
  <c r="E346" i="11"/>
  <c r="D346" i="11"/>
  <c r="F346" i="11" s="1"/>
  <c r="E342" i="11"/>
  <c r="D342" i="11"/>
  <c r="F342" i="11" s="1"/>
  <c r="E338" i="11"/>
  <c r="D338" i="11"/>
  <c r="F338" i="11" s="1"/>
  <c r="E334" i="11"/>
  <c r="D334" i="11"/>
  <c r="F334" i="11" s="1"/>
  <c r="E330" i="11"/>
  <c r="D330" i="11"/>
  <c r="F330" i="11" s="1"/>
  <c r="E326" i="11"/>
  <c r="D326" i="11"/>
  <c r="F326" i="11" s="1"/>
  <c r="E322" i="11"/>
  <c r="D322" i="11"/>
  <c r="F322" i="11" s="1"/>
  <c r="E318" i="11"/>
  <c r="D318" i="11"/>
  <c r="F318" i="11" s="1"/>
  <c r="E314" i="11"/>
  <c r="D314" i="11"/>
  <c r="F314" i="11" s="1"/>
  <c r="E310" i="11"/>
  <c r="D310" i="11"/>
  <c r="F310" i="11" s="1"/>
  <c r="E306" i="11"/>
  <c r="D306" i="11"/>
  <c r="F306" i="11" s="1"/>
  <c r="E302" i="11"/>
  <c r="D302" i="11"/>
  <c r="F302" i="11" s="1"/>
  <c r="E298" i="11"/>
  <c r="D298" i="11"/>
  <c r="F298" i="11" s="1"/>
  <c r="E294" i="11"/>
  <c r="D294" i="11"/>
  <c r="F294" i="11" s="1"/>
  <c r="E290" i="11"/>
  <c r="D290" i="11"/>
  <c r="F290" i="11" s="1"/>
  <c r="E286" i="11"/>
  <c r="D286" i="11"/>
  <c r="F286" i="11" s="1"/>
  <c r="E282" i="11"/>
  <c r="D282" i="11"/>
  <c r="F282" i="11" s="1"/>
  <c r="E278" i="11"/>
  <c r="D278" i="11"/>
  <c r="F278" i="11" s="1"/>
  <c r="E274" i="11"/>
  <c r="D274" i="11"/>
  <c r="F274" i="11" s="1"/>
  <c r="E270" i="11"/>
  <c r="D270" i="11"/>
  <c r="F270" i="11" s="1"/>
  <c r="E266" i="11"/>
  <c r="D266" i="11"/>
  <c r="F266" i="11" s="1"/>
  <c r="E262" i="11"/>
  <c r="D262" i="11"/>
  <c r="F262" i="11" s="1"/>
  <c r="E258" i="11"/>
  <c r="D258" i="11"/>
  <c r="F258" i="11" s="1"/>
  <c r="E254" i="11"/>
  <c r="D254" i="11"/>
  <c r="F254" i="11" s="1"/>
  <c r="E250" i="11"/>
  <c r="D250" i="11"/>
  <c r="F250" i="11" s="1"/>
  <c r="E246" i="11"/>
  <c r="D246" i="11"/>
  <c r="F246" i="11" s="1"/>
  <c r="E242" i="11"/>
  <c r="D242" i="11"/>
  <c r="F242" i="11" s="1"/>
  <c r="E238" i="11"/>
  <c r="D238" i="11"/>
  <c r="F238" i="11" s="1"/>
  <c r="E234" i="11"/>
  <c r="D234" i="11"/>
  <c r="F234" i="11" s="1"/>
  <c r="E230" i="11"/>
  <c r="D230" i="11"/>
  <c r="F230" i="11" s="1"/>
  <c r="E226" i="11"/>
  <c r="D226" i="11"/>
  <c r="F226" i="11" s="1"/>
  <c r="E222" i="11"/>
  <c r="D222" i="11"/>
  <c r="F222" i="11" s="1"/>
  <c r="E218" i="11"/>
  <c r="D218" i="11"/>
  <c r="F218" i="11" s="1"/>
  <c r="E214" i="11"/>
  <c r="D214" i="11"/>
  <c r="F214" i="11" s="1"/>
  <c r="E210" i="11"/>
  <c r="D210" i="11"/>
  <c r="F210" i="11" s="1"/>
  <c r="E206" i="11"/>
  <c r="D206" i="11"/>
  <c r="F206" i="11" s="1"/>
  <c r="E202" i="11"/>
  <c r="D202" i="11"/>
  <c r="F202" i="11" s="1"/>
  <c r="E198" i="11"/>
  <c r="D198" i="11"/>
  <c r="F198" i="11" s="1"/>
  <c r="E194" i="11"/>
  <c r="D194" i="11"/>
  <c r="F194" i="11" s="1"/>
  <c r="E190" i="11"/>
  <c r="D190" i="11"/>
  <c r="F190" i="11" s="1"/>
  <c r="E186" i="11"/>
  <c r="D186" i="11"/>
  <c r="F186" i="11" s="1"/>
  <c r="E182" i="11"/>
  <c r="D182" i="11"/>
  <c r="F182" i="11" s="1"/>
  <c r="E178" i="11"/>
  <c r="D178" i="11"/>
  <c r="F178" i="11" s="1"/>
  <c r="E174" i="11"/>
  <c r="D174" i="11"/>
  <c r="F174" i="11" s="1"/>
  <c r="E170" i="11"/>
  <c r="D170" i="11"/>
  <c r="F170" i="11" s="1"/>
  <c r="E166" i="11"/>
  <c r="D166" i="11"/>
  <c r="F166" i="11" s="1"/>
  <c r="E162" i="11"/>
  <c r="D162" i="11"/>
  <c r="F162" i="11" s="1"/>
  <c r="E158" i="11"/>
  <c r="D158" i="11"/>
  <c r="F158" i="11" s="1"/>
  <c r="E154" i="11"/>
  <c r="D154" i="11"/>
  <c r="F154" i="11" s="1"/>
  <c r="E150" i="11"/>
  <c r="D150" i="11"/>
  <c r="E146" i="11"/>
  <c r="D146" i="11"/>
  <c r="F146" i="11" s="1"/>
  <c r="E142" i="11"/>
  <c r="D142" i="11"/>
  <c r="F142" i="11" s="1"/>
  <c r="E138" i="11"/>
  <c r="D138" i="11"/>
  <c r="F138" i="11" s="1"/>
  <c r="E134" i="11"/>
  <c r="D134" i="11"/>
  <c r="F134" i="11" s="1"/>
  <c r="E130" i="11"/>
  <c r="D130" i="11"/>
  <c r="F130" i="11" s="1"/>
  <c r="E126" i="11"/>
  <c r="D126" i="11"/>
  <c r="F126" i="11" s="1"/>
  <c r="E122" i="11"/>
  <c r="D122" i="11"/>
  <c r="F122" i="11" s="1"/>
  <c r="E118" i="11"/>
  <c r="D118" i="11"/>
  <c r="F118" i="11" s="1"/>
  <c r="E114" i="11"/>
  <c r="D114" i="11"/>
  <c r="F114" i="11" s="1"/>
  <c r="E110" i="11"/>
  <c r="D110" i="11"/>
  <c r="F110" i="11" s="1"/>
  <c r="E106" i="11"/>
  <c r="D106" i="11"/>
  <c r="F106" i="11" s="1"/>
  <c r="E102" i="11"/>
  <c r="D102" i="11"/>
  <c r="F102" i="11" s="1"/>
  <c r="E98" i="11"/>
  <c r="D98" i="11"/>
  <c r="F98" i="11" s="1"/>
  <c r="E94" i="11"/>
  <c r="D94" i="11"/>
  <c r="F94" i="11" s="1"/>
  <c r="E90" i="11"/>
  <c r="D90" i="11"/>
  <c r="F90" i="11" s="1"/>
  <c r="E86" i="11"/>
  <c r="D86" i="11"/>
  <c r="F86" i="11" s="1"/>
  <c r="E82" i="11"/>
  <c r="D82" i="11"/>
  <c r="F82" i="11" s="1"/>
  <c r="E78" i="11"/>
  <c r="D78" i="11"/>
  <c r="F78" i="11" s="1"/>
  <c r="E74" i="11"/>
  <c r="D74" i="11"/>
  <c r="F74" i="11" s="1"/>
  <c r="E70" i="11"/>
  <c r="D70" i="11"/>
  <c r="F70" i="11" s="1"/>
  <c r="E66" i="11"/>
  <c r="D66" i="11"/>
  <c r="F66" i="11" s="1"/>
  <c r="E62" i="11"/>
  <c r="D62" i="11"/>
  <c r="F62" i="11" s="1"/>
  <c r="E58" i="11"/>
  <c r="D58" i="11"/>
  <c r="F58" i="11" s="1"/>
  <c r="E54" i="11"/>
  <c r="D54" i="11"/>
  <c r="F54" i="11" s="1"/>
  <c r="E50" i="11"/>
  <c r="D50" i="11"/>
  <c r="F50" i="11" s="1"/>
  <c r="E46" i="11"/>
  <c r="D46" i="11"/>
  <c r="F46" i="11" s="1"/>
  <c r="E42" i="11"/>
  <c r="D42" i="11"/>
  <c r="E38" i="11"/>
  <c r="D38" i="11"/>
  <c r="F38" i="11" s="1"/>
  <c r="E34" i="11"/>
  <c r="D34" i="11"/>
  <c r="F34" i="11" s="1"/>
  <c r="E30" i="11"/>
  <c r="D30" i="11"/>
  <c r="F30" i="11" s="1"/>
  <c r="E26" i="11"/>
  <c r="D26" i="11"/>
  <c r="E22" i="11"/>
  <c r="D22" i="11"/>
  <c r="E18" i="11"/>
  <c r="D18" i="11"/>
  <c r="F18" i="11" s="1"/>
  <c r="E14" i="11"/>
  <c r="D14" i="11"/>
  <c r="F14" i="11" s="1"/>
  <c r="E10" i="11"/>
  <c r="D10" i="11"/>
  <c r="F10" i="11" s="1"/>
  <c r="E6" i="11"/>
  <c r="D6" i="11"/>
  <c r="F6" i="11" s="1"/>
  <c r="E2" i="11"/>
  <c r="D2" i="11"/>
  <c r="F2" i="11" s="1"/>
  <c r="G2" i="11" s="1"/>
  <c r="E2229" i="11"/>
  <c r="D2229" i="11"/>
  <c r="F2229" i="11" s="1"/>
  <c r="E2225" i="11"/>
  <c r="D2225" i="11"/>
  <c r="F2225" i="11" s="1"/>
  <c r="E2221" i="11"/>
  <c r="D2221" i="11"/>
  <c r="E2217" i="11"/>
  <c r="D2217" i="11"/>
  <c r="F2217" i="11" s="1"/>
  <c r="E2213" i="11"/>
  <c r="D2213" i="11"/>
  <c r="F2213" i="11" s="1"/>
  <c r="G2213" i="11" s="1"/>
  <c r="I2213" i="11" s="1"/>
  <c r="E2209" i="11"/>
  <c r="D2209" i="11"/>
  <c r="F2209" i="11" s="1"/>
  <c r="E2205" i="11"/>
  <c r="D2205" i="11"/>
  <c r="F2205" i="11" s="1"/>
  <c r="E2201" i="11"/>
  <c r="D2201" i="11"/>
  <c r="F2201" i="11" s="1"/>
  <c r="E2197" i="11"/>
  <c r="D2197" i="11"/>
  <c r="F2197" i="11" s="1"/>
  <c r="E2193" i="11"/>
  <c r="D2193" i="11"/>
  <c r="F2193" i="11" s="1"/>
  <c r="E2189" i="11"/>
  <c r="D2189" i="11"/>
  <c r="F2189" i="11" s="1"/>
  <c r="G2189" i="11" s="1"/>
  <c r="I2189" i="11" s="1"/>
  <c r="E2185" i="11"/>
  <c r="D2185" i="11"/>
  <c r="F2185" i="11" s="1"/>
  <c r="E2181" i="11"/>
  <c r="D2181" i="11"/>
  <c r="F2181" i="11" s="1"/>
  <c r="E2177" i="11"/>
  <c r="D2177" i="11"/>
  <c r="E2173" i="11"/>
  <c r="D2173" i="11"/>
  <c r="E2169" i="11"/>
  <c r="D2169" i="11"/>
  <c r="F2169" i="11" s="1"/>
  <c r="E2165" i="11"/>
  <c r="D2165" i="11"/>
  <c r="F2165" i="11" s="1"/>
  <c r="E2161" i="11"/>
  <c r="D2161" i="11"/>
  <c r="F2161" i="11" s="1"/>
  <c r="E2157" i="11"/>
  <c r="D2157" i="11"/>
  <c r="F2157" i="11" s="1"/>
  <c r="E2153" i="11"/>
  <c r="D2153" i="11"/>
  <c r="F2153" i="11" s="1"/>
  <c r="E2149" i="11"/>
  <c r="D2149" i="11"/>
  <c r="F2149" i="11" s="1"/>
  <c r="E2145" i="11"/>
  <c r="D2145" i="11"/>
  <c r="E2141" i="11"/>
  <c r="D2141" i="11"/>
  <c r="F2141" i="11" s="1"/>
  <c r="E2137" i="11"/>
  <c r="D2137" i="11"/>
  <c r="F2137" i="11" s="1"/>
  <c r="E2133" i="11"/>
  <c r="D2133" i="11"/>
  <c r="F2133" i="11" s="1"/>
  <c r="E2129" i="11"/>
  <c r="D2129" i="11"/>
  <c r="F2129" i="11" s="1"/>
  <c r="E2125" i="11"/>
  <c r="D2125" i="11"/>
  <c r="F2125" i="11" s="1"/>
  <c r="E2121" i="11"/>
  <c r="D2121" i="11"/>
  <c r="F2121" i="11" s="1"/>
  <c r="G2122" i="11" s="1"/>
  <c r="I2122" i="11" s="1"/>
  <c r="E2117" i="11"/>
  <c r="D2117" i="11"/>
  <c r="F2117" i="11" s="1"/>
  <c r="E2113" i="11"/>
  <c r="D2113" i="11"/>
  <c r="E2109" i="11"/>
  <c r="D2109" i="11"/>
  <c r="F2109" i="11" s="1"/>
  <c r="E2105" i="11"/>
  <c r="D2105" i="11"/>
  <c r="F2105" i="11" s="1"/>
  <c r="E2101" i="11"/>
  <c r="D2101" i="11"/>
  <c r="F2101" i="11" s="1"/>
  <c r="E2097" i="11"/>
  <c r="D2097" i="11"/>
  <c r="E2093" i="11"/>
  <c r="D2093" i="11"/>
  <c r="E2089" i="11"/>
  <c r="D2089" i="11"/>
  <c r="F2089" i="11" s="1"/>
  <c r="E2085" i="11"/>
  <c r="D2085" i="11"/>
  <c r="F2085" i="11" s="1"/>
  <c r="E2081" i="11"/>
  <c r="D2081" i="11"/>
  <c r="F2081" i="11" s="1"/>
  <c r="E2077" i="11"/>
  <c r="D2077" i="11"/>
  <c r="F2077" i="11" s="1"/>
  <c r="E2073" i="11"/>
  <c r="D2073" i="11"/>
  <c r="F2073" i="11" s="1"/>
  <c r="E2069" i="11"/>
  <c r="D2069" i="11"/>
  <c r="E2065" i="11"/>
  <c r="D2065" i="11"/>
  <c r="E2061" i="11"/>
  <c r="D2061" i="11"/>
  <c r="E2057" i="11"/>
  <c r="D2057" i="11"/>
  <c r="E2053" i="11"/>
  <c r="D2053" i="11"/>
  <c r="E2049" i="11"/>
  <c r="D2049" i="11"/>
  <c r="E2045" i="11"/>
  <c r="D2045" i="11"/>
  <c r="F2045" i="11" s="1"/>
  <c r="E2041" i="11"/>
  <c r="D2041" i="11"/>
  <c r="E2037" i="11"/>
  <c r="D2037" i="11"/>
  <c r="E2033" i="11"/>
  <c r="D2033" i="11"/>
  <c r="E2029" i="11"/>
  <c r="D2029" i="11"/>
  <c r="E2025" i="11"/>
  <c r="D2025" i="11"/>
  <c r="E2021" i="11"/>
  <c r="D2021" i="11"/>
  <c r="F2021" i="11" s="1"/>
  <c r="E2017" i="11"/>
  <c r="D2017" i="11"/>
  <c r="F2017" i="11" s="1"/>
  <c r="E2013" i="11"/>
  <c r="D2013" i="11"/>
  <c r="F2013" i="11" s="1"/>
  <c r="E2009" i="11"/>
  <c r="D2009" i="11"/>
  <c r="F2009" i="11" s="1"/>
  <c r="E2005" i="11"/>
  <c r="D2005" i="11"/>
  <c r="F2005" i="11" s="1"/>
  <c r="E2001" i="11"/>
  <c r="D2001" i="11"/>
  <c r="F2001" i="11" s="1"/>
  <c r="E1997" i="11"/>
  <c r="D1997" i="11"/>
  <c r="F1997" i="11" s="1"/>
  <c r="E1993" i="11"/>
  <c r="D1993" i="11"/>
  <c r="F1993" i="11" s="1"/>
  <c r="E1989" i="11"/>
  <c r="D1989" i="11"/>
  <c r="F1989" i="11" s="1"/>
  <c r="E1985" i="11"/>
  <c r="D1985" i="11"/>
  <c r="F1985" i="11" s="1"/>
  <c r="E1981" i="11"/>
  <c r="D1981" i="11"/>
  <c r="F1981" i="11" s="1"/>
  <c r="E1977" i="11"/>
  <c r="D1977" i="11"/>
  <c r="F1977" i="11" s="1"/>
  <c r="E1973" i="11"/>
  <c r="D1973" i="11"/>
  <c r="E1969" i="11"/>
  <c r="D1969" i="11"/>
  <c r="E1965" i="11"/>
  <c r="D1965" i="11"/>
  <c r="E1961" i="11"/>
  <c r="D1961" i="11"/>
  <c r="E1957" i="11"/>
  <c r="D1957" i="11"/>
  <c r="E1953" i="11"/>
  <c r="D1953" i="11"/>
  <c r="E1949" i="11"/>
  <c r="D1949" i="11"/>
  <c r="E1945" i="11"/>
  <c r="D1945" i="11"/>
  <c r="E1941" i="11"/>
  <c r="D1941" i="11"/>
  <c r="E1937" i="11"/>
  <c r="D1937" i="11"/>
  <c r="E1933" i="11"/>
  <c r="D1933" i="11"/>
  <c r="E1929" i="11"/>
  <c r="D1929" i="11"/>
  <c r="E1925" i="11"/>
  <c r="D1925" i="11"/>
  <c r="E1921" i="11"/>
  <c r="D1921" i="11"/>
  <c r="E1917" i="11"/>
  <c r="D1917" i="11"/>
  <c r="E1913" i="11"/>
  <c r="D1913" i="11"/>
  <c r="E1909" i="11"/>
  <c r="D1909" i="11"/>
  <c r="E1905" i="11"/>
  <c r="D1905" i="11"/>
  <c r="E1901" i="11"/>
  <c r="D1901" i="11"/>
  <c r="E1897" i="11"/>
  <c r="D1897" i="11"/>
  <c r="E1893" i="11"/>
  <c r="D1893" i="11"/>
  <c r="E1889" i="11"/>
  <c r="D1889" i="11"/>
  <c r="E1885" i="11"/>
  <c r="D1885" i="11"/>
  <c r="E1881" i="11"/>
  <c r="D1881" i="11"/>
  <c r="E1877" i="11"/>
  <c r="D1877" i="11"/>
  <c r="E1873" i="11"/>
  <c r="D1873" i="11"/>
  <c r="E1869" i="11"/>
  <c r="D1869" i="11"/>
  <c r="E1865" i="11"/>
  <c r="D1865" i="11"/>
  <c r="E1861" i="11"/>
  <c r="D1861" i="11"/>
  <c r="E1857" i="11"/>
  <c r="D1857" i="11"/>
  <c r="E1853" i="11"/>
  <c r="D1853" i="11"/>
  <c r="E1849" i="11"/>
  <c r="D1849" i="11"/>
  <c r="E1845" i="11"/>
  <c r="D1845" i="11"/>
  <c r="E1841" i="11"/>
  <c r="D1841" i="11"/>
  <c r="E1837" i="11"/>
  <c r="D1837" i="11"/>
  <c r="E1833" i="11"/>
  <c r="D1833" i="11"/>
  <c r="E1829" i="11"/>
  <c r="D1829" i="11"/>
  <c r="E1825" i="11"/>
  <c r="D1825" i="11"/>
  <c r="E1821" i="11"/>
  <c r="D1821" i="11"/>
  <c r="E1817" i="11"/>
  <c r="D1817" i="11"/>
  <c r="E1813" i="11"/>
  <c r="D1813" i="11"/>
  <c r="E1809" i="11"/>
  <c r="D1809" i="11"/>
  <c r="E1805" i="11"/>
  <c r="D1805" i="11"/>
  <c r="E1801" i="11"/>
  <c r="D1801" i="11"/>
  <c r="E1797" i="11"/>
  <c r="D1797" i="11"/>
  <c r="E1793" i="11"/>
  <c r="D1793" i="11"/>
  <c r="E1789" i="11"/>
  <c r="D1789" i="11"/>
  <c r="E1785" i="11"/>
  <c r="D1785" i="11"/>
  <c r="E1781" i="11"/>
  <c r="D1781" i="11"/>
  <c r="E1777" i="11"/>
  <c r="D1777" i="11"/>
  <c r="E1773" i="11"/>
  <c r="D1773" i="11"/>
  <c r="E1769" i="11"/>
  <c r="D1769" i="11"/>
  <c r="E1765" i="11"/>
  <c r="D1765" i="11"/>
  <c r="E1761" i="11"/>
  <c r="D1761" i="11"/>
  <c r="E1757" i="11"/>
  <c r="D1757" i="11"/>
  <c r="E1753" i="11"/>
  <c r="D1753" i="11"/>
  <c r="E1749" i="11"/>
  <c r="D1749" i="11"/>
  <c r="E1745" i="11"/>
  <c r="D1745" i="11"/>
  <c r="E1741" i="11"/>
  <c r="D1741" i="11"/>
  <c r="E1737" i="11"/>
  <c r="D1737" i="11"/>
  <c r="E1733" i="11"/>
  <c r="D1733" i="11"/>
  <c r="E1729" i="11"/>
  <c r="D1729" i="11"/>
  <c r="E1725" i="11"/>
  <c r="D1725" i="11"/>
  <c r="E1721" i="11"/>
  <c r="D1721" i="11"/>
  <c r="E1717" i="11"/>
  <c r="D1717" i="11"/>
  <c r="E1713" i="11"/>
  <c r="D1713" i="11"/>
  <c r="E1709" i="11"/>
  <c r="D1709" i="11"/>
  <c r="E1705" i="11"/>
  <c r="D1705" i="11"/>
  <c r="E1701" i="11"/>
  <c r="D1701" i="11"/>
  <c r="E1697" i="11"/>
  <c r="D1697" i="11"/>
  <c r="E1693" i="11"/>
  <c r="D1693" i="11"/>
  <c r="E1689" i="11"/>
  <c r="D1689" i="11"/>
  <c r="E1685" i="11"/>
  <c r="D1685" i="11"/>
  <c r="E1681" i="11"/>
  <c r="D1681" i="11"/>
  <c r="E1677" i="11"/>
  <c r="D1677" i="11"/>
  <c r="E1673" i="11"/>
  <c r="D1673" i="11"/>
  <c r="E1669" i="11"/>
  <c r="D1669" i="11"/>
  <c r="E1665" i="11"/>
  <c r="D1665" i="11"/>
  <c r="E1661" i="11"/>
  <c r="D1661" i="11"/>
  <c r="E1657" i="11"/>
  <c r="D1657" i="11"/>
  <c r="E1653" i="11"/>
  <c r="D1653" i="11"/>
  <c r="E1649" i="11"/>
  <c r="D1649" i="11"/>
  <c r="E1645" i="11"/>
  <c r="D1645" i="11"/>
  <c r="E1641" i="11"/>
  <c r="D1641" i="11"/>
  <c r="E1637" i="11"/>
  <c r="D1637" i="11"/>
  <c r="E1633" i="11"/>
  <c r="D1633" i="11"/>
  <c r="E1629" i="11"/>
  <c r="D1629" i="11"/>
  <c r="E1625" i="11"/>
  <c r="D1625" i="11"/>
  <c r="E1621" i="11"/>
  <c r="D1621" i="11"/>
  <c r="E1617" i="11"/>
  <c r="D1617" i="11"/>
  <c r="E1613" i="11"/>
  <c r="D1613" i="11"/>
  <c r="E1609" i="11"/>
  <c r="D1609" i="11"/>
  <c r="E1605" i="11"/>
  <c r="D1605" i="11"/>
  <c r="E1601" i="11"/>
  <c r="D1601" i="11"/>
  <c r="E1597" i="11"/>
  <c r="D1597" i="11"/>
  <c r="E1593" i="11"/>
  <c r="D1593" i="11"/>
  <c r="E1589" i="11"/>
  <c r="D1589" i="11"/>
  <c r="E1585" i="11"/>
  <c r="D1585" i="11"/>
  <c r="F1585" i="11" s="1"/>
  <c r="E1581" i="11"/>
  <c r="D1581" i="11"/>
  <c r="F1581" i="11" s="1"/>
  <c r="E1577" i="11"/>
  <c r="D1577" i="11"/>
  <c r="F1577" i="11" s="1"/>
  <c r="E1573" i="11"/>
  <c r="D1573" i="11"/>
  <c r="F1573" i="11" s="1"/>
  <c r="E1569" i="11"/>
  <c r="D1569" i="11"/>
  <c r="F1569" i="11" s="1"/>
  <c r="E1565" i="11"/>
  <c r="D1565" i="11"/>
  <c r="F1565" i="11" s="1"/>
  <c r="E1561" i="11"/>
  <c r="D1561" i="11"/>
  <c r="F1561" i="11" s="1"/>
  <c r="E1557" i="11"/>
  <c r="D1557" i="11"/>
  <c r="F1557" i="11" s="1"/>
  <c r="E1553" i="11"/>
  <c r="D1553" i="11"/>
  <c r="F1553" i="11" s="1"/>
  <c r="E1549" i="11"/>
  <c r="D1549" i="11"/>
  <c r="F1549" i="11" s="1"/>
  <c r="E1545" i="11"/>
  <c r="D1545" i="11"/>
  <c r="F1545" i="11" s="1"/>
  <c r="E1541" i="11"/>
  <c r="D1541" i="11"/>
  <c r="E1537" i="11"/>
  <c r="D1537" i="11"/>
  <c r="E1533" i="11"/>
  <c r="D1533" i="11"/>
  <c r="E1529" i="11"/>
  <c r="D1529" i="11"/>
  <c r="E1525" i="11"/>
  <c r="D1525" i="11"/>
  <c r="E1521" i="11"/>
  <c r="D1521" i="11"/>
  <c r="E1517" i="11"/>
  <c r="D1517" i="11"/>
  <c r="E1513" i="11"/>
  <c r="D1513" i="11"/>
  <c r="E1509" i="11"/>
  <c r="D1509" i="11"/>
  <c r="E1505" i="11"/>
  <c r="D1505" i="11"/>
  <c r="E1501" i="11"/>
  <c r="D1501" i="11"/>
  <c r="E1497" i="11"/>
  <c r="D1497" i="11"/>
  <c r="E1493" i="11"/>
  <c r="D1493" i="11"/>
  <c r="E1489" i="11"/>
  <c r="D1489" i="11"/>
  <c r="E1485" i="11"/>
  <c r="D1485" i="11"/>
  <c r="E1481" i="11"/>
  <c r="D1481" i="11"/>
  <c r="E1477" i="11"/>
  <c r="D1477" i="11"/>
  <c r="E1473" i="11"/>
  <c r="D1473" i="11"/>
  <c r="E1469" i="11"/>
  <c r="D1469" i="11"/>
  <c r="E1465" i="11"/>
  <c r="D1465" i="11"/>
  <c r="E1461" i="11"/>
  <c r="D1461" i="11"/>
  <c r="E1457" i="11"/>
  <c r="D1457" i="11"/>
  <c r="E1453" i="11"/>
  <c r="D1453" i="11"/>
  <c r="E1449" i="11"/>
  <c r="D1449" i="11"/>
  <c r="E1445" i="11"/>
  <c r="D1445" i="11"/>
  <c r="E1441" i="11"/>
  <c r="D1441" i="11"/>
  <c r="E1437" i="11"/>
  <c r="D1437" i="11"/>
  <c r="E1433" i="11"/>
  <c r="D1433" i="11"/>
  <c r="F1433" i="11" s="1"/>
  <c r="E1429" i="11"/>
  <c r="D1429" i="11"/>
  <c r="F1429" i="11" s="1"/>
  <c r="E1425" i="11"/>
  <c r="D1425" i="11"/>
  <c r="F1425" i="11" s="1"/>
  <c r="E1421" i="11"/>
  <c r="D1421" i="11"/>
  <c r="F1421" i="11" s="1"/>
  <c r="E1417" i="11"/>
  <c r="D1417" i="11"/>
  <c r="E1413" i="11"/>
  <c r="D1413" i="11"/>
  <c r="F1413" i="11" s="1"/>
  <c r="E1409" i="11"/>
  <c r="D1409" i="11"/>
  <c r="F1409" i="11" s="1"/>
  <c r="E1405" i="11"/>
  <c r="D1405" i="11"/>
  <c r="F1405" i="11" s="1"/>
  <c r="E1401" i="11"/>
  <c r="D1401" i="11"/>
  <c r="F1401" i="11" s="1"/>
  <c r="E1397" i="11"/>
  <c r="D1397" i="11"/>
  <c r="F1397" i="11" s="1"/>
  <c r="E1393" i="11"/>
  <c r="D1393" i="11"/>
  <c r="F1393" i="11" s="1"/>
  <c r="E1389" i="11"/>
  <c r="D1389" i="11"/>
  <c r="F1389" i="11" s="1"/>
  <c r="E1385" i="11"/>
  <c r="D1385" i="11"/>
  <c r="F1385" i="11" s="1"/>
  <c r="G1386" i="11" s="1"/>
  <c r="I1386" i="11" s="1"/>
  <c r="E1381" i="11"/>
  <c r="D1381" i="11"/>
  <c r="F1381" i="11" s="1"/>
  <c r="E1377" i="11"/>
  <c r="D1377" i="11"/>
  <c r="F1377" i="11" s="1"/>
  <c r="E1373" i="11"/>
  <c r="D1373" i="11"/>
  <c r="F1373" i="11" s="1"/>
  <c r="E1369" i="11"/>
  <c r="D1369" i="11"/>
  <c r="F1369" i="11" s="1"/>
  <c r="E1365" i="11"/>
  <c r="D1365" i="11"/>
  <c r="F1365" i="11" s="1"/>
  <c r="E1361" i="11"/>
  <c r="D1361" i="11"/>
  <c r="E1357" i="11"/>
  <c r="D1357" i="11"/>
  <c r="F1357" i="11" s="1"/>
  <c r="E1353" i="11"/>
  <c r="D1353" i="11"/>
  <c r="F1353" i="11" s="1"/>
  <c r="E1349" i="11"/>
  <c r="D1349" i="11"/>
  <c r="F1349" i="11" s="1"/>
  <c r="E1345" i="11"/>
  <c r="D1345" i="11"/>
  <c r="F1345" i="11" s="1"/>
  <c r="E1341" i="11"/>
  <c r="D1341" i="11"/>
  <c r="F1341" i="11" s="1"/>
  <c r="E1337" i="11"/>
  <c r="D1337" i="11"/>
  <c r="F1337" i="11" s="1"/>
  <c r="E1333" i="11"/>
  <c r="D1333" i="11"/>
  <c r="F1333" i="11" s="1"/>
  <c r="E1329" i="11"/>
  <c r="D1329" i="11"/>
  <c r="E1325" i="11"/>
  <c r="D1325" i="11"/>
  <c r="E1321" i="11"/>
  <c r="D1321" i="11"/>
  <c r="F1321" i="11" s="1"/>
  <c r="E1317" i="11"/>
  <c r="D1317" i="11"/>
  <c r="F1317" i="11" s="1"/>
  <c r="E1313" i="11"/>
  <c r="D1313" i="11"/>
  <c r="F1313" i="11" s="1"/>
  <c r="E1309" i="11"/>
  <c r="D1309" i="11"/>
  <c r="E1305" i="11"/>
  <c r="D1305" i="11"/>
  <c r="E1301" i="11"/>
  <c r="D1301" i="11"/>
  <c r="F1301" i="11" s="1"/>
  <c r="E1297" i="11"/>
  <c r="D1297" i="11"/>
  <c r="F1297" i="11" s="1"/>
  <c r="E1293" i="11"/>
  <c r="D1293" i="11"/>
  <c r="F1293" i="11" s="1"/>
  <c r="E1289" i="11"/>
  <c r="D1289" i="11"/>
  <c r="F1289" i="11" s="1"/>
  <c r="E1285" i="11"/>
  <c r="D1285" i="11"/>
  <c r="F1285" i="11" s="1"/>
  <c r="E1281" i="11"/>
  <c r="D1281" i="11"/>
  <c r="E1277" i="11"/>
  <c r="D1277" i="11"/>
  <c r="E1273" i="11"/>
  <c r="D1273" i="11"/>
  <c r="F1273" i="11" s="1"/>
  <c r="E1269" i="11"/>
  <c r="D1269" i="11"/>
  <c r="F1269" i="11" s="1"/>
  <c r="E1265" i="11"/>
  <c r="D1265" i="11"/>
  <c r="F1265" i="11" s="1"/>
  <c r="E1261" i="11"/>
  <c r="D1261" i="11"/>
  <c r="F1261" i="11" s="1"/>
  <c r="E1257" i="11"/>
  <c r="D1257" i="11"/>
  <c r="F1257" i="11" s="1"/>
  <c r="E1253" i="11"/>
  <c r="D1253" i="11"/>
  <c r="F1253" i="11" s="1"/>
  <c r="E1249" i="11"/>
  <c r="D1249" i="11"/>
  <c r="F1249" i="11" s="1"/>
  <c r="E1245" i="11"/>
  <c r="D1245" i="11"/>
  <c r="E1241" i="11"/>
  <c r="D1241" i="11"/>
  <c r="F1241" i="11" s="1"/>
  <c r="E1237" i="11"/>
  <c r="D1237" i="11"/>
  <c r="F1237" i="11" s="1"/>
  <c r="E1233" i="11"/>
  <c r="D1233" i="11"/>
  <c r="F1233" i="11" s="1"/>
  <c r="E1229" i="11"/>
  <c r="D1229" i="11"/>
  <c r="F1229" i="11" s="1"/>
  <c r="E1225" i="11"/>
  <c r="D1225" i="11"/>
  <c r="F1225" i="11" s="1"/>
  <c r="E1221" i="11"/>
  <c r="D1221" i="11"/>
  <c r="F1221" i="11" s="1"/>
  <c r="E1217" i="11"/>
  <c r="D1217" i="11"/>
  <c r="F1217" i="11" s="1"/>
  <c r="E1213" i="11"/>
  <c r="D1213" i="11"/>
  <c r="E1209" i="11"/>
  <c r="D1209" i="11"/>
  <c r="E1205" i="11"/>
  <c r="D1205" i="11"/>
  <c r="E1201" i="11"/>
  <c r="D1201" i="11"/>
  <c r="E1197" i="11"/>
  <c r="D1197" i="11"/>
  <c r="E1193" i="11"/>
  <c r="D1193" i="11"/>
  <c r="E1189" i="11"/>
  <c r="D1189" i="11"/>
  <c r="E1185" i="11"/>
  <c r="D1185" i="11"/>
  <c r="E1181" i="11"/>
  <c r="D1181" i="11"/>
  <c r="E1177" i="11"/>
  <c r="D1177" i="11"/>
  <c r="E1173" i="11"/>
  <c r="D1173" i="11"/>
  <c r="E1169" i="11"/>
  <c r="D1169" i="11"/>
  <c r="E1165" i="11"/>
  <c r="D1165" i="11"/>
  <c r="E1161" i="11"/>
  <c r="D1161" i="11"/>
  <c r="E1157" i="11"/>
  <c r="D1157" i="11"/>
  <c r="E1153" i="11"/>
  <c r="D1153" i="11"/>
  <c r="E1149" i="11"/>
  <c r="D1149" i="11"/>
  <c r="E1145" i="11"/>
  <c r="D1145" i="11"/>
  <c r="E1141" i="11"/>
  <c r="D1141" i="11"/>
  <c r="E1137" i="11"/>
  <c r="D1137" i="11"/>
  <c r="E1133" i="11"/>
  <c r="D1133" i="11"/>
  <c r="F1133" i="11" s="1"/>
  <c r="E1129" i="11"/>
  <c r="D1129" i="11"/>
  <c r="F1129" i="11" s="1"/>
  <c r="E1125" i="11"/>
  <c r="D1125" i="11"/>
  <c r="F1125" i="11" s="1"/>
  <c r="E1121" i="11"/>
  <c r="D1121" i="11"/>
  <c r="F1121" i="11" s="1"/>
  <c r="E1117" i="11"/>
  <c r="D1117" i="11"/>
  <c r="E1113" i="11"/>
  <c r="D1113" i="11"/>
  <c r="F1113" i="11" s="1"/>
  <c r="E1109" i="11"/>
  <c r="D1109" i="11"/>
  <c r="F1109" i="11" s="1"/>
  <c r="E1105" i="11"/>
  <c r="D1105" i="11"/>
  <c r="F1105" i="11" s="1"/>
  <c r="E1101" i="11"/>
  <c r="D1101" i="11"/>
  <c r="F1101" i="11" s="1"/>
  <c r="E1097" i="11"/>
  <c r="D1097" i="11"/>
  <c r="F1097" i="11" s="1"/>
  <c r="E1093" i="11"/>
  <c r="D1093" i="11"/>
  <c r="F1093" i="11" s="1"/>
  <c r="E1089" i="11"/>
  <c r="D1089" i="11"/>
  <c r="F1089" i="11" s="1"/>
  <c r="E1085" i="11"/>
  <c r="D1085" i="11"/>
  <c r="F1085" i="11" s="1"/>
  <c r="E1081" i="11"/>
  <c r="D1081" i="11"/>
  <c r="F1081" i="11" s="1"/>
  <c r="E1077" i="11"/>
  <c r="D1077" i="11"/>
  <c r="F1077" i="11" s="1"/>
  <c r="E1073" i="11"/>
  <c r="D1073" i="11"/>
  <c r="F1073" i="11" s="1"/>
  <c r="E1069" i="11"/>
  <c r="D1069" i="11"/>
  <c r="F1069" i="11" s="1"/>
  <c r="E1065" i="11"/>
  <c r="D1065" i="11"/>
  <c r="F1065" i="11" s="1"/>
  <c r="E1061" i="11"/>
  <c r="D1061" i="11"/>
  <c r="F1061" i="11" s="1"/>
  <c r="E1057" i="11"/>
  <c r="D1057" i="11"/>
  <c r="F1057" i="11" s="1"/>
  <c r="E1053" i="11"/>
  <c r="D1053" i="11"/>
  <c r="F1053" i="11" s="1"/>
  <c r="E1049" i="11"/>
  <c r="D1049" i="11"/>
  <c r="F1049" i="11" s="1"/>
  <c r="E1045" i="11"/>
  <c r="D1045" i="11"/>
  <c r="F1045" i="11" s="1"/>
  <c r="E1041" i="11"/>
  <c r="D1041" i="11"/>
  <c r="F1041" i="11" s="1"/>
  <c r="E1037" i="11"/>
  <c r="D1037" i="11"/>
  <c r="F1037" i="11" s="1"/>
  <c r="E1033" i="11"/>
  <c r="D1033" i="11"/>
  <c r="F1033" i="11" s="1"/>
  <c r="E1029" i="11"/>
  <c r="D1029" i="11"/>
  <c r="F1029" i="11" s="1"/>
  <c r="E1025" i="11"/>
  <c r="D1025" i="11"/>
  <c r="F1025" i="11" s="1"/>
  <c r="E1021" i="11"/>
  <c r="D1021" i="11"/>
  <c r="F1021" i="11" s="1"/>
  <c r="E1017" i="11"/>
  <c r="D1017" i="11"/>
  <c r="F1017" i="11" s="1"/>
  <c r="E1013" i="11"/>
  <c r="D1013" i="11"/>
  <c r="E1009" i="11"/>
  <c r="D1009" i="11"/>
  <c r="F1009" i="11" s="1"/>
  <c r="E1005" i="11"/>
  <c r="D1005" i="11"/>
  <c r="F1005" i="11" s="1"/>
  <c r="E1001" i="11"/>
  <c r="D1001" i="11"/>
  <c r="F1001" i="11" s="1"/>
  <c r="E997" i="11"/>
  <c r="D997" i="11"/>
  <c r="F997" i="11" s="1"/>
  <c r="E993" i="11"/>
  <c r="D993" i="11"/>
  <c r="F993" i="11" s="1"/>
  <c r="E989" i="11"/>
  <c r="D989" i="11"/>
  <c r="E985" i="11"/>
  <c r="D985" i="11"/>
  <c r="F985" i="11" s="1"/>
  <c r="E981" i="11"/>
  <c r="D981" i="11"/>
  <c r="F981" i="11" s="1"/>
  <c r="E977" i="11"/>
  <c r="D977" i="11"/>
  <c r="F977" i="11" s="1"/>
  <c r="E973" i="11"/>
  <c r="D973" i="11"/>
  <c r="F973" i="11" s="1"/>
  <c r="E969" i="11"/>
  <c r="D969" i="11"/>
  <c r="F969" i="11" s="1"/>
  <c r="E965" i="11"/>
  <c r="D965" i="11"/>
  <c r="F965" i="11" s="1"/>
  <c r="E961" i="11"/>
  <c r="D961" i="11"/>
  <c r="F961" i="11" s="1"/>
  <c r="E957" i="11"/>
  <c r="D957" i="11"/>
  <c r="F957" i="11" s="1"/>
  <c r="E953" i="11"/>
  <c r="D953" i="11"/>
  <c r="F953" i="11" s="1"/>
  <c r="E949" i="11"/>
  <c r="D949" i="11"/>
  <c r="F949" i="11" s="1"/>
  <c r="E945" i="11"/>
  <c r="D945" i="11"/>
  <c r="F945" i="11" s="1"/>
  <c r="E941" i="11"/>
  <c r="D941" i="11"/>
  <c r="F941" i="11" s="1"/>
  <c r="E937" i="11"/>
  <c r="D937" i="11"/>
  <c r="F937" i="11" s="1"/>
  <c r="E933" i="11"/>
  <c r="D933" i="11"/>
  <c r="F933" i="11" s="1"/>
  <c r="E929" i="11"/>
  <c r="D929" i="11"/>
  <c r="F929" i="11" s="1"/>
  <c r="E925" i="11"/>
  <c r="D925" i="11"/>
  <c r="F925" i="11" s="1"/>
  <c r="E921" i="11"/>
  <c r="D921" i="11"/>
  <c r="F921" i="11" s="1"/>
  <c r="E917" i="11"/>
  <c r="D917" i="11"/>
  <c r="F917" i="11" s="1"/>
  <c r="E913" i="11"/>
  <c r="D913" i="11"/>
  <c r="F913" i="11" s="1"/>
  <c r="E909" i="11"/>
  <c r="D909" i="11"/>
  <c r="F909" i="11" s="1"/>
  <c r="E905" i="11"/>
  <c r="D905" i="11"/>
  <c r="F905" i="11" s="1"/>
  <c r="E901" i="11"/>
  <c r="D901" i="11"/>
  <c r="F901" i="11" s="1"/>
  <c r="E897" i="11"/>
  <c r="D897" i="11"/>
  <c r="F897" i="11" s="1"/>
  <c r="E893" i="11"/>
  <c r="D893" i="11"/>
  <c r="F893" i="11" s="1"/>
  <c r="E889" i="11"/>
  <c r="D889" i="11"/>
  <c r="F889" i="11" s="1"/>
  <c r="E885" i="11"/>
  <c r="D885" i="11"/>
  <c r="F885" i="11" s="1"/>
  <c r="E881" i="11"/>
  <c r="D881" i="11"/>
  <c r="F881" i="11" s="1"/>
  <c r="E877" i="11"/>
  <c r="D877" i="11"/>
  <c r="F877" i="11" s="1"/>
  <c r="E873" i="11"/>
  <c r="D873" i="11"/>
  <c r="F873" i="11" s="1"/>
  <c r="E869" i="11"/>
  <c r="D869" i="11"/>
  <c r="E865" i="11"/>
  <c r="D865" i="11"/>
  <c r="F865" i="11" s="1"/>
  <c r="E861" i="11"/>
  <c r="D861" i="11"/>
  <c r="F861" i="11" s="1"/>
  <c r="E857" i="11"/>
  <c r="D857" i="11"/>
  <c r="F857" i="11" s="1"/>
  <c r="E853" i="11"/>
  <c r="D853" i="11"/>
  <c r="F853" i="11" s="1"/>
  <c r="E849" i="11"/>
  <c r="D849" i="11"/>
  <c r="F849" i="11" s="1"/>
  <c r="E845" i="11"/>
  <c r="D845" i="11"/>
  <c r="E841" i="11"/>
  <c r="D841" i="11"/>
  <c r="F841" i="11" s="1"/>
  <c r="E837" i="11"/>
  <c r="D837" i="11"/>
  <c r="F837" i="11" s="1"/>
  <c r="E833" i="11"/>
  <c r="D833" i="11"/>
  <c r="F833" i="11" s="1"/>
  <c r="E829" i="11"/>
  <c r="D829" i="11"/>
  <c r="F829" i="11" s="1"/>
  <c r="E825" i="11"/>
  <c r="D825" i="11"/>
  <c r="F825" i="11" s="1"/>
  <c r="E821" i="11"/>
  <c r="D821" i="11"/>
  <c r="F821" i="11" s="1"/>
  <c r="E817" i="11"/>
  <c r="D817" i="11"/>
  <c r="F817" i="11" s="1"/>
  <c r="E813" i="11"/>
  <c r="D813" i="11"/>
  <c r="F813" i="11" s="1"/>
  <c r="E809" i="11"/>
  <c r="D809" i="11"/>
  <c r="F809" i="11" s="1"/>
  <c r="E805" i="11"/>
  <c r="D805" i="11"/>
  <c r="F805" i="11" s="1"/>
  <c r="E801" i="11"/>
  <c r="D801" i="11"/>
  <c r="E797" i="11"/>
  <c r="D797" i="11"/>
  <c r="F797" i="11" s="1"/>
  <c r="E793" i="11"/>
  <c r="D793" i="11"/>
  <c r="F793" i="11" s="1"/>
  <c r="E789" i="11"/>
  <c r="D789" i="11"/>
  <c r="F789" i="11" s="1"/>
  <c r="E785" i="11"/>
  <c r="D785" i="11"/>
  <c r="F785" i="11" s="1"/>
  <c r="E781" i="11"/>
  <c r="D781" i="11"/>
  <c r="F781" i="11" s="1"/>
  <c r="E777" i="11"/>
  <c r="D777" i="11"/>
  <c r="F777" i="11" s="1"/>
  <c r="E773" i="11"/>
  <c r="D773" i="11"/>
  <c r="F773" i="11" s="1"/>
  <c r="E769" i="11"/>
  <c r="D769" i="11"/>
  <c r="F769" i="11" s="1"/>
  <c r="E765" i="11"/>
  <c r="D765" i="11"/>
  <c r="F765" i="11" s="1"/>
  <c r="E761" i="11"/>
  <c r="D761" i="11"/>
  <c r="F761" i="11" s="1"/>
  <c r="E757" i="11"/>
  <c r="D757" i="11"/>
  <c r="F757" i="11" s="1"/>
  <c r="E753" i="11"/>
  <c r="D753" i="11"/>
  <c r="F753" i="11" s="1"/>
  <c r="E749" i="11"/>
  <c r="D749" i="11"/>
  <c r="F749" i="11" s="1"/>
  <c r="E745" i="11"/>
  <c r="D745" i="11"/>
  <c r="F745" i="11" s="1"/>
  <c r="E741" i="11"/>
  <c r="D741" i="11"/>
  <c r="F741" i="11" s="1"/>
  <c r="E737" i="11"/>
  <c r="D737" i="11"/>
  <c r="F737" i="11" s="1"/>
  <c r="E733" i="11"/>
  <c r="D733" i="11"/>
  <c r="F733" i="11" s="1"/>
  <c r="E729" i="11"/>
  <c r="D729" i="11"/>
  <c r="F729" i="11" s="1"/>
  <c r="E725" i="11"/>
  <c r="D725" i="11"/>
  <c r="F725" i="11" s="1"/>
  <c r="E721" i="11"/>
  <c r="D721" i="11"/>
  <c r="F721" i="11" s="1"/>
  <c r="E717" i="11"/>
  <c r="D717" i="11"/>
  <c r="F717" i="11" s="1"/>
  <c r="E713" i="11"/>
  <c r="D713" i="11"/>
  <c r="F713" i="11" s="1"/>
  <c r="E709" i="11"/>
  <c r="D709" i="11"/>
  <c r="F709" i="11" s="1"/>
  <c r="E705" i="11"/>
  <c r="D705" i="11"/>
  <c r="F705" i="11" s="1"/>
  <c r="E701" i="11"/>
  <c r="D701" i="11"/>
  <c r="F701" i="11" s="1"/>
  <c r="E697" i="11"/>
  <c r="D697" i="11"/>
  <c r="F697" i="11" s="1"/>
  <c r="E693" i="11"/>
  <c r="D693" i="11"/>
  <c r="E689" i="11"/>
  <c r="D689" i="11"/>
  <c r="F689" i="11" s="1"/>
  <c r="E685" i="11"/>
  <c r="D685" i="11"/>
  <c r="F685" i="11" s="1"/>
  <c r="E681" i="11"/>
  <c r="D681" i="11"/>
  <c r="F681" i="11" s="1"/>
  <c r="E677" i="11"/>
  <c r="D677" i="11"/>
  <c r="F677" i="11" s="1"/>
  <c r="E673" i="11"/>
  <c r="D673" i="11"/>
  <c r="E669" i="11"/>
  <c r="D669" i="11"/>
  <c r="F669" i="11" s="1"/>
  <c r="E665" i="11"/>
  <c r="D665" i="11"/>
  <c r="F665" i="11" s="1"/>
  <c r="E661" i="11"/>
  <c r="D661" i="11"/>
  <c r="F661" i="11" s="1"/>
  <c r="E657" i="11"/>
  <c r="D657" i="11"/>
  <c r="F657" i="11" s="1"/>
  <c r="E653" i="11"/>
  <c r="D653" i="11"/>
  <c r="E649" i="11"/>
  <c r="D649" i="11"/>
  <c r="F649" i="11" s="1"/>
  <c r="E645" i="11"/>
  <c r="D645" i="11"/>
  <c r="E641" i="11"/>
  <c r="D641" i="11"/>
  <c r="E637" i="11"/>
  <c r="D637" i="11"/>
  <c r="E633" i="11"/>
  <c r="D633" i="11"/>
  <c r="F633" i="11" s="1"/>
  <c r="E629" i="11"/>
  <c r="D629" i="11"/>
  <c r="F629" i="11" s="1"/>
  <c r="E625" i="11"/>
  <c r="D625" i="11"/>
  <c r="F625" i="11" s="1"/>
  <c r="E621" i="11"/>
  <c r="D621" i="11"/>
  <c r="F621" i="11" s="1"/>
  <c r="E617" i="11"/>
  <c r="D617" i="11"/>
  <c r="F617" i="11" s="1"/>
  <c r="E613" i="11"/>
  <c r="D613" i="11"/>
  <c r="F613" i="11" s="1"/>
  <c r="E609" i="11"/>
  <c r="D609" i="11"/>
  <c r="F609" i="11" s="1"/>
  <c r="E605" i="11"/>
  <c r="D605" i="11"/>
  <c r="F605" i="11" s="1"/>
  <c r="E601" i="11"/>
  <c r="D601" i="11"/>
  <c r="F601" i="11" s="1"/>
  <c r="E597" i="11"/>
  <c r="D597" i="11"/>
  <c r="F597" i="11" s="1"/>
  <c r="E593" i="11"/>
  <c r="D593" i="11"/>
  <c r="F593" i="11" s="1"/>
  <c r="E589" i="11"/>
  <c r="D589" i="11"/>
  <c r="F589" i="11" s="1"/>
  <c r="E585" i="11"/>
  <c r="D585" i="11"/>
  <c r="F585" i="11" s="1"/>
  <c r="E581" i="11"/>
  <c r="D581" i="11"/>
  <c r="E577" i="11"/>
  <c r="D577" i="11"/>
  <c r="F577" i="11" s="1"/>
  <c r="E573" i="11"/>
  <c r="D573" i="11"/>
  <c r="F573" i="11" s="1"/>
  <c r="E569" i="11"/>
  <c r="D569" i="11"/>
  <c r="E565" i="11"/>
  <c r="D565" i="11"/>
  <c r="E561" i="11"/>
  <c r="D561" i="11"/>
  <c r="E557" i="11"/>
  <c r="D557" i="11"/>
  <c r="E553" i="11"/>
  <c r="D553" i="11"/>
  <c r="E549" i="11"/>
  <c r="D549" i="11"/>
  <c r="E545" i="11"/>
  <c r="D545" i="11"/>
  <c r="E541" i="11"/>
  <c r="D541" i="11"/>
  <c r="E537" i="11"/>
  <c r="D537" i="11"/>
  <c r="E533" i="11"/>
  <c r="D533" i="11"/>
  <c r="E529" i="11"/>
  <c r="D529" i="11"/>
  <c r="E525" i="11"/>
  <c r="D525" i="11"/>
  <c r="E521" i="11"/>
  <c r="D521" i="11"/>
  <c r="E517" i="11"/>
  <c r="D517" i="11"/>
  <c r="E513" i="11"/>
  <c r="D513" i="11"/>
  <c r="E509" i="11"/>
  <c r="D509" i="11"/>
  <c r="E505" i="11"/>
  <c r="D505" i="11"/>
  <c r="E501" i="11"/>
  <c r="D501" i="11"/>
  <c r="E497" i="11"/>
  <c r="D497" i="11"/>
  <c r="E493" i="11"/>
  <c r="D493" i="11"/>
  <c r="E489" i="11"/>
  <c r="D489" i="11"/>
  <c r="E485" i="11"/>
  <c r="D485" i="11"/>
  <c r="E481" i="11"/>
  <c r="D481" i="11"/>
  <c r="E477" i="11"/>
  <c r="D477" i="11"/>
  <c r="F477" i="11" s="1"/>
  <c r="E473" i="11"/>
  <c r="D473" i="11"/>
  <c r="F473" i="11" s="1"/>
  <c r="E469" i="11"/>
  <c r="D469" i="11"/>
  <c r="F469" i="11" s="1"/>
  <c r="E465" i="11"/>
  <c r="D465" i="11"/>
  <c r="F465" i="11" s="1"/>
  <c r="E461" i="11"/>
  <c r="D461" i="11"/>
  <c r="E457" i="11"/>
  <c r="D457" i="11"/>
  <c r="F457" i="11" s="1"/>
  <c r="E453" i="11"/>
  <c r="D453" i="11"/>
  <c r="F453" i="11" s="1"/>
  <c r="E449" i="11"/>
  <c r="D449" i="11"/>
  <c r="F449" i="11" s="1"/>
  <c r="E445" i="11"/>
  <c r="D445" i="11"/>
  <c r="F445" i="11" s="1"/>
  <c r="E441" i="11"/>
  <c r="D441" i="11"/>
  <c r="F441" i="11" s="1"/>
  <c r="E437" i="11"/>
  <c r="D437" i="11"/>
  <c r="F437" i="11" s="1"/>
  <c r="E433" i="11"/>
  <c r="D433" i="11"/>
  <c r="F433" i="11" s="1"/>
  <c r="E429" i="11"/>
  <c r="D429" i="11"/>
  <c r="F429" i="11" s="1"/>
  <c r="E425" i="11"/>
  <c r="D425" i="11"/>
  <c r="F425" i="11" s="1"/>
  <c r="E421" i="11"/>
  <c r="D421" i="11"/>
  <c r="E417" i="11"/>
  <c r="D417" i="11"/>
  <c r="F417" i="11" s="1"/>
  <c r="E413" i="11"/>
  <c r="D413" i="11"/>
  <c r="F413" i="11" s="1"/>
  <c r="E409" i="11"/>
  <c r="D409" i="11"/>
  <c r="F409" i="11" s="1"/>
  <c r="E405" i="11"/>
  <c r="D405" i="11"/>
  <c r="F405" i="11" s="1"/>
  <c r="E401" i="11"/>
  <c r="D401" i="11"/>
  <c r="F401" i="11" s="1"/>
  <c r="E397" i="11"/>
  <c r="D397" i="11"/>
  <c r="F397" i="11" s="1"/>
  <c r="E393" i="11"/>
  <c r="D393" i="11"/>
  <c r="F393" i="11" s="1"/>
  <c r="E389" i="11"/>
  <c r="D389" i="11"/>
  <c r="F389" i="11" s="1"/>
  <c r="E385" i="11"/>
  <c r="D385" i="11"/>
  <c r="F385" i="11" s="1"/>
  <c r="E381" i="11"/>
  <c r="D381" i="11"/>
  <c r="F381" i="11" s="1"/>
  <c r="E377" i="11"/>
  <c r="D377" i="11"/>
  <c r="F377" i="11" s="1"/>
  <c r="E373" i="11"/>
  <c r="D373" i="11"/>
  <c r="F373" i="11" s="1"/>
  <c r="E369" i="11"/>
  <c r="D369" i="11"/>
  <c r="F369" i="11" s="1"/>
  <c r="E365" i="11"/>
  <c r="D365" i="11"/>
  <c r="F365" i="11" s="1"/>
  <c r="E361" i="11"/>
  <c r="D361" i="11"/>
  <c r="F361" i="11" s="1"/>
  <c r="E357" i="11"/>
  <c r="D357" i="11"/>
  <c r="F357" i="11" s="1"/>
  <c r="E353" i="11"/>
  <c r="D353" i="11"/>
  <c r="F353" i="11" s="1"/>
  <c r="E349" i="11"/>
  <c r="D349" i="11"/>
  <c r="F349" i="11" s="1"/>
  <c r="E345" i="11"/>
  <c r="D345" i="11"/>
  <c r="F345" i="11" s="1"/>
  <c r="E341" i="11"/>
  <c r="D341" i="11"/>
  <c r="F341" i="11" s="1"/>
  <c r="E337" i="11"/>
  <c r="D337" i="11"/>
  <c r="F337" i="11" s="1"/>
  <c r="E333" i="11"/>
  <c r="D333" i="11"/>
  <c r="F333" i="11" s="1"/>
  <c r="E329" i="11"/>
  <c r="D329" i="11"/>
  <c r="F329" i="11" s="1"/>
  <c r="E325" i="11"/>
  <c r="D325" i="11"/>
  <c r="F325" i="11" s="1"/>
  <c r="E321" i="11"/>
  <c r="D321" i="11"/>
  <c r="F321" i="11" s="1"/>
  <c r="E317" i="11"/>
  <c r="D317" i="11"/>
  <c r="F317" i="11" s="1"/>
  <c r="E313" i="11"/>
  <c r="D313" i="11"/>
  <c r="F313" i="11" s="1"/>
  <c r="E309" i="11"/>
  <c r="D309" i="11"/>
  <c r="F309" i="11" s="1"/>
  <c r="E305" i="11"/>
  <c r="D305" i="11"/>
  <c r="F305" i="11" s="1"/>
  <c r="E301" i="11"/>
  <c r="D301" i="11"/>
  <c r="F301" i="11" s="1"/>
  <c r="E297" i="11"/>
  <c r="D297" i="11"/>
  <c r="F297" i="11" s="1"/>
  <c r="E293" i="11"/>
  <c r="D293" i="11"/>
  <c r="F293" i="11" s="1"/>
  <c r="E289" i="11"/>
  <c r="D289" i="11"/>
  <c r="F289" i="11" s="1"/>
  <c r="E285" i="11"/>
  <c r="D285" i="11"/>
  <c r="F285" i="11" s="1"/>
  <c r="E281" i="11"/>
  <c r="D281" i="11"/>
  <c r="F281" i="11" s="1"/>
  <c r="E277" i="11"/>
  <c r="D277" i="11"/>
  <c r="F277" i="11" s="1"/>
  <c r="E273" i="11"/>
  <c r="D273" i="11"/>
  <c r="F273" i="11" s="1"/>
  <c r="E269" i="11"/>
  <c r="D269" i="11"/>
  <c r="F269" i="11" s="1"/>
  <c r="E265" i="11"/>
  <c r="D265" i="11"/>
  <c r="F265" i="11" s="1"/>
  <c r="E261" i="11"/>
  <c r="D261" i="11"/>
  <c r="F261" i="11" s="1"/>
  <c r="E257" i="11"/>
  <c r="D257" i="11"/>
  <c r="F257" i="11" s="1"/>
  <c r="E253" i="11"/>
  <c r="D253" i="11"/>
  <c r="F253" i="11" s="1"/>
  <c r="E249" i="11"/>
  <c r="D249" i="11"/>
  <c r="F249" i="11" s="1"/>
  <c r="E245" i="11"/>
  <c r="D245" i="11"/>
  <c r="F245" i="11" s="1"/>
  <c r="E241" i="11"/>
  <c r="D241" i="11"/>
  <c r="F241" i="11" s="1"/>
  <c r="E237" i="11"/>
  <c r="D237" i="11"/>
  <c r="F237" i="11" s="1"/>
  <c r="E233" i="11"/>
  <c r="D233" i="11"/>
  <c r="F233" i="11" s="1"/>
  <c r="E229" i="11"/>
  <c r="D229" i="11"/>
  <c r="F229" i="11" s="1"/>
  <c r="E225" i="11"/>
  <c r="D225" i="11"/>
  <c r="F225" i="11" s="1"/>
  <c r="E221" i="11"/>
  <c r="D221" i="11"/>
  <c r="F221" i="11" s="1"/>
  <c r="E217" i="11"/>
  <c r="D217" i="11"/>
  <c r="F217" i="11" s="1"/>
  <c r="E213" i="11"/>
  <c r="D213" i="11"/>
  <c r="F213" i="11" s="1"/>
  <c r="E209" i="11"/>
  <c r="D209" i="11"/>
  <c r="F209" i="11" s="1"/>
  <c r="E205" i="11"/>
  <c r="D205" i="11"/>
  <c r="F205" i="11" s="1"/>
  <c r="E201" i="11"/>
  <c r="D201" i="11"/>
  <c r="F201" i="11" s="1"/>
  <c r="E197" i="11"/>
  <c r="D197" i="11"/>
  <c r="F197" i="11" s="1"/>
  <c r="E193" i="11"/>
  <c r="D193" i="11"/>
  <c r="F193" i="11" s="1"/>
  <c r="E189" i="11"/>
  <c r="D189" i="11"/>
  <c r="F189" i="11" s="1"/>
  <c r="E185" i="11"/>
  <c r="D185" i="11"/>
  <c r="F185" i="11" s="1"/>
  <c r="E181" i="11"/>
  <c r="D181" i="11"/>
  <c r="F181" i="11" s="1"/>
  <c r="E177" i="11"/>
  <c r="D177" i="11"/>
  <c r="F177" i="11" s="1"/>
  <c r="E173" i="11"/>
  <c r="D173" i="11"/>
  <c r="F173" i="11" s="1"/>
  <c r="E169" i="11"/>
  <c r="D169" i="11"/>
  <c r="F169" i="11" s="1"/>
  <c r="E165" i="11"/>
  <c r="D165" i="11"/>
  <c r="F165" i="11" s="1"/>
  <c r="E161" i="11"/>
  <c r="D161" i="11"/>
  <c r="F161" i="11" s="1"/>
  <c r="E157" i="11"/>
  <c r="D157" i="11"/>
  <c r="F157" i="11" s="1"/>
  <c r="E153" i="11"/>
  <c r="D153" i="11"/>
  <c r="F153" i="11" s="1"/>
  <c r="E149" i="11"/>
  <c r="D149" i="11"/>
  <c r="E145" i="11"/>
  <c r="D145" i="11"/>
  <c r="F145" i="11" s="1"/>
  <c r="E141" i="11"/>
  <c r="D141" i="11"/>
  <c r="F141" i="11" s="1"/>
  <c r="E137" i="11"/>
  <c r="D137" i="11"/>
  <c r="F137" i="11" s="1"/>
  <c r="E133" i="11"/>
  <c r="D133" i="11"/>
  <c r="F133" i="11" s="1"/>
  <c r="E129" i="11"/>
  <c r="D129" i="11"/>
  <c r="F129" i="11" s="1"/>
  <c r="E125" i="11"/>
  <c r="D125" i="11"/>
  <c r="F125" i="11" s="1"/>
  <c r="G126" i="11" s="1"/>
  <c r="I126" i="11" s="1"/>
  <c r="E121" i="11"/>
  <c r="D121" i="11"/>
  <c r="F121" i="11" s="1"/>
  <c r="E117" i="11"/>
  <c r="D117" i="11"/>
  <c r="F117" i="11" s="1"/>
  <c r="E113" i="11"/>
  <c r="D113" i="11"/>
  <c r="F113" i="11" s="1"/>
  <c r="E109" i="11"/>
  <c r="D109" i="11"/>
  <c r="F109" i="11" s="1"/>
  <c r="E105" i="11"/>
  <c r="D105" i="11"/>
  <c r="F105" i="11" s="1"/>
  <c r="E101" i="11"/>
  <c r="D101" i="11"/>
  <c r="F101" i="11" s="1"/>
  <c r="E97" i="11"/>
  <c r="D97" i="11"/>
  <c r="F97" i="11" s="1"/>
  <c r="E93" i="11"/>
  <c r="D93" i="11"/>
  <c r="F93" i="11" s="1"/>
  <c r="E89" i="11"/>
  <c r="D89" i="11"/>
  <c r="F89" i="11" s="1"/>
  <c r="E85" i="11"/>
  <c r="D85" i="11"/>
  <c r="F85" i="11" s="1"/>
  <c r="E81" i="11"/>
  <c r="D81" i="11"/>
  <c r="F81" i="11" s="1"/>
  <c r="E77" i="11"/>
  <c r="D77" i="11"/>
  <c r="F77" i="11" s="1"/>
  <c r="E73" i="11"/>
  <c r="D73" i="11"/>
  <c r="F73" i="11" s="1"/>
  <c r="E69" i="11"/>
  <c r="D69" i="11"/>
  <c r="F69" i="11" s="1"/>
  <c r="E65" i="11"/>
  <c r="D65" i="11"/>
  <c r="F65" i="11" s="1"/>
  <c r="E61" i="11"/>
  <c r="D61" i="11"/>
  <c r="F61" i="11" s="1"/>
  <c r="E57" i="11"/>
  <c r="D57" i="11"/>
  <c r="F57" i="11" s="1"/>
  <c r="E53" i="11"/>
  <c r="D53" i="11"/>
  <c r="F53" i="11" s="1"/>
  <c r="E49" i="11"/>
  <c r="D49" i="11"/>
  <c r="F49" i="11" s="1"/>
  <c r="E45" i="11"/>
  <c r="D45" i="11"/>
  <c r="F45" i="11" s="1"/>
  <c r="E41" i="11"/>
  <c r="D41" i="11"/>
  <c r="E37" i="11"/>
  <c r="D37" i="11"/>
  <c r="F37" i="11" s="1"/>
  <c r="E33" i="11"/>
  <c r="D33" i="11"/>
  <c r="F33" i="11" s="1"/>
  <c r="E29" i="11"/>
  <c r="D29" i="11"/>
  <c r="F29" i="11" s="1"/>
  <c r="E25" i="11"/>
  <c r="D25" i="11"/>
  <c r="E21" i="11"/>
  <c r="D21" i="11"/>
  <c r="E17" i="11"/>
  <c r="D17" i="11"/>
  <c r="F17" i="11" s="1"/>
  <c r="E13" i="11"/>
  <c r="D13" i="11"/>
  <c r="F13" i="11" s="1"/>
  <c r="E9" i="11"/>
  <c r="D9" i="11"/>
  <c r="F9" i="11" s="1"/>
  <c r="E5" i="11"/>
  <c r="D5" i="11"/>
  <c r="F5" i="11" s="1"/>
  <c r="E2180" i="11"/>
  <c r="D2180" i="11"/>
  <c r="F2180" i="11" s="1"/>
  <c r="E2176" i="11"/>
  <c r="D2176" i="11"/>
  <c r="E2172" i="11"/>
  <c r="D2172" i="11"/>
  <c r="F2172" i="11" s="1"/>
  <c r="E2168" i="11"/>
  <c r="D2168" i="11"/>
  <c r="F2168" i="11" s="1"/>
  <c r="E2164" i="11"/>
  <c r="D2164" i="11"/>
  <c r="F2164" i="11" s="1"/>
  <c r="E2160" i="11"/>
  <c r="D2160" i="11"/>
  <c r="F2160" i="11" s="1"/>
  <c r="E2156" i="11"/>
  <c r="D2156" i="11"/>
  <c r="F2156" i="11" s="1"/>
  <c r="E2152" i="11"/>
  <c r="D2152" i="11"/>
  <c r="F2152" i="11" s="1"/>
  <c r="E2148" i="11"/>
  <c r="D2148" i="11"/>
  <c r="F2148" i="11" s="1"/>
  <c r="E2144" i="11"/>
  <c r="D2144" i="11"/>
  <c r="E2140" i="11"/>
  <c r="D2140" i="11"/>
  <c r="F2140" i="11" s="1"/>
  <c r="E2136" i="11"/>
  <c r="D2136" i="11"/>
  <c r="F2136" i="11" s="1"/>
  <c r="E2132" i="11"/>
  <c r="D2132" i="11"/>
  <c r="F2132" i="11" s="1"/>
  <c r="E2128" i="11"/>
  <c r="D2128" i="11"/>
  <c r="F2128" i="11" s="1"/>
  <c r="E2124" i="11"/>
  <c r="D2124" i="11"/>
  <c r="F2124" i="11" s="1"/>
  <c r="E2120" i="11"/>
  <c r="D2120" i="11"/>
  <c r="F2120" i="11" s="1"/>
  <c r="E2116" i="11"/>
  <c r="D2116" i="11"/>
  <c r="F2116" i="11" s="1"/>
  <c r="E2112" i="11"/>
  <c r="D2112" i="11"/>
  <c r="E2108" i="11"/>
  <c r="D2108" i="11"/>
  <c r="F2108" i="11" s="1"/>
  <c r="E2104" i="11"/>
  <c r="D2104" i="11"/>
  <c r="F2104" i="11" s="1"/>
  <c r="E2100" i="11"/>
  <c r="D2100" i="11"/>
  <c r="F2100" i="11" s="1"/>
  <c r="E2096" i="11"/>
  <c r="D2096" i="11"/>
  <c r="E2092" i="11"/>
  <c r="D2092" i="11"/>
  <c r="E2088" i="11"/>
  <c r="D2088" i="11"/>
  <c r="F2088" i="11" s="1"/>
  <c r="E2084" i="11"/>
  <c r="D2084" i="11"/>
  <c r="F2084" i="11" s="1"/>
  <c r="E2080" i="11"/>
  <c r="D2080" i="11"/>
  <c r="F2080" i="11" s="1"/>
  <c r="E2076" i="11"/>
  <c r="D2076" i="11"/>
  <c r="F2076" i="11" s="1"/>
  <c r="E2072" i="11"/>
  <c r="D2072" i="11"/>
  <c r="E2068" i="11"/>
  <c r="D2068" i="11"/>
  <c r="E2064" i="11"/>
  <c r="D2064" i="11"/>
  <c r="E2060" i="11"/>
  <c r="D2060" i="11"/>
  <c r="E2056" i="11"/>
  <c r="D2056" i="11"/>
  <c r="E2052" i="11"/>
  <c r="D2052" i="11"/>
  <c r="E2048" i="11"/>
  <c r="D2048" i="11"/>
  <c r="E2044" i="11"/>
  <c r="D2044" i="11"/>
  <c r="F2044" i="11" s="1"/>
  <c r="E2040" i="11"/>
  <c r="D2040" i="11"/>
  <c r="E2036" i="11"/>
  <c r="D2036" i="11"/>
  <c r="E2032" i="11"/>
  <c r="D2032" i="11"/>
  <c r="E2028" i="11"/>
  <c r="D2028" i="11"/>
  <c r="E2024" i="11"/>
  <c r="D2024" i="11"/>
  <c r="E2020" i="11"/>
  <c r="D2020" i="11"/>
  <c r="F2020" i="11" s="1"/>
  <c r="E2016" i="11"/>
  <c r="D2016" i="11"/>
  <c r="F2016" i="11" s="1"/>
  <c r="E2012" i="11"/>
  <c r="D2012" i="11"/>
  <c r="F2012" i="11" s="1"/>
  <c r="E2008" i="11"/>
  <c r="D2008" i="11"/>
  <c r="F2008" i="11" s="1"/>
  <c r="E2004" i="11"/>
  <c r="D2004" i="11"/>
  <c r="F2004" i="11" s="1"/>
  <c r="E2000" i="11"/>
  <c r="D2000" i="11"/>
  <c r="F2000" i="11" s="1"/>
  <c r="E1996" i="11"/>
  <c r="D1996" i="11"/>
  <c r="F1996" i="11" s="1"/>
  <c r="E1992" i="11"/>
  <c r="D1992" i="11"/>
  <c r="F1992" i="11" s="1"/>
  <c r="E1988" i="11"/>
  <c r="D1988" i="11"/>
  <c r="F1988" i="11" s="1"/>
  <c r="E1984" i="11"/>
  <c r="D1984" i="11"/>
  <c r="F1984" i="11" s="1"/>
  <c r="E1980" i="11"/>
  <c r="D1980" i="11"/>
  <c r="F1980" i="11" s="1"/>
  <c r="E1976" i="11"/>
  <c r="D1976" i="11"/>
  <c r="E1972" i="11"/>
  <c r="D1972" i="11"/>
  <c r="E1968" i="11"/>
  <c r="D1968" i="11"/>
  <c r="E1964" i="11"/>
  <c r="D1964" i="11"/>
  <c r="E1960" i="11"/>
  <c r="D1960" i="11"/>
  <c r="E1956" i="11"/>
  <c r="D1956" i="11"/>
  <c r="E1952" i="11"/>
  <c r="D1952" i="11"/>
  <c r="E1948" i="11"/>
  <c r="D1948" i="11"/>
  <c r="E1944" i="11"/>
  <c r="D1944" i="11"/>
  <c r="E1940" i="11"/>
  <c r="D1940" i="11"/>
  <c r="E1936" i="11"/>
  <c r="D1936" i="11"/>
  <c r="E1932" i="11"/>
  <c r="D1932" i="11"/>
  <c r="E1928" i="11"/>
  <c r="D1928" i="11"/>
  <c r="E1924" i="11"/>
  <c r="D1924" i="11"/>
  <c r="E1920" i="11"/>
  <c r="D1920" i="11"/>
  <c r="E1916" i="11"/>
  <c r="D1916" i="11"/>
  <c r="E1912" i="11"/>
  <c r="D1912" i="11"/>
  <c r="E1908" i="11"/>
  <c r="D1908" i="11"/>
  <c r="E1904" i="11"/>
  <c r="D1904" i="11"/>
  <c r="E1900" i="11"/>
  <c r="D1900" i="11"/>
  <c r="E1896" i="11"/>
  <c r="D1896" i="11"/>
  <c r="E1892" i="11"/>
  <c r="D1892" i="11"/>
  <c r="E1888" i="11"/>
  <c r="D1888" i="11"/>
  <c r="E1884" i="11"/>
  <c r="D1884" i="11"/>
  <c r="E1880" i="11"/>
  <c r="D1880" i="11"/>
  <c r="E1876" i="11"/>
  <c r="D1876" i="11"/>
  <c r="E1872" i="11"/>
  <c r="D1872" i="11"/>
  <c r="E1868" i="11"/>
  <c r="D1868" i="11"/>
  <c r="E1864" i="11"/>
  <c r="D1864" i="11"/>
  <c r="E1860" i="11"/>
  <c r="D1860" i="11"/>
  <c r="E1856" i="11"/>
  <c r="D1856" i="11"/>
  <c r="E1852" i="11"/>
  <c r="D1852" i="11"/>
  <c r="E1848" i="11"/>
  <c r="D1848" i="11"/>
  <c r="E1844" i="11"/>
  <c r="D1844" i="11"/>
  <c r="E1840" i="11"/>
  <c r="D1840" i="11"/>
  <c r="E1836" i="11"/>
  <c r="D1836" i="11"/>
  <c r="E1832" i="11"/>
  <c r="D1832" i="11"/>
  <c r="E1828" i="11"/>
  <c r="D1828" i="11"/>
  <c r="E1824" i="11"/>
  <c r="D1824" i="11"/>
  <c r="E1820" i="11"/>
  <c r="D1820" i="11"/>
  <c r="E1816" i="11"/>
  <c r="D1816" i="11"/>
  <c r="E1812" i="11"/>
  <c r="D1812" i="11"/>
  <c r="E1808" i="11"/>
  <c r="D1808" i="11"/>
  <c r="E1804" i="11"/>
  <c r="D1804" i="11"/>
  <c r="F1804" i="11" s="1"/>
  <c r="E1800" i="11"/>
  <c r="D1800" i="11"/>
  <c r="E1796" i="11"/>
  <c r="D1796" i="11"/>
  <c r="E1792" i="11"/>
  <c r="D1792" i="11"/>
  <c r="E1788" i="11"/>
  <c r="D1788" i="11"/>
  <c r="E1784" i="11"/>
  <c r="D1784" i="11"/>
  <c r="E1780" i="11"/>
  <c r="D1780" i="11"/>
  <c r="E1776" i="11"/>
  <c r="D1776" i="11"/>
  <c r="E1772" i="11"/>
  <c r="D1772" i="11"/>
  <c r="E1768" i="11"/>
  <c r="D1768" i="11"/>
  <c r="E1764" i="11"/>
  <c r="D1764" i="11"/>
  <c r="E1760" i="11"/>
  <c r="D1760" i="11"/>
  <c r="E1756" i="11"/>
  <c r="D1756" i="11"/>
  <c r="E1752" i="11"/>
  <c r="D1752" i="11"/>
  <c r="E1748" i="11"/>
  <c r="D1748" i="11"/>
  <c r="E1744" i="11"/>
  <c r="D1744" i="11"/>
  <c r="E1740" i="11"/>
  <c r="D1740" i="11"/>
  <c r="E1736" i="11"/>
  <c r="D1736" i="11"/>
  <c r="E1732" i="11"/>
  <c r="D1732" i="11"/>
  <c r="E1728" i="11"/>
  <c r="D1728" i="11"/>
  <c r="E1724" i="11"/>
  <c r="D1724" i="11"/>
  <c r="E1720" i="11"/>
  <c r="D1720" i="11"/>
  <c r="E1716" i="11"/>
  <c r="D1716" i="11"/>
  <c r="E1712" i="11"/>
  <c r="D1712" i="11"/>
  <c r="E1708" i="11"/>
  <c r="D1708" i="11"/>
  <c r="E1704" i="11"/>
  <c r="D1704" i="11"/>
  <c r="E1700" i="11"/>
  <c r="D1700" i="11"/>
  <c r="E1696" i="11"/>
  <c r="D1696" i="11"/>
  <c r="E1692" i="11"/>
  <c r="D1692" i="11"/>
  <c r="E1688" i="11"/>
  <c r="D1688" i="11"/>
  <c r="E1684" i="11"/>
  <c r="D1684" i="11"/>
  <c r="E1680" i="11"/>
  <c r="D1680" i="11"/>
  <c r="E1676" i="11"/>
  <c r="D1676" i="11"/>
  <c r="E1672" i="11"/>
  <c r="D1672" i="11"/>
  <c r="E1668" i="11"/>
  <c r="D1668" i="11"/>
  <c r="E1664" i="11"/>
  <c r="D1664" i="11"/>
  <c r="E1660" i="11"/>
  <c r="D1660" i="11"/>
  <c r="E1656" i="11"/>
  <c r="D1656" i="11"/>
  <c r="E1652" i="11"/>
  <c r="D1652" i="11"/>
  <c r="E1648" i="11"/>
  <c r="D1648" i="11"/>
  <c r="E1644" i="11"/>
  <c r="D1644" i="11"/>
  <c r="E1640" i="11"/>
  <c r="D1640" i="11"/>
  <c r="E1636" i="11"/>
  <c r="D1636" i="11"/>
  <c r="E1632" i="11"/>
  <c r="D1632" i="11"/>
  <c r="E1628" i="11"/>
  <c r="D1628" i="11"/>
  <c r="E1624" i="11"/>
  <c r="D1624" i="11"/>
  <c r="E1620" i="11"/>
  <c r="D1620" i="11"/>
  <c r="E1616" i="11"/>
  <c r="D1616" i="11"/>
  <c r="E1612" i="11"/>
  <c r="D1612" i="11"/>
  <c r="E1608" i="11"/>
  <c r="D1608" i="11"/>
  <c r="E1604" i="11"/>
  <c r="D1604" i="11"/>
  <c r="E1600" i="11"/>
  <c r="D1600" i="11"/>
  <c r="E1596" i="11"/>
  <c r="D1596" i="11"/>
  <c r="E1592" i="11"/>
  <c r="D1592" i="11"/>
  <c r="E1588" i="11"/>
  <c r="D1588" i="11"/>
  <c r="E1584" i="11"/>
  <c r="D1584" i="11"/>
  <c r="F1584" i="11" s="1"/>
  <c r="E1580" i="11"/>
  <c r="D1580" i="11"/>
  <c r="F1580" i="11" s="1"/>
  <c r="E1576" i="11"/>
  <c r="D1576" i="11"/>
  <c r="F1576" i="11" s="1"/>
  <c r="E1572" i="11"/>
  <c r="D1572" i="11"/>
  <c r="F1572" i="11" s="1"/>
  <c r="G1572" i="11" s="1"/>
  <c r="I1572" i="11" s="1"/>
  <c r="E1568" i="11"/>
  <c r="D1568" i="11"/>
  <c r="F1568" i="11" s="1"/>
  <c r="E1564" i="11"/>
  <c r="D1564" i="11"/>
  <c r="F1564" i="11" s="1"/>
  <c r="E1560" i="11"/>
  <c r="D1560" i="11"/>
  <c r="F1560" i="11" s="1"/>
  <c r="E1556" i="11"/>
  <c r="D1556" i="11"/>
  <c r="F1556" i="11" s="1"/>
  <c r="E1552" i="11"/>
  <c r="D1552" i="11"/>
  <c r="F1552" i="11" s="1"/>
  <c r="E1548" i="11"/>
  <c r="D1548" i="11"/>
  <c r="F1548" i="11" s="1"/>
  <c r="E1544" i="11"/>
  <c r="D1544" i="11"/>
  <c r="F1544" i="11" s="1"/>
  <c r="E1540" i="11"/>
  <c r="D1540" i="11"/>
  <c r="E1536" i="11"/>
  <c r="D1536" i="11"/>
  <c r="E1532" i="11"/>
  <c r="D1532" i="11"/>
  <c r="E1528" i="11"/>
  <c r="D1528" i="11"/>
  <c r="E1524" i="11"/>
  <c r="D1524" i="11"/>
  <c r="E1520" i="11"/>
  <c r="D1520" i="11"/>
  <c r="E1516" i="11"/>
  <c r="D1516" i="11"/>
  <c r="E1512" i="11"/>
  <c r="D1512" i="11"/>
  <c r="E1508" i="11"/>
  <c r="D1508" i="11"/>
  <c r="E1504" i="11"/>
  <c r="D1504" i="11"/>
  <c r="E1500" i="11"/>
  <c r="D1500" i="11"/>
  <c r="E1496" i="11"/>
  <c r="D1496" i="11"/>
  <c r="E1492" i="11"/>
  <c r="D1492" i="11"/>
  <c r="E1488" i="11"/>
  <c r="D1488" i="11"/>
  <c r="E1484" i="11"/>
  <c r="D1484" i="11"/>
  <c r="E1480" i="11"/>
  <c r="D1480" i="11"/>
  <c r="E1476" i="11"/>
  <c r="D1476" i="11"/>
  <c r="E1472" i="11"/>
  <c r="D1472" i="11"/>
  <c r="E1468" i="11"/>
  <c r="D1468" i="11"/>
  <c r="E1464" i="11"/>
  <c r="D1464" i="11"/>
  <c r="E1460" i="11"/>
  <c r="D1460" i="11"/>
  <c r="E1456" i="11"/>
  <c r="D1456" i="11"/>
  <c r="E1452" i="11"/>
  <c r="D1452" i="11"/>
  <c r="E1448" i="11"/>
  <c r="D1448" i="11"/>
  <c r="E1444" i="11"/>
  <c r="D1444" i="11"/>
  <c r="E1440" i="11"/>
  <c r="D1440" i="11"/>
  <c r="E1436" i="11"/>
  <c r="D1436" i="11"/>
  <c r="E1432" i="11"/>
  <c r="D1432" i="11"/>
  <c r="F1432" i="11" s="1"/>
  <c r="E1428" i="11"/>
  <c r="D1428" i="11"/>
  <c r="E1424" i="11"/>
  <c r="D1424" i="11"/>
  <c r="F1424" i="11" s="1"/>
  <c r="E1420" i="11"/>
  <c r="D1420" i="11"/>
  <c r="F1420" i="11" s="1"/>
  <c r="E1416" i="11"/>
  <c r="D1416" i="11"/>
  <c r="E1412" i="11"/>
  <c r="D1412" i="11"/>
  <c r="F1412" i="11" s="1"/>
  <c r="E1408" i="11"/>
  <c r="D1408" i="11"/>
  <c r="F1408" i="11" s="1"/>
  <c r="E1404" i="11"/>
  <c r="D1404" i="11"/>
  <c r="F1404" i="11" s="1"/>
  <c r="E1400" i="11"/>
  <c r="D1400" i="11"/>
  <c r="F1400" i="11" s="1"/>
  <c r="E1396" i="11"/>
  <c r="D1396" i="11"/>
  <c r="F1396" i="11" s="1"/>
  <c r="E1392" i="11"/>
  <c r="D1392" i="11"/>
  <c r="F1392" i="11" s="1"/>
  <c r="E1388" i="11"/>
  <c r="D1388" i="11"/>
  <c r="F1388" i="11" s="1"/>
  <c r="E1384" i="11"/>
  <c r="D1384" i="11"/>
  <c r="F1384" i="11" s="1"/>
  <c r="E1380" i="11"/>
  <c r="D1380" i="11"/>
  <c r="F1380" i="11" s="1"/>
  <c r="E1376" i="11"/>
  <c r="D1376" i="11"/>
  <c r="F1376" i="11" s="1"/>
  <c r="E1372" i="11"/>
  <c r="D1372" i="11"/>
  <c r="F1372" i="11" s="1"/>
  <c r="E1368" i="11"/>
  <c r="D1368" i="11"/>
  <c r="F1368" i="11" s="1"/>
  <c r="E1364" i="11"/>
  <c r="D1364" i="11"/>
  <c r="F1364" i="11" s="1"/>
  <c r="E1360" i="11"/>
  <c r="D1360" i="11"/>
  <c r="E1356" i="11"/>
  <c r="D1356" i="11"/>
  <c r="F1356" i="11" s="1"/>
  <c r="E1352" i="11"/>
  <c r="D1352" i="11"/>
  <c r="F1352" i="11" s="1"/>
  <c r="E1348" i="11"/>
  <c r="D1348" i="11"/>
  <c r="F1348" i="11" s="1"/>
  <c r="E1344" i="11"/>
  <c r="D1344" i="11"/>
  <c r="F1344" i="11" s="1"/>
  <c r="E1340" i="11"/>
  <c r="D1340" i="11"/>
  <c r="F1340" i="11" s="1"/>
  <c r="E1336" i="11"/>
  <c r="D1336" i="11"/>
  <c r="F1336" i="11" s="1"/>
  <c r="E1332" i="11"/>
  <c r="D1332" i="11"/>
  <c r="E1328" i="11"/>
  <c r="D1328" i="11"/>
  <c r="E1324" i="11"/>
  <c r="D1324" i="11"/>
  <c r="E1320" i="11"/>
  <c r="D1320" i="11"/>
  <c r="F1320" i="11" s="1"/>
  <c r="E1316" i="11"/>
  <c r="D1316" i="11"/>
  <c r="F1316" i="11" s="1"/>
  <c r="E1312" i="11"/>
  <c r="D1312" i="11"/>
  <c r="F1312" i="11" s="1"/>
  <c r="E1308" i="11"/>
  <c r="D1308" i="11"/>
  <c r="E1304" i="11"/>
  <c r="D1304" i="11"/>
  <c r="E1300" i="11"/>
  <c r="D1300" i="11"/>
  <c r="F1300" i="11" s="1"/>
  <c r="E1296" i="11"/>
  <c r="D1296" i="11"/>
  <c r="F1296" i="11" s="1"/>
  <c r="E1292" i="11"/>
  <c r="D1292" i="11"/>
  <c r="F1292" i="11" s="1"/>
  <c r="E1288" i="11"/>
  <c r="D1288" i="11"/>
  <c r="F1288" i="11" s="1"/>
  <c r="E1284" i="11"/>
  <c r="D1284" i="11"/>
  <c r="F1284" i="11" s="1"/>
  <c r="E1280" i="11"/>
  <c r="D1280" i="11"/>
  <c r="E1276" i="11"/>
  <c r="D1276" i="11"/>
  <c r="F1276" i="11" s="1"/>
  <c r="E1272" i="11"/>
  <c r="D1272" i="11"/>
  <c r="F1272" i="11" s="1"/>
  <c r="E1268" i="11"/>
  <c r="D1268" i="11"/>
  <c r="F1268" i="11" s="1"/>
  <c r="E1264" i="11"/>
  <c r="D1264" i="11"/>
  <c r="F1264" i="11" s="1"/>
  <c r="E1260" i="11"/>
  <c r="D1260" i="11"/>
  <c r="F1260" i="11" s="1"/>
  <c r="E1256" i="11"/>
  <c r="D1256" i="11"/>
  <c r="F1256" i="11" s="1"/>
  <c r="E1252" i="11"/>
  <c r="D1252" i="11"/>
  <c r="F1252" i="11" s="1"/>
  <c r="E1248" i="11"/>
  <c r="D1248" i="11"/>
  <c r="F1248" i="11" s="1"/>
  <c r="E1244" i="11"/>
  <c r="D1244" i="11"/>
  <c r="F1244" i="11" s="1"/>
  <c r="E1240" i="11"/>
  <c r="D1240" i="11"/>
  <c r="F1240" i="11" s="1"/>
  <c r="E1236" i="11"/>
  <c r="D1236" i="11"/>
  <c r="F1236" i="11" s="1"/>
  <c r="E1232" i="11"/>
  <c r="D1232" i="11"/>
  <c r="F1232" i="11" s="1"/>
  <c r="E1228" i="11"/>
  <c r="D1228" i="11"/>
  <c r="F1228" i="11" s="1"/>
  <c r="E1224" i="11"/>
  <c r="D1224" i="11"/>
  <c r="F1224" i="11" s="1"/>
  <c r="E1220" i="11"/>
  <c r="D1220" i="11"/>
  <c r="F1220" i="11" s="1"/>
  <c r="E1216" i="11"/>
  <c r="D1216" i="11"/>
  <c r="F1216" i="11" s="1"/>
  <c r="E1212" i="11"/>
  <c r="D1212" i="11"/>
  <c r="E1208" i="11"/>
  <c r="D1208" i="11"/>
  <c r="E1204" i="11"/>
  <c r="D1204" i="11"/>
  <c r="E1200" i="11"/>
  <c r="D1200" i="11"/>
  <c r="E1196" i="11"/>
  <c r="D1196" i="11"/>
  <c r="E1192" i="11"/>
  <c r="D1192" i="11"/>
  <c r="E1188" i="11"/>
  <c r="D1188" i="11"/>
  <c r="E1184" i="11"/>
  <c r="D1184" i="11"/>
  <c r="E1180" i="11"/>
  <c r="D1180" i="11"/>
  <c r="E1176" i="11"/>
  <c r="D1176" i="11"/>
  <c r="E1172" i="11"/>
  <c r="D1172" i="11"/>
  <c r="E1168" i="11"/>
  <c r="D1168" i="11"/>
  <c r="E1164" i="11"/>
  <c r="D1164" i="11"/>
  <c r="E1160" i="11"/>
  <c r="D1160" i="11"/>
  <c r="E1156" i="11"/>
  <c r="D1156" i="11"/>
  <c r="E1152" i="11"/>
  <c r="D1152" i="11"/>
  <c r="E1148" i="11"/>
  <c r="D1148" i="11"/>
  <c r="E1144" i="11"/>
  <c r="D1144" i="11"/>
  <c r="E1140" i="11"/>
  <c r="D1140" i="11"/>
  <c r="E1136" i="11"/>
  <c r="D1136" i="11"/>
  <c r="E1132" i="11"/>
  <c r="D1132" i="11"/>
  <c r="F1132" i="11" s="1"/>
  <c r="E1128" i="11"/>
  <c r="D1128" i="11"/>
  <c r="F1128" i="11" s="1"/>
  <c r="E1124" i="11"/>
  <c r="D1124" i="11"/>
  <c r="F1124" i="11" s="1"/>
  <c r="E1120" i="11"/>
  <c r="D1120" i="11"/>
  <c r="F1120" i="11" s="1"/>
  <c r="E1116" i="11"/>
  <c r="D1116" i="11"/>
  <c r="E1112" i="11"/>
  <c r="D1112" i="11"/>
  <c r="F1112" i="11" s="1"/>
  <c r="E1108" i="11"/>
  <c r="D1108" i="11"/>
  <c r="F1108" i="11" s="1"/>
  <c r="E1104" i="11"/>
  <c r="D1104" i="11"/>
  <c r="F1104" i="11" s="1"/>
  <c r="E1100" i="11"/>
  <c r="D1100" i="11"/>
  <c r="F1100" i="11" s="1"/>
  <c r="E1096" i="11"/>
  <c r="D1096" i="11"/>
  <c r="F1096" i="11" s="1"/>
  <c r="E1092" i="11"/>
  <c r="D1092" i="11"/>
  <c r="F1092" i="11" s="1"/>
  <c r="E1088" i="11"/>
  <c r="D1088" i="11"/>
  <c r="F1088" i="11" s="1"/>
  <c r="E1084" i="11"/>
  <c r="D1084" i="11"/>
  <c r="F1084" i="11" s="1"/>
  <c r="E1080" i="11"/>
  <c r="D1080" i="11"/>
  <c r="F1080" i="11" s="1"/>
  <c r="E1076" i="11"/>
  <c r="D1076" i="11"/>
  <c r="F1076" i="11" s="1"/>
  <c r="E1072" i="11"/>
  <c r="D1072" i="11"/>
  <c r="F1072" i="11" s="1"/>
  <c r="E1068" i="11"/>
  <c r="D1068" i="11"/>
  <c r="F1068" i="11" s="1"/>
  <c r="E1064" i="11"/>
  <c r="D1064" i="11"/>
  <c r="F1064" i="11" s="1"/>
  <c r="E1060" i="11"/>
  <c r="D1060" i="11"/>
  <c r="F1060" i="11" s="1"/>
  <c r="E1056" i="11"/>
  <c r="D1056" i="11"/>
  <c r="F1056" i="11" s="1"/>
  <c r="E1052" i="11"/>
  <c r="D1052" i="11"/>
  <c r="F1052" i="11" s="1"/>
  <c r="E1048" i="11"/>
  <c r="D1048" i="11"/>
  <c r="F1048" i="11" s="1"/>
  <c r="E1044" i="11"/>
  <c r="D1044" i="11"/>
  <c r="F1044" i="11" s="1"/>
  <c r="E1040" i="11"/>
  <c r="D1040" i="11"/>
  <c r="F1040" i="11" s="1"/>
  <c r="E1036" i="11"/>
  <c r="D1036" i="11"/>
  <c r="F1036" i="11" s="1"/>
  <c r="E1032" i="11"/>
  <c r="D1032" i="11"/>
  <c r="F1032" i="11" s="1"/>
  <c r="E1028" i="11"/>
  <c r="D1028" i="11"/>
  <c r="F1028" i="11" s="1"/>
  <c r="E1024" i="11"/>
  <c r="D1024" i="11"/>
  <c r="F1024" i="11" s="1"/>
  <c r="E1020" i="11"/>
  <c r="D1020" i="11"/>
  <c r="F1020" i="11" s="1"/>
  <c r="E1016" i="11"/>
  <c r="D1016" i="11"/>
  <c r="F1016" i="11" s="1"/>
  <c r="E1012" i="11"/>
  <c r="D1012" i="11"/>
  <c r="E1008" i="11"/>
  <c r="D1008" i="11"/>
  <c r="F1008" i="11" s="1"/>
  <c r="E1004" i="11"/>
  <c r="D1004" i="11"/>
  <c r="E1000" i="11"/>
  <c r="D1000" i="11"/>
  <c r="E996" i="11"/>
  <c r="D996" i="11"/>
  <c r="F996" i="11" s="1"/>
  <c r="E992" i="11"/>
  <c r="D992" i="11"/>
  <c r="F992" i="11" s="1"/>
  <c r="E988" i="11"/>
  <c r="D988" i="11"/>
  <c r="E984" i="11"/>
  <c r="D984" i="11"/>
  <c r="F984" i="11" s="1"/>
  <c r="E980" i="11"/>
  <c r="D980" i="11"/>
  <c r="F980" i="11" s="1"/>
  <c r="E976" i="11"/>
  <c r="D976" i="11"/>
  <c r="F976" i="11" s="1"/>
  <c r="E972" i="11"/>
  <c r="D972" i="11"/>
  <c r="F972" i="11" s="1"/>
  <c r="G972" i="11" s="1"/>
  <c r="I972" i="11" s="1"/>
  <c r="E968" i="11"/>
  <c r="D968" i="11"/>
  <c r="F968" i="11" s="1"/>
  <c r="E964" i="11"/>
  <c r="D964" i="11"/>
  <c r="E960" i="11"/>
  <c r="D960" i="11"/>
  <c r="F960" i="11" s="1"/>
  <c r="E956" i="11"/>
  <c r="D956" i="11"/>
  <c r="F956" i="11" s="1"/>
  <c r="E952" i="11"/>
  <c r="D952" i="11"/>
  <c r="F952" i="11" s="1"/>
  <c r="E948" i="11"/>
  <c r="D948" i="11"/>
  <c r="F948" i="11" s="1"/>
  <c r="G948" i="11" s="1"/>
  <c r="I948" i="11" s="1"/>
  <c r="E944" i="11"/>
  <c r="D944" i="11"/>
  <c r="F944" i="11" s="1"/>
  <c r="E940" i="11"/>
  <c r="D940" i="11"/>
  <c r="F940" i="11" s="1"/>
  <c r="E936" i="11"/>
  <c r="D936" i="11"/>
  <c r="F936" i="11" s="1"/>
  <c r="E932" i="11"/>
  <c r="D932" i="11"/>
  <c r="F932" i="11" s="1"/>
  <c r="E928" i="11"/>
  <c r="D928" i="11"/>
  <c r="F928" i="11" s="1"/>
  <c r="E924" i="11"/>
  <c r="D924" i="11"/>
  <c r="E920" i="11"/>
  <c r="D920" i="11"/>
  <c r="F920" i="11" s="1"/>
  <c r="E916" i="11"/>
  <c r="D916" i="11"/>
  <c r="F916" i="11" s="1"/>
  <c r="E912" i="11"/>
  <c r="D912" i="11"/>
  <c r="F912" i="11" s="1"/>
  <c r="E908" i="11"/>
  <c r="D908" i="11"/>
  <c r="F908" i="11" s="1"/>
  <c r="E904" i="11"/>
  <c r="D904" i="11"/>
  <c r="F904" i="11" s="1"/>
  <c r="E900" i="11"/>
  <c r="D900" i="11"/>
  <c r="E896" i="11"/>
  <c r="D896" i="11"/>
  <c r="F896" i="11" s="1"/>
  <c r="E892" i="11"/>
  <c r="D892" i="11"/>
  <c r="F892" i="11" s="1"/>
  <c r="E888" i="11"/>
  <c r="D888" i="11"/>
  <c r="F888" i="11" s="1"/>
  <c r="E884" i="11"/>
  <c r="D884" i="11"/>
  <c r="F884" i="11" s="1"/>
  <c r="E880" i="11"/>
  <c r="D880" i="11"/>
  <c r="F880" i="11" s="1"/>
  <c r="E876" i="11"/>
  <c r="D876" i="11"/>
  <c r="F876" i="11" s="1"/>
  <c r="E872" i="11"/>
  <c r="D872" i="11"/>
  <c r="F872" i="11" s="1"/>
  <c r="E868" i="11"/>
  <c r="D868" i="11"/>
  <c r="F868" i="11" s="1"/>
  <c r="E864" i="11"/>
  <c r="D864" i="11"/>
  <c r="F864" i="11" s="1"/>
  <c r="E860" i="11"/>
  <c r="D860" i="11"/>
  <c r="E856" i="11"/>
  <c r="D856" i="11"/>
  <c r="E852" i="11"/>
  <c r="D852" i="11"/>
  <c r="F852" i="11" s="1"/>
  <c r="E848" i="11"/>
  <c r="D848" i="11"/>
  <c r="F848" i="11" s="1"/>
  <c r="E844" i="11"/>
  <c r="D844" i="11"/>
  <c r="E840" i="11"/>
  <c r="D840" i="11"/>
  <c r="F840" i="11" s="1"/>
  <c r="E836" i="11"/>
  <c r="D836" i="11"/>
  <c r="F836" i="11" s="1"/>
  <c r="E832" i="11"/>
  <c r="D832" i="11"/>
  <c r="F832" i="11" s="1"/>
  <c r="E828" i="11"/>
  <c r="D828" i="11"/>
  <c r="F828" i="11" s="1"/>
  <c r="E824" i="11"/>
  <c r="D824" i="11"/>
  <c r="F824" i="11" s="1"/>
  <c r="E820" i="11"/>
  <c r="D820" i="11"/>
  <c r="E816" i="11"/>
  <c r="D816" i="11"/>
  <c r="F816" i="11" s="1"/>
  <c r="E812" i="11"/>
  <c r="D812" i="11"/>
  <c r="F812" i="11" s="1"/>
  <c r="E808" i="11"/>
  <c r="D808" i="11"/>
  <c r="F808" i="11" s="1"/>
  <c r="E804" i="11"/>
  <c r="D804" i="11"/>
  <c r="F804" i="11" s="1"/>
  <c r="E800" i="11"/>
  <c r="D800" i="11"/>
  <c r="E796" i="11"/>
  <c r="D796" i="11"/>
  <c r="F796" i="11" s="1"/>
  <c r="E792" i="11"/>
  <c r="D792" i="11"/>
  <c r="F792" i="11" s="1"/>
  <c r="E788" i="11"/>
  <c r="D788" i="11"/>
  <c r="F788" i="11" s="1"/>
  <c r="E784" i="11"/>
  <c r="D784" i="11"/>
  <c r="F784" i="11" s="1"/>
  <c r="E780" i="11"/>
  <c r="D780" i="11"/>
  <c r="F780" i="11" s="1"/>
  <c r="E776" i="11"/>
  <c r="D776" i="11"/>
  <c r="F776" i="11" s="1"/>
  <c r="E772" i="11"/>
  <c r="D772" i="11"/>
  <c r="F772" i="11" s="1"/>
  <c r="E768" i="11"/>
  <c r="D768" i="11"/>
  <c r="F768" i="11" s="1"/>
  <c r="E764" i="11"/>
  <c r="D764" i="11"/>
  <c r="F764" i="11" s="1"/>
  <c r="E760" i="11"/>
  <c r="D760" i="11"/>
  <c r="F760" i="11" s="1"/>
  <c r="E756" i="11"/>
  <c r="D756" i="11"/>
  <c r="F756" i="11" s="1"/>
  <c r="E752" i="11"/>
  <c r="D752" i="11"/>
  <c r="F752" i="11" s="1"/>
  <c r="E748" i="11"/>
  <c r="D748" i="11"/>
  <c r="F748" i="11" s="1"/>
  <c r="E744" i="11"/>
  <c r="D744" i="11"/>
  <c r="F744" i="11" s="1"/>
  <c r="E740" i="11"/>
  <c r="D740" i="11"/>
  <c r="F740" i="11" s="1"/>
  <c r="E736" i="11"/>
  <c r="D736" i="11"/>
  <c r="F736" i="11" s="1"/>
  <c r="E732" i="11"/>
  <c r="D732" i="11"/>
  <c r="F732" i="11" s="1"/>
  <c r="E728" i="11"/>
  <c r="D728" i="11"/>
  <c r="F728" i="11" s="1"/>
  <c r="E724" i="11"/>
  <c r="D724" i="11"/>
  <c r="F724" i="11" s="1"/>
  <c r="E720" i="11"/>
  <c r="D720" i="11"/>
  <c r="F720" i="11" s="1"/>
  <c r="E716" i="11"/>
  <c r="D716" i="11"/>
  <c r="F716" i="11" s="1"/>
  <c r="E712" i="11"/>
  <c r="D712" i="11"/>
  <c r="F712" i="11" s="1"/>
  <c r="E708" i="11"/>
  <c r="D708" i="11"/>
  <c r="F708" i="11" s="1"/>
  <c r="E704" i="11"/>
  <c r="D704" i="11"/>
  <c r="F704" i="11" s="1"/>
  <c r="E700" i="11"/>
  <c r="D700" i="11"/>
  <c r="F700" i="11" s="1"/>
  <c r="E696" i="11"/>
  <c r="D696" i="11"/>
  <c r="F696" i="11" s="1"/>
  <c r="E692" i="11"/>
  <c r="D692" i="11"/>
  <c r="E688" i="11"/>
  <c r="D688" i="11"/>
  <c r="F688" i="11" s="1"/>
  <c r="E684" i="11"/>
  <c r="D684" i="11"/>
  <c r="F684" i="11" s="1"/>
  <c r="E680" i="11"/>
  <c r="D680" i="11"/>
  <c r="F680" i="11" s="1"/>
  <c r="E676" i="11"/>
  <c r="D676" i="11"/>
  <c r="E672" i="11"/>
  <c r="D672" i="11"/>
  <c r="E668" i="11"/>
  <c r="D668" i="11"/>
  <c r="F668" i="11" s="1"/>
  <c r="E664" i="11"/>
  <c r="D664" i="11"/>
  <c r="F664" i="11" s="1"/>
  <c r="E660" i="11"/>
  <c r="D660" i="11"/>
  <c r="F660" i="11" s="1"/>
  <c r="E656" i="11"/>
  <c r="D656" i="11"/>
  <c r="F656" i="11" s="1"/>
  <c r="E652" i="11"/>
  <c r="D652" i="11"/>
  <c r="F652" i="11" s="1"/>
  <c r="E648" i="11"/>
  <c r="D648" i="11"/>
  <c r="E644" i="11"/>
  <c r="D644" i="11"/>
  <c r="E640" i="11"/>
  <c r="D640" i="11"/>
  <c r="E636" i="11"/>
  <c r="D636" i="11"/>
  <c r="E632" i="11"/>
  <c r="D632" i="11"/>
  <c r="F632" i="11" s="1"/>
  <c r="E628" i="11"/>
  <c r="D628" i="11"/>
  <c r="F628" i="11" s="1"/>
  <c r="E624" i="11"/>
  <c r="D624" i="11"/>
  <c r="F624" i="11" s="1"/>
  <c r="E620" i="11"/>
  <c r="D620" i="11"/>
  <c r="F620" i="11" s="1"/>
  <c r="E616" i="11"/>
  <c r="D616" i="11"/>
  <c r="F616" i="11" s="1"/>
  <c r="E612" i="11"/>
  <c r="D612" i="11"/>
  <c r="F612" i="11" s="1"/>
  <c r="E608" i="11"/>
  <c r="D608" i="11"/>
  <c r="F608" i="11" s="1"/>
  <c r="E604" i="11"/>
  <c r="D604" i="11"/>
  <c r="F604" i="11" s="1"/>
  <c r="E600" i="11"/>
  <c r="D600" i="11"/>
  <c r="F600" i="11" s="1"/>
  <c r="E596" i="11"/>
  <c r="D596" i="11"/>
  <c r="F596" i="11" s="1"/>
  <c r="E592" i="11"/>
  <c r="D592" i="11"/>
  <c r="F592" i="11" s="1"/>
  <c r="E588" i="11"/>
  <c r="D588" i="11"/>
  <c r="F588" i="11" s="1"/>
  <c r="E584" i="11"/>
  <c r="D584" i="11"/>
  <c r="F584" i="11" s="1"/>
  <c r="E580" i="11"/>
  <c r="D580" i="11"/>
  <c r="F580" i="11" s="1"/>
  <c r="E576" i="11"/>
  <c r="D576" i="11"/>
  <c r="F576" i="11" s="1"/>
  <c r="E572" i="11"/>
  <c r="D572" i="11"/>
  <c r="E568" i="11"/>
  <c r="D568" i="11"/>
  <c r="E564" i="11"/>
  <c r="D564" i="11"/>
  <c r="E560" i="11"/>
  <c r="D560" i="11"/>
  <c r="E556" i="11"/>
  <c r="D556" i="11"/>
  <c r="E552" i="11"/>
  <c r="D552" i="11"/>
  <c r="E548" i="11"/>
  <c r="D548" i="11"/>
  <c r="E544" i="11"/>
  <c r="D544" i="11"/>
  <c r="E540" i="11"/>
  <c r="D540" i="11"/>
  <c r="E536" i="11"/>
  <c r="D536" i="11"/>
  <c r="E532" i="11"/>
  <c r="D532" i="11"/>
  <c r="E528" i="11"/>
  <c r="D528" i="11"/>
  <c r="E524" i="11"/>
  <c r="D524" i="11"/>
  <c r="E520" i="11"/>
  <c r="D520" i="11"/>
  <c r="E516" i="11"/>
  <c r="D516" i="11"/>
  <c r="E512" i="11"/>
  <c r="D512" i="11"/>
  <c r="E508" i="11"/>
  <c r="D508" i="11"/>
  <c r="E504" i="11"/>
  <c r="D504" i="11"/>
  <c r="E500" i="11"/>
  <c r="D500" i="11"/>
  <c r="E496" i="11"/>
  <c r="D496" i="11"/>
  <c r="E492" i="11"/>
  <c r="D492" i="11"/>
  <c r="E488" i="11"/>
  <c r="D488" i="11"/>
  <c r="E484" i="11"/>
  <c r="D484" i="11"/>
  <c r="E480" i="11"/>
  <c r="D480" i="11"/>
  <c r="F480" i="11" s="1"/>
  <c r="E476" i="11"/>
  <c r="D476" i="11"/>
  <c r="F476" i="11" s="1"/>
  <c r="E472" i="11"/>
  <c r="D472" i="11"/>
  <c r="F472" i="11" s="1"/>
  <c r="E468" i="11"/>
  <c r="D468" i="11"/>
  <c r="F468" i="11" s="1"/>
  <c r="E464" i="11"/>
  <c r="D464" i="11"/>
  <c r="F464" i="11" s="1"/>
  <c r="E460" i="11"/>
  <c r="D460" i="11"/>
  <c r="E456" i="11"/>
  <c r="D456" i="11"/>
  <c r="F456" i="11" s="1"/>
  <c r="E452" i="11"/>
  <c r="D452" i="11"/>
  <c r="F452" i="11" s="1"/>
  <c r="E448" i="11"/>
  <c r="D448" i="11"/>
  <c r="F448" i="11" s="1"/>
  <c r="E444" i="11"/>
  <c r="D444" i="11"/>
  <c r="F444" i="11" s="1"/>
  <c r="E440" i="11"/>
  <c r="D440" i="11"/>
  <c r="F440" i="11" s="1"/>
  <c r="E436" i="11"/>
  <c r="D436" i="11"/>
  <c r="F436" i="11" s="1"/>
  <c r="E432" i="11"/>
  <c r="D432" i="11"/>
  <c r="F432" i="11" s="1"/>
  <c r="E428" i="11"/>
  <c r="D428" i="11"/>
  <c r="F428" i="11" s="1"/>
  <c r="E424" i="11"/>
  <c r="D424" i="11"/>
  <c r="E420" i="11"/>
  <c r="D420" i="11"/>
  <c r="E416" i="11"/>
  <c r="D416" i="11"/>
  <c r="F416" i="11" s="1"/>
  <c r="E412" i="11"/>
  <c r="D412" i="11"/>
  <c r="F412" i="11" s="1"/>
  <c r="E408" i="11"/>
  <c r="D408" i="11"/>
  <c r="F408" i="11" s="1"/>
  <c r="E404" i="11"/>
  <c r="D404" i="11"/>
  <c r="F404" i="11" s="1"/>
  <c r="E400" i="11"/>
  <c r="D400" i="11"/>
  <c r="F400" i="11" s="1"/>
  <c r="E396" i="11"/>
  <c r="D396" i="11"/>
  <c r="F396" i="11" s="1"/>
  <c r="E392" i="11"/>
  <c r="D392" i="11"/>
  <c r="F392" i="11" s="1"/>
  <c r="E388" i="11"/>
  <c r="D388" i="11"/>
  <c r="F388" i="11" s="1"/>
  <c r="E384" i="11"/>
  <c r="D384" i="11"/>
  <c r="F384" i="11" s="1"/>
  <c r="E380" i="11"/>
  <c r="D380" i="11"/>
  <c r="F380" i="11" s="1"/>
  <c r="E376" i="11"/>
  <c r="D376" i="11"/>
  <c r="F376" i="11" s="1"/>
  <c r="E372" i="11"/>
  <c r="D372" i="11"/>
  <c r="F372" i="11" s="1"/>
  <c r="E368" i="11"/>
  <c r="D368" i="11"/>
  <c r="F368" i="11" s="1"/>
  <c r="E364" i="11"/>
  <c r="D364" i="11"/>
  <c r="F364" i="11" s="1"/>
  <c r="E360" i="11"/>
  <c r="D360" i="11"/>
  <c r="F360" i="11" s="1"/>
  <c r="E356" i="11"/>
  <c r="D356" i="11"/>
  <c r="F356" i="11" s="1"/>
  <c r="E352" i="11"/>
  <c r="D352" i="11"/>
  <c r="F352" i="11" s="1"/>
  <c r="E348" i="11"/>
  <c r="D348" i="11"/>
  <c r="F348" i="11" s="1"/>
  <c r="E344" i="11"/>
  <c r="D344" i="11"/>
  <c r="F344" i="11" s="1"/>
  <c r="E340" i="11"/>
  <c r="D340" i="11"/>
  <c r="F340" i="11" s="1"/>
  <c r="E336" i="11"/>
  <c r="D336" i="11"/>
  <c r="F336" i="11" s="1"/>
  <c r="E332" i="11"/>
  <c r="D332" i="11"/>
  <c r="F332" i="11" s="1"/>
  <c r="E328" i="11"/>
  <c r="D328" i="11"/>
  <c r="F328" i="11" s="1"/>
  <c r="E324" i="11"/>
  <c r="D324" i="11"/>
  <c r="F324" i="11" s="1"/>
  <c r="E320" i="11"/>
  <c r="D320" i="11"/>
  <c r="F320" i="11" s="1"/>
  <c r="E316" i="11"/>
  <c r="D316" i="11"/>
  <c r="F316" i="11" s="1"/>
  <c r="E312" i="11"/>
  <c r="D312" i="11"/>
  <c r="F312" i="11" s="1"/>
  <c r="E308" i="11"/>
  <c r="D308" i="11"/>
  <c r="F308" i="11" s="1"/>
  <c r="E304" i="11"/>
  <c r="D304" i="11"/>
  <c r="F304" i="11" s="1"/>
  <c r="E300" i="11"/>
  <c r="D300" i="11"/>
  <c r="F300" i="11" s="1"/>
  <c r="E296" i="11"/>
  <c r="D296" i="11"/>
  <c r="F296" i="11" s="1"/>
  <c r="E292" i="11"/>
  <c r="D292" i="11"/>
  <c r="F292" i="11" s="1"/>
  <c r="E288" i="11"/>
  <c r="D288" i="11"/>
  <c r="F288" i="11" s="1"/>
  <c r="E284" i="11"/>
  <c r="D284" i="11"/>
  <c r="E280" i="11"/>
  <c r="D280" i="11"/>
  <c r="F280" i="11" s="1"/>
  <c r="E276" i="11"/>
  <c r="D276" i="11"/>
  <c r="F276" i="11" s="1"/>
  <c r="E272" i="11"/>
  <c r="D272" i="11"/>
  <c r="F272" i="11" s="1"/>
  <c r="E268" i="11"/>
  <c r="D268" i="11"/>
  <c r="F268" i="11" s="1"/>
  <c r="E264" i="11"/>
  <c r="D264" i="11"/>
  <c r="F264" i="11" s="1"/>
  <c r="E260" i="11"/>
  <c r="D260" i="11"/>
  <c r="F260" i="11" s="1"/>
  <c r="E256" i="11"/>
  <c r="D256" i="11"/>
  <c r="F256" i="11" s="1"/>
  <c r="E252" i="11"/>
  <c r="D252" i="11"/>
  <c r="F252" i="11" s="1"/>
  <c r="E248" i="11"/>
  <c r="D248" i="11"/>
  <c r="F248" i="11" s="1"/>
  <c r="E244" i="11"/>
  <c r="D244" i="11"/>
  <c r="F244" i="11" s="1"/>
  <c r="E240" i="11"/>
  <c r="D240" i="11"/>
  <c r="F240" i="11" s="1"/>
  <c r="E236" i="11"/>
  <c r="D236" i="11"/>
  <c r="F236" i="11" s="1"/>
  <c r="E232" i="11"/>
  <c r="D232" i="11"/>
  <c r="F232" i="11" s="1"/>
  <c r="E228" i="11"/>
  <c r="D228" i="11"/>
  <c r="F228" i="11" s="1"/>
  <c r="E224" i="11"/>
  <c r="D224" i="11"/>
  <c r="F224" i="11" s="1"/>
  <c r="E220" i="11"/>
  <c r="D220" i="11"/>
  <c r="F220" i="11" s="1"/>
  <c r="E216" i="11"/>
  <c r="D216" i="11"/>
  <c r="F216" i="11" s="1"/>
  <c r="E212" i="11"/>
  <c r="D212" i="11"/>
  <c r="F212" i="11" s="1"/>
  <c r="E208" i="11"/>
  <c r="D208" i="11"/>
  <c r="F208" i="11" s="1"/>
  <c r="E204" i="11"/>
  <c r="D204" i="11"/>
  <c r="F204" i="11" s="1"/>
  <c r="E200" i="11"/>
  <c r="D200" i="11"/>
  <c r="F200" i="11" s="1"/>
  <c r="E196" i="11"/>
  <c r="D196" i="11"/>
  <c r="F196" i="11" s="1"/>
  <c r="E192" i="11"/>
  <c r="D192" i="11"/>
  <c r="F192" i="11" s="1"/>
  <c r="E188" i="11"/>
  <c r="D188" i="11"/>
  <c r="F188" i="11" s="1"/>
  <c r="E184" i="11"/>
  <c r="D184" i="11"/>
  <c r="F184" i="11" s="1"/>
  <c r="E180" i="11"/>
  <c r="D180" i="11"/>
  <c r="F180" i="11" s="1"/>
  <c r="E176" i="11"/>
  <c r="D176" i="11"/>
  <c r="F176" i="11" s="1"/>
  <c r="E172" i="11"/>
  <c r="D172" i="11"/>
  <c r="F172" i="11" s="1"/>
  <c r="E168" i="11"/>
  <c r="D168" i="11"/>
  <c r="F168" i="11" s="1"/>
  <c r="E164" i="11"/>
  <c r="D164" i="11"/>
  <c r="F164" i="11" s="1"/>
  <c r="E160" i="11"/>
  <c r="D160" i="11"/>
  <c r="F160" i="11" s="1"/>
  <c r="E156" i="11"/>
  <c r="D156" i="11"/>
  <c r="F156" i="11" s="1"/>
  <c r="E152" i="11"/>
  <c r="D152" i="11"/>
  <c r="E148" i="11"/>
  <c r="D148" i="11"/>
  <c r="F148" i="11" s="1"/>
  <c r="E144" i="11"/>
  <c r="D144" i="11"/>
  <c r="F144" i="11" s="1"/>
  <c r="E140" i="11"/>
  <c r="D140" i="11"/>
  <c r="F140" i="11" s="1"/>
  <c r="E136" i="11"/>
  <c r="D136" i="11"/>
  <c r="F136" i="11" s="1"/>
  <c r="E132" i="11"/>
  <c r="D132" i="11"/>
  <c r="F132" i="11" s="1"/>
  <c r="E128" i="11"/>
  <c r="D128" i="11"/>
  <c r="F128" i="11" s="1"/>
  <c r="E124" i="11"/>
  <c r="D124" i="11"/>
  <c r="F124" i="11" s="1"/>
  <c r="E120" i="11"/>
  <c r="D120" i="11"/>
  <c r="F120" i="11" s="1"/>
  <c r="E116" i="11"/>
  <c r="D116" i="11"/>
  <c r="F116" i="11" s="1"/>
  <c r="E112" i="11"/>
  <c r="D112" i="11"/>
  <c r="F112" i="11" s="1"/>
  <c r="E108" i="11"/>
  <c r="D108" i="11"/>
  <c r="F108" i="11" s="1"/>
  <c r="E104" i="11"/>
  <c r="D104" i="11"/>
  <c r="F104" i="11" s="1"/>
  <c r="E100" i="11"/>
  <c r="D100" i="11"/>
  <c r="F100" i="11" s="1"/>
  <c r="E96" i="11"/>
  <c r="D96" i="11"/>
  <c r="F96" i="11" s="1"/>
  <c r="E92" i="11"/>
  <c r="D92" i="11"/>
  <c r="F92" i="11" s="1"/>
  <c r="E88" i="11"/>
  <c r="D88" i="11"/>
  <c r="F88" i="11" s="1"/>
  <c r="E84" i="11"/>
  <c r="D84" i="11"/>
  <c r="F84" i="11" s="1"/>
  <c r="E80" i="11"/>
  <c r="D80" i="11"/>
  <c r="F80" i="11" s="1"/>
  <c r="E76" i="11"/>
  <c r="D76" i="11"/>
  <c r="F76" i="11" s="1"/>
  <c r="E72" i="11"/>
  <c r="D72" i="11"/>
  <c r="F72" i="11" s="1"/>
  <c r="E68" i="11"/>
  <c r="D68" i="11"/>
  <c r="F68" i="11" s="1"/>
  <c r="E64" i="11"/>
  <c r="D64" i="11"/>
  <c r="F64" i="11" s="1"/>
  <c r="E60" i="11"/>
  <c r="D60" i="11"/>
  <c r="F60" i="11" s="1"/>
  <c r="E56" i="11"/>
  <c r="D56" i="11"/>
  <c r="F56" i="11" s="1"/>
  <c r="E52" i="11"/>
  <c r="D52" i="11"/>
  <c r="F52" i="11" s="1"/>
  <c r="E48" i="11"/>
  <c r="D48" i="11"/>
  <c r="F48" i="11" s="1"/>
  <c r="E44" i="11"/>
  <c r="D44" i="11"/>
  <c r="F44" i="11" s="1"/>
  <c r="E40" i="11"/>
  <c r="D40" i="11"/>
  <c r="F40" i="11" s="1"/>
  <c r="E36" i="11"/>
  <c r="D36" i="11"/>
  <c r="F36" i="11" s="1"/>
  <c r="E32" i="11"/>
  <c r="D32" i="11"/>
  <c r="F32" i="11" s="1"/>
  <c r="E28" i="11"/>
  <c r="D28" i="11"/>
  <c r="F28" i="11" s="1"/>
  <c r="E24" i="11"/>
  <c r="D24" i="11"/>
  <c r="E20" i="11"/>
  <c r="D20" i="11"/>
  <c r="F20" i="11" s="1"/>
  <c r="E16" i="11"/>
  <c r="D16" i="11"/>
  <c r="F16" i="11" s="1"/>
  <c r="E12" i="11"/>
  <c r="D12" i="11"/>
  <c r="F12" i="11" s="1"/>
  <c r="E8" i="11"/>
  <c r="D8" i="11"/>
  <c r="F8" i="11" s="1"/>
  <c r="E4" i="11"/>
  <c r="D4" i="11"/>
  <c r="F4" i="11" s="1"/>
  <c r="G444" i="11" l="1"/>
  <c r="I444" i="11" s="1"/>
  <c r="G684" i="11"/>
  <c r="I684" i="11" s="1"/>
  <c r="G804" i="11"/>
  <c r="I804" i="11" s="1"/>
  <c r="G876" i="11"/>
  <c r="I876" i="11" s="1"/>
  <c r="G132" i="11"/>
  <c r="I132" i="11" s="1"/>
  <c r="G252" i="11"/>
  <c r="I252" i="11" s="1"/>
  <c r="G780" i="11"/>
  <c r="I780" i="11" s="1"/>
  <c r="G828" i="11"/>
  <c r="I828" i="11" s="1"/>
  <c r="G276" i="11"/>
  <c r="I276" i="11" s="1"/>
  <c r="G396" i="11"/>
  <c r="I396" i="11" s="1"/>
  <c r="G880" i="11"/>
  <c r="I880" i="11" s="1"/>
  <c r="G808" i="11"/>
  <c r="I808" i="11" s="1"/>
  <c r="G208" i="11"/>
  <c r="I208" i="11" s="1"/>
  <c r="G736" i="11"/>
  <c r="I736" i="11" s="1"/>
  <c r="G928" i="11"/>
  <c r="I928" i="11" s="1"/>
  <c r="G2822" i="11"/>
  <c r="I2822" i="11" s="1"/>
  <c r="G328" i="11"/>
  <c r="I328" i="11" s="1"/>
  <c r="G832" i="11"/>
  <c r="I832" i="11" s="1"/>
  <c r="G1336" i="11"/>
  <c r="I1336" i="11" s="1"/>
  <c r="G352" i="11"/>
  <c r="I352" i="11" s="1"/>
  <c r="G664" i="11"/>
  <c r="I664" i="11" s="1"/>
  <c r="G904" i="11"/>
  <c r="I904" i="11" s="1"/>
  <c r="G136" i="11"/>
  <c r="I136" i="11" s="1"/>
  <c r="G952" i="11"/>
  <c r="I952" i="11" s="1"/>
  <c r="G1408" i="11"/>
  <c r="I1408" i="11" s="1"/>
  <c r="G1024" i="11"/>
  <c r="I1024" i="11" s="1"/>
  <c r="G184" i="11"/>
  <c r="I184" i="11" s="1"/>
  <c r="G400" i="11"/>
  <c r="I400" i="11" s="1"/>
  <c r="G976" i="11"/>
  <c r="I976" i="11" s="1"/>
  <c r="G80" i="11"/>
  <c r="I80" i="11" s="1"/>
  <c r="G416" i="11"/>
  <c r="I416" i="11" s="1"/>
  <c r="G824" i="11"/>
  <c r="I824" i="11" s="1"/>
  <c r="G872" i="11"/>
  <c r="I872" i="11" s="1"/>
  <c r="G920" i="11"/>
  <c r="I920" i="11" s="1"/>
  <c r="G968" i="11"/>
  <c r="I968" i="11" s="1"/>
  <c r="G1016" i="11"/>
  <c r="I1016" i="11" s="1"/>
  <c r="G56" i="11"/>
  <c r="I56" i="11" s="1"/>
  <c r="G296" i="11"/>
  <c r="I296" i="11" s="1"/>
  <c r="G632" i="11"/>
  <c r="I632" i="11" s="1"/>
  <c r="G848" i="11"/>
  <c r="I848" i="11" s="1"/>
  <c r="G896" i="11"/>
  <c r="I896" i="11" s="1"/>
  <c r="G944" i="11"/>
  <c r="I944" i="11" s="1"/>
  <c r="G992" i="11"/>
  <c r="I992" i="11" s="1"/>
  <c r="G1040" i="11"/>
  <c r="I1040" i="11" s="1"/>
  <c r="G1424" i="11"/>
  <c r="I1424" i="11" s="1"/>
  <c r="G2982" i="11"/>
  <c r="I2982" i="11" s="1"/>
  <c r="G604" i="11"/>
  <c r="I604" i="11" s="1"/>
  <c r="G772" i="11"/>
  <c r="I772" i="11" s="1"/>
  <c r="G892" i="11"/>
  <c r="I892" i="11" s="1"/>
  <c r="G940" i="11"/>
  <c r="I940" i="11" s="1"/>
  <c r="G1036" i="11"/>
  <c r="I1036" i="11" s="1"/>
  <c r="G1252" i="11"/>
  <c r="I1252" i="11" s="1"/>
  <c r="G700" i="11"/>
  <c r="I700" i="11" s="1"/>
  <c r="G868" i="11"/>
  <c r="I868" i="11" s="1"/>
  <c r="G916" i="11"/>
  <c r="I916" i="11" s="1"/>
  <c r="G1228" i="11"/>
  <c r="I1228" i="11" s="1"/>
  <c r="G1276" i="11"/>
  <c r="I1276" i="11" s="1"/>
  <c r="G2140" i="11"/>
  <c r="I2140" i="11" s="1"/>
  <c r="G225" i="11"/>
  <c r="I225" i="11" s="1"/>
  <c r="G657" i="11"/>
  <c r="I657" i="11" s="1"/>
  <c r="G733" i="11"/>
  <c r="I733" i="11" s="1"/>
  <c r="G456" i="11"/>
  <c r="I456" i="11" s="1"/>
  <c r="G720" i="11"/>
  <c r="I720" i="11" s="1"/>
  <c r="G792" i="11"/>
  <c r="I792" i="11" s="1"/>
  <c r="G840" i="11"/>
  <c r="I840" i="11" s="1"/>
  <c r="G888" i="11"/>
  <c r="I888" i="11" s="1"/>
  <c r="G936" i="11"/>
  <c r="I936" i="11" s="1"/>
  <c r="G984" i="11"/>
  <c r="I984" i="11" s="1"/>
  <c r="G1032" i="11"/>
  <c r="I1032" i="11" s="1"/>
  <c r="G96" i="11"/>
  <c r="I96" i="11" s="1"/>
  <c r="G744" i="11"/>
  <c r="I744" i="11" s="1"/>
  <c r="G816" i="11"/>
  <c r="I816" i="11" s="1"/>
  <c r="G864" i="11"/>
  <c r="I864" i="11" s="1"/>
  <c r="G912" i="11"/>
  <c r="I912" i="11" s="1"/>
  <c r="G960" i="11"/>
  <c r="I960" i="11" s="1"/>
  <c r="G1008" i="11"/>
  <c r="I1008" i="11" s="1"/>
  <c r="G1056" i="11"/>
  <c r="I1056" i="11" s="1"/>
  <c r="G1248" i="11"/>
  <c r="I1248" i="11" s="1"/>
  <c r="G1296" i="11"/>
  <c r="I1296" i="11" s="1"/>
  <c r="G1560" i="11"/>
  <c r="G2136" i="11"/>
  <c r="I2136" i="11" s="1"/>
  <c r="G2854" i="11"/>
  <c r="I2854" i="11" s="1"/>
  <c r="G2950" i="11"/>
  <c r="I2950" i="11" s="1"/>
  <c r="G2998" i="11"/>
  <c r="I2998" i="11" s="1"/>
  <c r="G113" i="11"/>
  <c r="I113" i="11" s="1"/>
  <c r="G257" i="11"/>
  <c r="I257" i="11" s="1"/>
  <c r="G377" i="11"/>
  <c r="I377" i="11" s="1"/>
  <c r="G809" i="11"/>
  <c r="I809" i="11" s="1"/>
  <c r="G905" i="11"/>
  <c r="I905" i="11" s="1"/>
  <c r="G953" i="11"/>
  <c r="I953" i="11" s="1"/>
  <c r="G1025" i="11"/>
  <c r="I1025" i="11" s="1"/>
  <c r="G2225" i="11"/>
  <c r="I2225" i="11" s="1"/>
  <c r="G137" i="11"/>
  <c r="I137" i="11" s="1"/>
  <c r="G233" i="11"/>
  <c r="I233" i="11" s="1"/>
  <c r="G785" i="11"/>
  <c r="I785" i="11" s="1"/>
  <c r="G833" i="11"/>
  <c r="I833" i="11" s="1"/>
  <c r="G881" i="11"/>
  <c r="I881" i="11" s="1"/>
  <c r="G929" i="11"/>
  <c r="I929" i="11" s="1"/>
  <c r="G977" i="11"/>
  <c r="I977" i="11" s="1"/>
  <c r="G1129" i="11"/>
  <c r="I1129" i="11" s="1"/>
  <c r="G100" i="11"/>
  <c r="I100" i="11" s="1"/>
  <c r="G2976" i="11"/>
  <c r="I2976" i="11" s="1"/>
  <c r="G1337" i="11"/>
  <c r="I1337" i="11" s="1"/>
  <c r="G2081" i="11"/>
  <c r="I2081" i="11" s="1"/>
  <c r="G2197" i="11"/>
  <c r="G117" i="11"/>
  <c r="I117" i="11" s="1"/>
  <c r="G1340" i="11"/>
  <c r="I1340" i="11" s="1"/>
  <c r="G1365" i="11"/>
  <c r="I1365" i="11" s="1"/>
  <c r="G2108" i="11"/>
  <c r="I2108" i="11" s="1"/>
  <c r="G2156" i="11"/>
  <c r="I2156" i="11" s="1"/>
  <c r="G93" i="11"/>
  <c r="I93" i="11" s="1"/>
  <c r="G2730" i="11"/>
  <c r="I2730" i="11" s="1"/>
  <c r="G2874" i="11"/>
  <c r="G2994" i="11"/>
  <c r="I2994" i="11" s="1"/>
  <c r="G20" i="11"/>
  <c r="I20" i="11" s="1"/>
  <c r="G476" i="11"/>
  <c r="I476" i="11" s="1"/>
  <c r="G788" i="11"/>
  <c r="I788" i="11" s="1"/>
  <c r="G836" i="11"/>
  <c r="I836" i="11" s="1"/>
  <c r="G908" i="11"/>
  <c r="I908" i="11" s="1"/>
  <c r="G956" i="11"/>
  <c r="I956" i="11" s="1"/>
  <c r="G1028" i="11"/>
  <c r="I1028" i="11" s="1"/>
  <c r="G140" i="11"/>
  <c r="I140" i="11" s="1"/>
  <c r="G356" i="11"/>
  <c r="I356" i="11" s="1"/>
  <c r="G596" i="11"/>
  <c r="I596" i="11" s="1"/>
  <c r="G764" i="11"/>
  <c r="I764" i="11" s="1"/>
  <c r="G812" i="11"/>
  <c r="I812" i="11" s="1"/>
  <c r="G884" i="11"/>
  <c r="I884" i="11" s="1"/>
  <c r="G932" i="11"/>
  <c r="I932" i="11" s="1"/>
  <c r="G980" i="11"/>
  <c r="I980" i="11" s="1"/>
  <c r="G273" i="11"/>
  <c r="I273" i="11" s="1"/>
  <c r="G297" i="11"/>
  <c r="I297" i="11" s="1"/>
  <c r="G585" i="11"/>
  <c r="I585" i="11" s="1"/>
  <c r="G133" i="11"/>
  <c r="I133" i="11" s="1"/>
  <c r="G181" i="11"/>
  <c r="I181" i="11" s="1"/>
  <c r="G805" i="11"/>
  <c r="I805" i="11" s="1"/>
  <c r="G853" i="11"/>
  <c r="I853" i="11" s="1"/>
  <c r="G1021" i="11"/>
  <c r="I1021" i="11" s="1"/>
  <c r="G2005" i="11"/>
  <c r="I2005" i="11" s="1"/>
  <c r="G2125" i="11"/>
  <c r="I2125" i="11" s="1"/>
  <c r="G2149" i="11"/>
  <c r="I2149" i="11" s="1"/>
  <c r="G230" i="11"/>
  <c r="I230" i="11" s="1"/>
  <c r="G710" i="11"/>
  <c r="I710" i="11" s="1"/>
  <c r="G806" i="11"/>
  <c r="I806" i="11" s="1"/>
  <c r="G854" i="11"/>
  <c r="I854" i="11" s="1"/>
  <c r="G878" i="11"/>
  <c r="I878" i="11" s="1"/>
  <c r="G902" i="11"/>
  <c r="I902" i="11" s="1"/>
  <c r="G926" i="11"/>
  <c r="I926" i="11" s="1"/>
  <c r="G950" i="11"/>
  <c r="I950" i="11" s="1"/>
  <c r="G998" i="11"/>
  <c r="I998" i="11" s="1"/>
  <c r="G1022" i="11"/>
  <c r="I1022" i="11" s="1"/>
  <c r="G1070" i="11"/>
  <c r="G1094" i="11"/>
  <c r="I1094" i="11" s="1"/>
  <c r="G1238" i="11"/>
  <c r="I1238" i="11" s="1"/>
  <c r="G1382" i="11"/>
  <c r="G1430" i="11"/>
  <c r="I1430" i="11" s="1"/>
  <c r="G63" i="11"/>
  <c r="I63" i="11" s="1"/>
  <c r="G231" i="11"/>
  <c r="I231" i="11" s="1"/>
  <c r="G447" i="11"/>
  <c r="I447" i="11" s="1"/>
  <c r="G471" i="11"/>
  <c r="I471" i="11" s="1"/>
  <c r="G879" i="11"/>
  <c r="I879" i="11" s="1"/>
  <c r="G903" i="11"/>
  <c r="I903" i="11" s="1"/>
  <c r="G1071" i="11"/>
  <c r="I1071" i="11" s="1"/>
  <c r="G2127" i="11"/>
  <c r="I2127" i="11" s="1"/>
  <c r="G2151" i="11"/>
  <c r="I2151" i="11" s="1"/>
  <c r="G2192" i="11"/>
  <c r="I2192" i="11" s="1"/>
  <c r="G2744" i="11"/>
  <c r="I2744" i="11" s="1"/>
  <c r="G2888" i="11"/>
  <c r="I2888" i="11" s="1"/>
  <c r="G2917" i="11"/>
  <c r="I2917" i="11" s="1"/>
  <c r="G3109" i="11"/>
  <c r="I3109" i="11" s="1"/>
  <c r="G157" i="11"/>
  <c r="I157" i="11" s="1"/>
  <c r="G325" i="11"/>
  <c r="I325" i="11" s="1"/>
  <c r="G877" i="11"/>
  <c r="I877" i="11" s="1"/>
  <c r="G949" i="11"/>
  <c r="I949" i="11" s="1"/>
  <c r="G997" i="11"/>
  <c r="I997" i="11" s="1"/>
  <c r="G2101" i="11"/>
  <c r="I2101" i="11" s="1"/>
  <c r="G162" i="11"/>
  <c r="I162" i="11" s="1"/>
  <c r="G186" i="11"/>
  <c r="I186" i="11" s="1"/>
  <c r="G210" i="11"/>
  <c r="I210" i="11" s="1"/>
  <c r="G234" i="11"/>
  <c r="I234" i="11" s="1"/>
  <c r="G282" i="11"/>
  <c r="I282" i="11" s="1"/>
  <c r="G306" i="11"/>
  <c r="I306" i="11" s="1"/>
  <c r="G330" i="11"/>
  <c r="I330" i="11" s="1"/>
  <c r="G378" i="11"/>
  <c r="I378" i="11" s="1"/>
  <c r="G738" i="11"/>
  <c r="I738" i="11" s="1"/>
  <c r="G810" i="11"/>
  <c r="I810" i="11" s="1"/>
  <c r="G834" i="11"/>
  <c r="I834" i="11" s="1"/>
  <c r="G858" i="11"/>
  <c r="I858" i="11" s="1"/>
  <c r="G882" i="11"/>
  <c r="I882" i="11" s="1"/>
  <c r="G906" i="11"/>
  <c r="I906" i="11" s="1"/>
  <c r="G930" i="11"/>
  <c r="I930" i="11" s="1"/>
  <c r="G954" i="11"/>
  <c r="I954" i="11" s="1"/>
  <c r="G978" i="11"/>
  <c r="I978" i="11" s="1"/>
  <c r="G1002" i="11"/>
  <c r="I1002" i="11" s="1"/>
  <c r="G1050" i="11"/>
  <c r="I1050" i="11" s="1"/>
  <c r="G1098" i="11"/>
  <c r="I1098" i="11" s="1"/>
  <c r="G1314" i="11"/>
  <c r="I1314" i="11" s="1"/>
  <c r="G1338" i="11"/>
  <c r="I1338" i="11" s="1"/>
  <c r="G1986" i="11"/>
  <c r="I1986" i="11" s="1"/>
  <c r="G2106" i="11"/>
  <c r="I2106" i="11" s="1"/>
  <c r="G2226" i="11"/>
  <c r="I2226" i="11" s="1"/>
  <c r="G259" i="11"/>
  <c r="I259" i="11" s="1"/>
  <c r="G811" i="11"/>
  <c r="I811" i="11" s="1"/>
  <c r="G955" i="11"/>
  <c r="I955" i="11" s="1"/>
  <c r="G1435" i="11"/>
  <c r="G2131" i="11"/>
  <c r="I2131" i="11" s="1"/>
  <c r="G2155" i="11"/>
  <c r="G2227" i="11"/>
  <c r="I2227" i="11" s="1"/>
  <c r="G2407" i="11"/>
  <c r="I2407" i="11" s="1"/>
  <c r="G2743" i="11"/>
  <c r="I2743" i="11" s="1"/>
  <c r="G2791" i="11"/>
  <c r="I2791" i="11" s="1"/>
  <c r="G2863" i="11"/>
  <c r="I2863" i="11" s="1"/>
  <c r="G2244" i="11"/>
  <c r="I2244" i="11" s="1"/>
  <c r="G2748" i="11"/>
  <c r="I2748" i="11" s="1"/>
  <c r="G2796" i="11"/>
  <c r="I2796" i="11" s="1"/>
  <c r="G2844" i="11"/>
  <c r="I2844" i="11" s="1"/>
  <c r="G2753" i="11"/>
  <c r="I2753" i="11" s="1"/>
  <c r="G2801" i="11"/>
  <c r="I2801" i="11" s="1"/>
  <c r="G2825" i="11"/>
  <c r="I2825" i="11" s="1"/>
  <c r="G2849" i="11"/>
  <c r="I2849" i="11" s="1"/>
  <c r="G141" i="11"/>
  <c r="I141" i="11" s="1"/>
  <c r="G237" i="11"/>
  <c r="I237" i="11" s="1"/>
  <c r="G309" i="11"/>
  <c r="I309" i="11" s="1"/>
  <c r="G357" i="11"/>
  <c r="I357" i="11" s="1"/>
  <c r="G405" i="11"/>
  <c r="I405" i="11" s="1"/>
  <c r="G765" i="11"/>
  <c r="I765" i="11" s="1"/>
  <c r="G837" i="11"/>
  <c r="I837" i="11" s="1"/>
  <c r="G1077" i="11"/>
  <c r="I1077" i="11" s="1"/>
  <c r="G862" i="11"/>
  <c r="I862" i="11" s="1"/>
  <c r="G1030" i="11"/>
  <c r="I1030" i="11" s="1"/>
  <c r="G1078" i="11"/>
  <c r="I1078" i="11" s="1"/>
  <c r="G1222" i="11"/>
  <c r="G1294" i="11"/>
  <c r="I1294" i="11" s="1"/>
  <c r="G1582" i="11"/>
  <c r="I1582" i="11" s="1"/>
  <c r="G2134" i="11"/>
  <c r="I2134" i="11" s="1"/>
  <c r="G2158" i="11"/>
  <c r="I2158" i="11" s="1"/>
  <c r="G695" i="11"/>
  <c r="I695" i="11" s="1"/>
  <c r="G2207" i="11"/>
  <c r="G2867" i="11"/>
  <c r="I2867" i="11" s="1"/>
  <c r="G2915" i="11"/>
  <c r="G2728" i="11"/>
  <c r="I2728" i="11" s="1"/>
  <c r="G2752" i="11"/>
  <c r="G2776" i="11"/>
  <c r="I2776" i="11" s="1"/>
  <c r="G2872" i="11"/>
  <c r="I2872" i="11" s="1"/>
  <c r="G2949" i="11"/>
  <c r="I2949" i="11" s="1"/>
  <c r="G2129" i="11"/>
  <c r="I2129" i="11" s="1"/>
  <c r="G69" i="11"/>
  <c r="I69" i="11" s="1"/>
  <c r="G165" i="11"/>
  <c r="I165" i="11" s="1"/>
  <c r="G213" i="11"/>
  <c r="I213" i="11" s="1"/>
  <c r="G981" i="11"/>
  <c r="I981" i="11" s="1"/>
  <c r="G1317" i="11"/>
  <c r="I1317" i="11" s="1"/>
  <c r="G409" i="11"/>
  <c r="I409" i="11" s="1"/>
  <c r="G697" i="11"/>
  <c r="I697" i="11" s="1"/>
  <c r="G793" i="11"/>
  <c r="I793" i="11" s="1"/>
  <c r="G841" i="11"/>
  <c r="I841" i="11" s="1"/>
  <c r="G889" i="11"/>
  <c r="I889" i="11" s="1"/>
  <c r="G937" i="11"/>
  <c r="I937" i="11" s="1"/>
  <c r="G985" i="11"/>
  <c r="I985" i="11" s="1"/>
  <c r="G1033" i="11"/>
  <c r="I1033" i="11" s="1"/>
  <c r="G170" i="11"/>
  <c r="I170" i="11" s="1"/>
  <c r="G314" i="11"/>
  <c r="I314" i="11" s="1"/>
  <c r="G578" i="11"/>
  <c r="G746" i="11"/>
  <c r="I746" i="11" s="1"/>
  <c r="G818" i="11"/>
  <c r="I818" i="11" s="1"/>
  <c r="G842" i="11"/>
  <c r="I842" i="11" s="1"/>
  <c r="G866" i="11"/>
  <c r="I866" i="11" s="1"/>
  <c r="G890" i="11"/>
  <c r="I890" i="11" s="1"/>
  <c r="G914" i="11"/>
  <c r="I914" i="11" s="1"/>
  <c r="G938" i="11"/>
  <c r="I938" i="11" s="1"/>
  <c r="G962" i="11"/>
  <c r="I962" i="11" s="1"/>
  <c r="G1010" i="11"/>
  <c r="I1010" i="11" s="1"/>
  <c r="G1274" i="11"/>
  <c r="I1274" i="11" s="1"/>
  <c r="G3" i="11"/>
  <c r="G171" i="11"/>
  <c r="I171" i="11" s="1"/>
  <c r="G219" i="11"/>
  <c r="I219" i="11" s="1"/>
  <c r="G291" i="11"/>
  <c r="I291" i="11" s="1"/>
  <c r="G363" i="11"/>
  <c r="I363" i="11" s="1"/>
  <c r="G459" i="11"/>
  <c r="G795" i="11"/>
  <c r="I795" i="11" s="1"/>
  <c r="G1275" i="11"/>
  <c r="I1275" i="11" s="1"/>
  <c r="G2235" i="11"/>
  <c r="I2235" i="11" s="1"/>
  <c r="G2252" i="11"/>
  <c r="I2252" i="11" s="1"/>
  <c r="G2396" i="11"/>
  <c r="I2396" i="11" s="1"/>
  <c r="G2756" i="11"/>
  <c r="I2756" i="11" s="1"/>
  <c r="G2977" i="11"/>
  <c r="I2977" i="11" s="1"/>
  <c r="G769" i="11"/>
  <c r="I769" i="11" s="1"/>
  <c r="G817" i="11"/>
  <c r="I817" i="11" s="1"/>
  <c r="G865" i="11"/>
  <c r="I865" i="11" s="1"/>
  <c r="G913" i="11"/>
  <c r="I913" i="11" s="1"/>
  <c r="G961" i="11"/>
  <c r="I961" i="11" s="1"/>
  <c r="G1009" i="11"/>
  <c r="I1009" i="11" s="1"/>
  <c r="G2017" i="11"/>
  <c r="G701" i="11"/>
  <c r="I701" i="11" s="1"/>
  <c r="G893" i="11"/>
  <c r="I893" i="11" s="1"/>
  <c r="G917" i="11"/>
  <c r="I917" i="11" s="1"/>
  <c r="G941" i="11"/>
  <c r="I941" i="11" s="1"/>
  <c r="G1037" i="11"/>
  <c r="I1037" i="11" s="1"/>
  <c r="G2021" i="11"/>
  <c r="I2021" i="11" s="1"/>
  <c r="G54" i="11"/>
  <c r="I54" i="11" s="1"/>
  <c r="G102" i="11"/>
  <c r="I102" i="11" s="1"/>
  <c r="G222" i="11"/>
  <c r="I222" i="11" s="1"/>
  <c r="G726" i="11"/>
  <c r="I726" i="11" s="1"/>
  <c r="G798" i="11"/>
  <c r="I798" i="11" s="1"/>
  <c r="G918" i="11"/>
  <c r="I918" i="11" s="1"/>
  <c r="G966" i="11"/>
  <c r="I966" i="11" s="1"/>
  <c r="G1038" i="11"/>
  <c r="I1038" i="11" s="1"/>
  <c r="G1254" i="11"/>
  <c r="G1566" i="11"/>
  <c r="I1566" i="11" s="1"/>
  <c r="G127" i="11"/>
  <c r="I127" i="11" s="1"/>
  <c r="G319" i="11"/>
  <c r="I319" i="11" s="1"/>
  <c r="G847" i="11"/>
  <c r="I847" i="11" s="1"/>
  <c r="G871" i="11"/>
  <c r="I871" i="11" s="1"/>
  <c r="G991" i="11"/>
  <c r="I991" i="11" s="1"/>
  <c r="G1015" i="11"/>
  <c r="I1015" i="11" s="1"/>
  <c r="G2239" i="11"/>
  <c r="I2239" i="11" s="1"/>
  <c r="G2395" i="11"/>
  <c r="I2395" i="11" s="1"/>
  <c r="G2827" i="11"/>
  <c r="I2827" i="11" s="1"/>
  <c r="G2875" i="11"/>
  <c r="I2875" i="11" s="1"/>
  <c r="G2208" i="11"/>
  <c r="I2208" i="11" s="1"/>
  <c r="G2784" i="11"/>
  <c r="I2784" i="11" s="1"/>
  <c r="G2832" i="11"/>
  <c r="I2832" i="11" s="1"/>
  <c r="G2856" i="11"/>
  <c r="I2856" i="11" s="1"/>
  <c r="G2861" i="11"/>
  <c r="I2861" i="11" s="1"/>
  <c r="G749" i="11"/>
  <c r="I749" i="11" s="1"/>
  <c r="G33" i="11"/>
  <c r="I33" i="11" s="1"/>
  <c r="G321" i="11"/>
  <c r="I321" i="11" s="1"/>
  <c r="G705" i="11"/>
  <c r="I705" i="11" s="1"/>
  <c r="G945" i="11"/>
  <c r="I945" i="11" s="1"/>
  <c r="G1065" i="11"/>
  <c r="G682" i="11"/>
  <c r="I682" i="11" s="1"/>
  <c r="G1402" i="11"/>
  <c r="G1978" i="11"/>
  <c r="I1978" i="11" s="1"/>
  <c r="G59" i="11"/>
  <c r="I59" i="11" s="1"/>
  <c r="G203" i="11"/>
  <c r="I203" i="11" s="1"/>
  <c r="G227" i="11"/>
  <c r="I227" i="11" s="1"/>
  <c r="G347" i="11"/>
  <c r="I347" i="11" s="1"/>
  <c r="G371" i="11"/>
  <c r="I371" i="11" s="1"/>
  <c r="G1091" i="11"/>
  <c r="I1091" i="11" s="1"/>
  <c r="G1547" i="11"/>
  <c r="I1547" i="11" s="1"/>
  <c r="G2123" i="11"/>
  <c r="I2123" i="11" s="1"/>
  <c r="G2243" i="11"/>
  <c r="I2243" i="11" s="1"/>
  <c r="G2735" i="11"/>
  <c r="G2999" i="11"/>
  <c r="I2999" i="11" s="1"/>
  <c r="G2188" i="11"/>
  <c r="I2188" i="11" s="1"/>
  <c r="G2260" i="11"/>
  <c r="I2260" i="11" s="1"/>
  <c r="G2380" i="11"/>
  <c r="I2380" i="11" s="1"/>
  <c r="G2860" i="11"/>
  <c r="I2860" i="11" s="1"/>
  <c r="G2980" i="11"/>
  <c r="I2980" i="11" s="1"/>
  <c r="G3004" i="11"/>
  <c r="I3004" i="11" s="1"/>
  <c r="G2793" i="11"/>
  <c r="I2793" i="11" s="1"/>
  <c r="G855" i="11"/>
  <c r="I855" i="11" s="1"/>
  <c r="G3051" i="11"/>
  <c r="G302" i="11"/>
  <c r="I302" i="11" s="1"/>
  <c r="G427" i="11"/>
  <c r="G715" i="11"/>
  <c r="I715" i="11" s="1"/>
  <c r="G1315" i="11"/>
  <c r="I1315" i="11" s="1"/>
  <c r="G1339" i="11"/>
  <c r="G2892" i="11"/>
  <c r="I2892" i="11" s="1"/>
  <c r="G2897" i="11"/>
  <c r="I2897" i="11" s="1"/>
  <c r="G2993" i="11"/>
  <c r="I2993" i="11" s="1"/>
  <c r="G1987" i="11"/>
  <c r="G1557" i="11"/>
  <c r="I1557" i="11" s="1"/>
  <c r="G718" i="11"/>
  <c r="I718" i="11" s="1"/>
  <c r="G741" i="11"/>
  <c r="I741" i="11" s="1"/>
  <c r="G2019" i="11"/>
  <c r="I2019" i="11" s="1"/>
  <c r="G2204" i="11"/>
  <c r="I2204" i="11" s="1"/>
  <c r="G723" i="11"/>
  <c r="I723" i="11" s="1"/>
  <c r="G270" i="11"/>
  <c r="I270" i="11" s="1"/>
  <c r="G774" i="11"/>
  <c r="I774" i="11" s="1"/>
  <c r="G822" i="11"/>
  <c r="I822" i="11" s="1"/>
  <c r="G725" i="11"/>
  <c r="I725" i="11" s="1"/>
  <c r="G2190" i="11"/>
  <c r="I2190" i="11" s="1"/>
  <c r="G2214" i="11"/>
  <c r="G751" i="11"/>
  <c r="I751" i="11" s="1"/>
  <c r="G1375" i="11"/>
  <c r="I1375" i="11" s="1"/>
  <c r="G81" i="11"/>
  <c r="I81" i="11" s="1"/>
  <c r="G777" i="11"/>
  <c r="I777" i="11" s="1"/>
  <c r="G442" i="11"/>
  <c r="G613" i="11"/>
  <c r="G973" i="11"/>
  <c r="I973" i="11" s="1"/>
  <c r="F2221" i="11"/>
  <c r="G2221" i="11" s="1"/>
  <c r="I2221" i="11" s="1"/>
  <c r="G62" i="11"/>
  <c r="I62" i="11" s="1"/>
  <c r="G110" i="11"/>
  <c r="I110" i="11" s="1"/>
  <c r="G759" i="11"/>
  <c r="I759" i="11" s="1"/>
  <c r="G782" i="11"/>
  <c r="I782" i="11" s="1"/>
  <c r="G1334" i="11"/>
  <c r="I1334" i="11" s="1"/>
  <c r="G1406" i="11"/>
  <c r="I1406" i="11" s="1"/>
  <c r="G1576" i="11"/>
  <c r="I1576" i="11" s="1"/>
  <c r="G1983" i="11"/>
  <c r="I1983" i="11" s="1"/>
  <c r="G2408" i="11"/>
  <c r="I2408" i="11" s="1"/>
  <c r="G2864" i="11"/>
  <c r="I2864" i="11" s="1"/>
  <c r="G66" i="11"/>
  <c r="I66" i="11" s="1"/>
  <c r="G90" i="11"/>
  <c r="I90" i="11" s="1"/>
  <c r="G114" i="11"/>
  <c r="I114" i="11" s="1"/>
  <c r="G138" i="11"/>
  <c r="I138" i="11" s="1"/>
  <c r="G1026" i="11"/>
  <c r="I1026" i="11" s="1"/>
  <c r="G1290" i="11"/>
  <c r="I1290" i="11" s="1"/>
  <c r="G667" i="11"/>
  <c r="I667" i="11" s="1"/>
  <c r="G1123" i="11"/>
  <c r="I1123" i="11" s="1"/>
  <c r="G1411" i="11"/>
  <c r="I1411" i="11" s="1"/>
  <c r="G3006" i="11"/>
  <c r="I3006" i="11" s="1"/>
  <c r="G2983" i="11"/>
  <c r="I2983" i="11" s="1"/>
  <c r="G2916" i="11"/>
  <c r="I2916" i="11" s="1"/>
  <c r="G2273" i="11"/>
  <c r="I2273" i="11" s="1"/>
  <c r="F2878" i="11"/>
  <c r="F924" i="11"/>
  <c r="G924" i="11" s="1"/>
  <c r="I924" i="11" s="1"/>
  <c r="G713" i="11"/>
  <c r="I713" i="11" s="1"/>
  <c r="G301" i="11"/>
  <c r="I301" i="11" s="1"/>
  <c r="F1332" i="11"/>
  <c r="G1332" i="11" s="1"/>
  <c r="I1332" i="11" s="1"/>
  <c r="F1428" i="11"/>
  <c r="G1428" i="11" s="1"/>
  <c r="I1428" i="11" s="1"/>
  <c r="F424" i="11"/>
  <c r="G424" i="11" s="1"/>
  <c r="I424" i="11" s="1"/>
  <c r="F856" i="11"/>
  <c r="G856" i="11" s="1"/>
  <c r="I856" i="11" s="1"/>
  <c r="F1000" i="11"/>
  <c r="G1000" i="11" s="1"/>
  <c r="I1000" i="11" s="1"/>
  <c r="G574" i="11"/>
  <c r="I574" i="11" s="1"/>
  <c r="G886" i="11"/>
  <c r="I886" i="11" s="1"/>
  <c r="G95" i="11"/>
  <c r="I95" i="11" s="1"/>
  <c r="G2416" i="11"/>
  <c r="I2416" i="11" s="1"/>
  <c r="F900" i="11"/>
  <c r="G900" i="11" s="1"/>
  <c r="I900" i="11" s="1"/>
  <c r="G1404" i="11"/>
  <c r="I1404" i="11" s="1"/>
  <c r="G143" i="11"/>
  <c r="I143" i="11" s="1"/>
  <c r="F284" i="11"/>
  <c r="G284" i="11" s="1"/>
  <c r="I284" i="11" s="1"/>
  <c r="G1393" i="11"/>
  <c r="I1393" i="11" s="1"/>
  <c r="G1130" i="11"/>
  <c r="I1130" i="11" s="1"/>
  <c r="G1250" i="11"/>
  <c r="I1250" i="11" s="1"/>
  <c r="G1370" i="11"/>
  <c r="I1370" i="11" s="1"/>
  <c r="G2138" i="11"/>
  <c r="I2138" i="11" s="1"/>
  <c r="G99" i="11"/>
  <c r="I99" i="11" s="1"/>
  <c r="G123" i="11"/>
  <c r="I123" i="11" s="1"/>
  <c r="G147" i="11"/>
  <c r="I147" i="11" s="1"/>
  <c r="G412" i="11"/>
  <c r="I412" i="11" s="1"/>
  <c r="G435" i="11"/>
  <c r="I435" i="11" s="1"/>
  <c r="G2276" i="11"/>
  <c r="I2276" i="11" s="1"/>
  <c r="F572" i="11"/>
  <c r="G572" i="11" s="1"/>
  <c r="I572" i="11" s="1"/>
  <c r="F860" i="11"/>
  <c r="G860" i="11" s="1"/>
  <c r="I860" i="11" s="1"/>
  <c r="F1004" i="11"/>
  <c r="G1004" i="11" s="1"/>
  <c r="I1004" i="11" s="1"/>
  <c r="F869" i="11"/>
  <c r="G869" i="11" s="1"/>
  <c r="I869" i="11" s="1"/>
  <c r="G679" i="11"/>
  <c r="I679" i="11" s="1"/>
  <c r="G728" i="11"/>
  <c r="I728" i="11" s="1"/>
  <c r="G1351" i="11"/>
  <c r="I1351" i="11" s="1"/>
  <c r="G1399" i="11"/>
  <c r="I1399" i="11" s="1"/>
  <c r="G2736" i="11"/>
  <c r="I2736" i="11" s="1"/>
  <c r="G2382" i="11"/>
  <c r="F374" i="11"/>
  <c r="G375" i="11" s="1"/>
  <c r="I375" i="11" s="1"/>
  <c r="F653" i="11"/>
  <c r="G653" i="11" s="1"/>
  <c r="I653" i="11" s="1"/>
  <c r="F989" i="11"/>
  <c r="G990" i="11" s="1"/>
  <c r="I990" i="11" s="1"/>
  <c r="G390" i="11"/>
  <c r="I390" i="11" s="1"/>
  <c r="G894" i="11"/>
  <c r="I894" i="11" s="1"/>
  <c r="G1350" i="11"/>
  <c r="I1350" i="11" s="1"/>
  <c r="G704" i="11"/>
  <c r="I704" i="11" s="1"/>
  <c r="G246" i="11"/>
  <c r="I246" i="11" s="1"/>
  <c r="G53" i="11"/>
  <c r="I53" i="11" s="1"/>
  <c r="F820" i="11"/>
  <c r="G820" i="11" s="1"/>
  <c r="I820" i="11" s="1"/>
  <c r="F988" i="11"/>
  <c r="G988" i="11" s="1"/>
  <c r="I988" i="11" s="1"/>
  <c r="G345" i="11"/>
  <c r="I345" i="11" s="1"/>
  <c r="G2074" i="11"/>
  <c r="G852" i="11"/>
  <c r="I852" i="11" s="1"/>
  <c r="G996" i="11"/>
  <c r="I996" i="11" s="1"/>
  <c r="G1020" i="11"/>
  <c r="I1020" i="11" s="1"/>
  <c r="G1980" i="11"/>
  <c r="I1980" i="11" s="1"/>
  <c r="G2075" i="11"/>
  <c r="I2075" i="11" s="1"/>
  <c r="F845" i="11"/>
  <c r="F1013" i="11"/>
  <c r="G77" i="11"/>
  <c r="I77" i="11" s="1"/>
  <c r="F844" i="11"/>
  <c r="G844" i="11" s="1"/>
  <c r="I844" i="11" s="1"/>
  <c r="F964" i="11"/>
  <c r="G964" i="11" s="1"/>
  <c r="I964" i="11" s="1"/>
  <c r="F1012" i="11"/>
  <c r="G1012" i="11" s="1"/>
  <c r="I1012" i="11" s="1"/>
  <c r="G57" i="11"/>
  <c r="I57" i="11" s="1"/>
  <c r="G201" i="11"/>
  <c r="I201" i="11" s="1"/>
  <c r="G609" i="11"/>
  <c r="I609" i="11" s="1"/>
  <c r="G753" i="11"/>
  <c r="I753" i="11" s="1"/>
  <c r="F1536" i="11"/>
  <c r="G1536" i="11" s="1"/>
  <c r="F2070" i="11"/>
  <c r="F690" i="11"/>
  <c r="G690" i="11" s="1"/>
  <c r="F2967" i="11"/>
  <c r="G2968" i="11" s="1"/>
  <c r="F2820" i="11"/>
  <c r="G2821" i="11" s="1"/>
  <c r="G1392" i="11"/>
  <c r="G73" i="11"/>
  <c r="I73" i="11" s="1"/>
  <c r="G432" i="11"/>
  <c r="I432" i="11" s="1"/>
  <c r="G2076" i="11"/>
  <c r="I2076" i="11" s="1"/>
  <c r="G2390" i="11"/>
  <c r="G829" i="11"/>
  <c r="I829" i="11" s="1"/>
  <c r="G942" i="11"/>
  <c r="I942" i="11" s="1"/>
  <c r="G830" i="11"/>
  <c r="I830" i="11" s="1"/>
  <c r="G391" i="11"/>
  <c r="G2391" i="11"/>
  <c r="G116" i="11"/>
  <c r="I116" i="11" s="1"/>
  <c r="G2975" i="11"/>
  <c r="I2975" i="11" s="1"/>
  <c r="F2808" i="11"/>
  <c r="F2809" i="11"/>
  <c r="F2810" i="11"/>
  <c r="F2811" i="11"/>
  <c r="F2812" i="11"/>
  <c r="F2813" i="11"/>
  <c r="F2837" i="11"/>
  <c r="F2814" i="11"/>
  <c r="G2815" i="11" s="1"/>
  <c r="F2804" i="11"/>
  <c r="G2804" i="11" s="1"/>
  <c r="F2805" i="11"/>
  <c r="F2806" i="11"/>
  <c r="F2807" i="11"/>
  <c r="F3071" i="11"/>
  <c r="F3072" i="11"/>
  <c r="F3073" i="11"/>
  <c r="F3074" i="11"/>
  <c r="F3075" i="11"/>
  <c r="F2920" i="11"/>
  <c r="G2921" i="11" s="1"/>
  <c r="F3053" i="11"/>
  <c r="F3077" i="11"/>
  <c r="F3130" i="11"/>
  <c r="F3131" i="11"/>
  <c r="F3001" i="11"/>
  <c r="G3001" i="11" s="1"/>
  <c r="F3002" i="11"/>
  <c r="G3003" i="11" s="1"/>
  <c r="F3076" i="11"/>
  <c r="F26" i="11"/>
  <c r="F674" i="11"/>
  <c r="F27" i="11"/>
  <c r="G28" i="11" s="1"/>
  <c r="F675" i="11"/>
  <c r="F676" i="11"/>
  <c r="F21" i="11"/>
  <c r="G21" i="11" s="1"/>
  <c r="F22" i="11"/>
  <c r="F670" i="11"/>
  <c r="G670" i="11" s="1"/>
  <c r="F23" i="11"/>
  <c r="F671" i="11"/>
  <c r="F25" i="11"/>
  <c r="F673" i="11"/>
  <c r="F24" i="11"/>
  <c r="F1303" i="11"/>
  <c r="G1303" i="11" s="1"/>
  <c r="F1304" i="11"/>
  <c r="F1305" i="11"/>
  <c r="F1306" i="11"/>
  <c r="F1307" i="11"/>
  <c r="F672" i="11"/>
  <c r="F1308" i="11"/>
  <c r="F1309" i="11"/>
  <c r="F2092" i="11"/>
  <c r="G2092" i="11" s="1"/>
  <c r="F2093" i="11"/>
  <c r="F2094" i="11"/>
  <c r="F2095" i="11"/>
  <c r="F2096" i="11"/>
  <c r="F2097" i="11"/>
  <c r="F2098" i="11"/>
  <c r="G2099" i="11" s="1"/>
  <c r="F422" i="11"/>
  <c r="G423" i="11" s="1"/>
  <c r="F418" i="11"/>
  <c r="G418" i="11" s="1"/>
  <c r="F419" i="11"/>
  <c r="F421" i="11"/>
  <c r="F1360" i="11"/>
  <c r="F1361" i="11"/>
  <c r="F1362" i="11"/>
  <c r="F1358" i="11"/>
  <c r="G1358" i="11" s="1"/>
  <c r="F420" i="11"/>
  <c r="F1059" i="11"/>
  <c r="G1059" i="11" s="1"/>
  <c r="F1359" i="11"/>
  <c r="F2173" i="11"/>
  <c r="G2173" i="11" s="1"/>
  <c r="F2174" i="11"/>
  <c r="F2175" i="11"/>
  <c r="F2176" i="11"/>
  <c r="F2177" i="11"/>
  <c r="G2178" i="11" s="1"/>
  <c r="F581" i="11"/>
  <c r="G581" i="11" s="1"/>
  <c r="F1223" i="11"/>
  <c r="G1223" i="11" s="1"/>
  <c r="F1563" i="11"/>
  <c r="F2393" i="11"/>
  <c r="G2394" i="11" s="1"/>
  <c r="I2394" i="11" s="1"/>
  <c r="F2816" i="11"/>
  <c r="G2816" i="11" s="1"/>
  <c r="F2817" i="11"/>
  <c r="F2818" i="11"/>
  <c r="F2819" i="11"/>
  <c r="F2904" i="11"/>
  <c r="F2905" i="11"/>
  <c r="F2906" i="11"/>
  <c r="F2907" i="11"/>
  <c r="F2908" i="11"/>
  <c r="F2909" i="11"/>
  <c r="F2898" i="11"/>
  <c r="G2898" i="11" s="1"/>
  <c r="F2910" i="11"/>
  <c r="F2899" i="11"/>
  <c r="F2911" i="11"/>
  <c r="F2900" i="11"/>
  <c r="F2912" i="11"/>
  <c r="G2913" i="11" s="1"/>
  <c r="F2901" i="11"/>
  <c r="F2902" i="11"/>
  <c r="F2903" i="11"/>
  <c r="F2957" i="11"/>
  <c r="F2958" i="11"/>
  <c r="F3042" i="11"/>
  <c r="F3078" i="11"/>
  <c r="F2959" i="11"/>
  <c r="F3043" i="11"/>
  <c r="F3079" i="11"/>
  <c r="F3103" i="11"/>
  <c r="F2960" i="11"/>
  <c r="F3044" i="11"/>
  <c r="G3045" i="11" s="1"/>
  <c r="F3104" i="11"/>
  <c r="F2961" i="11"/>
  <c r="F3105" i="11"/>
  <c r="F2962" i="11"/>
  <c r="F3106" i="11"/>
  <c r="F2963" i="11"/>
  <c r="F3047" i="11"/>
  <c r="F3107" i="11"/>
  <c r="G3108" i="11" s="1"/>
  <c r="F2964" i="11"/>
  <c r="F3048" i="11"/>
  <c r="F2953" i="11"/>
  <c r="G2953" i="11" s="1"/>
  <c r="F2965" i="11"/>
  <c r="G2966" i="11" s="1"/>
  <c r="F3049" i="11"/>
  <c r="F2954" i="11"/>
  <c r="F2955" i="11"/>
  <c r="F2956" i="11"/>
  <c r="F484" i="11"/>
  <c r="F485" i="11"/>
  <c r="F486" i="11"/>
  <c r="F487" i="11"/>
  <c r="F488" i="11"/>
  <c r="F489" i="11"/>
  <c r="F1444" i="11"/>
  <c r="F1456" i="11"/>
  <c r="F1445" i="11"/>
  <c r="F1457" i="11"/>
  <c r="F1446" i="11"/>
  <c r="F1447" i="11"/>
  <c r="F1448" i="11"/>
  <c r="F1137" i="11"/>
  <c r="F1449" i="11"/>
  <c r="F1138" i="11"/>
  <c r="F1450" i="11"/>
  <c r="F1139" i="11"/>
  <c r="F1439" i="11"/>
  <c r="F1451" i="11"/>
  <c r="F1140" i="11"/>
  <c r="F1440" i="11"/>
  <c r="F1452" i="11"/>
  <c r="F1141" i="11"/>
  <c r="F1441" i="11"/>
  <c r="F1453" i="11"/>
  <c r="F1142" i="11"/>
  <c r="F1442" i="11"/>
  <c r="F1454" i="11"/>
  <c r="F1443" i="11"/>
  <c r="F1455" i="11"/>
  <c r="F2292" i="11"/>
  <c r="F2293" i="11"/>
  <c r="F2294" i="11"/>
  <c r="F2289" i="11"/>
  <c r="F2290" i="11"/>
  <c r="F2291" i="11"/>
  <c r="F638" i="11"/>
  <c r="F639" i="11"/>
  <c r="F637" i="11"/>
  <c r="F1277" i="11"/>
  <c r="G1277" i="11" s="1"/>
  <c r="F1278" i="11"/>
  <c r="F1279" i="11"/>
  <c r="F1280" i="11"/>
  <c r="F636" i="11"/>
  <c r="F2028" i="11"/>
  <c r="F2760" i="11"/>
  <c r="F2029" i="11"/>
  <c r="F2761" i="11"/>
  <c r="F2030" i="11"/>
  <c r="F2022" i="11"/>
  <c r="G2022" i="11" s="1"/>
  <c r="F2023" i="11"/>
  <c r="F2024" i="11"/>
  <c r="F2025" i="11"/>
  <c r="F2757" i="11"/>
  <c r="F2026" i="11"/>
  <c r="F2758" i="11"/>
  <c r="F2027" i="11"/>
  <c r="F2759" i="11"/>
  <c r="F2883" i="11"/>
  <c r="F2884" i="11"/>
  <c r="F2777" i="11"/>
  <c r="G2777" i="11" s="1"/>
  <c r="F2885" i="11"/>
  <c r="F2778" i="11"/>
  <c r="F2838" i="11"/>
  <c r="F2886" i="11"/>
  <c r="G2887" i="11" s="1"/>
  <c r="F2779" i="11"/>
  <c r="G2780" i="11" s="1"/>
  <c r="F2839" i="11"/>
  <c r="G2840" i="11" s="1"/>
  <c r="F3081" i="11"/>
  <c r="G3081" i="11" s="1"/>
  <c r="F3082" i="11"/>
  <c r="F2928" i="11"/>
  <c r="F2929" i="11"/>
  <c r="F2930" i="11"/>
  <c r="F2931" i="11"/>
  <c r="F2932" i="11"/>
  <c r="F2923" i="11"/>
  <c r="G2923" i="11" s="1"/>
  <c r="F2935" i="11"/>
  <c r="F2924" i="11"/>
  <c r="F2925" i="11"/>
  <c r="F2926" i="11"/>
  <c r="F3017" i="11"/>
  <c r="F3029" i="11"/>
  <c r="F3113" i="11"/>
  <c r="F3018" i="11"/>
  <c r="F3030" i="11"/>
  <c r="F3054" i="11"/>
  <c r="F3114" i="11"/>
  <c r="F3019" i="11"/>
  <c r="F3031" i="11"/>
  <c r="F3055" i="11"/>
  <c r="F3115" i="11"/>
  <c r="F3020" i="11"/>
  <c r="F3032" i="11"/>
  <c r="F3056" i="11"/>
  <c r="F3116" i="11"/>
  <c r="F2927" i="11"/>
  <c r="F3009" i="11"/>
  <c r="G3009" i="11" s="1"/>
  <c r="F3021" i="11"/>
  <c r="F3033" i="11"/>
  <c r="F3057" i="11"/>
  <c r="F3117" i="11"/>
  <c r="F2933" i="11"/>
  <c r="F3010" i="11"/>
  <c r="F3022" i="11"/>
  <c r="F3034" i="11"/>
  <c r="F3058" i="11"/>
  <c r="F3118" i="11"/>
  <c r="F2934" i="11"/>
  <c r="F3011" i="11"/>
  <c r="F3023" i="11"/>
  <c r="F3035" i="11"/>
  <c r="F3059" i="11"/>
  <c r="F2936" i="11"/>
  <c r="G2936" i="11" s="1"/>
  <c r="I2936" i="11" s="1"/>
  <c r="F3012" i="11"/>
  <c r="F3024" i="11"/>
  <c r="F3060" i="11"/>
  <c r="F3132" i="11"/>
  <c r="F2937" i="11"/>
  <c r="F3013" i="11"/>
  <c r="F3025" i="11"/>
  <c r="F3061" i="11"/>
  <c r="F3085" i="11"/>
  <c r="G3085" i="11" s="1"/>
  <c r="F3133" i="11"/>
  <c r="F2938" i="11"/>
  <c r="F3014" i="11"/>
  <c r="F3026" i="11"/>
  <c r="F3062" i="11"/>
  <c r="F3134" i="11"/>
  <c r="F3015" i="11"/>
  <c r="F3027" i="11"/>
  <c r="F3135" i="11"/>
  <c r="F3016" i="11"/>
  <c r="F3028" i="11"/>
  <c r="F3112" i="11"/>
  <c r="G3112" i="11" s="1"/>
  <c r="F494" i="11"/>
  <c r="F506" i="11"/>
  <c r="F518" i="11"/>
  <c r="F530" i="11"/>
  <c r="F542" i="11"/>
  <c r="F495" i="11"/>
  <c r="F507" i="11"/>
  <c r="F519" i="11"/>
  <c r="F531" i="11"/>
  <c r="F543" i="11"/>
  <c r="F555" i="11"/>
  <c r="G555" i="11" s="1"/>
  <c r="I555" i="11" s="1"/>
  <c r="F496" i="11"/>
  <c r="F508" i="11"/>
  <c r="F520" i="11"/>
  <c r="F532" i="11"/>
  <c r="F544" i="11"/>
  <c r="F556" i="11"/>
  <c r="F497" i="11"/>
  <c r="F509" i="11"/>
  <c r="F521" i="11"/>
  <c r="F533" i="11"/>
  <c r="F545" i="11"/>
  <c r="F557" i="11"/>
  <c r="F498" i="11"/>
  <c r="F510" i="11"/>
  <c r="F522" i="11"/>
  <c r="F534" i="11"/>
  <c r="F546" i="11"/>
  <c r="F558" i="11"/>
  <c r="F499" i="11"/>
  <c r="F511" i="11"/>
  <c r="F523" i="11"/>
  <c r="F535" i="11"/>
  <c r="F547" i="11"/>
  <c r="F559" i="11"/>
  <c r="F500" i="11"/>
  <c r="F512" i="11"/>
  <c r="F524" i="11"/>
  <c r="F536" i="11"/>
  <c r="F548" i="11"/>
  <c r="F560" i="11"/>
  <c r="F501" i="11"/>
  <c r="F513" i="11"/>
  <c r="F525" i="11"/>
  <c r="F537" i="11"/>
  <c r="F549" i="11"/>
  <c r="F561" i="11"/>
  <c r="G562" i="11" s="1"/>
  <c r="F490" i="11"/>
  <c r="F502" i="11"/>
  <c r="F514" i="11"/>
  <c r="F526" i="11"/>
  <c r="F538" i="11"/>
  <c r="F550" i="11"/>
  <c r="F491" i="11"/>
  <c r="F503" i="11"/>
  <c r="F515" i="11"/>
  <c r="F527" i="11"/>
  <c r="F539" i="11"/>
  <c r="F551" i="11"/>
  <c r="F493" i="11"/>
  <c r="F505" i="11"/>
  <c r="F517" i="11"/>
  <c r="F529" i="11"/>
  <c r="F541" i="11"/>
  <c r="F553" i="11"/>
  <c r="G554" i="11" s="1"/>
  <c r="I554" i="11" s="1"/>
  <c r="F1144" i="11"/>
  <c r="F1156" i="11"/>
  <c r="F1168" i="11"/>
  <c r="F1180" i="11"/>
  <c r="F1192" i="11"/>
  <c r="F1204" i="11"/>
  <c r="F1468" i="11"/>
  <c r="F1480" i="11"/>
  <c r="F1492" i="11"/>
  <c r="F1504" i="11"/>
  <c r="F1516" i="11"/>
  <c r="F1528" i="11"/>
  <c r="F1145" i="11"/>
  <c r="F1157" i="11"/>
  <c r="F1169" i="11"/>
  <c r="G1169" i="11" s="1"/>
  <c r="I1169" i="11" s="1"/>
  <c r="F1181" i="11"/>
  <c r="G1181" i="11" s="1"/>
  <c r="I1181" i="11" s="1"/>
  <c r="F1193" i="11"/>
  <c r="G1193" i="11" s="1"/>
  <c r="I1193" i="11" s="1"/>
  <c r="F1205" i="11"/>
  <c r="G1205" i="11" s="1"/>
  <c r="I1205" i="11" s="1"/>
  <c r="F1469" i="11"/>
  <c r="G1469" i="11" s="1"/>
  <c r="I1469" i="11" s="1"/>
  <c r="F1481" i="11"/>
  <c r="G1481" i="11" s="1"/>
  <c r="I1481" i="11" s="1"/>
  <c r="F1493" i="11"/>
  <c r="F1505" i="11"/>
  <c r="F1517" i="11"/>
  <c r="F1529" i="11"/>
  <c r="F1146" i="11"/>
  <c r="F1158" i="11"/>
  <c r="F1170" i="11"/>
  <c r="F1182" i="11"/>
  <c r="G1182" i="11" s="1"/>
  <c r="I1182" i="11" s="1"/>
  <c r="F1194" i="11"/>
  <c r="G1194" i="11" s="1"/>
  <c r="I1194" i="11" s="1"/>
  <c r="F1206" i="11"/>
  <c r="G1206" i="11" s="1"/>
  <c r="I1206" i="11" s="1"/>
  <c r="F1458" i="11"/>
  <c r="F1470" i="11"/>
  <c r="F1482" i="11"/>
  <c r="F1494" i="11"/>
  <c r="F1506" i="11"/>
  <c r="F1518" i="11"/>
  <c r="F1530" i="11"/>
  <c r="F1147" i="11"/>
  <c r="F1159" i="11"/>
  <c r="F1171" i="11"/>
  <c r="F1183" i="11"/>
  <c r="F1195" i="11"/>
  <c r="F1459" i="11"/>
  <c r="G1459" i="11" s="1"/>
  <c r="I1459" i="11" s="1"/>
  <c r="F1471" i="11"/>
  <c r="G1471" i="11" s="1"/>
  <c r="I1471" i="11" s="1"/>
  <c r="F1483" i="11"/>
  <c r="G1483" i="11" s="1"/>
  <c r="I1483" i="11" s="1"/>
  <c r="F1495" i="11"/>
  <c r="G1495" i="11" s="1"/>
  <c r="I1495" i="11" s="1"/>
  <c r="F1507" i="11"/>
  <c r="G1507" i="11" s="1"/>
  <c r="I1507" i="11" s="1"/>
  <c r="F1519" i="11"/>
  <c r="F1531" i="11"/>
  <c r="F1148" i="11"/>
  <c r="G1148" i="11" s="1"/>
  <c r="I1148" i="11" s="1"/>
  <c r="F1160" i="11"/>
  <c r="F1172" i="11"/>
  <c r="G1172" i="11" s="1"/>
  <c r="I1172" i="11" s="1"/>
  <c r="F1184" i="11"/>
  <c r="G1184" i="11" s="1"/>
  <c r="I1184" i="11" s="1"/>
  <c r="F1196" i="11"/>
  <c r="F1460" i="11"/>
  <c r="G1460" i="11" s="1"/>
  <c r="I1460" i="11" s="1"/>
  <c r="F1472" i="11"/>
  <c r="G1472" i="11" s="1"/>
  <c r="I1472" i="11" s="1"/>
  <c r="F1484" i="11"/>
  <c r="G1484" i="11" s="1"/>
  <c r="I1484" i="11" s="1"/>
  <c r="F1496" i="11"/>
  <c r="G1496" i="11" s="1"/>
  <c r="I1496" i="11" s="1"/>
  <c r="F1508" i="11"/>
  <c r="F1520" i="11"/>
  <c r="F1532" i="11"/>
  <c r="G1532" i="11" s="1"/>
  <c r="I1532" i="11" s="1"/>
  <c r="F492" i="11"/>
  <c r="F1149" i="11"/>
  <c r="F1161" i="11"/>
  <c r="F1173" i="11"/>
  <c r="F1185" i="11"/>
  <c r="F1197" i="11"/>
  <c r="F1281" i="11"/>
  <c r="F1461" i="11"/>
  <c r="F1473" i="11"/>
  <c r="F1485" i="11"/>
  <c r="F1497" i="11"/>
  <c r="F1509" i="11"/>
  <c r="F1521" i="11"/>
  <c r="F1533" i="11"/>
  <c r="F504" i="11"/>
  <c r="F1150" i="11"/>
  <c r="F1162" i="11"/>
  <c r="F1174" i="11"/>
  <c r="F1186" i="11"/>
  <c r="F1198" i="11"/>
  <c r="F1282" i="11"/>
  <c r="F1462" i="11"/>
  <c r="F1474" i="11"/>
  <c r="F1486" i="11"/>
  <c r="F1498" i="11"/>
  <c r="F1510" i="11"/>
  <c r="F1522" i="11"/>
  <c r="F1534" i="11"/>
  <c r="G1535" i="11" s="1"/>
  <c r="F516" i="11"/>
  <c r="F1151" i="11"/>
  <c r="F1163" i="11"/>
  <c r="F1175" i="11"/>
  <c r="F1187" i="11"/>
  <c r="F1199" i="11"/>
  <c r="F1283" i="11"/>
  <c r="G1284" i="11" s="1"/>
  <c r="F1463" i="11"/>
  <c r="F1475" i="11"/>
  <c r="F1487" i="11"/>
  <c r="F1499" i="11"/>
  <c r="F1511" i="11"/>
  <c r="F1523" i="11"/>
  <c r="F528" i="11"/>
  <c r="F1152" i="11"/>
  <c r="F1164" i="11"/>
  <c r="F1176" i="11"/>
  <c r="F1188" i="11"/>
  <c r="F1200" i="11"/>
  <c r="F1464" i="11"/>
  <c r="G1464" i="11" s="1"/>
  <c r="I1464" i="11" s="1"/>
  <c r="F1476" i="11"/>
  <c r="G1476" i="11" s="1"/>
  <c r="I1476" i="11" s="1"/>
  <c r="F1488" i="11"/>
  <c r="G1488" i="11" s="1"/>
  <c r="I1488" i="11" s="1"/>
  <c r="F1500" i="11"/>
  <c r="G1500" i="11" s="1"/>
  <c r="I1500" i="11" s="1"/>
  <c r="F1512" i="11"/>
  <c r="G1512" i="11" s="1"/>
  <c r="I1512" i="11" s="1"/>
  <c r="F1524" i="11"/>
  <c r="G1524" i="11" s="1"/>
  <c r="I1524" i="11" s="1"/>
  <c r="F540" i="11"/>
  <c r="F1153" i="11"/>
  <c r="G1153" i="11" s="1"/>
  <c r="I1153" i="11" s="1"/>
  <c r="F1165" i="11"/>
  <c r="G1165" i="11" s="1"/>
  <c r="I1165" i="11" s="1"/>
  <c r="F1177" i="11"/>
  <c r="F1189" i="11"/>
  <c r="F1201" i="11"/>
  <c r="G1201" i="11" s="1"/>
  <c r="I1201" i="11" s="1"/>
  <c r="F1465" i="11"/>
  <c r="F1477" i="11"/>
  <c r="G1477" i="11" s="1"/>
  <c r="I1477" i="11" s="1"/>
  <c r="F1489" i="11"/>
  <c r="G1489" i="11" s="1"/>
  <c r="I1489" i="11" s="1"/>
  <c r="F1501" i="11"/>
  <c r="G1501" i="11" s="1"/>
  <c r="I1501" i="11" s="1"/>
  <c r="F1513" i="11"/>
  <c r="G1513" i="11" s="1"/>
  <c r="I1513" i="11" s="1"/>
  <c r="F1525" i="11"/>
  <c r="F552" i="11"/>
  <c r="F1154" i="11"/>
  <c r="G1154" i="11" s="1"/>
  <c r="I1154" i="11" s="1"/>
  <c r="F1166" i="11"/>
  <c r="G1166" i="11" s="1"/>
  <c r="I1166" i="11" s="1"/>
  <c r="F1178" i="11"/>
  <c r="G1178" i="11" s="1"/>
  <c r="I1178" i="11" s="1"/>
  <c r="F1190" i="11"/>
  <c r="G1190" i="11" s="1"/>
  <c r="I1190" i="11" s="1"/>
  <c r="F1202" i="11"/>
  <c r="G1202" i="11" s="1"/>
  <c r="I1202" i="11" s="1"/>
  <c r="F1466" i="11"/>
  <c r="F1478" i="11"/>
  <c r="G1478" i="11" s="1"/>
  <c r="I1478" i="11" s="1"/>
  <c r="F1490" i="11"/>
  <c r="G1490" i="11" s="1"/>
  <c r="I1490" i="11" s="1"/>
  <c r="F1502" i="11"/>
  <c r="G1502" i="11" s="1"/>
  <c r="I1502" i="11" s="1"/>
  <c r="F1514" i="11"/>
  <c r="G1514" i="11" s="1"/>
  <c r="I1514" i="11" s="1"/>
  <c r="F1526" i="11"/>
  <c r="F1143" i="11"/>
  <c r="F1155" i="11"/>
  <c r="G1155" i="11" s="1"/>
  <c r="I1155" i="11" s="1"/>
  <c r="F1167" i="11"/>
  <c r="G1167" i="11" s="1"/>
  <c r="I1167" i="11" s="1"/>
  <c r="F1179" i="11"/>
  <c r="F1191" i="11"/>
  <c r="G1191" i="11" s="1"/>
  <c r="I1191" i="11" s="1"/>
  <c r="F1203" i="11"/>
  <c r="G1203" i="11" s="1"/>
  <c r="I1203" i="11" s="1"/>
  <c r="F1467" i="11"/>
  <c r="G1467" i="11" s="1"/>
  <c r="I1467" i="11" s="1"/>
  <c r="F1479" i="11"/>
  <c r="G1479" i="11" s="1"/>
  <c r="I1479" i="11" s="1"/>
  <c r="F1491" i="11"/>
  <c r="G1491" i="11" s="1"/>
  <c r="I1491" i="11" s="1"/>
  <c r="F1503" i="11"/>
  <c r="F1515" i="11"/>
  <c r="G1515" i="11" s="1"/>
  <c r="I1515" i="11" s="1"/>
  <c r="F1527" i="11"/>
  <c r="G1527" i="11" s="1"/>
  <c r="I1527" i="11" s="1"/>
  <c r="F2304" i="11"/>
  <c r="F2316" i="11"/>
  <c r="F2328" i="11"/>
  <c r="F2340" i="11"/>
  <c r="F2352" i="11"/>
  <c r="F2364" i="11"/>
  <c r="F2305" i="11"/>
  <c r="F2317" i="11"/>
  <c r="F2329" i="11"/>
  <c r="F2341" i="11"/>
  <c r="F2353" i="11"/>
  <c r="F2365" i="11"/>
  <c r="F2306" i="11"/>
  <c r="F2318" i="11"/>
  <c r="F2330" i="11"/>
  <c r="F2342" i="11"/>
  <c r="F2354" i="11"/>
  <c r="F2366" i="11"/>
  <c r="F2295" i="11"/>
  <c r="F2307" i="11"/>
  <c r="F2319" i="11"/>
  <c r="F2331" i="11"/>
  <c r="F2343" i="11"/>
  <c r="F2355" i="11"/>
  <c r="F2367" i="11"/>
  <c r="G2368" i="11" s="1"/>
  <c r="F2296" i="11"/>
  <c r="F2308" i="11"/>
  <c r="F2320" i="11"/>
  <c r="F2332" i="11"/>
  <c r="F2344" i="11"/>
  <c r="F2356" i="11"/>
  <c r="F2297" i="11"/>
  <c r="F2309" i="11"/>
  <c r="F2321" i="11"/>
  <c r="F2333" i="11"/>
  <c r="F2345" i="11"/>
  <c r="F2357" i="11"/>
  <c r="F2298" i="11"/>
  <c r="F2310" i="11"/>
  <c r="F2322" i="11"/>
  <c r="F2334" i="11"/>
  <c r="F2346" i="11"/>
  <c r="F2358" i="11"/>
  <c r="F2299" i="11"/>
  <c r="F2311" i="11"/>
  <c r="F2323" i="11"/>
  <c r="F2335" i="11"/>
  <c r="F2347" i="11"/>
  <c r="F2359" i="11"/>
  <c r="F2300" i="11"/>
  <c r="F2312" i="11"/>
  <c r="F2324" i="11"/>
  <c r="F2336" i="11"/>
  <c r="F2348" i="11"/>
  <c r="F2360" i="11"/>
  <c r="F2301" i="11"/>
  <c r="F2313" i="11"/>
  <c r="F2325" i="11"/>
  <c r="F2337" i="11"/>
  <c r="F2349" i="11"/>
  <c r="F2361" i="11"/>
  <c r="F2302" i="11"/>
  <c r="F2314" i="11"/>
  <c r="F2326" i="11"/>
  <c r="F2338" i="11"/>
  <c r="F2350" i="11"/>
  <c r="F2362" i="11"/>
  <c r="F2303" i="11"/>
  <c r="F2315" i="11"/>
  <c r="F2327" i="11"/>
  <c r="F2339" i="11"/>
  <c r="F2351" i="11"/>
  <c r="F2363" i="11"/>
  <c r="F149" i="11"/>
  <c r="G149" i="11" s="1"/>
  <c r="F150" i="11"/>
  <c r="F151" i="11"/>
  <c r="F799" i="11"/>
  <c r="G799" i="11" s="1"/>
  <c r="F152" i="11"/>
  <c r="G153" i="11" s="1"/>
  <c r="F800" i="11"/>
  <c r="F801" i="11"/>
  <c r="F802" i="11"/>
  <c r="G803" i="11" s="1"/>
  <c r="F1326" i="11"/>
  <c r="F1327" i="11"/>
  <c r="F1328" i="11"/>
  <c r="F1329" i="11"/>
  <c r="F2142" i="11"/>
  <c r="G2142" i="11" s="1"/>
  <c r="F2143" i="11"/>
  <c r="F2144" i="11"/>
  <c r="F2145" i="11"/>
  <c r="G2146" i="11" s="1"/>
  <c r="F482" i="11"/>
  <c r="F483" i="11"/>
  <c r="F481" i="11"/>
  <c r="G481" i="11" s="1"/>
  <c r="F1134" i="11"/>
  <c r="G1134" i="11" s="1"/>
  <c r="F1135" i="11"/>
  <c r="F1136" i="11"/>
  <c r="F1436" i="11"/>
  <c r="G1436" i="11" s="1"/>
  <c r="F1437" i="11"/>
  <c r="F1438" i="11"/>
  <c r="F2286" i="11"/>
  <c r="G2286" i="11" s="1"/>
  <c r="F2287" i="11"/>
  <c r="F2288" i="11"/>
  <c r="F460" i="11"/>
  <c r="G460" i="11" s="1"/>
  <c r="F461" i="11"/>
  <c r="F462" i="11"/>
  <c r="F463" i="11"/>
  <c r="G464" i="11" s="1"/>
  <c r="F1415" i="11"/>
  <c r="G1415" i="11" s="1"/>
  <c r="F1116" i="11"/>
  <c r="F1416" i="11"/>
  <c r="F1117" i="11"/>
  <c r="G1118" i="11" s="1"/>
  <c r="F1417" i="11"/>
  <c r="F1418" i="11"/>
  <c r="F2268" i="11"/>
  <c r="G2269" i="11" s="1"/>
  <c r="F2265" i="11"/>
  <c r="G2265" i="11" s="1"/>
  <c r="F2266" i="11"/>
  <c r="F2267" i="11"/>
  <c r="F41" i="11"/>
  <c r="G41" i="11" s="1"/>
  <c r="F42" i="11"/>
  <c r="F43" i="11"/>
  <c r="G44" i="11" s="1"/>
  <c r="F691" i="11"/>
  <c r="F692" i="11"/>
  <c r="F693" i="11"/>
  <c r="G694" i="11" s="1"/>
  <c r="F1324" i="11"/>
  <c r="F1325" i="11"/>
  <c r="F1323" i="11"/>
  <c r="G1323" i="11" s="1"/>
  <c r="F2112" i="11"/>
  <c r="G2112" i="11" s="1"/>
  <c r="F2113" i="11"/>
  <c r="F2114" i="11"/>
  <c r="F2880" i="11"/>
  <c r="F2881" i="11"/>
  <c r="F2882" i="11"/>
  <c r="F2879" i="11"/>
  <c r="F566" i="11"/>
  <c r="F567" i="11"/>
  <c r="F568" i="11"/>
  <c r="F569" i="11"/>
  <c r="G570" i="11" s="1"/>
  <c r="F563" i="11"/>
  <c r="G563" i="11" s="1"/>
  <c r="F565" i="11"/>
  <c r="F1540" i="11"/>
  <c r="F1541" i="11"/>
  <c r="F1542" i="11"/>
  <c r="F1207" i="11"/>
  <c r="F1543" i="11"/>
  <c r="G1544" i="11" s="1"/>
  <c r="F1208" i="11"/>
  <c r="F1209" i="11"/>
  <c r="F1210" i="11"/>
  <c r="F1211" i="11"/>
  <c r="F1212" i="11"/>
  <c r="F1213" i="11"/>
  <c r="G1214" i="11" s="1"/>
  <c r="F1537" i="11"/>
  <c r="F1538" i="11"/>
  <c r="F564" i="11"/>
  <c r="F1539" i="11"/>
  <c r="F2369" i="11"/>
  <c r="G2369" i="11" s="1"/>
  <c r="F2370" i="11"/>
  <c r="F2371" i="11"/>
  <c r="F2372" i="11"/>
  <c r="F2373" i="11"/>
  <c r="F2374" i="11"/>
  <c r="F2375" i="11"/>
  <c r="G2376" i="11" s="1"/>
  <c r="F2940" i="11"/>
  <c r="F2941" i="11"/>
  <c r="F2939" i="11"/>
  <c r="F640" i="11"/>
  <c r="F641" i="11"/>
  <c r="F642" i="11"/>
  <c r="F643" i="11"/>
  <c r="F644" i="11"/>
  <c r="F645" i="11"/>
  <c r="F646" i="11"/>
  <c r="F647" i="11"/>
  <c r="F648" i="11"/>
  <c r="G649" i="11" s="1"/>
  <c r="F2040" i="11"/>
  <c r="F2041" i="11"/>
  <c r="G2042" i="11" s="1"/>
  <c r="F2762" i="11"/>
  <c r="F2031" i="11"/>
  <c r="F2763" i="11"/>
  <c r="F2032" i="11"/>
  <c r="F2764" i="11"/>
  <c r="F2033" i="11"/>
  <c r="F2765" i="11"/>
  <c r="F2034" i="11"/>
  <c r="F2766" i="11"/>
  <c r="F2035" i="11"/>
  <c r="F2767" i="11"/>
  <c r="F2036" i="11"/>
  <c r="F2768" i="11"/>
  <c r="F2037" i="11"/>
  <c r="F2769" i="11"/>
  <c r="F2038" i="11"/>
  <c r="F2770" i="11"/>
  <c r="F2039" i="11"/>
  <c r="F2771" i="11"/>
  <c r="G2772" i="11" s="1"/>
  <c r="F1588" i="11"/>
  <c r="F1600" i="11"/>
  <c r="F1612" i="11"/>
  <c r="F1624" i="11"/>
  <c r="F1636" i="11"/>
  <c r="F1648" i="11"/>
  <c r="F1660" i="11"/>
  <c r="F1672" i="11"/>
  <c r="F1684" i="11"/>
  <c r="F1696" i="11"/>
  <c r="F1708" i="11"/>
  <c r="F1720" i="11"/>
  <c r="F1732" i="11"/>
  <c r="F1744" i="11"/>
  <c r="F1756" i="11"/>
  <c r="F1768" i="11"/>
  <c r="F1780" i="11"/>
  <c r="F1792" i="11"/>
  <c r="F1816" i="11"/>
  <c r="F1828" i="11"/>
  <c r="F1840" i="11"/>
  <c r="F1852" i="11"/>
  <c r="F1864" i="11"/>
  <c r="F1876" i="11"/>
  <c r="F1888" i="11"/>
  <c r="F1900" i="11"/>
  <c r="F1912" i="11"/>
  <c r="F1924" i="11"/>
  <c r="F1936" i="11"/>
  <c r="F1589" i="11"/>
  <c r="F1601" i="11"/>
  <c r="F1613" i="11"/>
  <c r="F1625" i="11"/>
  <c r="F1637" i="11"/>
  <c r="F1649" i="11"/>
  <c r="F1661" i="11"/>
  <c r="F1673" i="11"/>
  <c r="F1685" i="11"/>
  <c r="F1697" i="11"/>
  <c r="F1709" i="11"/>
  <c r="F1721" i="11"/>
  <c r="F1733" i="11"/>
  <c r="F1745" i="11"/>
  <c r="F1757" i="11"/>
  <c r="F1769" i="11"/>
  <c r="F1781" i="11"/>
  <c r="F1793" i="11"/>
  <c r="F1805" i="11"/>
  <c r="G1805" i="11" s="1"/>
  <c r="I1805" i="11" s="1"/>
  <c r="F1817" i="11"/>
  <c r="F1829" i="11"/>
  <c r="F1841" i="11"/>
  <c r="F1853" i="11"/>
  <c r="F1865" i="11"/>
  <c r="F1877" i="11"/>
  <c r="F1889" i="11"/>
  <c r="F1901" i="11"/>
  <c r="F1913" i="11"/>
  <c r="F1925" i="11"/>
  <c r="F1590" i="11"/>
  <c r="F1602" i="11"/>
  <c r="F1614" i="11"/>
  <c r="F1626" i="11"/>
  <c r="F1638" i="11"/>
  <c r="F1650" i="11"/>
  <c r="F1662" i="11"/>
  <c r="F1674" i="11"/>
  <c r="F1686" i="11"/>
  <c r="F1698" i="11"/>
  <c r="F1710" i="11"/>
  <c r="F1722" i="11"/>
  <c r="F1734" i="11"/>
  <c r="F1746" i="11"/>
  <c r="F1758" i="11"/>
  <c r="F1770" i="11"/>
  <c r="F1782" i="11"/>
  <c r="F1794" i="11"/>
  <c r="F1806" i="11"/>
  <c r="F1818" i="11"/>
  <c r="F1830" i="11"/>
  <c r="F1842" i="11"/>
  <c r="F1854" i="11"/>
  <c r="F1866" i="11"/>
  <c r="F1878" i="11"/>
  <c r="F1890" i="11"/>
  <c r="F1902" i="11"/>
  <c r="F1914" i="11"/>
  <c r="F1591" i="11"/>
  <c r="F1603" i="11"/>
  <c r="F1615" i="11"/>
  <c r="F1627" i="11"/>
  <c r="F1639" i="11"/>
  <c r="F1651" i="11"/>
  <c r="F1663" i="11"/>
  <c r="F1675" i="11"/>
  <c r="F1687" i="11"/>
  <c r="F1699" i="11"/>
  <c r="F1711" i="11"/>
  <c r="F1723" i="11"/>
  <c r="F1735" i="11"/>
  <c r="F1747" i="11"/>
  <c r="F1759" i="11"/>
  <c r="F1771" i="11"/>
  <c r="F1783" i="11"/>
  <c r="F1795" i="11"/>
  <c r="F1807" i="11"/>
  <c r="F1819" i="11"/>
  <c r="F1831" i="11"/>
  <c r="F1843" i="11"/>
  <c r="F1855" i="11"/>
  <c r="F1867" i="11"/>
  <c r="F1879" i="11"/>
  <c r="F1891" i="11"/>
  <c r="F1903" i="11"/>
  <c r="F1915" i="11"/>
  <c r="F1592" i="11"/>
  <c r="F1604" i="11"/>
  <c r="F1616" i="11"/>
  <c r="F1628" i="11"/>
  <c r="F1640" i="11"/>
  <c r="F1652" i="11"/>
  <c r="F1664" i="11"/>
  <c r="F1676" i="11"/>
  <c r="F1688" i="11"/>
  <c r="F1700" i="11"/>
  <c r="F1712" i="11"/>
  <c r="F1724" i="11"/>
  <c r="F1736" i="11"/>
  <c r="F1748" i="11"/>
  <c r="F1760" i="11"/>
  <c r="F1772" i="11"/>
  <c r="F1784" i="11"/>
  <c r="F1796" i="11"/>
  <c r="F1808" i="11"/>
  <c r="F1820" i="11"/>
  <c r="F1832" i="11"/>
  <c r="F1844" i="11"/>
  <c r="F1856" i="11"/>
  <c r="F1868" i="11"/>
  <c r="F1880" i="11"/>
  <c r="F1892" i="11"/>
  <c r="F1904" i="11"/>
  <c r="F1916" i="11"/>
  <c r="F1928" i="11"/>
  <c r="F1245" i="11"/>
  <c r="G1245" i="11" s="1"/>
  <c r="F1593" i="11"/>
  <c r="F1605" i="11"/>
  <c r="F1617" i="11"/>
  <c r="F1629" i="11"/>
  <c r="F1641" i="11"/>
  <c r="F1653" i="11"/>
  <c r="F1665" i="11"/>
  <c r="F1677" i="11"/>
  <c r="F1689" i="11"/>
  <c r="F1701" i="11"/>
  <c r="F1713" i="11"/>
  <c r="F1725" i="11"/>
  <c r="F1737" i="11"/>
  <c r="F1749" i="11"/>
  <c r="F1761" i="11"/>
  <c r="F1773" i="11"/>
  <c r="F1785" i="11"/>
  <c r="F1797" i="11"/>
  <c r="F1809" i="11"/>
  <c r="F1821" i="11"/>
  <c r="F1833" i="11"/>
  <c r="F1845" i="11"/>
  <c r="F1857" i="11"/>
  <c r="F1869" i="11"/>
  <c r="F1881" i="11"/>
  <c r="F1893" i="11"/>
  <c r="F1905" i="11"/>
  <c r="F1917" i="11"/>
  <c r="F1929" i="11"/>
  <c r="F1246" i="11"/>
  <c r="G1247" i="11" s="1"/>
  <c r="F1594" i="11"/>
  <c r="F1606" i="11"/>
  <c r="F1618" i="11"/>
  <c r="F1630" i="11"/>
  <c r="F1642" i="11"/>
  <c r="F1654" i="11"/>
  <c r="F1666" i="11"/>
  <c r="F1678" i="11"/>
  <c r="F1690" i="11"/>
  <c r="F1702" i="11"/>
  <c r="F1714" i="11"/>
  <c r="F1726" i="11"/>
  <c r="F1738" i="11"/>
  <c r="F1750" i="11"/>
  <c r="F1762" i="11"/>
  <c r="F1774" i="11"/>
  <c r="F1786" i="11"/>
  <c r="F1798" i="11"/>
  <c r="F1810" i="11"/>
  <c r="F1822" i="11"/>
  <c r="F1834" i="11"/>
  <c r="F1846" i="11"/>
  <c r="F1858" i="11"/>
  <c r="F1870" i="11"/>
  <c r="F1882" i="11"/>
  <c r="F1894" i="11"/>
  <c r="F1906" i="11"/>
  <c r="F1918" i="11"/>
  <c r="F1930" i="11"/>
  <c r="F1595" i="11"/>
  <c r="F1607" i="11"/>
  <c r="F1619" i="11"/>
  <c r="F1631" i="11"/>
  <c r="F1643" i="11"/>
  <c r="F1655" i="11"/>
  <c r="F1667" i="11"/>
  <c r="F1679" i="11"/>
  <c r="F1691" i="11"/>
  <c r="F1703" i="11"/>
  <c r="F1715" i="11"/>
  <c r="F1727" i="11"/>
  <c r="F1739" i="11"/>
  <c r="F1751" i="11"/>
  <c r="F1763" i="11"/>
  <c r="F1775" i="11"/>
  <c r="F1787" i="11"/>
  <c r="F1799" i="11"/>
  <c r="F1811" i="11"/>
  <c r="F1823" i="11"/>
  <c r="F1835" i="11"/>
  <c r="F1847" i="11"/>
  <c r="F1859" i="11"/>
  <c r="F1883" i="11"/>
  <c r="F1895" i="11"/>
  <c r="F1907" i="11"/>
  <c r="F1919" i="11"/>
  <c r="F1931" i="11"/>
  <c r="F1943" i="11"/>
  <c r="F1596" i="11"/>
  <c r="F1608" i="11"/>
  <c r="F1620" i="11"/>
  <c r="F1632" i="11"/>
  <c r="F1644" i="11"/>
  <c r="F1656" i="11"/>
  <c r="F1668" i="11"/>
  <c r="F1680" i="11"/>
  <c r="F1692" i="11"/>
  <c r="F1704" i="11"/>
  <c r="F1716" i="11"/>
  <c r="F1728" i="11"/>
  <c r="F1740" i="11"/>
  <c r="F1752" i="11"/>
  <c r="F1764" i="11"/>
  <c r="F1776" i="11"/>
  <c r="F1788" i="11"/>
  <c r="F1800" i="11"/>
  <c r="F1812" i="11"/>
  <c r="F1824" i="11"/>
  <c r="F1836" i="11"/>
  <c r="F1848" i="11"/>
  <c r="F1860" i="11"/>
  <c r="F1872" i="11"/>
  <c r="G1872" i="11" s="1"/>
  <c r="I1872" i="11" s="1"/>
  <c r="F1884" i="11"/>
  <c r="F1896" i="11"/>
  <c r="F1908" i="11"/>
  <c r="F1920" i="11"/>
  <c r="F1597" i="11"/>
  <c r="F1609" i="11"/>
  <c r="F1621" i="11"/>
  <c r="F1633" i="11"/>
  <c r="F1645" i="11"/>
  <c r="F1657" i="11"/>
  <c r="F1669" i="11"/>
  <c r="F1681" i="11"/>
  <c r="F1693" i="11"/>
  <c r="F1705" i="11"/>
  <c r="F1717" i="11"/>
  <c r="F1729" i="11"/>
  <c r="F1741" i="11"/>
  <c r="F1753" i="11"/>
  <c r="F1765" i="11"/>
  <c r="F1777" i="11"/>
  <c r="F1789" i="11"/>
  <c r="F1801" i="11"/>
  <c r="F1813" i="11"/>
  <c r="F1825" i="11"/>
  <c r="F1837" i="11"/>
  <c r="F1849" i="11"/>
  <c r="F1861" i="11"/>
  <c r="F1873" i="11"/>
  <c r="F1885" i="11"/>
  <c r="F1897" i="11"/>
  <c r="F1909" i="11"/>
  <c r="F1921" i="11"/>
  <c r="F1598" i="11"/>
  <c r="F1610" i="11"/>
  <c r="F1622" i="11"/>
  <c r="F1634" i="11"/>
  <c r="F1646" i="11"/>
  <c r="F1658" i="11"/>
  <c r="F1670" i="11"/>
  <c r="F1682" i="11"/>
  <c r="F1694" i="11"/>
  <c r="F1706" i="11"/>
  <c r="F1718" i="11"/>
  <c r="F1730" i="11"/>
  <c r="F1742" i="11"/>
  <c r="F1754" i="11"/>
  <c r="F1766" i="11"/>
  <c r="F1778" i="11"/>
  <c r="F1790" i="11"/>
  <c r="F1802" i="11"/>
  <c r="F1814" i="11"/>
  <c r="F1826" i="11"/>
  <c r="F1838" i="11"/>
  <c r="F1850" i="11"/>
  <c r="F1862" i="11"/>
  <c r="F1874" i="11"/>
  <c r="F1886" i="11"/>
  <c r="F1898" i="11"/>
  <c r="F1910" i="11"/>
  <c r="F1922" i="11"/>
  <c r="F1934" i="11"/>
  <c r="F1587" i="11"/>
  <c r="G1587" i="11" s="1"/>
  <c r="F1599" i="11"/>
  <c r="F1611" i="11"/>
  <c r="F1623" i="11"/>
  <c r="F1635" i="11"/>
  <c r="F1647" i="11"/>
  <c r="F1659" i="11"/>
  <c r="F1671" i="11"/>
  <c r="F1683" i="11"/>
  <c r="F1695" i="11"/>
  <c r="F1707" i="11"/>
  <c r="F1719" i="11"/>
  <c r="F1731" i="11"/>
  <c r="F1743" i="11"/>
  <c r="F1755" i="11"/>
  <c r="F1767" i="11"/>
  <c r="F1779" i="11"/>
  <c r="F1791" i="11"/>
  <c r="F1803" i="11"/>
  <c r="G1804" i="11" s="1"/>
  <c r="I1804" i="11" s="1"/>
  <c r="F1815" i="11"/>
  <c r="F1827" i="11"/>
  <c r="F1839" i="11"/>
  <c r="F1851" i="11"/>
  <c r="F1863" i="11"/>
  <c r="F1875" i="11"/>
  <c r="F1887" i="11"/>
  <c r="F1899" i="11"/>
  <c r="F1911" i="11"/>
  <c r="F1923" i="11"/>
  <c r="F1935" i="11"/>
  <c r="F1944" i="11"/>
  <c r="F1956" i="11"/>
  <c r="F1968" i="11"/>
  <c r="F2052" i="11"/>
  <c r="F2064" i="11"/>
  <c r="F2424" i="11"/>
  <c r="F2436" i="11"/>
  <c r="F2448" i="11"/>
  <c r="F2460" i="11"/>
  <c r="F2472" i="11"/>
  <c r="F2484" i="11"/>
  <c r="F2496" i="11"/>
  <c r="F2508" i="11"/>
  <c r="F2520" i="11"/>
  <c r="F2532" i="11"/>
  <c r="F2544" i="11"/>
  <c r="F2556" i="11"/>
  <c r="F2568" i="11"/>
  <c r="F2580" i="11"/>
  <c r="F2592" i="11"/>
  <c r="F2604" i="11"/>
  <c r="F2616" i="11"/>
  <c r="F2628" i="11"/>
  <c r="F2640" i="11"/>
  <c r="F2652" i="11"/>
  <c r="F2664" i="11"/>
  <c r="F2676" i="11"/>
  <c r="F2688" i="11"/>
  <c r="F2700" i="11"/>
  <c r="F2712" i="11"/>
  <c r="F2724" i="11"/>
  <c r="G2725" i="11" s="1"/>
  <c r="F1945" i="11"/>
  <c r="F1957" i="11"/>
  <c r="F1969" i="11"/>
  <c r="F2053" i="11"/>
  <c r="F2065" i="11"/>
  <c r="F2425" i="11"/>
  <c r="F2437" i="11"/>
  <c r="F2449" i="11"/>
  <c r="F2461" i="11"/>
  <c r="F2473" i="11"/>
  <c r="F2485" i="11"/>
  <c r="F2497" i="11"/>
  <c r="F2509" i="11"/>
  <c r="F2521" i="11"/>
  <c r="F2533" i="11"/>
  <c r="F2545" i="11"/>
  <c r="F2557" i="11"/>
  <c r="F2569" i="11"/>
  <c r="F2581" i="11"/>
  <c r="F2593" i="11"/>
  <c r="F2605" i="11"/>
  <c r="F2617" i="11"/>
  <c r="F2629" i="11"/>
  <c r="F2641" i="11"/>
  <c r="F2653" i="11"/>
  <c r="F2665" i="11"/>
  <c r="F2677" i="11"/>
  <c r="F2689" i="11"/>
  <c r="F2701" i="11"/>
  <c r="F2713" i="11"/>
  <c r="F1926" i="11"/>
  <c r="F1946" i="11"/>
  <c r="F1958" i="11"/>
  <c r="F1970" i="11"/>
  <c r="F2054" i="11"/>
  <c r="F2066" i="11"/>
  <c r="F2426" i="11"/>
  <c r="F2438" i="11"/>
  <c r="F2450" i="11"/>
  <c r="F2462" i="11"/>
  <c r="F2474" i="11"/>
  <c r="F2486" i="11"/>
  <c r="F2498" i="11"/>
  <c r="F2510" i="11"/>
  <c r="F2522" i="11"/>
  <c r="F2534" i="11"/>
  <c r="F2546" i="11"/>
  <c r="F2558" i="11"/>
  <c r="F2570" i="11"/>
  <c r="F2582" i="11"/>
  <c r="F2594" i="11"/>
  <c r="F2606" i="11"/>
  <c r="F2618" i="11"/>
  <c r="F2630" i="11"/>
  <c r="F2642" i="11"/>
  <c r="F2654" i="11"/>
  <c r="F2666" i="11"/>
  <c r="F2678" i="11"/>
  <c r="F2690" i="11"/>
  <c r="F2702" i="11"/>
  <c r="F2714" i="11"/>
  <c r="F1927" i="11"/>
  <c r="F1947" i="11"/>
  <c r="F1959" i="11"/>
  <c r="F1971" i="11"/>
  <c r="F2055" i="11"/>
  <c r="F2067" i="11"/>
  <c r="F2427" i="11"/>
  <c r="F2439" i="11"/>
  <c r="F2451" i="11"/>
  <c r="F2463" i="11"/>
  <c r="F2475" i="11"/>
  <c r="F2487" i="11"/>
  <c r="F2499" i="11"/>
  <c r="F2511" i="11"/>
  <c r="F2523" i="11"/>
  <c r="F2535" i="11"/>
  <c r="F2547" i="11"/>
  <c r="F2559" i="11"/>
  <c r="F2571" i="11"/>
  <c r="F2583" i="11"/>
  <c r="F2595" i="11"/>
  <c r="F2607" i="11"/>
  <c r="F2619" i="11"/>
  <c r="F2631" i="11"/>
  <c r="F2643" i="11"/>
  <c r="F2655" i="11"/>
  <c r="F2667" i="11"/>
  <c r="F2679" i="11"/>
  <c r="F2691" i="11"/>
  <c r="F2703" i="11"/>
  <c r="F2715" i="11"/>
  <c r="F2943" i="11"/>
  <c r="F1932" i="11"/>
  <c r="F1948" i="11"/>
  <c r="F1960" i="11"/>
  <c r="F1972" i="11"/>
  <c r="F2056" i="11"/>
  <c r="F2068" i="11"/>
  <c r="F2428" i="11"/>
  <c r="F2440" i="11"/>
  <c r="F2452" i="11"/>
  <c r="F2464" i="11"/>
  <c r="F2476" i="11"/>
  <c r="F2488" i="11"/>
  <c r="F2500" i="11"/>
  <c r="F2512" i="11"/>
  <c r="F2524" i="11"/>
  <c r="F2536" i="11"/>
  <c r="F2548" i="11"/>
  <c r="F2560" i="11"/>
  <c r="F2572" i="11"/>
  <c r="F2584" i="11"/>
  <c r="F2596" i="11"/>
  <c r="F2608" i="11"/>
  <c r="F2620" i="11"/>
  <c r="F2632" i="11"/>
  <c r="F2644" i="11"/>
  <c r="F2656" i="11"/>
  <c r="F2668" i="11"/>
  <c r="F2680" i="11"/>
  <c r="F2692" i="11"/>
  <c r="F2704" i="11"/>
  <c r="F2716" i="11"/>
  <c r="F1933" i="11"/>
  <c r="F1949" i="11"/>
  <c r="F1961" i="11"/>
  <c r="F1973" i="11"/>
  <c r="F2057" i="11"/>
  <c r="F2069" i="11"/>
  <c r="F2417" i="11"/>
  <c r="G2417" i="11" s="1"/>
  <c r="F2429" i="11"/>
  <c r="F2441" i="11"/>
  <c r="F2453" i="11"/>
  <c r="F2465" i="11"/>
  <c r="F2477" i="11"/>
  <c r="F2489" i="11"/>
  <c r="F2501" i="11"/>
  <c r="F2513" i="11"/>
  <c r="F2525" i="11"/>
  <c r="F2537" i="11"/>
  <c r="F2549" i="11"/>
  <c r="F2561" i="11"/>
  <c r="F2573" i="11"/>
  <c r="F2585" i="11"/>
  <c r="F2597" i="11"/>
  <c r="F2609" i="11"/>
  <c r="F2621" i="11"/>
  <c r="F2633" i="11"/>
  <c r="F2645" i="11"/>
  <c r="F2657" i="11"/>
  <c r="F2669" i="11"/>
  <c r="F2681" i="11"/>
  <c r="F2693" i="11"/>
  <c r="F2705" i="11"/>
  <c r="F2717" i="11"/>
  <c r="F1937" i="11"/>
  <c r="F1950" i="11"/>
  <c r="F1962" i="11"/>
  <c r="F1974" i="11"/>
  <c r="F2058" i="11"/>
  <c r="F2418" i="11"/>
  <c r="F2430" i="11"/>
  <c r="F2442" i="11"/>
  <c r="F2454" i="11"/>
  <c r="F2466" i="11"/>
  <c r="F2478" i="11"/>
  <c r="F2490" i="11"/>
  <c r="F2502" i="11"/>
  <c r="F2514" i="11"/>
  <c r="F2526" i="11"/>
  <c r="F2538" i="11"/>
  <c r="F2550" i="11"/>
  <c r="F2562" i="11"/>
  <c r="F2574" i="11"/>
  <c r="F2586" i="11"/>
  <c r="F2598" i="11"/>
  <c r="F2610" i="11"/>
  <c r="F2622" i="11"/>
  <c r="F2634" i="11"/>
  <c r="F2646" i="11"/>
  <c r="F2658" i="11"/>
  <c r="F2670" i="11"/>
  <c r="F2682" i="11"/>
  <c r="F2694" i="11"/>
  <c r="F2706" i="11"/>
  <c r="F2718" i="11"/>
  <c r="F1938" i="11"/>
  <c r="F1951" i="11"/>
  <c r="F1963" i="11"/>
  <c r="F1975" i="11"/>
  <c r="F2047" i="11"/>
  <c r="G2047" i="11" s="1"/>
  <c r="F2059" i="11"/>
  <c r="F2071" i="11"/>
  <c r="F2419" i="11"/>
  <c r="F2431" i="11"/>
  <c r="F2443" i="11"/>
  <c r="F2455" i="11"/>
  <c r="F2467" i="11"/>
  <c r="F2479" i="11"/>
  <c r="F2491" i="11"/>
  <c r="F2503" i="11"/>
  <c r="F2515" i="11"/>
  <c r="F2527" i="11"/>
  <c r="F2539" i="11"/>
  <c r="F2551" i="11"/>
  <c r="F2563" i="11"/>
  <c r="F2575" i="11"/>
  <c r="F2587" i="11"/>
  <c r="F2599" i="11"/>
  <c r="F2611" i="11"/>
  <c r="F2623" i="11"/>
  <c r="F2635" i="11"/>
  <c r="F2647" i="11"/>
  <c r="F2659" i="11"/>
  <c r="F2671" i="11"/>
  <c r="F2683" i="11"/>
  <c r="F2695" i="11"/>
  <c r="F2707" i="11"/>
  <c r="F2719" i="11"/>
  <c r="F1939" i="11"/>
  <c r="F1952" i="11"/>
  <c r="F1964" i="11"/>
  <c r="F1976" i="11"/>
  <c r="G1977" i="11" s="1"/>
  <c r="F2048" i="11"/>
  <c r="F2060" i="11"/>
  <c r="F2072" i="11"/>
  <c r="G2073" i="11" s="1"/>
  <c r="F2420" i="11"/>
  <c r="F2432" i="11"/>
  <c r="F2444" i="11"/>
  <c r="F2456" i="11"/>
  <c r="F2468" i="11"/>
  <c r="F2480" i="11"/>
  <c r="F2492" i="11"/>
  <c r="F2504" i="11"/>
  <c r="F2516" i="11"/>
  <c r="F2528" i="11"/>
  <c r="F2540" i="11"/>
  <c r="F2552" i="11"/>
  <c r="F2564" i="11"/>
  <c r="F2576" i="11"/>
  <c r="F2588" i="11"/>
  <c r="F2600" i="11"/>
  <c r="F2612" i="11"/>
  <c r="F2624" i="11"/>
  <c r="F2636" i="11"/>
  <c r="F2648" i="11"/>
  <c r="F2660" i="11"/>
  <c r="F2672" i="11"/>
  <c r="F2684" i="11"/>
  <c r="F2696" i="11"/>
  <c r="F2708" i="11"/>
  <c r="F2720" i="11"/>
  <c r="F1940" i="11"/>
  <c r="F1953" i="11"/>
  <c r="F1965" i="11"/>
  <c r="F2049" i="11"/>
  <c r="F2061" i="11"/>
  <c r="F2421" i="11"/>
  <c r="F2433" i="11"/>
  <c r="F2445" i="11"/>
  <c r="F2457" i="11"/>
  <c r="F2469" i="11"/>
  <c r="F2481" i="11"/>
  <c r="F2493" i="11"/>
  <c r="F2505" i="11"/>
  <c r="F2517" i="11"/>
  <c r="F2529" i="11"/>
  <c r="F2541" i="11"/>
  <c r="F2553" i="11"/>
  <c r="F2565" i="11"/>
  <c r="F2577" i="11"/>
  <c r="F2589" i="11"/>
  <c r="F2601" i="11"/>
  <c r="F2613" i="11"/>
  <c r="F2625" i="11"/>
  <c r="F2637" i="11"/>
  <c r="F2649" i="11"/>
  <c r="F2661" i="11"/>
  <c r="F2673" i="11"/>
  <c r="F2685" i="11"/>
  <c r="F2697" i="11"/>
  <c r="F2709" i="11"/>
  <c r="F2721" i="11"/>
  <c r="F1941" i="11"/>
  <c r="F1954" i="11"/>
  <c r="F1966" i="11"/>
  <c r="F2050" i="11"/>
  <c r="F2062" i="11"/>
  <c r="F2422" i="11"/>
  <c r="F2434" i="11"/>
  <c r="F2446" i="11"/>
  <c r="F2458" i="11"/>
  <c r="F2470" i="11"/>
  <c r="F2482" i="11"/>
  <c r="F2494" i="11"/>
  <c r="F2506" i="11"/>
  <c r="F2518" i="11"/>
  <c r="F2530" i="11"/>
  <c r="F2542" i="11"/>
  <c r="F2554" i="11"/>
  <c r="F2566" i="11"/>
  <c r="F2578" i="11"/>
  <c r="F2590" i="11"/>
  <c r="F2602" i="11"/>
  <c r="F2614" i="11"/>
  <c r="F2626" i="11"/>
  <c r="F2638" i="11"/>
  <c r="F2650" i="11"/>
  <c r="F2662" i="11"/>
  <c r="F2674" i="11"/>
  <c r="F2686" i="11"/>
  <c r="F2698" i="11"/>
  <c r="F2710" i="11"/>
  <c r="F2722" i="11"/>
  <c r="F1942" i="11"/>
  <c r="F1955" i="11"/>
  <c r="F1967" i="11"/>
  <c r="F2051" i="11"/>
  <c r="F2063" i="11"/>
  <c r="F2423" i="11"/>
  <c r="F2435" i="11"/>
  <c r="F2447" i="11"/>
  <c r="F2459" i="11"/>
  <c r="F2471" i="11"/>
  <c r="F2483" i="11"/>
  <c r="F2495" i="11"/>
  <c r="F2507" i="11"/>
  <c r="F2519" i="11"/>
  <c r="F2531" i="11"/>
  <c r="F2543" i="11"/>
  <c r="F2555" i="11"/>
  <c r="F2567" i="11"/>
  <c r="F2579" i="11"/>
  <c r="F2591" i="11"/>
  <c r="F2603" i="11"/>
  <c r="F2615" i="11"/>
  <c r="F2627" i="11"/>
  <c r="F2639" i="11"/>
  <c r="F2651" i="11"/>
  <c r="F2663" i="11"/>
  <c r="F2675" i="11"/>
  <c r="F2687" i="11"/>
  <c r="F2699" i="11"/>
  <c r="F2711" i="11"/>
  <c r="F2723" i="11"/>
  <c r="F2944" i="11"/>
  <c r="F2969" i="11"/>
  <c r="G2969" i="11" s="1"/>
  <c r="F3041" i="11"/>
  <c r="F3065" i="11"/>
  <c r="F3089" i="11"/>
  <c r="F3101" i="11"/>
  <c r="F3125" i="11"/>
  <c r="F2945" i="11"/>
  <c r="G2946" i="11" s="1"/>
  <c r="F3066" i="11"/>
  <c r="F3090" i="11"/>
  <c r="F3102" i="11"/>
  <c r="F3126" i="11"/>
  <c r="F3067" i="11"/>
  <c r="F3091" i="11"/>
  <c r="F3127" i="11"/>
  <c r="F3068" i="11"/>
  <c r="F3092" i="11"/>
  <c r="F3128" i="11"/>
  <c r="F3069" i="11"/>
  <c r="F3093" i="11"/>
  <c r="F3129" i="11"/>
  <c r="F3046" i="11"/>
  <c r="G3046" i="11" s="1"/>
  <c r="F3070" i="11"/>
  <c r="F3094" i="11"/>
  <c r="F3095" i="11"/>
  <c r="F3119" i="11"/>
  <c r="F3036" i="11"/>
  <c r="F3096" i="11"/>
  <c r="F3120" i="11"/>
  <c r="F3037" i="11"/>
  <c r="F3097" i="11"/>
  <c r="F3121" i="11"/>
  <c r="F3038" i="11"/>
  <c r="F3086" i="11"/>
  <c r="F3098" i="11"/>
  <c r="F3122" i="11"/>
  <c r="F3039" i="11"/>
  <c r="F3063" i="11"/>
  <c r="G3063" i="11" s="1"/>
  <c r="F3087" i="11"/>
  <c r="F3099" i="11"/>
  <c r="F3123" i="11"/>
  <c r="F2942" i="11"/>
  <c r="F3040" i="11"/>
  <c r="F3064" i="11"/>
  <c r="F3088" i="11"/>
  <c r="F3100" i="11"/>
  <c r="F3124" i="11"/>
  <c r="F3136" i="11"/>
  <c r="F2876" i="11"/>
  <c r="G2876" i="11" s="1"/>
  <c r="F2877" i="11"/>
  <c r="G1256" i="11"/>
  <c r="I1256" i="11" s="1"/>
  <c r="G1264" i="11"/>
  <c r="I1264" i="11" s="1"/>
  <c r="G624" i="11"/>
  <c r="I624" i="11" s="1"/>
  <c r="G1052" i="11"/>
  <c r="I1052" i="11" s="1"/>
  <c r="G1062" i="11"/>
  <c r="G408" i="11"/>
  <c r="I408" i="11" s="1"/>
  <c r="G681" i="11"/>
  <c r="I681" i="11" s="1"/>
  <c r="G686" i="11"/>
  <c r="I686" i="11" s="1"/>
  <c r="G2199" i="11"/>
  <c r="I2199" i="11" s="1"/>
  <c r="G1575" i="11"/>
  <c r="I1575" i="11" s="1"/>
  <c r="G594" i="11"/>
  <c r="I594" i="11" s="1"/>
  <c r="G1237" i="11"/>
  <c r="I1237" i="11" s="1"/>
  <c r="G688" i="11"/>
  <c r="I688" i="11" s="1"/>
  <c r="G450" i="11"/>
  <c r="I450" i="11" s="1"/>
  <c r="G2241" i="11"/>
  <c r="I2241" i="11" s="1"/>
  <c r="G2223" i="11"/>
  <c r="I2223" i="11" s="1"/>
  <c r="G1087" i="11"/>
  <c r="I1087" i="11" s="1"/>
  <c r="G1107" i="11"/>
  <c r="I1107" i="11" s="1"/>
  <c r="G2160" i="11"/>
  <c r="I2160" i="11" s="1"/>
  <c r="G2162" i="11"/>
  <c r="I2162" i="11" s="1"/>
  <c r="G1286" i="11"/>
  <c r="I1286" i="11" s="1"/>
  <c r="G12" i="11"/>
  <c r="I12" i="11" s="1"/>
  <c r="G2210" i="11"/>
  <c r="I2210" i="11" s="1"/>
  <c r="G455" i="11"/>
  <c r="I455" i="11" s="1"/>
  <c r="G867" i="11"/>
  <c r="I867" i="11" s="1"/>
  <c r="G431" i="11"/>
  <c r="I431" i="11" s="1"/>
  <c r="G1122" i="11"/>
  <c r="I1122" i="11" s="1"/>
  <c r="G2734" i="11"/>
  <c r="I2734" i="11" s="1"/>
  <c r="G2007" i="11"/>
  <c r="I2007" i="11" s="1"/>
  <c r="G1267" i="11"/>
  <c r="I1267" i="11" s="1"/>
  <c r="G616" i="11"/>
  <c r="I616" i="11" s="1"/>
  <c r="G1997" i="11"/>
  <c r="I1997" i="11" s="1"/>
  <c r="G1389" i="11"/>
  <c r="I1389" i="11" s="1"/>
  <c r="G1579" i="11"/>
  <c r="I1579" i="11" s="1"/>
  <c r="G1234" i="11"/>
  <c r="I1234" i="11" s="1"/>
  <c r="G1241" i="11"/>
  <c r="I1241" i="11" s="1"/>
  <c r="G589" i="11"/>
  <c r="I589" i="11" s="1"/>
  <c r="G2009" i="11"/>
  <c r="I2009" i="11" s="1"/>
  <c r="G2833" i="11"/>
  <c r="I2833" i="11" s="1"/>
  <c r="G1321" i="11"/>
  <c r="I1321" i="11" s="1"/>
  <c r="G448" i="11"/>
  <c r="I448" i="11" s="1"/>
  <c r="G1114" i="11"/>
  <c r="I1114" i="11" s="1"/>
  <c r="G1083" i="11"/>
  <c r="I1083" i="11" s="1"/>
  <c r="G453" i="11"/>
  <c r="I453" i="11" s="1"/>
  <c r="G2846" i="11"/>
  <c r="I2846" i="11" s="1"/>
  <c r="G2781" i="11"/>
  <c r="I2781" i="11" s="1"/>
  <c r="G281" i="11"/>
  <c r="I281" i="11" s="1"/>
  <c r="G376" i="11"/>
  <c r="I376" i="11" s="1"/>
  <c r="G232" i="11"/>
  <c r="I232" i="11" s="1"/>
  <c r="G708" i="11"/>
  <c r="I708" i="11" s="1"/>
  <c r="G65" i="11"/>
  <c r="I65" i="11" s="1"/>
  <c r="G2264" i="11"/>
  <c r="I2264" i="11" s="1"/>
  <c r="G1319" i="11"/>
  <c r="I1319" i="11" s="1"/>
  <c r="G838" i="11"/>
  <c r="I838" i="11" s="1"/>
  <c r="G967" i="11"/>
  <c r="I967" i="11" s="1"/>
  <c r="G823" i="11"/>
  <c r="I823" i="11" s="1"/>
  <c r="G380" i="11"/>
  <c r="I380" i="11" s="1"/>
  <c r="G236" i="11"/>
  <c r="I236" i="11" s="1"/>
  <c r="G315" i="11"/>
  <c r="I315" i="11" s="1"/>
  <c r="G254" i="11"/>
  <c r="I254" i="11" s="1"/>
  <c r="G2195" i="11"/>
  <c r="I2195" i="11" s="1"/>
  <c r="G86" i="11"/>
  <c r="I86" i="11" s="1"/>
  <c r="G49" i="11"/>
  <c r="I49" i="11" s="1"/>
  <c r="G119" i="11"/>
  <c r="I119" i="11" s="1"/>
  <c r="G3111" i="11"/>
  <c r="G159" i="11"/>
  <c r="I159" i="11" s="1"/>
  <c r="G70" i="11"/>
  <c r="I70" i="11" s="1"/>
  <c r="G38" i="11"/>
  <c r="G2228" i="11"/>
  <c r="I2228" i="11" s="1"/>
  <c r="G1047" i="11"/>
  <c r="I1047" i="11" s="1"/>
  <c r="G1157" i="11"/>
  <c r="I1157" i="11" s="1"/>
  <c r="G1371" i="11"/>
  <c r="I1371" i="11" s="1"/>
  <c r="G2387" i="11"/>
  <c r="I2387" i="11" s="1"/>
  <c r="G1384" i="11"/>
  <c r="I1384" i="11" s="1"/>
  <c r="G2216" i="11"/>
  <c r="I2216" i="11" s="1"/>
  <c r="G1109" i="11"/>
  <c r="I1109" i="11" s="1"/>
  <c r="G1029" i="11"/>
  <c r="I1029" i="11" s="1"/>
  <c r="G294" i="11"/>
  <c r="I294" i="11" s="1"/>
  <c r="G2973" i="11"/>
  <c r="I2973" i="11" s="1"/>
  <c r="G2119" i="11"/>
  <c r="I2119" i="11" s="1"/>
  <c r="G45" i="11"/>
  <c r="I45" i="11" s="1"/>
  <c r="G1991" i="11"/>
  <c r="I1991" i="11" s="1"/>
  <c r="G678" i="11"/>
  <c r="I678" i="11" s="1"/>
  <c r="G663" i="11"/>
  <c r="I663" i="11" s="1"/>
  <c r="G2385" i="11"/>
  <c r="I2385" i="11" s="1"/>
  <c r="G576" i="11"/>
  <c r="I576" i="11" s="1"/>
  <c r="G2014" i="11"/>
  <c r="I2014" i="11" s="1"/>
  <c r="G618" i="11"/>
  <c r="I618" i="11" s="1"/>
  <c r="G1261" i="11"/>
  <c r="I1261" i="11" s="1"/>
  <c r="G2230" i="11"/>
  <c r="I2230" i="11" s="1"/>
  <c r="G2263" i="11"/>
  <c r="I2263" i="11" s="1"/>
  <c r="G915" i="11"/>
  <c r="I915" i="11" s="1"/>
  <c r="G1076" i="11"/>
  <c r="I1076" i="11" s="1"/>
  <c r="G2164" i="11"/>
  <c r="I2164" i="11" s="1"/>
  <c r="G1067" i="11"/>
  <c r="I1067" i="11" s="1"/>
  <c r="G1039" i="11"/>
  <c r="I1039" i="11" s="1"/>
  <c r="G895" i="11"/>
  <c r="I895" i="11" s="1"/>
  <c r="G308" i="11"/>
  <c r="I308" i="11" s="1"/>
  <c r="G164" i="11"/>
  <c r="I164" i="11" s="1"/>
  <c r="G341" i="11"/>
  <c r="I341" i="11" s="1"/>
  <c r="G197" i="11"/>
  <c r="I197" i="11" s="1"/>
  <c r="G292" i="11"/>
  <c r="I292" i="11" s="1"/>
  <c r="G387" i="11"/>
  <c r="I387" i="11" s="1"/>
  <c r="G243" i="11"/>
  <c r="I243" i="11" s="1"/>
  <c r="G326" i="11"/>
  <c r="I326" i="11" s="1"/>
  <c r="G182" i="11"/>
  <c r="I182" i="11" s="1"/>
  <c r="G265" i="11"/>
  <c r="I265" i="11" s="1"/>
  <c r="G360" i="11"/>
  <c r="I360" i="11" s="1"/>
  <c r="G216" i="11"/>
  <c r="I216" i="11" s="1"/>
  <c r="G311" i="11"/>
  <c r="I311" i="11" s="1"/>
  <c r="G167" i="11"/>
  <c r="I167" i="11" s="1"/>
  <c r="G2170" i="11"/>
  <c r="I2170" i="11" s="1"/>
  <c r="G440" i="11"/>
  <c r="I440" i="11" s="1"/>
  <c r="G1220" i="11"/>
  <c r="I1220" i="11" s="1"/>
  <c r="G2202" i="11"/>
  <c r="I2202" i="11" s="1"/>
  <c r="G1569" i="11"/>
  <c r="I1569" i="11" s="1"/>
  <c r="G583" i="11"/>
  <c r="I583" i="11" s="1"/>
  <c r="G1089" i="11"/>
  <c r="I1089" i="11" s="1"/>
  <c r="G1096" i="11"/>
  <c r="I1096" i="11" s="1"/>
  <c r="G1103" i="11"/>
  <c r="I1103" i="11" s="1"/>
  <c r="G1412" i="11"/>
  <c r="I1412" i="11" s="1"/>
  <c r="G2187" i="11"/>
  <c r="I2187" i="11" s="1"/>
  <c r="G433" i="11"/>
  <c r="I433" i="11" s="1"/>
  <c r="G1558" i="11"/>
  <c r="I1558" i="11" s="1"/>
  <c r="G2991" i="11"/>
  <c r="I2991" i="11" s="1"/>
  <c r="G2997" i="11"/>
  <c r="I2997" i="11" s="1"/>
  <c r="G1984" i="11"/>
  <c r="I1984" i="11" s="1"/>
  <c r="G1226" i="11"/>
  <c r="I1226" i="11" s="1"/>
  <c r="G367" i="11"/>
  <c r="I367" i="11" s="1"/>
  <c r="G1219" i="11"/>
  <c r="I1219" i="11" s="1"/>
  <c r="G468" i="11"/>
  <c r="I468" i="11" s="1"/>
  <c r="G612" i="11"/>
  <c r="I612" i="11" s="1"/>
  <c r="G1996" i="11"/>
  <c r="I1996" i="11" s="1"/>
  <c r="G2255" i="11"/>
  <c r="I2255" i="11" s="1"/>
  <c r="G2217" i="11"/>
  <c r="I2217" i="11" s="1"/>
  <c r="G1110" i="11"/>
  <c r="I1110" i="11" s="1"/>
  <c r="G2918" i="11"/>
  <c r="I2918" i="11" s="1"/>
  <c r="G2012" i="11"/>
  <c r="I2012" i="11" s="1"/>
  <c r="G1255" i="11"/>
  <c r="I1255" i="11" s="1"/>
  <c r="G1995" i="11"/>
  <c r="I1995" i="11" s="1"/>
  <c r="G31" i="11"/>
  <c r="I31" i="11" s="1"/>
  <c r="G32" i="11"/>
  <c r="I32" i="11" s="1"/>
  <c r="G2249" i="11"/>
  <c r="I2249" i="11" s="1"/>
  <c r="G1387" i="11"/>
  <c r="I1387" i="11" s="1"/>
  <c r="G1578" i="11"/>
  <c r="I1578" i="11" s="1"/>
  <c r="G1232" i="11"/>
  <c r="I1232" i="11" s="1"/>
  <c r="G1240" i="11"/>
  <c r="I1240" i="11" s="1"/>
  <c r="G588" i="11"/>
  <c r="I588" i="11" s="1"/>
  <c r="G445" i="11"/>
  <c r="I445" i="11" s="1"/>
  <c r="G1074" i="11"/>
  <c r="G1081" i="11"/>
  <c r="I1081" i="11" s="1"/>
  <c r="G650" i="11"/>
  <c r="G2738" i="11"/>
  <c r="I2738" i="11" s="1"/>
  <c r="G2159" i="11"/>
  <c r="I2159" i="11" s="1"/>
  <c r="G1347" i="11"/>
  <c r="I1347" i="11" s="1"/>
  <c r="G397" i="11"/>
  <c r="I397" i="11" s="1"/>
  <c r="G2080" i="11"/>
  <c r="I2080" i="11" s="1"/>
  <c r="G1289" i="11"/>
  <c r="I1289" i="11" s="1"/>
  <c r="G2154" i="11"/>
  <c r="I2154" i="11" s="1"/>
  <c r="G381" i="11"/>
  <c r="I381" i="11" s="1"/>
  <c r="G931" i="11"/>
  <c r="I931" i="11" s="1"/>
  <c r="G342" i="11"/>
  <c r="I342" i="11" s="1"/>
  <c r="G1381" i="11"/>
  <c r="I1381" i="11" s="1"/>
  <c r="G2389" i="11"/>
  <c r="I2389" i="11" s="1"/>
  <c r="G1217" i="11"/>
  <c r="I1217" i="11" s="1"/>
  <c r="G668" i="11"/>
  <c r="I668" i="11" s="1"/>
  <c r="G2871" i="11"/>
  <c r="I2871" i="11" s="1"/>
  <c r="G458" i="11"/>
  <c r="I458" i="11" s="1"/>
  <c r="G607" i="11"/>
  <c r="I607" i="11" s="1"/>
  <c r="G1999" i="11"/>
  <c r="I1999" i="11" s="1"/>
  <c r="G1257" i="11"/>
  <c r="I1257" i="11" s="1"/>
  <c r="G630" i="11"/>
  <c r="I630" i="11" s="1"/>
  <c r="G614" i="11"/>
  <c r="I614" i="11" s="1"/>
  <c r="G1377" i="11"/>
  <c r="I1377" i="11" s="1"/>
  <c r="G2107" i="11"/>
  <c r="I2107" i="11" s="1"/>
  <c r="G29" i="11"/>
  <c r="I29" i="11" s="1"/>
  <c r="G2205" i="11"/>
  <c r="I2205" i="11" s="1"/>
  <c r="G443" i="11"/>
  <c r="I443" i="11" s="1"/>
  <c r="G395" i="11"/>
  <c r="I395" i="11" s="1"/>
  <c r="G1244" i="11"/>
  <c r="I1244" i="11" s="1"/>
  <c r="G1367" i="11"/>
  <c r="G2755" i="11"/>
  <c r="I2755" i="11" s="1"/>
  <c r="G2851" i="11"/>
  <c r="I2851" i="11" s="1"/>
  <c r="G969" i="11"/>
  <c r="I969" i="11" s="1"/>
  <c r="G922" i="11"/>
  <c r="I922" i="11" s="1"/>
  <c r="G907" i="11"/>
  <c r="I907" i="11" s="1"/>
  <c r="G198" i="11"/>
  <c r="I198" i="11" s="1"/>
  <c r="G971" i="11"/>
  <c r="I971" i="11" s="1"/>
  <c r="G827" i="11"/>
  <c r="I827" i="11" s="1"/>
  <c r="G320" i="11"/>
  <c r="I320" i="11" s="1"/>
  <c r="G176" i="11"/>
  <c r="I176" i="11" s="1"/>
  <c r="G353" i="11"/>
  <c r="I353" i="11" s="1"/>
  <c r="G209" i="11"/>
  <c r="I209" i="11" s="1"/>
  <c r="G304" i="11"/>
  <c r="I304" i="11" s="1"/>
  <c r="G160" i="11"/>
  <c r="I160" i="11" s="1"/>
  <c r="G255" i="11"/>
  <c r="I255" i="11" s="1"/>
  <c r="G338" i="11"/>
  <c r="I338" i="11" s="1"/>
  <c r="G194" i="11"/>
  <c r="I194" i="11" s="1"/>
  <c r="G277" i="11"/>
  <c r="I277" i="11" s="1"/>
  <c r="G372" i="11"/>
  <c r="I372" i="11" s="1"/>
  <c r="G228" i="11"/>
  <c r="I228" i="11" s="1"/>
  <c r="G323" i="11"/>
  <c r="I323" i="11" s="1"/>
  <c r="G179" i="11"/>
  <c r="I179" i="11" s="1"/>
  <c r="G274" i="11"/>
  <c r="I274" i="11" s="1"/>
  <c r="G2171" i="11"/>
  <c r="I2171" i="11" s="1"/>
  <c r="G2985" i="11"/>
  <c r="I2985" i="11" s="1"/>
  <c r="G787" i="11"/>
  <c r="I787" i="11" s="1"/>
  <c r="G762" i="11"/>
  <c r="I762" i="11" s="1"/>
  <c r="G2184" i="11"/>
  <c r="I2184" i="11" s="1"/>
  <c r="G1553" i="11"/>
  <c r="I1553" i="11" s="1"/>
  <c r="G1215" i="11"/>
  <c r="I1215" i="11" s="1"/>
  <c r="G2275" i="11"/>
  <c r="I2275" i="11" s="1"/>
  <c r="G1425" i="11"/>
  <c r="I1425" i="11" s="1"/>
  <c r="G1131" i="11"/>
  <c r="I1131" i="11" s="1"/>
  <c r="G475" i="11"/>
  <c r="I475" i="11" s="1"/>
  <c r="G1981" i="11"/>
  <c r="I1981" i="11" s="1"/>
  <c r="G1253" i="11"/>
  <c r="I1253" i="11" s="1"/>
  <c r="G7" i="11"/>
  <c r="I7" i="11" s="1"/>
  <c r="G921" i="11"/>
  <c r="I921" i="11" s="1"/>
  <c r="G986" i="11"/>
  <c r="I986" i="11" s="1"/>
  <c r="G825" i="11"/>
  <c r="I825" i="11" s="1"/>
  <c r="G712" i="11"/>
  <c r="I712" i="11" s="1"/>
  <c r="G699" i="11"/>
  <c r="I699" i="11" s="1"/>
  <c r="G104" i="11"/>
  <c r="I104" i="11" s="1"/>
  <c r="G124" i="11"/>
  <c r="I124" i="11" s="1"/>
  <c r="G87" i="11"/>
  <c r="I87" i="11" s="1"/>
  <c r="G50" i="11"/>
  <c r="I50" i="11" s="1"/>
  <c r="G120" i="11"/>
  <c r="I120" i="11" s="1"/>
  <c r="G83" i="11"/>
  <c r="I83" i="11" s="1"/>
  <c r="G1413" i="11"/>
  <c r="I1413" i="11" s="1"/>
  <c r="G2866" i="11"/>
  <c r="I2866" i="11" s="1"/>
  <c r="G1433" i="11"/>
  <c r="I1433" i="11" s="1"/>
  <c r="G1422" i="11"/>
  <c r="I1422" i="11" s="1"/>
  <c r="G473" i="11"/>
  <c r="I473" i="11" s="1"/>
  <c r="G2726" i="11"/>
  <c r="I2726" i="11" s="1"/>
  <c r="G1302" i="11"/>
  <c r="I1302" i="11" s="1"/>
  <c r="G2166" i="11"/>
  <c r="I2166" i="11" s="1"/>
  <c r="G1434" i="11"/>
  <c r="G605" i="11"/>
  <c r="G1061" i="11"/>
  <c r="I1061" i="11" s="1"/>
  <c r="G1584" i="11"/>
  <c r="I1584" i="11" s="1"/>
  <c r="G1341" i="11"/>
  <c r="G1344" i="11"/>
  <c r="I1344" i="11" s="1"/>
  <c r="G2181" i="11"/>
  <c r="I2181" i="11" s="1"/>
  <c r="G2086" i="11"/>
  <c r="I2086" i="11" s="1"/>
  <c r="G658" i="11"/>
  <c r="I658" i="11" s="1"/>
  <c r="G1287" i="11"/>
  <c r="I1287" i="11" s="1"/>
  <c r="G5" i="11"/>
  <c r="I5" i="11" s="1"/>
  <c r="G329" i="11"/>
  <c r="I329" i="11" s="1"/>
  <c r="G185" i="11"/>
  <c r="I185" i="11" s="1"/>
  <c r="G280" i="11"/>
  <c r="I280" i="11" s="1"/>
  <c r="G789" i="11"/>
  <c r="I789" i="11" s="1"/>
  <c r="G1552" i="11"/>
  <c r="G477" i="11"/>
  <c r="I477" i="11" s="1"/>
  <c r="G3084" i="11"/>
  <c r="I3084" i="11" s="1"/>
  <c r="G601" i="11"/>
  <c r="G2152" i="11"/>
  <c r="I2152" i="11" s="1"/>
  <c r="G1023" i="11"/>
  <c r="I1023" i="11" s="1"/>
  <c r="G333" i="11"/>
  <c r="I333" i="11" s="1"/>
  <c r="G935" i="11"/>
  <c r="I935" i="11" s="1"/>
  <c r="G223" i="11"/>
  <c r="I223" i="11" s="1"/>
  <c r="G317" i="11"/>
  <c r="I317" i="11" s="1"/>
  <c r="G173" i="11"/>
  <c r="I173" i="11" s="1"/>
  <c r="G268" i="11"/>
  <c r="I268" i="11" s="1"/>
  <c r="G385" i="11"/>
  <c r="I385" i="11" s="1"/>
  <c r="G241" i="11"/>
  <c r="I241" i="11" s="1"/>
  <c r="G336" i="11"/>
  <c r="I336" i="11" s="1"/>
  <c r="G192" i="11"/>
  <c r="I192" i="11" s="1"/>
  <c r="G287" i="11"/>
  <c r="I287" i="11" s="1"/>
  <c r="G382" i="11"/>
  <c r="I382" i="11" s="1"/>
  <c r="G238" i="11"/>
  <c r="I238" i="11" s="1"/>
  <c r="G1353" i="11"/>
  <c r="G1146" i="11"/>
  <c r="I1146" i="11" s="1"/>
  <c r="G1432" i="11"/>
  <c r="I1432" i="11" s="1"/>
  <c r="G2013" i="11"/>
  <c r="I2013" i="11" s="1"/>
  <c r="G2410" i="11"/>
  <c r="I2410" i="11" s="1"/>
  <c r="G1048" i="11"/>
  <c r="G1311" i="11"/>
  <c r="I1311" i="11" s="1"/>
  <c r="G35" i="11"/>
  <c r="I35" i="11" s="1"/>
  <c r="G2200" i="11"/>
  <c r="I2200" i="11" s="1"/>
  <c r="G1072" i="11"/>
  <c r="I1072" i="11" s="1"/>
  <c r="G1230" i="11"/>
  <c r="I1230" i="11" s="1"/>
  <c r="G590" i="11"/>
  <c r="I590" i="11" s="1"/>
  <c r="G2773" i="11"/>
  <c r="G2109" i="11"/>
  <c r="G2253" i="11"/>
  <c r="I2253" i="11" s="1"/>
  <c r="G1099" i="11"/>
  <c r="I1099" i="11" s="1"/>
  <c r="G2016" i="11"/>
  <c r="I2016" i="11" s="1"/>
  <c r="G2858" i="11"/>
  <c r="I2858" i="11" s="1"/>
  <c r="G2180" i="11"/>
  <c r="I2180" i="11" s="1"/>
  <c r="G1068" i="11"/>
  <c r="I1068" i="11" s="1"/>
  <c r="G2792" i="11"/>
  <c r="I2792" i="11" s="1"/>
  <c r="G1034" i="11"/>
  <c r="I1034" i="11" s="1"/>
  <c r="G1003" i="11"/>
  <c r="I1003" i="11" s="1"/>
  <c r="G859" i="11"/>
  <c r="I859" i="11" s="1"/>
  <c r="G261" i="11"/>
  <c r="I261" i="11" s="1"/>
  <c r="G258" i="11"/>
  <c r="I258" i="11" s="1"/>
  <c r="G249" i="11"/>
  <c r="I249" i="11" s="1"/>
  <c r="G272" i="11"/>
  <c r="I272" i="11" s="1"/>
  <c r="G351" i="11"/>
  <c r="I351" i="11" s="1"/>
  <c r="G207" i="11"/>
  <c r="I207" i="11" s="1"/>
  <c r="G290" i="11"/>
  <c r="I290" i="11" s="1"/>
  <c r="G1058" i="11"/>
  <c r="I1058" i="11" s="1"/>
  <c r="G415" i="11"/>
  <c r="I415" i="11" s="1"/>
  <c r="G2922" i="11"/>
  <c r="I2922" i="11" s="1"/>
  <c r="G2130" i="11"/>
  <c r="I2130" i="11" s="1"/>
  <c r="G739" i="11"/>
  <c r="I739" i="11" s="1"/>
  <c r="G714" i="11"/>
  <c r="I714" i="11" s="1"/>
  <c r="G768" i="11"/>
  <c r="I768" i="11" s="1"/>
  <c r="G426" i="11"/>
  <c r="I426" i="11" s="1"/>
  <c r="G2377" i="11"/>
  <c r="I2377" i="11" s="1"/>
  <c r="G434" i="11"/>
  <c r="I434" i="11" s="1"/>
  <c r="G1559" i="11"/>
  <c r="I1559" i="11" s="1"/>
  <c r="G2914" i="11"/>
  <c r="I2914" i="11" s="1"/>
  <c r="G470" i="11"/>
  <c r="I470" i="11" s="1"/>
  <c r="G1300" i="11"/>
  <c r="I1300" i="11" s="1"/>
  <c r="G404" i="11"/>
  <c r="I404" i="11" s="1"/>
  <c r="G1249" i="11"/>
  <c r="I1249" i="11" s="1"/>
  <c r="G635" i="11"/>
  <c r="I635" i="11" s="1"/>
  <c r="G1046" i="11"/>
  <c r="I1046" i="11" s="1"/>
  <c r="G2084" i="11"/>
  <c r="I2084" i="11" s="1"/>
  <c r="G1291" i="11"/>
  <c r="I1291" i="11" s="1"/>
  <c r="G1297" i="11"/>
  <c r="I1297" i="11" s="1"/>
  <c r="G2841" i="11"/>
  <c r="I2841" i="11" s="1"/>
  <c r="G957" i="11"/>
  <c r="I957" i="11" s="1"/>
  <c r="G189" i="11"/>
  <c r="I189" i="11" s="1"/>
  <c r="G293" i="11"/>
  <c r="I293" i="11" s="1"/>
  <c r="G388" i="11"/>
  <c r="I388" i="11" s="1"/>
  <c r="G244" i="11"/>
  <c r="I244" i="11" s="1"/>
  <c r="G361" i="11"/>
  <c r="I361" i="11" s="1"/>
  <c r="G217" i="11"/>
  <c r="I217" i="11" s="1"/>
  <c r="G312" i="11"/>
  <c r="I312" i="11" s="1"/>
  <c r="G168" i="11"/>
  <c r="I168" i="11" s="1"/>
  <c r="G263" i="11"/>
  <c r="I263" i="11" s="1"/>
  <c r="G76" i="11"/>
  <c r="I76" i="11" s="1"/>
  <c r="G146" i="11"/>
  <c r="I146" i="11" s="1"/>
  <c r="G109" i="11"/>
  <c r="I109" i="11" s="1"/>
  <c r="G72" i="11"/>
  <c r="I72" i="11" s="1"/>
  <c r="G2168" i="11"/>
  <c r="I2168" i="11" s="1"/>
  <c r="G1989" i="11"/>
  <c r="I1989" i="11" s="1"/>
  <c r="G1269" i="11"/>
  <c r="I1269" i="11" s="1"/>
  <c r="G1271" i="11"/>
  <c r="I1271" i="11" s="1"/>
  <c r="G2397" i="11"/>
  <c r="I2397" i="11" s="1"/>
  <c r="G1051" i="11"/>
  <c r="I1051" i="11" s="1"/>
  <c r="G437" i="11"/>
  <c r="I437" i="11" s="1"/>
  <c r="G1106" i="11"/>
  <c r="I1106" i="11" s="1"/>
  <c r="G1043" i="11"/>
  <c r="I1043" i="11" s="1"/>
  <c r="G1101" i="11"/>
  <c r="I1101" i="11" s="1"/>
  <c r="G1285" i="11"/>
  <c r="G14" i="11"/>
  <c r="I14" i="11" s="1"/>
  <c r="G452" i="11"/>
  <c r="G813" i="11"/>
  <c r="I813" i="11" s="1"/>
  <c r="G897" i="11"/>
  <c r="I897" i="11" s="1"/>
  <c r="G849" i="11"/>
  <c r="I849" i="11" s="1"/>
  <c r="G994" i="11"/>
  <c r="I994" i="11" s="1"/>
  <c r="G979" i="11"/>
  <c r="I979" i="11" s="1"/>
  <c r="G835" i="11"/>
  <c r="I835" i="11" s="1"/>
  <c r="G843" i="11"/>
  <c r="I843" i="11" s="1"/>
  <c r="G248" i="11"/>
  <c r="I248" i="11" s="1"/>
  <c r="G327" i="11"/>
  <c r="I327" i="11" s="1"/>
  <c r="G183" i="11"/>
  <c r="I183" i="11" s="1"/>
  <c r="G266" i="11"/>
  <c r="I266" i="11" s="1"/>
  <c r="G349" i="11"/>
  <c r="I349" i="11" s="1"/>
  <c r="G205" i="11"/>
  <c r="I205" i="11" s="1"/>
  <c r="G300" i="11"/>
  <c r="I300" i="11" s="1"/>
  <c r="G156" i="11"/>
  <c r="I156" i="11" s="1"/>
  <c r="G251" i="11"/>
  <c r="I251" i="11" s="1"/>
  <c r="G2986" i="11"/>
  <c r="I2986" i="11" s="1"/>
  <c r="G796" i="11"/>
  <c r="I796" i="11" s="1"/>
  <c r="G783" i="11"/>
  <c r="I783" i="11" s="1"/>
  <c r="G770" i="11"/>
  <c r="I770" i="11" s="1"/>
  <c r="G757" i="11"/>
  <c r="I757" i="11" s="1"/>
  <c r="G2284" i="11"/>
  <c r="I2284" i="11" s="1"/>
  <c r="G2089" i="11"/>
  <c r="I2089" i="11" s="1"/>
  <c r="G2147" i="11"/>
  <c r="I2147" i="11" s="1"/>
  <c r="G1465" i="11"/>
  <c r="I1465" i="11" s="1"/>
  <c r="G2281" i="11"/>
  <c r="I2281" i="11" s="1"/>
  <c r="G1128" i="11"/>
  <c r="I1128" i="11" s="1"/>
  <c r="G669" i="11"/>
  <c r="I669" i="11" s="1"/>
  <c r="G19" i="11"/>
  <c r="I19" i="11" s="1"/>
  <c r="G1982" i="11"/>
  <c r="I1982" i="11" s="1"/>
  <c r="G1378" i="11"/>
  <c r="G2231" i="11"/>
  <c r="I2231" i="11" s="1"/>
  <c r="G1042" i="11"/>
  <c r="G2232" i="11"/>
  <c r="I2232" i="11" s="1"/>
  <c r="G2786" i="11"/>
  <c r="I2786" i="11" s="1"/>
  <c r="G963" i="11"/>
  <c r="I963" i="11" s="1"/>
  <c r="G819" i="11"/>
  <c r="I819" i="11" s="1"/>
  <c r="G754" i="11"/>
  <c r="I754" i="11" s="1"/>
  <c r="G106" i="11"/>
  <c r="I106" i="11" s="1"/>
  <c r="G1409" i="11"/>
  <c r="I1409" i="11" s="1"/>
  <c r="G2990" i="11"/>
  <c r="I2990" i="11" s="1"/>
  <c r="G1121" i="11"/>
  <c r="I1121" i="11" s="1"/>
  <c r="G2733" i="11"/>
  <c r="I2733" i="11" s="1"/>
  <c r="G610" i="11"/>
  <c r="I610" i="11" s="1"/>
  <c r="G1993" i="11"/>
  <c r="I1993" i="11" s="1"/>
  <c r="G2000" i="11"/>
  <c r="I2000" i="11" s="1"/>
  <c r="G1262" i="11"/>
  <c r="I1262" i="11" s="1"/>
  <c r="G619" i="11"/>
  <c r="I619" i="11" s="1"/>
  <c r="G627" i="11"/>
  <c r="I627" i="11" s="1"/>
  <c r="G411" i="11"/>
  <c r="I411" i="11" s="1"/>
  <c r="G1224" i="11"/>
  <c r="I1224" i="11" s="1"/>
  <c r="G1086" i="11"/>
  <c r="I1086" i="11" s="1"/>
  <c r="G2161" i="11"/>
  <c r="I2161" i="11" s="1"/>
  <c r="G1348" i="11"/>
  <c r="I1348" i="11" s="1"/>
  <c r="G398" i="11"/>
  <c r="I398" i="11" s="1"/>
  <c r="G9" i="11"/>
  <c r="I9" i="11" s="1"/>
  <c r="G660" i="11"/>
  <c r="I660" i="11" s="1"/>
  <c r="G11" i="11"/>
  <c r="I11" i="11" s="1"/>
  <c r="G2802" i="11"/>
  <c r="I2802" i="11" s="1"/>
  <c r="G933" i="11"/>
  <c r="I933" i="11" s="1"/>
  <c r="G885" i="11"/>
  <c r="I885" i="11" s="1"/>
  <c r="G369" i="11"/>
  <c r="I369" i="11" s="1"/>
  <c r="G943" i="11"/>
  <c r="I943" i="11" s="1"/>
  <c r="G366" i="11"/>
  <c r="I366" i="11" s="1"/>
  <c r="G951" i="11"/>
  <c r="I951" i="11" s="1"/>
  <c r="G807" i="11"/>
  <c r="I807" i="11" s="1"/>
  <c r="G212" i="11"/>
  <c r="I212" i="11" s="1"/>
  <c r="G1357" i="11"/>
  <c r="I1357" i="11" s="1"/>
  <c r="G441" i="11"/>
  <c r="I441" i="11" s="1"/>
  <c r="G580" i="11"/>
  <c r="I580" i="11" s="1"/>
  <c r="G2117" i="11"/>
  <c r="I2117" i="11" s="1"/>
  <c r="G2132" i="11"/>
  <c r="I2132" i="11" s="1"/>
  <c r="G2128" i="11"/>
  <c r="I2128" i="11" s="1"/>
  <c r="G716" i="11"/>
  <c r="I716" i="11" s="1"/>
  <c r="G135" i="11"/>
  <c r="I135" i="11" s="1"/>
  <c r="G98" i="11"/>
  <c r="I98" i="11" s="1"/>
  <c r="G61" i="11"/>
  <c r="I61" i="11" s="1"/>
  <c r="G131" i="11"/>
  <c r="I131" i="11" s="1"/>
  <c r="G1546" i="11"/>
  <c r="I1546" i="11" s="1"/>
  <c r="G1373" i="11"/>
  <c r="I1373" i="11" s="1"/>
  <c r="G1555" i="11"/>
  <c r="I1555" i="11" s="1"/>
  <c r="G2279" i="11"/>
  <c r="I2279" i="11" s="1"/>
  <c r="G1125" i="11"/>
  <c r="I1125" i="11" s="1"/>
  <c r="G1132" i="11"/>
  <c r="I1132" i="11" s="1"/>
  <c r="G1427" i="11"/>
  <c r="I1427" i="11" s="1"/>
  <c r="G478" i="11"/>
  <c r="I478" i="11" s="1"/>
  <c r="G1985" i="11"/>
  <c r="I1985" i="11" s="1"/>
  <c r="G608" i="11"/>
  <c r="I608" i="11" s="1"/>
  <c r="G1992" i="11"/>
  <c r="I1992" i="11" s="1"/>
  <c r="G2847" i="11"/>
  <c r="G2848" i="11"/>
  <c r="I2848" i="11" s="1"/>
  <c r="G2782" i="11"/>
  <c r="I2782" i="11" s="1"/>
  <c r="G2783" i="11"/>
  <c r="I2783" i="11" s="1"/>
  <c r="G2102" i="11"/>
  <c r="I2102" i="11" s="1"/>
  <c r="G2103" i="11"/>
  <c r="I2103" i="11" s="1"/>
  <c r="G2233" i="11"/>
  <c r="I2233" i="11" s="1"/>
  <c r="G2234" i="11"/>
  <c r="I2234" i="11" s="1"/>
  <c r="G1400" i="11"/>
  <c r="G1401" i="11"/>
  <c r="G2001" i="11"/>
  <c r="I2001" i="11" s="1"/>
  <c r="G3053" i="11"/>
  <c r="I3053" i="11" s="1"/>
  <c r="G620" i="11"/>
  <c r="I620" i="11" s="1"/>
  <c r="G628" i="11"/>
  <c r="I628" i="11" s="1"/>
  <c r="G2250" i="11"/>
  <c r="I2250" i="11" s="1"/>
  <c r="G2261" i="11"/>
  <c r="I2261" i="11" s="1"/>
  <c r="G2828" i="11"/>
  <c r="I2828" i="11" s="1"/>
  <c r="G2015" i="11"/>
  <c r="I2015" i="11" s="1"/>
  <c r="G1988" i="11"/>
  <c r="I1988" i="11" s="1"/>
  <c r="G2006" i="11"/>
  <c r="I2006" i="11" s="1"/>
  <c r="G1266" i="11"/>
  <c r="I1266" i="11" s="1"/>
  <c r="G615" i="11"/>
  <c r="I615" i="11" s="1"/>
  <c r="G2018" i="11"/>
  <c r="I2018" i="11" s="1"/>
  <c r="G2794" i="11"/>
  <c r="I2794" i="11" s="1"/>
  <c r="G2795" i="11"/>
  <c r="I2795" i="11" s="1"/>
  <c r="G438" i="11"/>
  <c r="G2400" i="11"/>
  <c r="I2400" i="11" s="1"/>
  <c r="G2401" i="11"/>
  <c r="I2401" i="11" s="1"/>
  <c r="G1316" i="11"/>
  <c r="I1316" i="11" s="1"/>
  <c r="G1390" i="11"/>
  <c r="I1390" i="11" s="1"/>
  <c r="G1573" i="11"/>
  <c r="I1573" i="11" s="1"/>
  <c r="G1567" i="11"/>
  <c r="I1567" i="11" s="1"/>
  <c r="G598" i="11"/>
  <c r="I598" i="11" s="1"/>
  <c r="G1229" i="11"/>
  <c r="I1229" i="11" s="1"/>
  <c r="G1236" i="11"/>
  <c r="I1236" i="11" s="1"/>
  <c r="G2857" i="11"/>
  <c r="I2857" i="11" s="1"/>
  <c r="G1320" i="11"/>
  <c r="G1082" i="11"/>
  <c r="I1082" i="11" s="1"/>
  <c r="G1102" i="11"/>
  <c r="I1102" i="11" s="1"/>
  <c r="G1105" i="11"/>
  <c r="I1105" i="11" s="1"/>
  <c r="G2414" i="11"/>
  <c r="I2414" i="11" s="1"/>
  <c r="G1342" i="11"/>
  <c r="I1342" i="11" s="1"/>
  <c r="G1366" i="11"/>
  <c r="I1366" i="11" s="1"/>
  <c r="G2837" i="11"/>
  <c r="G1293" i="11"/>
  <c r="I1293" i="11" s="1"/>
  <c r="G655" i="11"/>
  <c r="I655" i="11" s="1"/>
  <c r="G1396" i="11"/>
  <c r="I1396" i="11" s="1"/>
  <c r="G2237" i="11"/>
  <c r="I2237" i="11" s="1"/>
  <c r="G2850" i="11"/>
  <c r="I2850" i="11" s="1"/>
  <c r="G2823" i="11"/>
  <c r="I2823" i="11" s="1"/>
  <c r="G2824" i="11"/>
  <c r="I2824" i="11" s="1"/>
  <c r="G2853" i="11"/>
  <c r="I2853" i="11" s="1"/>
  <c r="G406" i="11"/>
  <c r="I406" i="11" s="1"/>
  <c r="G2003" i="11"/>
  <c r="I2003" i="11" s="1"/>
  <c r="G2011" i="11"/>
  <c r="I2011" i="11" s="1"/>
  <c r="G1994" i="11"/>
  <c r="I1994" i="11" s="1"/>
  <c r="G626" i="11"/>
  <c r="I626" i="11" s="1"/>
  <c r="G410" i="11"/>
  <c r="I410" i="11" s="1"/>
  <c r="G634" i="11"/>
  <c r="I634" i="11" s="1"/>
  <c r="G2201" i="11"/>
  <c r="I2201" i="11" s="1"/>
  <c r="G2412" i="11"/>
  <c r="G680" i="11"/>
  <c r="I680" i="11" s="1"/>
  <c r="G683" i="11"/>
  <c r="I683" i="11" s="1"/>
  <c r="G1388" i="11"/>
  <c r="I1388" i="11" s="1"/>
  <c r="G1571" i="11"/>
  <c r="I1571" i="11" s="1"/>
  <c r="G597" i="11"/>
  <c r="I597" i="11" s="1"/>
  <c r="G586" i="11"/>
  <c r="I586" i="11" s="1"/>
  <c r="G593" i="11"/>
  <c r="I593" i="11" s="1"/>
  <c r="G2256" i="11"/>
  <c r="I2256" i="11" s="1"/>
  <c r="G39" i="11"/>
  <c r="I39" i="11" s="1"/>
  <c r="G446" i="11"/>
  <c r="I446" i="11" s="1"/>
  <c r="G2219" i="11"/>
  <c r="I2219" i="11" s="1"/>
  <c r="G2220" i="11"/>
  <c r="I2220" i="11" s="1"/>
  <c r="G2240" i="11"/>
  <c r="I2240" i="11" s="1"/>
  <c r="G1090" i="11"/>
  <c r="I1090" i="11" s="1"/>
  <c r="G1093" i="11"/>
  <c r="I1093" i="11" s="1"/>
  <c r="G2043" i="11"/>
  <c r="G2111" i="11"/>
  <c r="G2403" i="11"/>
  <c r="I2403" i="11" s="1"/>
  <c r="G2404" i="11"/>
  <c r="I2404" i="11" s="1"/>
  <c r="G399" i="11"/>
  <c r="I399" i="11" s="1"/>
  <c r="G1364" i="11"/>
  <c r="I1364" i="11" s="1"/>
  <c r="G2083" i="11"/>
  <c r="I2083" i="11" s="1"/>
  <c r="G661" i="11"/>
  <c r="I661" i="11" s="1"/>
  <c r="G13" i="11"/>
  <c r="I13" i="11" s="1"/>
  <c r="G2211" i="11"/>
  <c r="I2211" i="11" s="1"/>
  <c r="G2787" i="11"/>
  <c r="I2787" i="11" s="1"/>
  <c r="G2788" i="11"/>
  <c r="I2788" i="11" s="1"/>
  <c r="G1322" i="11"/>
  <c r="G1242" i="11"/>
  <c r="G1394" i="11"/>
  <c r="I1394" i="11" s="1"/>
  <c r="G2270" i="11"/>
  <c r="I2270" i="11" s="1"/>
  <c r="G2862" i="11"/>
  <c r="I2862" i="11" s="1"/>
  <c r="G1270" i="11"/>
  <c r="I1270" i="11" s="1"/>
  <c r="G631" i="11"/>
  <c r="G2830" i="11"/>
  <c r="I2830" i="11" s="1"/>
  <c r="G2831" i="11"/>
  <c r="I2831" i="11" s="1"/>
  <c r="G1235" i="11"/>
  <c r="I1235" i="11" s="1"/>
  <c r="G2413" i="11"/>
  <c r="G2254" i="11"/>
  <c r="I2254" i="11" s="1"/>
  <c r="G2248" i="11"/>
  <c r="I2248" i="11" s="1"/>
  <c r="G1112" i="11"/>
  <c r="I1112" i="11" s="1"/>
  <c r="G1104" i="11"/>
  <c r="I1104" i="11" s="1"/>
  <c r="G2750" i="11"/>
  <c r="I2750" i="11" s="1"/>
  <c r="G689" i="11"/>
  <c r="G600" i="11"/>
  <c r="G2739" i="11"/>
  <c r="I2739" i="11" s="1"/>
  <c r="G2740" i="11"/>
  <c r="I2740" i="11" s="1"/>
  <c r="G2405" i="11"/>
  <c r="I2405" i="11" s="1"/>
  <c r="G2406" i="11"/>
  <c r="I2406" i="11" s="1"/>
  <c r="G2082" i="11"/>
  <c r="I2082" i="11" s="1"/>
  <c r="G2852" i="11"/>
  <c r="I2852" i="11" s="1"/>
  <c r="G2002" i="11"/>
  <c r="I2002" i="11" s="1"/>
  <c r="G2010" i="11"/>
  <c r="I2010" i="11" s="1"/>
  <c r="G1258" i="11"/>
  <c r="I1258" i="11" s="1"/>
  <c r="G1265" i="11"/>
  <c r="I1265" i="11" s="1"/>
  <c r="G625" i="11"/>
  <c r="I625" i="11" s="1"/>
  <c r="G2829" i="11"/>
  <c r="I2829" i="11" s="1"/>
  <c r="G2399" i="11"/>
  <c r="I2399" i="11" s="1"/>
  <c r="G1385" i="11"/>
  <c r="I1385" i="11" s="1"/>
  <c r="G1570" i="11"/>
  <c r="I1570" i="11" s="1"/>
  <c r="G584" i="11"/>
  <c r="I584" i="11" s="1"/>
  <c r="G592" i="11"/>
  <c r="I592" i="11" s="1"/>
  <c r="G599" i="11"/>
  <c r="I599" i="11" s="1"/>
  <c r="G2242" i="11"/>
  <c r="I2242" i="11" s="1"/>
  <c r="G2236" i="11"/>
  <c r="I2236" i="11" s="1"/>
  <c r="G1100" i="11"/>
  <c r="I1100" i="11" s="1"/>
  <c r="G1097" i="11"/>
  <c r="I1097" i="11" s="1"/>
  <c r="G1092" i="11"/>
  <c r="I1092" i="11" s="1"/>
  <c r="G2774" i="11"/>
  <c r="G40" i="11"/>
  <c r="G2751" i="11"/>
  <c r="I2751" i="11" s="1"/>
  <c r="G1583" i="11"/>
  <c r="G1295" i="11"/>
  <c r="I1295" i="11" s="1"/>
  <c r="G10" i="11"/>
  <c r="I10" i="11" s="1"/>
  <c r="G1066" i="11"/>
  <c r="I1066" i="11" s="1"/>
  <c r="G454" i="11"/>
  <c r="I454" i="11" s="1"/>
  <c r="G1990" i="11"/>
  <c r="I1990" i="11" s="1"/>
  <c r="G1998" i="11"/>
  <c r="I1998" i="11" s="1"/>
  <c r="G622" i="11"/>
  <c r="I622" i="11" s="1"/>
  <c r="G629" i="11"/>
  <c r="I629" i="11" s="1"/>
  <c r="G2191" i="11"/>
  <c r="G636" i="11"/>
  <c r="G2411" i="11"/>
  <c r="I2411" i="11" s="1"/>
  <c r="G1313" i="11"/>
  <c r="I1313" i="11" s="1"/>
  <c r="G1383" i="11"/>
  <c r="I1383" i="11" s="1"/>
  <c r="G1233" i="11"/>
  <c r="I1233" i="11" s="1"/>
  <c r="G1577" i="11"/>
  <c r="I1577" i="11" s="1"/>
  <c r="G1231" i="11"/>
  <c r="I1231" i="11" s="1"/>
  <c r="G1239" i="11"/>
  <c r="I1239" i="11" s="1"/>
  <c r="G587" i="11"/>
  <c r="I587" i="11" s="1"/>
  <c r="G2737" i="11"/>
  <c r="I2737" i="11" s="1"/>
  <c r="G2224" i="11"/>
  <c r="I2224" i="11" s="1"/>
  <c r="G1088" i="11"/>
  <c r="I1088" i="11" s="1"/>
  <c r="G1085" i="11"/>
  <c r="I1085" i="11" s="1"/>
  <c r="G1080" i="11"/>
  <c r="I1080" i="11" s="1"/>
  <c r="G2798" i="11"/>
  <c r="I2798" i="11" s="1"/>
  <c r="G2799" i="11"/>
  <c r="I2799" i="11" s="1"/>
  <c r="G2800" i="11"/>
  <c r="I2800" i="11" s="1"/>
  <c r="G2157" i="11"/>
  <c r="G1345" i="11"/>
  <c r="I1345" i="11" s="1"/>
  <c r="G2079" i="11"/>
  <c r="I2079" i="11" s="1"/>
  <c r="G6" i="11"/>
  <c r="I6" i="11" s="1"/>
  <c r="G659" i="11"/>
  <c r="I659" i="11" s="1"/>
  <c r="G2845" i="11"/>
  <c r="I2845" i="11" s="1"/>
  <c r="G2008" i="11"/>
  <c r="I2008" i="11" s="1"/>
  <c r="G1268" i="11"/>
  <c r="I1268" i="11" s="1"/>
  <c r="G617" i="11"/>
  <c r="I617" i="11" s="1"/>
  <c r="G1260" i="11"/>
  <c r="I1260" i="11" s="1"/>
  <c r="G1376" i="11"/>
  <c r="G1273" i="11"/>
  <c r="I1273" i="11" s="1"/>
  <c r="G2398" i="11"/>
  <c r="I2398" i="11" s="1"/>
  <c r="G1049" i="11"/>
  <c r="I1049" i="11" s="1"/>
  <c r="G30" i="11"/>
  <c r="I30" i="11" s="1"/>
  <c r="G37" i="11"/>
  <c r="I37" i="11" s="1"/>
  <c r="G2203" i="11"/>
  <c r="I2203" i="11" s="1"/>
  <c r="G1581" i="11"/>
  <c r="I1581" i="11" s="1"/>
  <c r="G1565" i="11"/>
  <c r="I1565" i="11" s="1"/>
  <c r="G595" i="11"/>
  <c r="I595" i="11" s="1"/>
  <c r="G1227" i="11"/>
  <c r="I1227" i="11" s="1"/>
  <c r="G2749" i="11"/>
  <c r="I2749" i="11" s="1"/>
  <c r="G2257" i="11"/>
  <c r="I2257" i="11" s="1"/>
  <c r="G2218" i="11"/>
  <c r="I2218" i="11" s="1"/>
  <c r="G2251" i="11"/>
  <c r="I2251" i="11" s="1"/>
  <c r="G2259" i="11"/>
  <c r="I2259" i="11" s="1"/>
  <c r="G1108" i="11"/>
  <c r="I1108" i="11" s="1"/>
  <c r="G1115" i="11"/>
  <c r="I1115" i="11" s="1"/>
  <c r="G1346" i="11"/>
  <c r="I1346" i="11" s="1"/>
  <c r="G1045" i="11"/>
  <c r="I1045" i="11" s="1"/>
  <c r="G394" i="11"/>
  <c r="I394" i="11" s="1"/>
  <c r="G1243" i="11"/>
  <c r="G2100" i="11"/>
  <c r="I2100" i="11" s="1"/>
  <c r="G2741" i="11"/>
  <c r="I2741" i="11" s="1"/>
  <c r="G2742" i="11"/>
  <c r="I2742" i="11" s="1"/>
  <c r="G2077" i="11"/>
  <c r="I2077" i="11" s="1"/>
  <c r="G2078" i="11"/>
  <c r="I2078" i="11" s="1"/>
  <c r="G1288" i="11"/>
  <c r="I1288" i="11" s="1"/>
  <c r="G8" i="11"/>
  <c r="I8" i="11" s="1"/>
  <c r="G2182" i="11"/>
  <c r="G1397" i="11"/>
  <c r="I1397" i="11" s="1"/>
  <c r="G3052" i="11"/>
  <c r="I3052" i="11" s="1"/>
  <c r="G1053" i="11"/>
  <c r="I1053" i="11" s="1"/>
  <c r="G1063" i="11"/>
  <c r="I1063" i="11" s="1"/>
  <c r="G1272" i="11"/>
  <c r="G2004" i="11"/>
  <c r="I2004" i="11" s="1"/>
  <c r="G2104" i="11"/>
  <c r="I2104" i="11" s="1"/>
  <c r="G2105" i="11"/>
  <c r="I2105" i="11" s="1"/>
  <c r="G1312" i="11"/>
  <c r="I1312" i="11" s="1"/>
  <c r="G36" i="11"/>
  <c r="I36" i="11" s="1"/>
  <c r="G1073" i="11"/>
  <c r="I1073" i="11" s="1"/>
  <c r="G591" i="11"/>
  <c r="I591" i="11" s="1"/>
  <c r="G2110" i="11"/>
  <c r="I2110" i="11" s="1"/>
  <c r="G392" i="11"/>
  <c r="I392" i="11" s="1"/>
  <c r="G2245" i="11"/>
  <c r="I2245" i="11" s="1"/>
  <c r="G2247" i="11"/>
  <c r="I2247" i="11" s="1"/>
  <c r="G1111" i="11"/>
  <c r="I1111" i="11" s="1"/>
  <c r="G2834" i="11"/>
  <c r="I2834" i="11" s="1"/>
  <c r="G2835" i="11"/>
  <c r="I2835" i="11" s="1"/>
  <c r="G2836" i="11"/>
  <c r="I2836" i="11" s="1"/>
  <c r="G602" i="11"/>
  <c r="I602" i="11" s="1"/>
  <c r="G1395" i="11"/>
  <c r="I1395" i="11" s="1"/>
  <c r="G2895" i="11"/>
  <c r="I2895" i="11" s="1"/>
  <c r="G2896" i="11"/>
  <c r="I2896" i="11" s="1"/>
  <c r="G2206" i="11"/>
  <c r="G1084" i="11"/>
  <c r="I1084" i="11" s="1"/>
  <c r="G2859" i="11"/>
  <c r="I2859" i="11" s="1"/>
  <c r="G1044" i="11"/>
  <c r="I1044" i="11" s="1"/>
  <c r="G2745" i="11"/>
  <c r="I2745" i="11" s="1"/>
  <c r="G2855" i="11"/>
  <c r="I2855" i="11" s="1"/>
  <c r="G1017" i="11"/>
  <c r="I1017" i="11" s="1"/>
  <c r="G873" i="11"/>
  <c r="I873" i="11" s="1"/>
  <c r="G1379" i="11"/>
  <c r="G2087" i="11"/>
  <c r="G3050" i="11"/>
  <c r="G621" i="11"/>
  <c r="I621" i="11" s="1"/>
  <c r="G1259" i="11"/>
  <c r="I1259" i="11" s="1"/>
  <c r="G2409" i="11"/>
  <c r="I2409" i="11" s="1"/>
  <c r="G633" i="11"/>
  <c r="I633" i="11" s="1"/>
  <c r="G407" i="11"/>
  <c r="G34" i="11"/>
  <c r="I34" i="11" s="1"/>
  <c r="G1580" i="11"/>
  <c r="I1580" i="11" s="1"/>
  <c r="G2797" i="11"/>
  <c r="I2797" i="11" s="1"/>
  <c r="G2215" i="11"/>
  <c r="G1079" i="11"/>
  <c r="I1079" i="11" s="1"/>
  <c r="G2258" i="11"/>
  <c r="I2258" i="11" s="1"/>
  <c r="G2163" i="11"/>
  <c r="I2163" i="11" s="1"/>
  <c r="G393" i="11"/>
  <c r="G2044" i="11"/>
  <c r="G2789" i="11"/>
  <c r="I2789" i="11" s="1"/>
  <c r="G2790" i="11"/>
  <c r="I2790" i="11" s="1"/>
  <c r="G1292" i="11"/>
  <c r="I1292" i="11" s="1"/>
  <c r="G4" i="11"/>
  <c r="I4" i="11" s="1"/>
  <c r="G2209" i="11"/>
  <c r="I2209" i="11" s="1"/>
  <c r="G1069" i="11"/>
  <c r="I1069" i="11" s="1"/>
  <c r="G2148" i="11"/>
  <c r="I2148" i="11" s="1"/>
  <c r="G2383" i="11"/>
  <c r="I2383" i="11" s="1"/>
  <c r="G1352" i="11"/>
  <c r="I1352" i="11" s="1"/>
  <c r="G1263" i="11"/>
  <c r="I1263" i="11" s="1"/>
  <c r="G623" i="11"/>
  <c r="I623" i="11" s="1"/>
  <c r="G436" i="11"/>
  <c r="G2020" i="11"/>
  <c r="I2020" i="11" s="1"/>
  <c r="G2746" i="11"/>
  <c r="I2746" i="11" s="1"/>
  <c r="G2747" i="11"/>
  <c r="I2747" i="11" s="1"/>
  <c r="G2193" i="11"/>
  <c r="G1318" i="11"/>
  <c r="I1318" i="11" s="1"/>
  <c r="G685" i="11"/>
  <c r="I685" i="11" s="1"/>
  <c r="G2198" i="11"/>
  <c r="I2198" i="11" s="1"/>
  <c r="G1568" i="11"/>
  <c r="I1568" i="11" s="1"/>
  <c r="G1574" i="11"/>
  <c r="I1574" i="11" s="1"/>
  <c r="G1225" i="11"/>
  <c r="I1225" i="11" s="1"/>
  <c r="G687" i="11"/>
  <c r="G449" i="11"/>
  <c r="I449" i="11" s="1"/>
  <c r="G2229" i="11"/>
  <c r="I2229" i="11" s="1"/>
  <c r="G2262" i="11"/>
  <c r="I2262" i="11" s="1"/>
  <c r="G1113" i="11"/>
  <c r="I1113" i="11" s="1"/>
  <c r="G1075" i="11"/>
  <c r="I1075" i="11" s="1"/>
  <c r="G1095" i="11"/>
  <c r="I1095" i="11" s="1"/>
  <c r="G2919" i="11"/>
  <c r="I2919" i="11" s="1"/>
  <c r="G1343" i="11"/>
  <c r="I1343" i="11" s="1"/>
  <c r="G2179" i="11"/>
  <c r="I2179" i="11" s="1"/>
  <c r="G651" i="11"/>
  <c r="G2085" i="11"/>
  <c r="I2085" i="11" s="1"/>
  <c r="G656" i="11"/>
  <c r="I656" i="11" s="1"/>
  <c r="G662" i="11"/>
  <c r="I662" i="11" s="1"/>
  <c r="G15" i="11"/>
  <c r="I15" i="11" s="1"/>
  <c r="G2803" i="11"/>
  <c r="I2803" i="11" s="1"/>
  <c r="G2754" i="11"/>
  <c r="I2754" i="11" s="1"/>
  <c r="G2951" i="11"/>
  <c r="I2951" i="11" s="1"/>
  <c r="G2392" i="11"/>
  <c r="I2392" i="11" s="1"/>
  <c r="G910" i="11"/>
  <c r="I910" i="11" s="1"/>
  <c r="G1335" i="11"/>
  <c r="I1335" i="11" s="1"/>
  <c r="G959" i="11"/>
  <c r="I959" i="11" s="1"/>
  <c r="G815" i="11"/>
  <c r="I815" i="11" s="1"/>
  <c r="G247" i="11"/>
  <c r="I247" i="11" s="1"/>
  <c r="G262" i="11"/>
  <c r="I262" i="11" s="1"/>
  <c r="G1355" i="11"/>
  <c r="I1355" i="11" s="1"/>
  <c r="G498" i="11"/>
  <c r="I498" i="11" s="1"/>
  <c r="G2978" i="11"/>
  <c r="I2978" i="11" s="1"/>
  <c r="G2890" i="11"/>
  <c r="I2890" i="11" s="1"/>
  <c r="G742" i="11"/>
  <c r="I742" i="11" s="1"/>
  <c r="G773" i="11"/>
  <c r="I773" i="11" s="1"/>
  <c r="G760" i="11"/>
  <c r="I760" i="11" s="1"/>
  <c r="G747" i="11"/>
  <c r="I747" i="11" s="1"/>
  <c r="G734" i="11"/>
  <c r="I734" i="11" s="1"/>
  <c r="G721" i="11"/>
  <c r="I721" i="11" s="1"/>
  <c r="G105" i="11"/>
  <c r="I105" i="11" s="1"/>
  <c r="G115" i="11"/>
  <c r="I115" i="11" s="1"/>
  <c r="G94" i="11"/>
  <c r="I94" i="11" s="1"/>
  <c r="G1064" i="11"/>
  <c r="G1407" i="11"/>
  <c r="I1407" i="11" s="1"/>
  <c r="G652" i="11"/>
  <c r="G1372" i="11"/>
  <c r="I1372" i="11" s="1"/>
  <c r="G1298" i="11"/>
  <c r="G2996" i="11"/>
  <c r="I2996" i="11" s="1"/>
  <c r="G2272" i="11"/>
  <c r="I2272" i="11" s="1"/>
  <c r="G479" i="11"/>
  <c r="I479" i="11" s="1"/>
  <c r="G666" i="11"/>
  <c r="G1133" i="11"/>
  <c r="G1979" i="11"/>
  <c r="G2842" i="11"/>
  <c r="I2842" i="11" s="1"/>
  <c r="G1330" i="11"/>
  <c r="G898" i="11"/>
  <c r="I898" i="11" s="1"/>
  <c r="G1027" i="11"/>
  <c r="I1027" i="11" s="1"/>
  <c r="G883" i="11"/>
  <c r="I883" i="11" s="1"/>
  <c r="G1035" i="11"/>
  <c r="I1035" i="11" s="1"/>
  <c r="G891" i="11"/>
  <c r="I891" i="11" s="1"/>
  <c r="G947" i="11"/>
  <c r="I947" i="11" s="1"/>
  <c r="G379" i="11"/>
  <c r="I379" i="11" s="1"/>
  <c r="G235" i="11"/>
  <c r="I235" i="11" s="1"/>
  <c r="G158" i="11"/>
  <c r="I158" i="11" s="1"/>
  <c r="G253" i="11"/>
  <c r="I253" i="11" s="1"/>
  <c r="G348" i="11"/>
  <c r="I348" i="11" s="1"/>
  <c r="G204" i="11"/>
  <c r="I204" i="11" s="1"/>
  <c r="G299" i="11"/>
  <c r="I299" i="11" s="1"/>
  <c r="G155" i="11"/>
  <c r="I155" i="11" s="1"/>
  <c r="G250" i="11"/>
  <c r="I250" i="11" s="1"/>
  <c r="G2169" i="11"/>
  <c r="G1055" i="11"/>
  <c r="I1055" i="11" s="1"/>
  <c r="G439" i="11"/>
  <c r="G2826" i="11"/>
  <c r="I2826" i="11" s="1"/>
  <c r="G2894" i="11"/>
  <c r="I2894" i="11" s="1"/>
  <c r="G2137" i="11"/>
  <c r="I2137" i="11" s="1"/>
  <c r="G2120" i="11"/>
  <c r="I2120" i="11" s="1"/>
  <c r="G2116" i="11"/>
  <c r="I2116" i="11" s="1"/>
  <c r="G730" i="11"/>
  <c r="I730" i="11" s="1"/>
  <c r="G786" i="11"/>
  <c r="I786" i="11" s="1"/>
  <c r="G761" i="11"/>
  <c r="I761" i="11" s="1"/>
  <c r="G748" i="11"/>
  <c r="I748" i="11" s="1"/>
  <c r="G735" i="11"/>
  <c r="I735" i="11" s="1"/>
  <c r="G722" i="11"/>
  <c r="I722" i="11" s="1"/>
  <c r="G709" i="11"/>
  <c r="I709" i="11" s="1"/>
  <c r="G696" i="11"/>
  <c r="I696" i="11" s="1"/>
  <c r="G103" i="11"/>
  <c r="I103" i="11" s="1"/>
  <c r="G82" i="11"/>
  <c r="I82" i="11" s="1"/>
  <c r="G1391" i="11"/>
  <c r="G1405" i="11"/>
  <c r="I1405" i="11" s="1"/>
  <c r="G1545" i="11"/>
  <c r="I1545" i="11" s="1"/>
  <c r="G2388" i="11"/>
  <c r="I2388" i="11" s="1"/>
  <c r="G1554" i="11"/>
  <c r="I1554" i="11" s="1"/>
  <c r="G1216" i="11"/>
  <c r="I1216" i="11" s="1"/>
  <c r="G665" i="11"/>
  <c r="G1421" i="11"/>
  <c r="I1421" i="11" s="1"/>
  <c r="G1426" i="11"/>
  <c r="I1426" i="11" s="1"/>
  <c r="G465" i="11"/>
  <c r="I465" i="11" s="1"/>
  <c r="G467" i="11"/>
  <c r="I467" i="11" s="1"/>
  <c r="G1301" i="11"/>
  <c r="I1301" i="11" s="1"/>
  <c r="G1349" i="11"/>
  <c r="G480" i="11"/>
  <c r="G1251" i="11"/>
  <c r="I1251" i="11" s="1"/>
  <c r="G128" i="11"/>
  <c r="I128" i="11" s="1"/>
  <c r="G91" i="11"/>
  <c r="I91" i="11" s="1"/>
  <c r="G148" i="11"/>
  <c r="I148" i="11" s="1"/>
  <c r="G111" i="11"/>
  <c r="I111" i="11" s="1"/>
  <c r="G74" i="11"/>
  <c r="I74" i="11" s="1"/>
  <c r="G144" i="11"/>
  <c r="I144" i="11" s="1"/>
  <c r="G107" i="11"/>
  <c r="I107" i="11" s="1"/>
  <c r="G451" i="11"/>
  <c r="G16" i="11"/>
  <c r="G3007" i="11"/>
  <c r="I3007" i="11" s="1"/>
  <c r="G2992" i="11"/>
  <c r="I2992" i="11" s="1"/>
  <c r="G2731" i="11"/>
  <c r="I2731" i="11" s="1"/>
  <c r="G909" i="11"/>
  <c r="I909" i="11" s="1"/>
  <c r="G1018" i="11"/>
  <c r="I1018" i="11" s="1"/>
  <c r="G874" i="11"/>
  <c r="I874" i="11" s="1"/>
  <c r="G1011" i="11"/>
  <c r="I1011" i="11" s="1"/>
  <c r="G923" i="11"/>
  <c r="I923" i="11" s="1"/>
  <c r="G318" i="11"/>
  <c r="I318" i="11" s="1"/>
  <c r="G355" i="11"/>
  <c r="I355" i="11" s="1"/>
  <c r="G211" i="11"/>
  <c r="I211" i="11" s="1"/>
  <c r="G305" i="11"/>
  <c r="I305" i="11" s="1"/>
  <c r="G161" i="11"/>
  <c r="I161" i="11" s="1"/>
  <c r="G256" i="11"/>
  <c r="I256" i="11" s="1"/>
  <c r="G373" i="11"/>
  <c r="I373" i="11" s="1"/>
  <c r="G229" i="11"/>
  <c r="I229" i="11" s="1"/>
  <c r="G324" i="11"/>
  <c r="I324" i="11" s="1"/>
  <c r="G180" i="11"/>
  <c r="I180" i="11" s="1"/>
  <c r="G275" i="11"/>
  <c r="I275" i="11" s="1"/>
  <c r="G370" i="11"/>
  <c r="I370" i="11" s="1"/>
  <c r="G226" i="11"/>
  <c r="I226" i="11" s="1"/>
  <c r="G2893" i="11"/>
  <c r="I2893" i="11" s="1"/>
  <c r="G2135" i="11"/>
  <c r="I2135" i="11" s="1"/>
  <c r="G2139" i="11"/>
  <c r="I2139" i="11" s="1"/>
  <c r="G706" i="11"/>
  <c r="I706" i="11" s="1"/>
  <c r="G737" i="11"/>
  <c r="I737" i="11" s="1"/>
  <c r="G724" i="11"/>
  <c r="I724" i="11" s="1"/>
  <c r="G711" i="11"/>
  <c r="I711" i="11" s="1"/>
  <c r="G698" i="11"/>
  <c r="I698" i="11" s="1"/>
  <c r="G791" i="11"/>
  <c r="I791" i="11" s="1"/>
  <c r="G79" i="11"/>
  <c r="I79" i="11" s="1"/>
  <c r="G58" i="11"/>
  <c r="I58" i="11" s="1"/>
  <c r="G1414" i="11"/>
  <c r="I1414" i="11" s="1"/>
  <c r="G1403" i="11"/>
  <c r="I1403" i="11" s="1"/>
  <c r="G2415" i="11"/>
  <c r="G1369" i="11"/>
  <c r="I1369" i="11" s="1"/>
  <c r="G2386" i="11"/>
  <c r="I2386" i="11" s="1"/>
  <c r="G577" i="11"/>
  <c r="I577" i="11" s="1"/>
  <c r="G2869" i="11"/>
  <c r="I2869" i="11" s="1"/>
  <c r="G2989" i="11"/>
  <c r="I2989" i="11" s="1"/>
  <c r="G3005" i="11"/>
  <c r="I3005" i="11" s="1"/>
  <c r="G2278" i="11"/>
  <c r="I2278" i="11" s="1"/>
  <c r="G2283" i="11"/>
  <c r="I2283" i="11" s="1"/>
  <c r="G1120" i="11"/>
  <c r="I1120" i="11" s="1"/>
  <c r="G1127" i="11"/>
  <c r="I1127" i="11" s="1"/>
  <c r="G466" i="11"/>
  <c r="I466" i="11" s="1"/>
  <c r="G2088" i="11"/>
  <c r="G1299" i="11"/>
  <c r="G403" i="11"/>
  <c r="G2729" i="11"/>
  <c r="I2729" i="11" s="1"/>
  <c r="G1006" i="11"/>
  <c r="I1006" i="11" s="1"/>
  <c r="G999" i="11"/>
  <c r="I999" i="11" s="1"/>
  <c r="G177" i="11"/>
  <c r="I177" i="11" s="1"/>
  <c r="G911" i="11"/>
  <c r="I911" i="11" s="1"/>
  <c r="G260" i="11"/>
  <c r="I260" i="11" s="1"/>
  <c r="G343" i="11"/>
  <c r="I343" i="11" s="1"/>
  <c r="G199" i="11"/>
  <c r="I199" i="11" s="1"/>
  <c r="G339" i="11"/>
  <c r="I339" i="11" s="1"/>
  <c r="G195" i="11"/>
  <c r="I195" i="11" s="1"/>
  <c r="G278" i="11"/>
  <c r="I278" i="11" s="1"/>
  <c r="G358" i="11"/>
  <c r="I358" i="11" s="1"/>
  <c r="G214" i="11"/>
  <c r="I214" i="11" s="1"/>
  <c r="G1354" i="11"/>
  <c r="I1354" i="11" s="1"/>
  <c r="G413" i="11"/>
  <c r="G775" i="11"/>
  <c r="I775" i="11" s="1"/>
  <c r="G750" i="11"/>
  <c r="I750" i="11" s="1"/>
  <c r="G779" i="11"/>
  <c r="I779" i="11" s="1"/>
  <c r="G67" i="11"/>
  <c r="I67" i="11" s="1"/>
  <c r="G46" i="11"/>
  <c r="I46" i="11" s="1"/>
  <c r="G2381" i="11"/>
  <c r="I2381" i="11" s="1"/>
  <c r="G1585" i="11"/>
  <c r="G2185" i="11"/>
  <c r="I2185" i="11" s="1"/>
  <c r="G1368" i="11"/>
  <c r="G2843" i="11"/>
  <c r="I2843" i="11" s="1"/>
  <c r="G2868" i="11"/>
  <c r="I2868" i="11" s="1"/>
  <c r="G2277" i="11"/>
  <c r="I2277" i="11" s="1"/>
  <c r="G2271" i="11"/>
  <c r="I2271" i="11" s="1"/>
  <c r="G1431" i="11"/>
  <c r="I1431" i="11" s="1"/>
  <c r="G2727" i="11"/>
  <c r="G850" i="11"/>
  <c r="I850" i="11" s="1"/>
  <c r="G987" i="11"/>
  <c r="I987" i="11" s="1"/>
  <c r="G1331" i="11"/>
  <c r="I1331" i="11" s="1"/>
  <c r="G899" i="11"/>
  <c r="I899" i="11" s="1"/>
  <c r="G174" i="11"/>
  <c r="I174" i="11" s="1"/>
  <c r="G331" i="11"/>
  <c r="I331" i="11" s="1"/>
  <c r="G187" i="11"/>
  <c r="I187" i="11" s="1"/>
  <c r="G346" i="11"/>
  <c r="I346" i="11" s="1"/>
  <c r="G202" i="11"/>
  <c r="I202" i="11" s="1"/>
  <c r="G1054" i="11"/>
  <c r="G2196" i="11"/>
  <c r="I2196" i="11" s="1"/>
  <c r="G2971" i="11"/>
  <c r="I2971" i="11" s="1"/>
  <c r="G2952" i="11"/>
  <c r="I2952" i="11" s="1"/>
  <c r="G2115" i="11"/>
  <c r="G129" i="11"/>
  <c r="I129" i="11" s="1"/>
  <c r="G767" i="11"/>
  <c r="I767" i="11" s="1"/>
  <c r="G92" i="11"/>
  <c r="I92" i="11" s="1"/>
  <c r="G55" i="11"/>
  <c r="I55" i="11" s="1"/>
  <c r="G112" i="11"/>
  <c r="I112" i="11" s="1"/>
  <c r="G75" i="11"/>
  <c r="I75" i="11" s="1"/>
  <c r="G145" i="11"/>
  <c r="I145" i="11" s="1"/>
  <c r="G108" i="11"/>
  <c r="I108" i="11" s="1"/>
  <c r="G71" i="11"/>
  <c r="I71" i="11" s="1"/>
  <c r="G402" i="11"/>
  <c r="I402" i="11" s="1"/>
  <c r="G2379" i="11"/>
  <c r="I2379" i="11" s="1"/>
  <c r="G1586" i="11"/>
  <c r="I1586" i="11" s="1"/>
  <c r="G2183" i="11"/>
  <c r="G428" i="11"/>
  <c r="G2384" i="11"/>
  <c r="I2384" i="11" s="1"/>
  <c r="G575" i="11"/>
  <c r="I575" i="11" s="1"/>
  <c r="G2891" i="11"/>
  <c r="I2891" i="11" s="1"/>
  <c r="G3000" i="11"/>
  <c r="I3000" i="11" s="1"/>
  <c r="G1550" i="11"/>
  <c r="G2212" i="11"/>
  <c r="G982" i="11"/>
  <c r="I982" i="11" s="1"/>
  <c r="G975" i="11"/>
  <c r="I975" i="11" s="1"/>
  <c r="G831" i="11"/>
  <c r="I831" i="11" s="1"/>
  <c r="G1031" i="11"/>
  <c r="I1031" i="11" s="1"/>
  <c r="G887" i="11"/>
  <c r="I887" i="11" s="1"/>
  <c r="G175" i="11"/>
  <c r="I175" i="11" s="1"/>
  <c r="G269" i="11"/>
  <c r="I269" i="11" s="1"/>
  <c r="G364" i="11"/>
  <c r="I364" i="11" s="1"/>
  <c r="G220" i="11"/>
  <c r="I220" i="11" s="1"/>
  <c r="G337" i="11"/>
  <c r="I337" i="11" s="1"/>
  <c r="G193" i="11"/>
  <c r="I193" i="11" s="1"/>
  <c r="G288" i="11"/>
  <c r="I288" i="11" s="1"/>
  <c r="G383" i="11"/>
  <c r="I383" i="11" s="1"/>
  <c r="G239" i="11"/>
  <c r="I239" i="11" s="1"/>
  <c r="G334" i="11"/>
  <c r="I334" i="11" s="1"/>
  <c r="G190" i="11"/>
  <c r="I190" i="11" s="1"/>
  <c r="G417" i="11"/>
  <c r="I417" i="11" s="1"/>
  <c r="G1561" i="11"/>
  <c r="G2947" i="11"/>
  <c r="I2947" i="11" s="1"/>
  <c r="G2889" i="11"/>
  <c r="I2889" i="11" s="1"/>
  <c r="G755" i="11"/>
  <c r="I755" i="11" s="1"/>
  <c r="G401" i="11"/>
  <c r="G2865" i="11"/>
  <c r="G2988" i="11"/>
  <c r="I2988" i="11" s="1"/>
  <c r="G3008" i="11"/>
  <c r="I3008" i="11" s="1"/>
  <c r="G1119" i="11"/>
  <c r="I1119" i="11" s="1"/>
  <c r="G17" i="11"/>
  <c r="G611" i="11"/>
  <c r="I611" i="11" s="1"/>
  <c r="G974" i="11"/>
  <c r="I974" i="11" s="1"/>
  <c r="G970" i="11"/>
  <c r="I970" i="11" s="1"/>
  <c r="G826" i="11"/>
  <c r="I826" i="11" s="1"/>
  <c r="G1019" i="11"/>
  <c r="I1019" i="11" s="1"/>
  <c r="G875" i="11"/>
  <c r="I875" i="11" s="1"/>
  <c r="G368" i="11"/>
  <c r="I368" i="11" s="1"/>
  <c r="G224" i="11"/>
  <c r="I224" i="11" s="1"/>
  <c r="G307" i="11"/>
  <c r="I307" i="11" s="1"/>
  <c r="G163" i="11"/>
  <c r="I163" i="11" s="1"/>
  <c r="G303" i="11"/>
  <c r="I303" i="11" s="1"/>
  <c r="G242" i="11"/>
  <c r="I242" i="11" s="1"/>
  <c r="G322" i="11"/>
  <c r="I322" i="11" s="1"/>
  <c r="G178" i="11"/>
  <c r="I178" i="11" s="1"/>
  <c r="G414" i="11"/>
  <c r="I414" i="11" s="1"/>
  <c r="G2194" i="11"/>
  <c r="G1562" i="11"/>
  <c r="I1562" i="11" s="1"/>
  <c r="G2141" i="11"/>
  <c r="I2141" i="11" s="1"/>
  <c r="G2124" i="11"/>
  <c r="I2124" i="11" s="1"/>
  <c r="G2126" i="11"/>
  <c r="I2126" i="11" s="1"/>
  <c r="G776" i="11"/>
  <c r="I776" i="11" s="1"/>
  <c r="G794" i="11"/>
  <c r="I794" i="11" s="1"/>
  <c r="G781" i="11"/>
  <c r="I781" i="11" s="1"/>
  <c r="G743" i="11"/>
  <c r="I743" i="11" s="1"/>
  <c r="G68" i="11"/>
  <c r="I68" i="11" s="1"/>
  <c r="G125" i="11"/>
  <c r="I125" i="11" s="1"/>
  <c r="G88" i="11"/>
  <c r="I88" i="11" s="1"/>
  <c r="G51" i="11"/>
  <c r="I51" i="11" s="1"/>
  <c r="G121" i="11"/>
  <c r="I121" i="11" s="1"/>
  <c r="G84" i="11"/>
  <c r="I84" i="11" s="1"/>
  <c r="G47" i="11"/>
  <c r="I47" i="11" s="1"/>
  <c r="G603" i="11"/>
  <c r="G2987" i="11"/>
  <c r="G2995" i="11"/>
  <c r="I2995" i="11" s="1"/>
  <c r="G2274" i="11"/>
  <c r="I2274" i="11" s="1"/>
  <c r="G1126" i="11"/>
  <c r="I1126" i="11" s="1"/>
  <c r="G472" i="11"/>
  <c r="I472" i="11" s="1"/>
  <c r="G2090" i="11"/>
  <c r="I2090" i="11" s="1"/>
  <c r="G2873" i="11"/>
  <c r="I2873" i="11" s="1"/>
  <c r="G1398" i="11"/>
  <c r="G958" i="11"/>
  <c r="I958" i="11" s="1"/>
  <c r="G814" i="11"/>
  <c r="I814" i="11" s="1"/>
  <c r="G1007" i="11"/>
  <c r="I1007" i="11" s="1"/>
  <c r="G863" i="11"/>
  <c r="I863" i="11" s="1"/>
  <c r="G295" i="11"/>
  <c r="I295" i="11" s="1"/>
  <c r="G389" i="11"/>
  <c r="I389" i="11" s="1"/>
  <c r="G245" i="11"/>
  <c r="I245" i="11" s="1"/>
  <c r="G340" i="11"/>
  <c r="I340" i="11" s="1"/>
  <c r="G196" i="11"/>
  <c r="I196" i="11" s="1"/>
  <c r="G386" i="11"/>
  <c r="I386" i="11" s="1"/>
  <c r="G313" i="11"/>
  <c r="I313" i="11" s="1"/>
  <c r="G169" i="11"/>
  <c r="I169" i="11" s="1"/>
  <c r="G264" i="11"/>
  <c r="I264" i="11" s="1"/>
  <c r="G359" i="11"/>
  <c r="I359" i="11" s="1"/>
  <c r="G215" i="11"/>
  <c r="I215" i="11" s="1"/>
  <c r="G310" i="11"/>
  <c r="I310" i="11" s="1"/>
  <c r="G166" i="11"/>
  <c r="I166" i="11" s="1"/>
  <c r="G1531" i="11"/>
  <c r="I1531" i="11" s="1"/>
  <c r="G2295" i="11"/>
  <c r="G2981" i="11"/>
  <c r="I2981" i="11" s="1"/>
  <c r="G2984" i="11"/>
  <c r="I2984" i="11" s="1"/>
  <c r="G2118" i="11"/>
  <c r="I2118" i="11" s="1"/>
  <c r="G790" i="11"/>
  <c r="I790" i="11" s="1"/>
  <c r="G727" i="11"/>
  <c r="I727" i="11" s="1"/>
  <c r="G702" i="11"/>
  <c r="I702" i="11" s="1"/>
  <c r="G756" i="11"/>
  <c r="I756" i="11" s="1"/>
  <c r="G731" i="11"/>
  <c r="I731" i="11" s="1"/>
  <c r="G142" i="11"/>
  <c r="I142" i="11" s="1"/>
  <c r="G2045" i="11"/>
  <c r="G2186" i="11"/>
  <c r="I2186" i="11" s="1"/>
  <c r="G1429" i="11"/>
  <c r="I1429" i="11" s="1"/>
  <c r="G2732" i="11"/>
  <c r="I2732" i="11" s="1"/>
  <c r="G2150" i="11"/>
  <c r="I2150" i="11" s="1"/>
  <c r="G946" i="11"/>
  <c r="I946" i="11" s="1"/>
  <c r="G354" i="11"/>
  <c r="I354" i="11" s="1"/>
  <c r="G939" i="11"/>
  <c r="I939" i="11" s="1"/>
  <c r="G995" i="11"/>
  <c r="I995" i="11" s="1"/>
  <c r="G851" i="11"/>
  <c r="I851" i="11" s="1"/>
  <c r="G344" i="11"/>
  <c r="I344" i="11" s="1"/>
  <c r="G200" i="11"/>
  <c r="I200" i="11" s="1"/>
  <c r="G283" i="11"/>
  <c r="I283" i="11" s="1"/>
  <c r="G279" i="11"/>
  <c r="I279" i="11" s="1"/>
  <c r="G362" i="11"/>
  <c r="I362" i="11" s="1"/>
  <c r="G218" i="11"/>
  <c r="I218" i="11" s="1"/>
  <c r="G298" i="11"/>
  <c r="I298" i="11" s="1"/>
  <c r="G154" i="11"/>
  <c r="I154" i="11" s="1"/>
  <c r="G1057" i="11"/>
  <c r="I1057" i="11" s="1"/>
  <c r="G1466" i="11"/>
  <c r="I1466" i="11" s="1"/>
  <c r="G579" i="11"/>
  <c r="G2972" i="11"/>
  <c r="I2972" i="11" s="1"/>
  <c r="G2133" i="11"/>
  <c r="I2133" i="11" s="1"/>
  <c r="G729" i="11"/>
  <c r="I729" i="11" s="1"/>
  <c r="G778" i="11"/>
  <c r="I778" i="11" s="1"/>
  <c r="G752" i="11"/>
  <c r="I752" i="11" s="1"/>
  <c r="G78" i="11"/>
  <c r="I78" i="11" s="1"/>
  <c r="G719" i="11"/>
  <c r="I719" i="11" s="1"/>
  <c r="G101" i="11"/>
  <c r="I101" i="11" s="1"/>
  <c r="G64" i="11"/>
  <c r="I64" i="11" s="1"/>
  <c r="G134" i="11"/>
  <c r="I134" i="11" s="1"/>
  <c r="G97" i="11"/>
  <c r="I97" i="11" s="1"/>
  <c r="G60" i="11"/>
  <c r="I60" i="11" s="1"/>
  <c r="G130" i="11"/>
  <c r="I130" i="11" s="1"/>
  <c r="G1548" i="11"/>
  <c r="I1548" i="11" s="1"/>
  <c r="G2775" i="11"/>
  <c r="G1374" i="11"/>
  <c r="I1374" i="11" s="1"/>
  <c r="G1556" i="11"/>
  <c r="I1556" i="11" s="1"/>
  <c r="G571" i="11"/>
  <c r="I571" i="11" s="1"/>
  <c r="G1420" i="11"/>
  <c r="I1420" i="11" s="1"/>
  <c r="G1124" i="11"/>
  <c r="I1124" i="11" s="1"/>
  <c r="G2870" i="11"/>
  <c r="I2870" i="11" s="1"/>
  <c r="G457" i="11"/>
  <c r="G606" i="11"/>
  <c r="I606" i="11" s="1"/>
  <c r="G2785" i="11"/>
  <c r="I2785" i="11" s="1"/>
  <c r="G2153" i="11"/>
  <c r="I2153" i="11" s="1"/>
  <c r="G993" i="11"/>
  <c r="I993" i="11" s="1"/>
  <c r="G1041" i="11"/>
  <c r="I1041" i="11" s="1"/>
  <c r="G934" i="11"/>
  <c r="I934" i="11" s="1"/>
  <c r="G919" i="11"/>
  <c r="I919" i="11" s="1"/>
  <c r="G927" i="11"/>
  <c r="I927" i="11" s="1"/>
  <c r="G983" i="11"/>
  <c r="I983" i="11" s="1"/>
  <c r="G839" i="11"/>
  <c r="I839" i="11" s="1"/>
  <c r="G332" i="11"/>
  <c r="I332" i="11" s="1"/>
  <c r="G188" i="11"/>
  <c r="I188" i="11" s="1"/>
  <c r="G271" i="11"/>
  <c r="I271" i="11" s="1"/>
  <c r="G365" i="11"/>
  <c r="I365" i="11" s="1"/>
  <c r="G221" i="11"/>
  <c r="I221" i="11" s="1"/>
  <c r="G316" i="11"/>
  <c r="I316" i="11" s="1"/>
  <c r="G172" i="11"/>
  <c r="I172" i="11" s="1"/>
  <c r="G267" i="11"/>
  <c r="I267" i="11" s="1"/>
  <c r="G350" i="11"/>
  <c r="I350" i="11" s="1"/>
  <c r="G206" i="11"/>
  <c r="I206" i="11" s="1"/>
  <c r="G289" i="11"/>
  <c r="I289" i="11" s="1"/>
  <c r="G384" i="11"/>
  <c r="I384" i="11" s="1"/>
  <c r="G240" i="11"/>
  <c r="I240" i="11" s="1"/>
  <c r="G335" i="11"/>
  <c r="I335" i="11" s="1"/>
  <c r="G191" i="11"/>
  <c r="I191" i="11" s="1"/>
  <c r="G286" i="11"/>
  <c r="I286" i="11" s="1"/>
  <c r="G2172" i="11"/>
  <c r="I2172" i="11" s="1"/>
  <c r="G1356" i="11"/>
  <c r="I1356" i="11" s="1"/>
  <c r="G1380" i="11"/>
  <c r="I1380" i="11" s="1"/>
  <c r="G1145" i="11"/>
  <c r="I1145" i="11" s="1"/>
  <c r="G2979" i="11"/>
  <c r="I2979" i="11" s="1"/>
  <c r="G2974" i="11"/>
  <c r="I2974" i="11" s="1"/>
  <c r="G2948" i="11"/>
  <c r="I2948" i="11" s="1"/>
  <c r="G2121" i="11"/>
  <c r="I2121" i="11" s="1"/>
  <c r="G717" i="11"/>
  <c r="I717" i="11" s="1"/>
  <c r="G766" i="11"/>
  <c r="I766" i="11" s="1"/>
  <c r="G740" i="11"/>
  <c r="I740" i="11" s="1"/>
  <c r="G703" i="11"/>
  <c r="I703" i="11" s="1"/>
  <c r="G797" i="11"/>
  <c r="I797" i="11" s="1"/>
  <c r="G784" i="11"/>
  <c r="I784" i="11" s="1"/>
  <c r="G771" i="11"/>
  <c r="I771" i="11" s="1"/>
  <c r="G758" i="11"/>
  <c r="I758" i="11" s="1"/>
  <c r="G745" i="11"/>
  <c r="I745" i="11" s="1"/>
  <c r="G732" i="11"/>
  <c r="I732" i="11" s="1"/>
  <c r="G707" i="11"/>
  <c r="I707" i="11" s="1"/>
  <c r="G139" i="11"/>
  <c r="I139" i="11" s="1"/>
  <c r="G89" i="11"/>
  <c r="I89" i="11" s="1"/>
  <c r="G52" i="11"/>
  <c r="I52" i="11" s="1"/>
  <c r="G122" i="11"/>
  <c r="I122" i="11" s="1"/>
  <c r="G85" i="11"/>
  <c r="I85" i="11" s="1"/>
  <c r="G48" i="11"/>
  <c r="I48" i="11" s="1"/>
  <c r="G118" i="11"/>
  <c r="I118" i="11" s="1"/>
  <c r="G1410" i="11"/>
  <c r="I1410" i="11" s="1"/>
  <c r="G1549" i="11"/>
  <c r="I1549" i="11" s="1"/>
  <c r="G2046" i="11"/>
  <c r="I2046" i="11" s="1"/>
  <c r="G429" i="11"/>
  <c r="I429" i="11" s="1"/>
  <c r="G430" i="11"/>
  <c r="I430" i="11" s="1"/>
  <c r="G1221" i="11"/>
  <c r="I1221" i="11" s="1"/>
  <c r="G1218" i="11"/>
  <c r="I1218" i="11" s="1"/>
  <c r="G3110" i="11"/>
  <c r="I3110" i="11" s="1"/>
  <c r="G2280" i="11"/>
  <c r="I2280" i="11" s="1"/>
  <c r="G1423" i="11"/>
  <c r="I1423" i="11" s="1"/>
  <c r="G474" i="11"/>
  <c r="I474" i="11" s="1"/>
  <c r="G469" i="11"/>
  <c r="I469" i="11" s="1"/>
  <c r="G18" i="11"/>
  <c r="I18" i="11" s="1"/>
  <c r="G2165" i="11"/>
  <c r="G2285" i="11"/>
  <c r="G1520" i="11" l="1"/>
  <c r="I1520" i="11" s="1"/>
  <c r="G1519" i="11"/>
  <c r="I1519" i="11" s="1"/>
  <c r="G1189" i="11"/>
  <c r="I1189" i="11" s="1"/>
  <c r="G1525" i="11"/>
  <c r="I1525" i="11" s="1"/>
  <c r="G2758" i="11"/>
  <c r="I2758" i="11" s="1"/>
  <c r="G1445" i="11"/>
  <c r="I1445" i="11" s="1"/>
  <c r="G2838" i="11"/>
  <c r="G2762" i="11"/>
  <c r="G1526" i="11"/>
  <c r="I1526" i="11" s="1"/>
  <c r="G2114" i="11"/>
  <c r="I2114" i="11" s="1"/>
  <c r="G1530" i="11"/>
  <c r="I1530" i="11" s="1"/>
  <c r="G2926" i="11"/>
  <c r="I2926" i="11" s="1"/>
  <c r="G2757" i="11"/>
  <c r="H2757" i="11" s="1"/>
  <c r="H2758" i="11" s="1"/>
  <c r="G1529" i="11"/>
  <c r="I1529" i="11" s="1"/>
  <c r="G1627" i="11"/>
  <c r="I1627" i="11" s="1"/>
  <c r="G2954" i="11"/>
  <c r="I2954" i="11" s="1"/>
  <c r="G2961" i="11"/>
  <c r="I2961" i="11" s="1"/>
  <c r="G1455" i="11"/>
  <c r="I1455" i="11" s="1"/>
  <c r="G553" i="11"/>
  <c r="I553" i="11" s="1"/>
  <c r="G1144" i="11"/>
  <c r="I1144" i="11" s="1"/>
  <c r="G1174" i="11"/>
  <c r="I1174" i="11" s="1"/>
  <c r="G1179" i="11"/>
  <c r="I1179" i="11" s="1"/>
  <c r="G1889" i="11"/>
  <c r="I1889" i="11" s="1"/>
  <c r="G2363" i="11"/>
  <c r="I2363" i="11" s="1"/>
  <c r="G2362" i="11"/>
  <c r="I2362" i="11" s="1"/>
  <c r="G2360" i="11"/>
  <c r="I2360" i="11" s="1"/>
  <c r="G2357" i="11"/>
  <c r="I2357" i="11" s="1"/>
  <c r="G2070" i="11"/>
  <c r="G3118" i="11"/>
  <c r="I3118" i="11" s="1"/>
  <c r="G2071" i="11"/>
  <c r="H2071" i="11" s="1"/>
  <c r="G1175" i="11"/>
  <c r="I1175" i="11" s="1"/>
  <c r="G2305" i="11"/>
  <c r="I2305" i="11" s="1"/>
  <c r="G491" i="11"/>
  <c r="I491" i="11" s="1"/>
  <c r="G500" i="11"/>
  <c r="I500" i="11" s="1"/>
  <c r="G499" i="11"/>
  <c r="I499" i="11" s="1"/>
  <c r="G3054" i="11"/>
  <c r="H3054" i="11" s="1"/>
  <c r="G2294" i="11"/>
  <c r="I2294" i="11" s="1"/>
  <c r="G2903" i="11"/>
  <c r="I2903" i="11" s="1"/>
  <c r="G2906" i="11"/>
  <c r="I2906" i="11" s="1"/>
  <c r="G2176" i="11"/>
  <c r="I2176" i="11" s="1"/>
  <c r="G22" i="11"/>
  <c r="I22" i="11" s="1"/>
  <c r="G1468" i="11"/>
  <c r="I1468" i="11" s="1"/>
  <c r="G497" i="11"/>
  <c r="I497" i="11" s="1"/>
  <c r="G3021" i="11"/>
  <c r="I3021" i="11" s="1"/>
  <c r="G2358" i="11"/>
  <c r="I2358" i="11" s="1"/>
  <c r="G3022" i="11"/>
  <c r="I3022" i="11" s="1"/>
  <c r="G3086" i="11"/>
  <c r="H3086" i="11" s="1"/>
  <c r="G1152" i="11"/>
  <c r="I1152" i="11" s="1"/>
  <c r="G2364" i="11"/>
  <c r="I2364" i="11" s="1"/>
  <c r="G496" i="11"/>
  <c r="I496" i="11" s="1"/>
  <c r="G1137" i="11"/>
  <c r="H1137" i="11" s="1"/>
  <c r="G2367" i="11"/>
  <c r="I2367" i="11" s="1"/>
  <c r="G2306" i="11"/>
  <c r="I2306" i="11" s="1"/>
  <c r="G2028" i="11"/>
  <c r="I2028" i="11" s="1"/>
  <c r="G1458" i="11"/>
  <c r="H1458" i="11" s="1"/>
  <c r="H1459" i="11" s="1"/>
  <c r="H1460" i="11" s="1"/>
  <c r="G1177" i="11"/>
  <c r="I1177" i="11" s="1"/>
  <c r="G2939" i="11"/>
  <c r="H2939" i="11" s="1"/>
  <c r="G3101" i="11"/>
  <c r="I3101" i="11" s="1"/>
  <c r="G528" i="11"/>
  <c r="I528" i="11" s="1"/>
  <c r="G1802" i="11"/>
  <c r="I1802" i="11" s="1"/>
  <c r="G569" i="11"/>
  <c r="I569" i="11" s="1"/>
  <c r="G2932" i="11"/>
  <c r="I2932" i="11" s="1"/>
  <c r="G2960" i="11"/>
  <c r="I2960" i="11" s="1"/>
  <c r="G1151" i="11"/>
  <c r="I1151" i="11" s="1"/>
  <c r="G2324" i="11"/>
  <c r="I2324" i="11" s="1"/>
  <c r="G1504" i="11"/>
  <c r="I1504" i="11" s="1"/>
  <c r="G536" i="11"/>
  <c r="I536" i="11" s="1"/>
  <c r="G533" i="11"/>
  <c r="I533" i="11" s="1"/>
  <c r="G3135" i="11"/>
  <c r="I3135" i="11" s="1"/>
  <c r="G3014" i="11"/>
  <c r="I3014" i="11" s="1"/>
  <c r="G2268" i="11"/>
  <c r="I2268" i="11" s="1"/>
  <c r="G672" i="11"/>
  <c r="I672" i="11" s="1"/>
  <c r="G3025" i="11"/>
  <c r="I3025" i="11" s="1"/>
  <c r="G2638" i="11"/>
  <c r="I2638" i="11" s="1"/>
  <c r="H3046" i="11"/>
  <c r="H2837" i="11"/>
  <c r="G643" i="11"/>
  <c r="I643" i="11" s="1"/>
  <c r="G2484" i="11"/>
  <c r="I2484" i="11" s="1"/>
  <c r="G492" i="11"/>
  <c r="I492" i="11" s="1"/>
  <c r="G1147" i="11"/>
  <c r="I1147" i="11" s="1"/>
  <c r="G2955" i="11"/>
  <c r="I2955" i="11" s="1"/>
  <c r="G2907" i="11"/>
  <c r="I2907" i="11" s="1"/>
  <c r="G484" i="11"/>
  <c r="H484" i="11" s="1"/>
  <c r="G3042" i="11"/>
  <c r="H3042" i="11" s="1"/>
  <c r="G1183" i="11"/>
  <c r="I1183" i="11" s="1"/>
  <c r="G3119" i="11"/>
  <c r="H3119" i="11" s="1"/>
  <c r="G2591" i="11"/>
  <c r="I2591" i="11" s="1"/>
  <c r="G2530" i="11"/>
  <c r="I2530" i="11" s="1"/>
  <c r="G1503" i="11"/>
  <c r="I1503" i="11" s="1"/>
  <c r="G3136" i="11"/>
  <c r="H3136" i="11" s="1"/>
  <c r="G2503" i="11"/>
  <c r="I2503" i="11" s="1"/>
  <c r="G1846" i="11"/>
  <c r="I1846" i="11" s="1"/>
  <c r="G1702" i="11"/>
  <c r="I1702" i="11" s="1"/>
  <c r="G1774" i="11"/>
  <c r="I1774" i="11" s="1"/>
  <c r="G2327" i="11"/>
  <c r="I2327" i="11" s="1"/>
  <c r="G2325" i="11"/>
  <c r="I2325" i="11" s="1"/>
  <c r="G2322" i="11"/>
  <c r="I2322" i="11" s="1"/>
  <c r="G2321" i="11"/>
  <c r="I2321" i="11" s="1"/>
  <c r="G2342" i="11"/>
  <c r="I2342" i="11" s="1"/>
  <c r="G537" i="11"/>
  <c r="I537" i="11" s="1"/>
  <c r="G534" i="11"/>
  <c r="I534" i="11" s="1"/>
  <c r="G2820" i="11"/>
  <c r="H2820" i="11" s="1"/>
  <c r="G1696" i="11"/>
  <c r="I1696" i="11" s="1"/>
  <c r="G2699" i="11"/>
  <c r="I2699" i="11" s="1"/>
  <c r="G2721" i="11"/>
  <c r="I2721" i="11" s="1"/>
  <c r="G1938" i="11"/>
  <c r="I1938" i="11" s="1"/>
  <c r="G2442" i="11"/>
  <c r="I2442" i="11" s="1"/>
  <c r="G2477" i="11"/>
  <c r="I2477" i="11" s="1"/>
  <c r="G2427" i="11"/>
  <c r="I2427" i="11" s="1"/>
  <c r="G2510" i="11"/>
  <c r="I2510" i="11" s="1"/>
  <c r="G1946" i="11"/>
  <c r="I1946" i="11" s="1"/>
  <c r="G2593" i="11"/>
  <c r="I2593" i="11" s="1"/>
  <c r="G1764" i="11"/>
  <c r="I1764" i="11" s="1"/>
  <c r="G1823" i="11"/>
  <c r="I1823" i="11" s="1"/>
  <c r="G1686" i="11"/>
  <c r="I1686" i="11" s="1"/>
  <c r="G1600" i="11"/>
  <c r="I1600" i="11" s="1"/>
  <c r="G2615" i="11"/>
  <c r="I2615" i="11" s="1"/>
  <c r="G2471" i="11"/>
  <c r="I2471" i="11" s="1"/>
  <c r="G2698" i="11"/>
  <c r="I2698" i="11" s="1"/>
  <c r="G2554" i="11"/>
  <c r="I2554" i="11" s="1"/>
  <c r="G2062" i="11"/>
  <c r="I2062" i="11" s="1"/>
  <c r="G2493" i="11"/>
  <c r="I2493" i="11" s="1"/>
  <c r="G2646" i="11"/>
  <c r="I2646" i="11" s="1"/>
  <c r="G2502" i="11"/>
  <c r="I2502" i="11" s="1"/>
  <c r="G2631" i="11"/>
  <c r="I2631" i="11" s="1"/>
  <c r="G2714" i="11"/>
  <c r="I2714" i="11" s="1"/>
  <c r="G2570" i="11"/>
  <c r="I2570" i="11" s="1"/>
  <c r="G2426" i="11"/>
  <c r="I2426" i="11" s="1"/>
  <c r="G2653" i="11"/>
  <c r="I2653" i="11" s="1"/>
  <c r="G2509" i="11"/>
  <c r="I2509" i="11" s="1"/>
  <c r="G1945" i="11"/>
  <c r="I1945" i="11" s="1"/>
  <c r="G1660" i="11"/>
  <c r="I1660" i="11" s="1"/>
  <c r="G1680" i="11"/>
  <c r="I1680" i="11" s="1"/>
  <c r="G1739" i="11"/>
  <c r="I1739" i="11" s="1"/>
  <c r="G1595" i="11"/>
  <c r="I1595" i="11" s="1"/>
  <c r="G1890" i="11"/>
  <c r="I1890" i="11" s="1"/>
  <c r="G1746" i="11"/>
  <c r="I1746" i="11" s="1"/>
  <c r="G2765" i="11"/>
  <c r="I2765" i="11" s="1"/>
  <c r="G1523" i="11"/>
  <c r="I1523" i="11" s="1"/>
  <c r="G2885" i="11"/>
  <c r="I2885" i="11" s="1"/>
  <c r="G1449" i="11"/>
  <c r="I1449" i="11" s="1"/>
  <c r="G2910" i="11"/>
  <c r="I2910" i="11" s="1"/>
  <c r="G3077" i="11"/>
  <c r="I3077" i="11" s="1"/>
  <c r="G2585" i="11"/>
  <c r="I2585" i="11" s="1"/>
  <c r="G2441" i="11"/>
  <c r="I2441" i="11" s="1"/>
  <c r="G2680" i="11"/>
  <c r="I2680" i="11" s="1"/>
  <c r="G2536" i="11"/>
  <c r="I2536" i="11" s="1"/>
  <c r="G1862" i="11"/>
  <c r="I1862" i="11" s="1"/>
  <c r="G1718" i="11"/>
  <c r="I1718" i="11" s="1"/>
  <c r="G1765" i="11"/>
  <c r="I1765" i="11" s="1"/>
  <c r="G1883" i="11"/>
  <c r="I1883" i="11" s="1"/>
  <c r="G1784" i="11"/>
  <c r="I1784" i="11" s="1"/>
  <c r="G1640" i="11"/>
  <c r="I1640" i="11" s="1"/>
  <c r="G1831" i="11"/>
  <c r="I1831" i="11" s="1"/>
  <c r="G1687" i="11"/>
  <c r="I1687" i="11" s="1"/>
  <c r="G1327" i="11"/>
  <c r="I1327" i="11" s="1"/>
  <c r="G540" i="11"/>
  <c r="I540" i="11" s="1"/>
  <c r="G2927" i="11"/>
  <c r="I2927" i="11" s="1"/>
  <c r="G2929" i="11"/>
  <c r="I2929" i="11" s="1"/>
  <c r="G485" i="11"/>
  <c r="I485" i="11" s="1"/>
  <c r="G3078" i="11"/>
  <c r="H3078" i="11" s="1"/>
  <c r="G1362" i="11"/>
  <c r="I1362" i="11" s="1"/>
  <c r="G2093" i="11"/>
  <c r="I2093" i="11" s="1"/>
  <c r="G2807" i="11"/>
  <c r="I2807" i="11" s="1"/>
  <c r="G3090" i="11"/>
  <c r="I3090" i="11" s="1"/>
  <c r="G2722" i="11"/>
  <c r="I2722" i="11" s="1"/>
  <c r="G2578" i="11"/>
  <c r="I2578" i="11" s="1"/>
  <c r="G2434" i="11"/>
  <c r="I2434" i="11" s="1"/>
  <c r="G2661" i="11"/>
  <c r="I2661" i="11" s="1"/>
  <c r="G2517" i="11"/>
  <c r="I2517" i="11" s="1"/>
  <c r="G2670" i="11"/>
  <c r="I2670" i="11" s="1"/>
  <c r="G2655" i="11"/>
  <c r="I2655" i="11" s="1"/>
  <c r="G2511" i="11"/>
  <c r="I2511" i="11" s="1"/>
  <c r="G2594" i="11"/>
  <c r="I2594" i="11" s="1"/>
  <c r="G2450" i="11"/>
  <c r="I2450" i="11" s="1"/>
  <c r="G2677" i="11"/>
  <c r="I2677" i="11" s="1"/>
  <c r="G2533" i="11"/>
  <c r="I2533" i="11" s="1"/>
  <c r="G1763" i="11"/>
  <c r="I1763" i="11" s="1"/>
  <c r="G1619" i="11"/>
  <c r="I1619" i="11" s="1"/>
  <c r="G1914" i="11"/>
  <c r="I1914" i="11" s="1"/>
  <c r="G1770" i="11"/>
  <c r="I1770" i="11" s="1"/>
  <c r="G1685" i="11"/>
  <c r="I1685" i="11" s="1"/>
  <c r="G2962" i="11"/>
  <c r="I2962" i="11" s="1"/>
  <c r="G1750" i="11"/>
  <c r="I1750" i="11" s="1"/>
  <c r="G1606" i="11"/>
  <c r="I1606" i="11" s="1"/>
  <c r="G1822" i="11"/>
  <c r="I1822" i="11" s="1"/>
  <c r="G1678" i="11"/>
  <c r="I1678" i="11" s="1"/>
  <c r="G1901" i="11"/>
  <c r="I1901" i="11" s="1"/>
  <c r="G1683" i="11"/>
  <c r="I1683" i="11" s="1"/>
  <c r="G1894" i="11"/>
  <c r="I1894" i="11" s="1"/>
  <c r="G1060" i="11"/>
  <c r="H1060" i="11" s="1"/>
  <c r="H1061" i="11" s="1"/>
  <c r="G1744" i="11"/>
  <c r="I1744" i="11" s="1"/>
  <c r="G1658" i="11"/>
  <c r="I1658" i="11" s="1"/>
  <c r="G425" i="11"/>
  <c r="I425" i="11" s="1"/>
  <c r="G1827" i="11"/>
  <c r="I1827" i="11" s="1"/>
  <c r="G2933" i="11"/>
  <c r="I2933" i="11" s="1"/>
  <c r="G1451" i="11"/>
  <c r="I1451" i="11" s="1"/>
  <c r="G1900" i="11"/>
  <c r="I1900" i="11" s="1"/>
  <c r="G2767" i="11"/>
  <c r="I2767" i="11" s="1"/>
  <c r="G2375" i="11"/>
  <c r="I2375" i="11" s="1"/>
  <c r="G1212" i="11"/>
  <c r="I1212" i="11" s="1"/>
  <c r="G1325" i="11"/>
  <c r="I1325" i="11" s="1"/>
  <c r="G1418" i="11"/>
  <c r="I1418" i="11" s="1"/>
  <c r="G1482" i="11"/>
  <c r="I1482" i="11" s="1"/>
  <c r="G1968" i="11"/>
  <c r="I1968" i="11" s="1"/>
  <c r="G1417" i="11"/>
  <c r="I1417" i="11" s="1"/>
  <c r="G674" i="11"/>
  <c r="I674" i="11" s="1"/>
  <c r="G1939" i="11"/>
  <c r="I1939" i="11" s="1"/>
  <c r="G1454" i="11"/>
  <c r="I1454" i="11" s="1"/>
  <c r="G2476" i="11"/>
  <c r="I2476" i="11" s="1"/>
  <c r="G1849" i="11"/>
  <c r="I1849" i="11" s="1"/>
  <c r="G1705" i="11"/>
  <c r="I1705" i="11" s="1"/>
  <c r="G3117" i="11"/>
  <c r="I3117" i="11" s="1"/>
  <c r="G502" i="11"/>
  <c r="I502" i="11" s="1"/>
  <c r="G1143" i="11"/>
  <c r="H1143" i="11" s="1"/>
  <c r="H1144" i="11" s="1"/>
  <c r="H1145" i="11" s="1"/>
  <c r="H1146" i="11" s="1"/>
  <c r="G639" i="11"/>
  <c r="I639" i="11" s="1"/>
  <c r="G486" i="11"/>
  <c r="I486" i="11" s="1"/>
  <c r="G3047" i="11"/>
  <c r="H3047" i="11" s="1"/>
  <c r="G2882" i="11"/>
  <c r="I2882" i="11" s="1"/>
  <c r="G43" i="11"/>
  <c r="I43" i="11" s="1"/>
  <c r="G1161" i="11"/>
  <c r="I1161" i="11" s="1"/>
  <c r="G2291" i="11"/>
  <c r="I2291" i="11" s="1"/>
  <c r="G2806" i="11"/>
  <c r="I2806" i="11" s="1"/>
  <c r="G1543" i="11"/>
  <c r="I1543" i="11" s="1"/>
  <c r="G1859" i="11"/>
  <c r="I1859" i="11" s="1"/>
  <c r="G1715" i="11"/>
  <c r="I1715" i="11" s="1"/>
  <c r="G1722" i="11"/>
  <c r="I1722" i="11" s="1"/>
  <c r="G2332" i="11"/>
  <c r="I2332" i="11" s="1"/>
  <c r="G538" i="11"/>
  <c r="I538" i="11" s="1"/>
  <c r="G531" i="11"/>
  <c r="I531" i="11" s="1"/>
  <c r="G3013" i="11"/>
  <c r="I3013" i="11" s="1"/>
  <c r="G2651" i="11"/>
  <c r="I2651" i="11" s="1"/>
  <c r="G2590" i="11"/>
  <c r="I2590" i="11" s="1"/>
  <c r="G2446" i="11"/>
  <c r="I2446" i="11" s="1"/>
  <c r="G1959" i="11"/>
  <c r="I1959" i="11" s="1"/>
  <c r="G2053" i="11"/>
  <c r="I2053" i="11" s="1"/>
  <c r="G2331" i="11"/>
  <c r="I2331" i="11" s="1"/>
  <c r="G2819" i="11"/>
  <c r="I2819" i="11" s="1"/>
  <c r="G1305" i="11"/>
  <c r="I1305" i="11" s="1"/>
  <c r="G3075" i="11"/>
  <c r="I3075" i="11" s="1"/>
  <c r="G1363" i="11"/>
  <c r="H1363" i="11" s="1"/>
  <c r="H1364" i="11" s="1"/>
  <c r="H1365" i="11" s="1"/>
  <c r="H1366" i="11" s="1"/>
  <c r="G2344" i="11"/>
  <c r="I2344" i="11" s="1"/>
  <c r="G550" i="11"/>
  <c r="I550" i="11" s="1"/>
  <c r="G543" i="11"/>
  <c r="I543" i="11" s="1"/>
  <c r="G2031" i="11"/>
  <c r="H2031" i="11" s="1"/>
  <c r="G2555" i="11"/>
  <c r="I2555" i="11" s="1"/>
  <c r="G2637" i="11"/>
  <c r="I2637" i="11" s="1"/>
  <c r="G2577" i="11"/>
  <c r="I2577" i="11" s="1"/>
  <c r="G2433" i="11"/>
  <c r="I2433" i="11" s="1"/>
  <c r="G2586" i="11"/>
  <c r="I2586" i="11" s="1"/>
  <c r="G2537" i="11"/>
  <c r="I2537" i="11" s="1"/>
  <c r="G1973" i="11"/>
  <c r="I1973" i="11" s="1"/>
  <c r="G2487" i="11"/>
  <c r="I2487" i="11" s="1"/>
  <c r="G2715" i="11"/>
  <c r="I2715" i="11" s="1"/>
  <c r="G2571" i="11"/>
  <c r="I2571" i="11" s="1"/>
  <c r="G2654" i="11"/>
  <c r="I2654" i="11" s="1"/>
  <c r="G2449" i="11"/>
  <c r="I2449" i="11" s="1"/>
  <c r="G1861" i="11"/>
  <c r="I1861" i="11" s="1"/>
  <c r="G1679" i="11"/>
  <c r="I1679" i="11" s="1"/>
  <c r="G461" i="11"/>
  <c r="I461" i="11" s="1"/>
  <c r="G1450" i="11"/>
  <c r="I1450" i="11" s="1"/>
  <c r="G2766" i="11"/>
  <c r="I2766" i="11" s="1"/>
  <c r="G2771" i="11"/>
  <c r="I2771" i="11" s="1"/>
  <c r="G1416" i="11"/>
  <c r="I1416" i="11" s="1"/>
  <c r="G1963" i="11"/>
  <c r="I1963" i="11" s="1"/>
  <c r="G2312" i="11"/>
  <c r="I2312" i="11" s="1"/>
  <c r="G1511" i="11"/>
  <c r="I1511" i="11" s="1"/>
  <c r="G1534" i="11"/>
  <c r="I1534" i="11" s="1"/>
  <c r="G1150" i="11"/>
  <c r="I1150" i="11" s="1"/>
  <c r="G3058" i="11"/>
  <c r="I3058" i="11" s="1"/>
  <c r="G2030" i="11"/>
  <c r="I2030" i="11" s="1"/>
  <c r="G1141" i="11"/>
  <c r="I1141" i="11" s="1"/>
  <c r="G673" i="11"/>
  <c r="I673" i="11" s="1"/>
  <c r="G3002" i="11"/>
  <c r="I3002" i="11" s="1"/>
  <c r="G483" i="11"/>
  <c r="I483" i="11" s="1"/>
  <c r="G1921" i="11"/>
  <c r="I1921" i="11" s="1"/>
  <c r="G801" i="11"/>
  <c r="I801" i="11" s="1"/>
  <c r="G1499" i="11"/>
  <c r="I1499" i="11" s="1"/>
  <c r="G1522" i="11"/>
  <c r="I1522" i="11" s="1"/>
  <c r="G504" i="11"/>
  <c r="I504" i="11" s="1"/>
  <c r="G3016" i="11"/>
  <c r="I3016" i="11" s="1"/>
  <c r="G3017" i="11"/>
  <c r="I3017" i="11" s="1"/>
  <c r="G640" i="11"/>
  <c r="H640" i="11" s="1"/>
  <c r="G573" i="11"/>
  <c r="I573" i="11" s="1"/>
  <c r="G2393" i="11"/>
  <c r="H2393" i="11" s="1"/>
  <c r="H2394" i="11" s="1"/>
  <c r="H2395" i="11" s="1"/>
  <c r="H2396" i="11" s="1"/>
  <c r="H2397" i="11" s="1"/>
  <c r="H2398" i="11" s="1"/>
  <c r="H2399" i="11" s="1"/>
  <c r="H2400" i="11" s="1"/>
  <c r="H2401" i="11" s="1"/>
  <c r="H2402" i="11" s="1"/>
  <c r="H2403" i="11" s="1"/>
  <c r="H2404" i="11" s="1"/>
  <c r="H2405" i="11" s="1"/>
  <c r="H2406" i="11" s="1"/>
  <c r="H2407" i="11" s="1"/>
  <c r="H2408" i="11" s="1"/>
  <c r="H2409" i="11" s="1"/>
  <c r="H2410" i="11" s="1"/>
  <c r="H2411" i="11" s="1"/>
  <c r="G3076" i="11"/>
  <c r="G2470" i="11"/>
  <c r="I2470" i="11" s="1"/>
  <c r="G2553" i="11"/>
  <c r="I2553" i="11" s="1"/>
  <c r="G2706" i="11"/>
  <c r="I2706" i="11" s="1"/>
  <c r="G2691" i="11"/>
  <c r="I2691" i="11" s="1"/>
  <c r="G2630" i="11"/>
  <c r="I2630" i="11" s="1"/>
  <c r="G1799" i="11"/>
  <c r="I1799" i="11" s="1"/>
  <c r="G1655" i="11"/>
  <c r="I1655" i="11" s="1"/>
  <c r="G565" i="11"/>
  <c r="I565" i="11" s="1"/>
  <c r="G2338" i="11"/>
  <c r="I2338" i="11" s="1"/>
  <c r="G2336" i="11"/>
  <c r="I2336" i="11" s="1"/>
  <c r="G2334" i="11"/>
  <c r="I2334" i="11" s="1"/>
  <c r="G2354" i="11"/>
  <c r="I2354" i="11" s="1"/>
  <c r="G2353" i="11"/>
  <c r="I2353" i="11" s="1"/>
  <c r="G1486" i="11"/>
  <c r="I1486" i="11" s="1"/>
  <c r="G1509" i="11"/>
  <c r="I1509" i="11" s="1"/>
  <c r="G549" i="11"/>
  <c r="I549" i="11" s="1"/>
  <c r="G547" i="11"/>
  <c r="I547" i="11" s="1"/>
  <c r="G544" i="11"/>
  <c r="I544" i="11" s="1"/>
  <c r="G1280" i="11"/>
  <c r="I1280" i="11" s="1"/>
  <c r="G2292" i="11"/>
  <c r="I2292" i="11" s="1"/>
  <c r="G1456" i="11"/>
  <c r="I1456" i="11" s="1"/>
  <c r="G1306" i="11"/>
  <c r="I1306" i="11" s="1"/>
  <c r="G676" i="11"/>
  <c r="I676" i="11" s="1"/>
  <c r="G2813" i="11"/>
  <c r="I2813" i="11" s="1"/>
  <c r="G3071" i="11"/>
  <c r="H3071" i="11" s="1"/>
  <c r="G2681" i="11"/>
  <c r="I2681" i="11" s="1"/>
  <c r="G2632" i="11"/>
  <c r="I2632" i="11" s="1"/>
  <c r="G2488" i="11"/>
  <c r="I2488" i="11" s="1"/>
  <c r="G1814" i="11"/>
  <c r="I1814" i="11" s="1"/>
  <c r="G1670" i="11"/>
  <c r="I1670" i="11" s="1"/>
  <c r="G1717" i="11"/>
  <c r="I1717" i="11" s="1"/>
  <c r="G1494" i="11"/>
  <c r="I1494" i="11" s="1"/>
  <c r="G285" i="11"/>
  <c r="I285" i="11" s="1"/>
  <c r="G2063" i="11"/>
  <c r="I2063" i="11" s="1"/>
  <c r="G2296" i="11"/>
  <c r="I2296" i="11" s="1"/>
  <c r="G3114" i="11"/>
  <c r="I3114" i="11" s="1"/>
  <c r="G3088" i="11"/>
  <c r="I3088" i="11" s="1"/>
  <c r="G1816" i="11"/>
  <c r="I1816" i="11" s="1"/>
  <c r="G1887" i="11"/>
  <c r="I1887" i="11" s="1"/>
  <c r="G1599" i="11"/>
  <c r="I1599" i="11" s="1"/>
  <c r="G1882" i="11"/>
  <c r="I1882" i="11" s="1"/>
  <c r="G1738" i="11"/>
  <c r="I1738" i="11" s="1"/>
  <c r="G2778" i="11"/>
  <c r="I2778" i="11" s="1"/>
  <c r="G1442" i="11"/>
  <c r="I1442" i="11" s="1"/>
  <c r="G1516" i="11"/>
  <c r="I1516" i="11" s="1"/>
  <c r="G1195" i="11"/>
  <c r="I1195" i="11" s="1"/>
  <c r="G582" i="11"/>
  <c r="I582" i="11" s="1"/>
  <c r="G1498" i="11"/>
  <c r="I1498" i="11" s="1"/>
  <c r="G2472" i="11"/>
  <c r="I2472" i="11" s="1"/>
  <c r="G1684" i="11"/>
  <c r="I1684" i="11" s="1"/>
  <c r="G1309" i="11"/>
  <c r="I1309" i="11" s="1"/>
  <c r="G1521" i="11"/>
  <c r="I1521" i="11" s="1"/>
  <c r="G2423" i="11"/>
  <c r="I2423" i="11" s="1"/>
  <c r="G1198" i="11"/>
  <c r="I1198" i="11" s="1"/>
  <c r="G1461" i="11"/>
  <c r="I1461" i="11" s="1"/>
  <c r="G2177" i="11"/>
  <c r="I2177" i="11" s="1"/>
  <c r="G493" i="11"/>
  <c r="I493" i="11" s="1"/>
  <c r="G1310" i="11"/>
  <c r="G2769" i="11"/>
  <c r="I2769" i="11" s="1"/>
  <c r="G2763" i="11"/>
  <c r="I2763" i="11" s="1"/>
  <c r="G642" i="11"/>
  <c r="I642" i="11" s="1"/>
  <c r="G1540" i="11"/>
  <c r="I1540" i="11" s="1"/>
  <c r="G463" i="11"/>
  <c r="I463" i="11" s="1"/>
  <c r="G1475" i="11"/>
  <c r="I1475" i="11" s="1"/>
  <c r="G1159" i="11"/>
  <c r="I1159" i="11" s="1"/>
  <c r="G2759" i="11"/>
  <c r="I2759" i="11" s="1"/>
  <c r="G1446" i="11"/>
  <c r="I1446" i="11" s="1"/>
  <c r="G3105" i="11"/>
  <c r="I3105" i="11" s="1"/>
  <c r="G1308" i="11"/>
  <c r="I1308" i="11" s="1"/>
  <c r="G1170" i="11"/>
  <c r="I1170" i="11" s="1"/>
  <c r="G1160" i="11"/>
  <c r="I1160" i="11" s="1"/>
  <c r="G1510" i="11"/>
  <c r="I1510" i="11" s="1"/>
  <c r="G1142" i="11"/>
  <c r="I1142" i="11" s="1"/>
  <c r="G2656" i="11"/>
  <c r="I2656" i="11" s="1"/>
  <c r="G2512" i="11"/>
  <c r="I2512" i="11" s="1"/>
  <c r="G2486" i="11"/>
  <c r="I2486" i="11" s="1"/>
  <c r="G2713" i="11"/>
  <c r="I2713" i="11" s="1"/>
  <c r="G1838" i="11"/>
  <c r="I1838" i="11" s="1"/>
  <c r="G1694" i="11"/>
  <c r="I1694" i="11" s="1"/>
  <c r="G1885" i="11"/>
  <c r="I1885" i="11" s="1"/>
  <c r="G1741" i="11"/>
  <c r="I1741" i="11" s="1"/>
  <c r="G1597" i="11"/>
  <c r="I1597" i="11" s="1"/>
  <c r="G1807" i="11"/>
  <c r="I1807" i="11" s="1"/>
  <c r="G1663" i="11"/>
  <c r="I1663" i="11" s="1"/>
  <c r="G1518" i="11"/>
  <c r="I1518" i="11" s="1"/>
  <c r="G542" i="11"/>
  <c r="I542" i="11" s="1"/>
  <c r="G3027" i="11"/>
  <c r="I3027" i="11" s="1"/>
  <c r="G2902" i="11"/>
  <c r="I2902" i="11" s="1"/>
  <c r="G2905" i="11"/>
  <c r="I2905" i="11" s="1"/>
  <c r="G2175" i="11"/>
  <c r="I2175" i="11" s="1"/>
  <c r="G2723" i="11"/>
  <c r="I2723" i="11" s="1"/>
  <c r="G2579" i="11"/>
  <c r="I2579" i="11" s="1"/>
  <c r="G2662" i="11"/>
  <c r="I2662" i="11" s="1"/>
  <c r="G2518" i="11"/>
  <c r="I2518" i="11" s="1"/>
  <c r="G2601" i="11"/>
  <c r="I2601" i="11" s="1"/>
  <c r="G2457" i="11"/>
  <c r="I2457" i="11" s="1"/>
  <c r="G2610" i="11"/>
  <c r="I2610" i="11" s="1"/>
  <c r="G2466" i="11"/>
  <c r="I2466" i="11" s="1"/>
  <c r="G2595" i="11"/>
  <c r="I2595" i="11" s="1"/>
  <c r="G2451" i="11"/>
  <c r="I2451" i="11" s="1"/>
  <c r="G2678" i="11"/>
  <c r="I2678" i="11" s="1"/>
  <c r="G2534" i="11"/>
  <c r="I2534" i="11" s="1"/>
  <c r="G1970" i="11"/>
  <c r="I1970" i="11" s="1"/>
  <c r="G2617" i="11"/>
  <c r="I2617" i="11" s="1"/>
  <c r="G152" i="11"/>
  <c r="I152" i="11" s="1"/>
  <c r="G2943" i="11"/>
  <c r="I2943" i="11" s="1"/>
  <c r="G1840" i="11"/>
  <c r="I1840" i="11" s="1"/>
  <c r="G1834" i="11"/>
  <c r="I1834" i="11" s="1"/>
  <c r="G1690" i="11"/>
  <c r="I1690" i="11" s="1"/>
  <c r="G2314" i="11"/>
  <c r="I2314" i="11" s="1"/>
  <c r="G2310" i="11"/>
  <c r="I2310" i="11" s="1"/>
  <c r="G2309" i="11"/>
  <c r="I2309" i="11" s="1"/>
  <c r="G2329" i="11"/>
  <c r="I2329" i="11" s="1"/>
  <c r="G515" i="11"/>
  <c r="I515" i="11" s="1"/>
  <c r="G525" i="11"/>
  <c r="I525" i="11" s="1"/>
  <c r="G523" i="11"/>
  <c r="I523" i="11" s="1"/>
  <c r="G521" i="11"/>
  <c r="I521" i="11" s="1"/>
  <c r="G2938" i="11"/>
  <c r="I2938" i="11" s="1"/>
  <c r="G3059" i="11"/>
  <c r="I3059" i="11" s="1"/>
  <c r="G3057" i="11"/>
  <c r="I3057" i="11" s="1"/>
  <c r="G2963" i="11"/>
  <c r="I2963" i="11" s="1"/>
  <c r="G2543" i="11"/>
  <c r="I2543" i="11" s="1"/>
  <c r="G2709" i="11"/>
  <c r="I2709" i="11" s="1"/>
  <c r="G2565" i="11"/>
  <c r="I2565" i="11" s="1"/>
  <c r="G2421" i="11"/>
  <c r="I2421" i="11" s="1"/>
  <c r="G2718" i="11"/>
  <c r="I2718" i="11" s="1"/>
  <c r="G2703" i="11"/>
  <c r="I2703" i="11" s="1"/>
  <c r="G2581" i="11"/>
  <c r="I2581" i="11" s="1"/>
  <c r="G1171" i="11"/>
  <c r="I1171" i="11" s="1"/>
  <c r="G2351" i="11"/>
  <c r="I2351" i="11" s="1"/>
  <c r="G2349" i="11"/>
  <c r="I2349" i="11" s="1"/>
  <c r="G2348" i="11"/>
  <c r="I2348" i="11" s="1"/>
  <c r="G2346" i="11"/>
  <c r="I2346" i="11" s="1"/>
  <c r="G2365" i="11"/>
  <c r="I2365" i="11" s="1"/>
  <c r="G559" i="11"/>
  <c r="I559" i="11" s="1"/>
  <c r="G558" i="11"/>
  <c r="I558" i="11" s="1"/>
  <c r="G3062" i="11"/>
  <c r="I3062" i="11" s="1"/>
  <c r="G3011" i="11"/>
  <c r="I3011" i="11" s="1"/>
  <c r="G1533" i="11"/>
  <c r="I1533" i="11" s="1"/>
  <c r="G1792" i="11"/>
  <c r="I1792" i="11" s="1"/>
  <c r="G1648" i="11"/>
  <c r="I1648" i="11" s="1"/>
  <c r="G3128" i="11"/>
  <c r="I3128" i="11" s="1"/>
  <c r="G1912" i="11"/>
  <c r="I1912" i="11" s="1"/>
  <c r="G1492" i="11"/>
  <c r="I1492" i="11" s="1"/>
  <c r="G490" i="11"/>
  <c r="H490" i="11" s="1"/>
  <c r="G2319" i="11"/>
  <c r="I2319" i="11" s="1"/>
  <c r="G1742" i="11"/>
  <c r="I1742" i="11" s="1"/>
  <c r="G1907" i="11"/>
  <c r="I1907" i="11" s="1"/>
  <c r="G1594" i="11"/>
  <c r="I1594" i="11" s="1"/>
  <c r="G3028" i="11"/>
  <c r="I3028" i="11" s="1"/>
  <c r="G2418" i="11"/>
  <c r="I2418" i="11" s="1"/>
  <c r="G517" i="11"/>
  <c r="I517" i="11" s="1"/>
  <c r="G1485" i="11"/>
  <c r="I1485" i="11" s="1"/>
  <c r="G520" i="11"/>
  <c r="I520" i="11" s="1"/>
  <c r="G524" i="11"/>
  <c r="I524" i="11" s="1"/>
  <c r="G3125" i="11"/>
  <c r="I3125" i="11" s="1"/>
  <c r="G2058" i="11"/>
  <c r="I2058" i="11" s="1"/>
  <c r="G2633" i="11"/>
  <c r="I2633" i="11" s="1"/>
  <c r="G2489" i="11"/>
  <c r="I2489" i="11" s="1"/>
  <c r="G648" i="11"/>
  <c r="I648" i="11" s="1"/>
  <c r="G3074" i="11"/>
  <c r="I3074" i="11" s="1"/>
  <c r="G3102" i="11"/>
  <c r="G2507" i="11"/>
  <c r="I2507" i="11" s="1"/>
  <c r="G2673" i="11"/>
  <c r="I2673" i="11" s="1"/>
  <c r="G2529" i="11"/>
  <c r="I2529" i="11" s="1"/>
  <c r="G2682" i="11"/>
  <c r="I2682" i="11" s="1"/>
  <c r="G2538" i="11"/>
  <c r="I2538" i="11" s="1"/>
  <c r="G2667" i="11"/>
  <c r="I2667" i="11" s="1"/>
  <c r="G2523" i="11"/>
  <c r="I2523" i="11" s="1"/>
  <c r="G2606" i="11"/>
  <c r="I2606" i="11" s="1"/>
  <c r="G2462" i="11"/>
  <c r="I2462" i="11" s="1"/>
  <c r="G2689" i="11"/>
  <c r="I2689" i="11" s="1"/>
  <c r="G2545" i="11"/>
  <c r="I2545" i="11" s="1"/>
  <c r="G2311" i="11"/>
  <c r="I2311" i="11" s="1"/>
  <c r="G1911" i="11"/>
  <c r="I1911" i="11" s="1"/>
  <c r="G1767" i="11"/>
  <c r="I1767" i="11" s="1"/>
  <c r="G1623" i="11"/>
  <c r="I1623" i="11" s="1"/>
  <c r="G1906" i="11"/>
  <c r="I1906" i="11" s="1"/>
  <c r="G1762" i="11"/>
  <c r="I1762" i="11" s="1"/>
  <c r="G1618" i="11"/>
  <c r="I1618" i="11" s="1"/>
  <c r="G1833" i="11"/>
  <c r="I1833" i="11" s="1"/>
  <c r="G1689" i="11"/>
  <c r="I1689" i="11" s="1"/>
  <c r="G1913" i="11"/>
  <c r="I1913" i="11" s="1"/>
  <c r="G1168" i="11"/>
  <c r="I1168" i="11" s="1"/>
  <c r="G3099" i="11"/>
  <c r="I3099" i="11" s="1"/>
  <c r="G2650" i="11"/>
  <c r="I2650" i="11" s="1"/>
  <c r="G2445" i="11"/>
  <c r="I2445" i="11" s="1"/>
  <c r="G2583" i="11"/>
  <c r="I2583" i="11" s="1"/>
  <c r="G2439" i="11"/>
  <c r="I2439" i="11" s="1"/>
  <c r="G2666" i="11"/>
  <c r="I2666" i="11" s="1"/>
  <c r="G2522" i="11"/>
  <c r="I2522" i="11" s="1"/>
  <c r="G1958" i="11"/>
  <c r="I1958" i="11" s="1"/>
  <c r="G1756" i="11"/>
  <c r="I1756" i="11" s="1"/>
  <c r="G1612" i="11"/>
  <c r="I1612" i="11" s="1"/>
  <c r="G1842" i="11"/>
  <c r="I1842" i="11" s="1"/>
  <c r="G1698" i="11"/>
  <c r="I1698" i="11" s="1"/>
  <c r="G1613" i="11"/>
  <c r="I1613" i="11" s="1"/>
  <c r="G2304" i="11"/>
  <c r="I2304" i="11" s="1"/>
  <c r="G2307" i="11"/>
  <c r="I2307" i="11" s="1"/>
  <c r="G514" i="11"/>
  <c r="I514" i="11" s="1"/>
  <c r="G507" i="11"/>
  <c r="I507" i="11" s="1"/>
  <c r="G2958" i="11"/>
  <c r="I2958" i="11" s="1"/>
  <c r="G1419" i="11"/>
  <c r="H1419" i="11" s="1"/>
  <c r="H1420" i="11" s="1"/>
  <c r="H1421" i="11" s="1"/>
  <c r="H1422" i="11" s="1"/>
  <c r="H1423" i="11" s="1"/>
  <c r="H1424" i="11" s="1"/>
  <c r="H1425" i="11" s="1"/>
  <c r="H1426" i="11" s="1"/>
  <c r="H1427" i="11" s="1"/>
  <c r="H1428" i="11" s="1"/>
  <c r="H1429" i="11" s="1"/>
  <c r="H1430" i="11" s="1"/>
  <c r="H1431" i="11" s="1"/>
  <c r="H1432" i="11" s="1"/>
  <c r="H1433" i="11" s="1"/>
  <c r="G2287" i="11"/>
  <c r="I2287" i="11" s="1"/>
  <c r="G2944" i="11"/>
  <c r="I2944" i="11" s="1"/>
  <c r="G1615" i="11"/>
  <c r="I1615" i="11" s="1"/>
  <c r="G1937" i="11"/>
  <c r="I1937" i="11" s="1"/>
  <c r="G2036" i="11"/>
  <c r="I2036" i="11" s="1"/>
  <c r="G2942" i="11"/>
  <c r="G1537" i="11"/>
  <c r="H1537" i="11" s="1"/>
  <c r="G1199" i="11"/>
  <c r="I1199" i="11" s="1"/>
  <c r="G1462" i="11"/>
  <c r="I1462" i="11" s="1"/>
  <c r="G2924" i="11"/>
  <c r="I2924" i="11" s="1"/>
  <c r="G1493" i="11"/>
  <c r="I1493" i="11" s="1"/>
  <c r="G1932" i="11"/>
  <c r="I1932" i="11" s="1"/>
  <c r="G1463" i="11"/>
  <c r="I1463" i="11" s="1"/>
  <c r="G1508" i="11"/>
  <c r="I1508" i="11" s="1"/>
  <c r="G3094" i="11"/>
  <c r="I3094" i="11" s="1"/>
  <c r="G1778" i="11"/>
  <c r="I1778" i="11" s="1"/>
  <c r="G1891" i="11"/>
  <c r="I1891" i="11" s="1"/>
  <c r="G1747" i="11"/>
  <c r="I1747" i="11" s="1"/>
  <c r="G1603" i="11"/>
  <c r="I1603" i="11" s="1"/>
  <c r="G2340" i="11"/>
  <c r="I2340" i="11" s="1"/>
  <c r="G1283" i="11"/>
  <c r="I1283" i="11" s="1"/>
  <c r="G1474" i="11"/>
  <c r="I1474" i="11" s="1"/>
  <c r="G526" i="11"/>
  <c r="I526" i="11" s="1"/>
  <c r="G539" i="11"/>
  <c r="I539" i="11" s="1"/>
  <c r="G1140" i="11"/>
  <c r="I1140" i="11" s="1"/>
  <c r="G3049" i="11"/>
  <c r="I3049" i="11" s="1"/>
  <c r="G3104" i="11"/>
  <c r="I3104" i="11" s="1"/>
  <c r="G1662" i="11"/>
  <c r="I1662" i="11" s="1"/>
  <c r="G541" i="11"/>
  <c r="I541" i="11" s="1"/>
  <c r="G2339" i="11"/>
  <c r="I2339" i="11" s="1"/>
  <c r="G1806" i="11"/>
  <c r="I1806" i="11" s="1"/>
  <c r="G1962" i="11"/>
  <c r="I1962" i="11" s="1"/>
  <c r="G2560" i="11"/>
  <c r="I2560" i="11" s="1"/>
  <c r="G2068" i="11"/>
  <c r="I2068" i="11" s="1"/>
  <c r="G1811" i="11"/>
  <c r="I1811" i="11" s="1"/>
  <c r="G1667" i="11"/>
  <c r="I1667" i="11" s="1"/>
  <c r="G1855" i="11"/>
  <c r="I1855" i="11" s="1"/>
  <c r="G1711" i="11"/>
  <c r="I1711" i="11" s="1"/>
  <c r="G2337" i="11"/>
  <c r="I2337" i="11" s="1"/>
  <c r="G1200" i="11"/>
  <c r="I1200" i="11" s="1"/>
  <c r="G3026" i="11"/>
  <c r="I3026" i="11" s="1"/>
  <c r="G800" i="11"/>
  <c r="I800" i="11" s="1"/>
  <c r="G546" i="11"/>
  <c r="I546" i="11" s="1"/>
  <c r="G2037" i="11"/>
  <c r="I2037" i="11" s="1"/>
  <c r="G2934" i="11"/>
  <c r="I2934" i="11" s="1"/>
  <c r="G3065" i="11"/>
  <c r="I3065" i="11" s="1"/>
  <c r="G1950" i="11"/>
  <c r="I1950" i="11" s="1"/>
  <c r="G2597" i="11"/>
  <c r="I2597" i="11" s="1"/>
  <c r="G2692" i="11"/>
  <c r="I2692" i="11" s="1"/>
  <c r="G2548" i="11"/>
  <c r="I2548" i="11" s="1"/>
  <c r="G2056" i="11"/>
  <c r="I2056" i="11" s="1"/>
  <c r="G1874" i="11"/>
  <c r="I1874" i="11" s="1"/>
  <c r="G1730" i="11"/>
  <c r="I1730" i="11" s="1"/>
  <c r="G1777" i="11"/>
  <c r="I1777" i="11" s="1"/>
  <c r="G1633" i="11"/>
  <c r="I1633" i="11" s="1"/>
  <c r="G1828" i="11"/>
  <c r="I1828" i="11" s="1"/>
  <c r="G2289" i="11"/>
  <c r="G1517" i="11"/>
  <c r="I1517" i="11" s="1"/>
  <c r="G3018" i="11"/>
  <c r="I3018" i="11" s="1"/>
  <c r="G462" i="11"/>
  <c r="I462" i="11" s="1"/>
  <c r="G2308" i="11"/>
  <c r="I2308" i="11" s="1"/>
  <c r="G1447" i="11"/>
  <c r="I1447" i="11" s="1"/>
  <c r="G2460" i="11"/>
  <c r="I2460" i="11" s="1"/>
  <c r="G1829" i="11"/>
  <c r="I1829" i="11" s="1"/>
  <c r="G671" i="11"/>
  <c r="I671" i="11" s="1"/>
  <c r="G3106" i="11"/>
  <c r="I3106" i="11" s="1"/>
  <c r="G1611" i="11"/>
  <c r="I1611" i="11" s="1"/>
  <c r="G42" i="11"/>
  <c r="I42" i="11" s="1"/>
  <c r="G2693" i="11"/>
  <c r="I2693" i="11" s="1"/>
  <c r="G2549" i="11"/>
  <c r="I2549" i="11" s="1"/>
  <c r="G1826" i="11"/>
  <c r="I1826" i="11" s="1"/>
  <c r="G1682" i="11"/>
  <c r="I1682" i="11" s="1"/>
  <c r="G1729" i="11"/>
  <c r="I1729" i="11" s="1"/>
  <c r="G1944" i="11"/>
  <c r="I1944" i="11" s="1"/>
  <c r="G1651" i="11"/>
  <c r="I1651" i="11" s="1"/>
  <c r="G1768" i="11"/>
  <c r="I1768" i="11" s="1"/>
  <c r="G1624" i="11"/>
  <c r="I1624" i="11" s="1"/>
  <c r="G2041" i="11"/>
  <c r="I2041" i="11" s="1"/>
  <c r="G2145" i="11"/>
  <c r="I2145" i="11" s="1"/>
  <c r="G1188" i="11"/>
  <c r="I1188" i="11" s="1"/>
  <c r="G1506" i="11"/>
  <c r="I1506" i="11" s="1"/>
  <c r="G530" i="11"/>
  <c r="I530" i="11" s="1"/>
  <c r="G519" i="11"/>
  <c r="I519" i="11" s="1"/>
  <c r="G3015" i="11"/>
  <c r="I3015" i="11" s="1"/>
  <c r="G1755" i="11"/>
  <c r="I1755" i="11" s="1"/>
  <c r="G1360" i="11"/>
  <c r="I1360" i="11" s="1"/>
  <c r="G2770" i="11"/>
  <c r="I2770" i="11" s="1"/>
  <c r="G1899" i="11"/>
  <c r="I1899" i="11" s="1"/>
  <c r="G2301" i="11"/>
  <c r="I2301" i="11" s="1"/>
  <c r="G2299" i="11"/>
  <c r="I2299" i="11" s="1"/>
  <c r="G505" i="11"/>
  <c r="I505" i="11" s="1"/>
  <c r="G513" i="11"/>
  <c r="I513" i="11" s="1"/>
  <c r="G511" i="11"/>
  <c r="I511" i="11" s="1"/>
  <c r="G508" i="11"/>
  <c r="I508" i="11" s="1"/>
  <c r="G3133" i="11"/>
  <c r="I3133" i="11" s="1"/>
  <c r="G3035" i="11"/>
  <c r="I3035" i="11" s="1"/>
  <c r="G3034" i="11"/>
  <c r="I3034" i="11" s="1"/>
  <c r="G482" i="11"/>
  <c r="I482" i="11" s="1"/>
  <c r="G2531" i="11"/>
  <c r="I2531" i="11" s="1"/>
  <c r="G3130" i="11"/>
  <c r="G2483" i="11"/>
  <c r="I2483" i="11" s="1"/>
  <c r="G2649" i="11"/>
  <c r="I2649" i="11" s="1"/>
  <c r="G2608" i="11"/>
  <c r="I2608" i="11" s="1"/>
  <c r="G2464" i="11"/>
  <c r="I2464" i="11" s="1"/>
  <c r="G2643" i="11"/>
  <c r="I2643" i="11" s="1"/>
  <c r="G2499" i="11"/>
  <c r="I2499" i="11" s="1"/>
  <c r="G2665" i="11"/>
  <c r="I2665" i="11" s="1"/>
  <c r="G2521" i="11"/>
  <c r="I2521" i="11" s="1"/>
  <c r="G1672" i="11"/>
  <c r="I1672" i="11" s="1"/>
  <c r="G1646" i="11"/>
  <c r="I1646" i="11" s="1"/>
  <c r="G1836" i="11"/>
  <c r="I1836" i="11" s="1"/>
  <c r="G1693" i="11"/>
  <c r="I1693" i="11" s="1"/>
  <c r="G1902" i="11"/>
  <c r="I1902" i="11" s="1"/>
  <c r="G1758" i="11"/>
  <c r="I1758" i="11" s="1"/>
  <c r="G1614" i="11"/>
  <c r="I1614" i="11" s="1"/>
  <c r="G1818" i="11"/>
  <c r="I1818" i="11" s="1"/>
  <c r="G1673" i="11"/>
  <c r="I1673" i="11" s="1"/>
  <c r="G1888" i="11"/>
  <c r="I1888" i="11" s="1"/>
  <c r="G646" i="11"/>
  <c r="I646" i="11" s="1"/>
  <c r="G2373" i="11"/>
  <c r="I2373" i="11" s="1"/>
  <c r="G1210" i="11"/>
  <c r="I1210" i="11" s="1"/>
  <c r="G567" i="11"/>
  <c r="I567" i="11" s="1"/>
  <c r="G637" i="11"/>
  <c r="I637" i="11" s="1"/>
  <c r="G1138" i="11"/>
  <c r="I1138" i="11" s="1"/>
  <c r="G3043" i="11"/>
  <c r="I3043" i="11" s="1"/>
  <c r="G3100" i="11"/>
  <c r="I3100" i="11" s="1"/>
  <c r="G2598" i="11"/>
  <c r="I2598" i="11" s="1"/>
  <c r="G641" i="11"/>
  <c r="I641" i="11" s="1"/>
  <c r="G3030" i="11"/>
  <c r="I3030" i="11" s="1"/>
  <c r="G1149" i="11"/>
  <c r="I1149" i="11" s="1"/>
  <c r="G3097" i="11"/>
  <c r="I3097" i="11" s="1"/>
  <c r="G3069" i="11"/>
  <c r="G1935" i="11"/>
  <c r="I1935" i="11" s="1"/>
  <c r="G1910" i="11"/>
  <c r="I1910" i="11" s="1"/>
  <c r="G1622" i="11"/>
  <c r="I1622" i="11" s="1"/>
  <c r="G1813" i="11"/>
  <c r="I1813" i="11" s="1"/>
  <c r="G1931" i="11"/>
  <c r="I1931" i="11" s="1"/>
  <c r="G1786" i="11"/>
  <c r="I1786" i="11" s="1"/>
  <c r="G1642" i="11"/>
  <c r="I1642" i="11" s="1"/>
  <c r="G1858" i="11"/>
  <c r="I1858" i="11" s="1"/>
  <c r="G1714" i="11"/>
  <c r="I1714" i="11" s="1"/>
  <c r="G2039" i="11"/>
  <c r="I2039" i="11" s="1"/>
  <c r="G1208" i="11"/>
  <c r="I1208" i="11" s="1"/>
  <c r="G1158" i="11"/>
  <c r="I1158" i="11" s="1"/>
  <c r="G1775" i="11"/>
  <c r="I1775" i="11" s="1"/>
  <c r="G1631" i="11"/>
  <c r="I1631" i="11" s="1"/>
  <c r="G1782" i="11"/>
  <c r="I1782" i="11" s="1"/>
  <c r="G1638" i="11"/>
  <c r="I1638" i="11" s="1"/>
  <c r="H2840" i="11"/>
  <c r="H2841" i="11" s="1"/>
  <c r="H2842" i="11" s="1"/>
  <c r="H2843" i="11" s="1"/>
  <c r="H2844" i="11" s="1"/>
  <c r="H2845" i="11" s="1"/>
  <c r="H2846" i="11" s="1"/>
  <c r="H3045" i="11"/>
  <c r="H2070" i="11"/>
  <c r="H2777" i="11"/>
  <c r="H2778" i="11" s="1"/>
  <c r="G2174" i="11"/>
  <c r="I2174" i="11" s="1"/>
  <c r="G2814" i="11"/>
  <c r="I2814" i="11" s="1"/>
  <c r="G535" i="11"/>
  <c r="I535" i="11" s="1"/>
  <c r="G1213" i="11"/>
  <c r="I1213" i="11" s="1"/>
  <c r="G845" i="11"/>
  <c r="I845" i="11" s="1"/>
  <c r="G1438" i="11"/>
  <c r="I1438" i="11" s="1"/>
  <c r="G1187" i="11"/>
  <c r="I1187" i="11" s="1"/>
  <c r="G1281" i="11"/>
  <c r="G1470" i="11"/>
  <c r="I1470" i="11" s="1"/>
  <c r="G494" i="11"/>
  <c r="I494" i="11" s="1"/>
  <c r="G2026" i="11"/>
  <c r="I2026" i="11" s="1"/>
  <c r="G489" i="11"/>
  <c r="I489" i="11" s="1"/>
  <c r="G2097" i="11"/>
  <c r="I2097" i="11" s="1"/>
  <c r="G2811" i="11"/>
  <c r="I2811" i="11" s="1"/>
  <c r="G1180" i="11"/>
  <c r="I1180" i="11" s="1"/>
  <c r="G2937" i="11"/>
  <c r="I2937" i="11" s="1"/>
  <c r="G1329" i="11"/>
  <c r="I1329" i="11" s="1"/>
  <c r="G1197" i="11"/>
  <c r="I1197" i="11" s="1"/>
  <c r="G1204" i="11"/>
  <c r="I1204" i="11" s="1"/>
  <c r="G552" i="11"/>
  <c r="I552" i="11" s="1"/>
  <c r="G2931" i="11"/>
  <c r="I2931" i="11" s="1"/>
  <c r="G2024" i="11"/>
  <c r="I2024" i="11" s="1"/>
  <c r="G488" i="11"/>
  <c r="I488" i="11" s="1"/>
  <c r="G2899" i="11"/>
  <c r="I2899" i="11" s="1"/>
  <c r="G2095" i="11"/>
  <c r="I2095" i="11" s="1"/>
  <c r="G1873" i="11"/>
  <c r="I1873" i="11" s="1"/>
  <c r="H2838" i="11"/>
  <c r="G2663" i="11"/>
  <c r="I2663" i="11" s="1"/>
  <c r="G2519" i="11"/>
  <c r="I2519" i="11" s="1"/>
  <c r="G1955" i="11"/>
  <c r="I1955" i="11" s="1"/>
  <c r="G2602" i="11"/>
  <c r="I2602" i="11" s="1"/>
  <c r="G2458" i="11"/>
  <c r="I2458" i="11" s="1"/>
  <c r="G2685" i="11"/>
  <c r="I2685" i="11" s="1"/>
  <c r="G2541" i="11"/>
  <c r="I2541" i="11" s="1"/>
  <c r="G2694" i="11"/>
  <c r="I2694" i="11" s="1"/>
  <c r="G2550" i="11"/>
  <c r="I2550" i="11" s="1"/>
  <c r="G1933" i="11"/>
  <c r="I1933" i="11" s="1"/>
  <c r="G1971" i="11"/>
  <c r="I1971" i="11" s="1"/>
  <c r="G2618" i="11"/>
  <c r="I2618" i="11" s="1"/>
  <c r="G2474" i="11"/>
  <c r="I2474" i="11" s="1"/>
  <c r="G2701" i="11"/>
  <c r="I2701" i="11" s="1"/>
  <c r="G2557" i="11"/>
  <c r="I2557" i="11" s="1"/>
  <c r="G1794" i="11"/>
  <c r="I1794" i="11" s="1"/>
  <c r="G1650" i="11"/>
  <c r="I1650" i="11" s="1"/>
  <c r="G1709" i="11"/>
  <c r="I1709" i="11" s="1"/>
  <c r="G645" i="11"/>
  <c r="I645" i="11" s="1"/>
  <c r="G2343" i="11"/>
  <c r="I2343" i="11" s="1"/>
  <c r="G2967" i="11"/>
  <c r="G151" i="11"/>
  <c r="I151" i="11" s="1"/>
  <c r="G1825" i="11"/>
  <c r="I1825" i="11" s="1"/>
  <c r="G2965" i="11"/>
  <c r="I2965" i="11" s="1"/>
  <c r="G2323" i="11"/>
  <c r="I2323" i="11" s="1"/>
  <c r="G2341" i="11"/>
  <c r="I2341" i="11" s="1"/>
  <c r="G2144" i="11"/>
  <c r="I2144" i="11" s="1"/>
  <c r="G1505" i="11"/>
  <c r="I1505" i="11" s="1"/>
  <c r="G422" i="11"/>
  <c r="I422" i="11" s="1"/>
  <c r="G3121" i="11"/>
  <c r="I3121" i="11" s="1"/>
  <c r="G2639" i="11"/>
  <c r="I2639" i="11" s="1"/>
  <c r="G2495" i="11"/>
  <c r="I2495" i="11" s="1"/>
  <c r="G1953" i="11"/>
  <c r="I1953" i="11" s="1"/>
  <c r="G2600" i="11"/>
  <c r="I2600" i="11" s="1"/>
  <c r="G2456" i="11"/>
  <c r="I2456" i="11" s="1"/>
  <c r="G2707" i="11"/>
  <c r="I2707" i="11" s="1"/>
  <c r="G2563" i="11"/>
  <c r="I2563" i="11" s="1"/>
  <c r="G2419" i="11"/>
  <c r="I2419" i="11" s="1"/>
  <c r="G2526" i="11"/>
  <c r="I2526" i="11" s="1"/>
  <c r="G1947" i="11"/>
  <c r="I1947" i="11" s="1"/>
  <c r="G1969" i="11"/>
  <c r="I1969" i="11" s="1"/>
  <c r="G2920" i="11"/>
  <c r="I2920" i="11" s="1"/>
  <c r="G1307" i="11"/>
  <c r="I1307" i="11" s="1"/>
  <c r="G1497" i="11"/>
  <c r="I1497" i="11" s="1"/>
  <c r="G2589" i="11"/>
  <c r="I2589" i="11" s="1"/>
  <c r="G1951" i="11"/>
  <c r="I1951" i="11" s="1"/>
  <c r="G3032" i="11"/>
  <c r="I3032" i="11" s="1"/>
  <c r="G677" i="11"/>
  <c r="H2969" i="11"/>
  <c r="G1875" i="11"/>
  <c r="I1875" i="11" s="1"/>
  <c r="G1731" i="11"/>
  <c r="I1731" i="11" s="1"/>
  <c r="G1608" i="11"/>
  <c r="I1608" i="11" s="1"/>
  <c r="G1726" i="11"/>
  <c r="I1726" i="11" s="1"/>
  <c r="G1246" i="11"/>
  <c r="I1246" i="11" s="1"/>
  <c r="G1797" i="11"/>
  <c r="I1797" i="11" s="1"/>
  <c r="G1653" i="11"/>
  <c r="I1653" i="11" s="1"/>
  <c r="G2027" i="11"/>
  <c r="I2027" i="11" s="1"/>
  <c r="G2288" i="11"/>
  <c r="I2288" i="11" s="1"/>
  <c r="G2293" i="11"/>
  <c r="I2293" i="11" s="1"/>
  <c r="G512" i="11"/>
  <c r="I512" i="11" s="1"/>
  <c r="G1743" i="11"/>
  <c r="I1743" i="11" s="1"/>
  <c r="H2946" i="11"/>
  <c r="H2947" i="11" s="1"/>
  <c r="H2948" i="11" s="1"/>
  <c r="H2949" i="11" s="1"/>
  <c r="H2950" i="11" s="1"/>
  <c r="H2951" i="11" s="1"/>
  <c r="H2952" i="11" s="1"/>
  <c r="G2818" i="11"/>
  <c r="I2818" i="11" s="1"/>
  <c r="G647" i="11"/>
  <c r="I647" i="11" s="1"/>
  <c r="G2912" i="11"/>
  <c r="I2912" i="11" s="1"/>
  <c r="G2098" i="11"/>
  <c r="I2098" i="11" s="1"/>
  <c r="G2812" i="11"/>
  <c r="I2812" i="11" s="1"/>
  <c r="G1156" i="11"/>
  <c r="I1156" i="11" s="1"/>
  <c r="G1759" i="11"/>
  <c r="I1759" i="11" s="1"/>
  <c r="G1211" i="11"/>
  <c r="I1211" i="11" s="1"/>
  <c r="G1671" i="11"/>
  <c r="I1671" i="11" s="1"/>
  <c r="G2222" i="11"/>
  <c r="I2222" i="11" s="1"/>
  <c r="G1903" i="11"/>
  <c r="I1903" i="11" s="1"/>
  <c r="G3115" i="11"/>
  <c r="I3115" i="11" s="1"/>
  <c r="G2050" i="11"/>
  <c r="I2050" i="11" s="1"/>
  <c r="G2066" i="11"/>
  <c r="I2066" i="11" s="1"/>
  <c r="G2641" i="11"/>
  <c r="I2641" i="11" s="1"/>
  <c r="G2497" i="11"/>
  <c r="I2497" i="11" s="1"/>
  <c r="G1668" i="11"/>
  <c r="I1668" i="11" s="1"/>
  <c r="G1727" i="11"/>
  <c r="I1727" i="11" s="1"/>
  <c r="G1878" i="11"/>
  <c r="I1878" i="11" s="1"/>
  <c r="G1734" i="11"/>
  <c r="I1734" i="11" s="1"/>
  <c r="G1590" i="11"/>
  <c r="I1590" i="11" s="1"/>
  <c r="G2034" i="11"/>
  <c r="I2034" i="11" s="1"/>
  <c r="G2879" i="11"/>
  <c r="G691" i="11"/>
  <c r="G1117" i="11"/>
  <c r="I1117" i="11" s="1"/>
  <c r="G2356" i="11"/>
  <c r="I2356" i="11" s="1"/>
  <c r="G1163" i="11"/>
  <c r="I1163" i="11" s="1"/>
  <c r="G1186" i="11"/>
  <c r="I1186" i="11" s="1"/>
  <c r="H2816" i="11"/>
  <c r="G421" i="11"/>
  <c r="I421" i="11" s="1"/>
  <c r="G26" i="11"/>
  <c r="I26" i="11" s="1"/>
  <c r="G2810" i="11"/>
  <c r="I2810" i="11" s="1"/>
  <c r="G1282" i="11"/>
  <c r="I1282" i="11" s="1"/>
  <c r="G1815" i="11"/>
  <c r="I1815" i="11" s="1"/>
  <c r="G495" i="11"/>
  <c r="I495" i="11" s="1"/>
  <c r="G3038" i="11"/>
  <c r="I3038" i="11" s="1"/>
  <c r="G1965" i="11"/>
  <c r="I1965" i="11" s="1"/>
  <c r="G2612" i="11"/>
  <c r="I2612" i="11" s="1"/>
  <c r="G2468" i="11"/>
  <c r="I2468" i="11" s="1"/>
  <c r="G2719" i="11"/>
  <c r="I2719" i="11" s="1"/>
  <c r="G2575" i="11"/>
  <c r="I2575" i="11" s="1"/>
  <c r="G2431" i="11"/>
  <c r="I2431" i="11" s="1"/>
  <c r="G2573" i="11"/>
  <c r="I2573" i="11" s="1"/>
  <c r="G2429" i="11"/>
  <c r="I2429" i="11" s="1"/>
  <c r="G1960" i="11"/>
  <c r="I1960" i="11" s="1"/>
  <c r="G1706" i="11"/>
  <c r="I1706" i="11" s="1"/>
  <c r="G1819" i="11"/>
  <c r="I1819" i="11" s="1"/>
  <c r="G1675" i="11"/>
  <c r="I1675" i="11" s="1"/>
  <c r="G509" i="11"/>
  <c r="I509" i="11" s="1"/>
  <c r="H413" i="11"/>
  <c r="H414" i="11" s="1"/>
  <c r="H415" i="11" s="1"/>
  <c r="H416" i="11" s="1"/>
  <c r="H417" i="11" s="1"/>
  <c r="H1214" i="11"/>
  <c r="H1215" i="11" s="1"/>
  <c r="H1216" i="11" s="1"/>
  <c r="H1217" i="11" s="1"/>
  <c r="H1218" i="11" s="1"/>
  <c r="H1219" i="11" s="1"/>
  <c r="H1220" i="11" s="1"/>
  <c r="H1221" i="11" s="1"/>
  <c r="G3064" i="11"/>
  <c r="I3064" i="11" s="1"/>
  <c r="G3134" i="11"/>
  <c r="I3134" i="11" s="1"/>
  <c r="G3089" i="11"/>
  <c r="I3089" i="11" s="1"/>
  <c r="G2609" i="11"/>
  <c r="I2609" i="11" s="1"/>
  <c r="G2465" i="11"/>
  <c r="I2465" i="11" s="1"/>
  <c r="G2704" i="11"/>
  <c r="I2704" i="11" s="1"/>
  <c r="G1886" i="11"/>
  <c r="I1886" i="11" s="1"/>
  <c r="G1789" i="11"/>
  <c r="I1789" i="11" s="1"/>
  <c r="H2865" i="11"/>
  <c r="H2866" i="11" s="1"/>
  <c r="H2867" i="11" s="1"/>
  <c r="H2868" i="11" s="1"/>
  <c r="H2869" i="11" s="1"/>
  <c r="H2870" i="11" s="1"/>
  <c r="H2871" i="11" s="1"/>
  <c r="H2872" i="11" s="1"/>
  <c r="H2873" i="11" s="1"/>
  <c r="H2045" i="11"/>
  <c r="H2046" i="11" s="1"/>
  <c r="G2374" i="11"/>
  <c r="I2374" i="11" s="1"/>
  <c r="G150" i="11"/>
  <c r="I150" i="11" s="1"/>
  <c r="G2886" i="11"/>
  <c r="I2886" i="11" s="1"/>
  <c r="G2582" i="11"/>
  <c r="I2582" i="11" s="1"/>
  <c r="G3066" i="11"/>
  <c r="I3066" i="11" s="1"/>
  <c r="G2627" i="11"/>
  <c r="I2627" i="11" s="1"/>
  <c r="G2710" i="11"/>
  <c r="I2710" i="11" s="1"/>
  <c r="G2566" i="11"/>
  <c r="I2566" i="11" s="1"/>
  <c r="G2422" i="11"/>
  <c r="I2422" i="11" s="1"/>
  <c r="G2505" i="11"/>
  <c r="I2505" i="11" s="1"/>
  <c r="G2658" i="11"/>
  <c r="I2658" i="11" s="1"/>
  <c r="G2514" i="11"/>
  <c r="I2514" i="11" s="1"/>
  <c r="G2454" i="11"/>
  <c r="I2454" i="11" s="1"/>
  <c r="G2438" i="11"/>
  <c r="I2438" i="11" s="1"/>
  <c r="G1957" i="11"/>
  <c r="I1957" i="11" s="1"/>
  <c r="G2605" i="11"/>
  <c r="I2605" i="11" s="1"/>
  <c r="G2461" i="11"/>
  <c r="I2461" i="11" s="1"/>
  <c r="G1487" i="11"/>
  <c r="I1487" i="11" s="1"/>
  <c r="H2183" i="11"/>
  <c r="H2184" i="11" s="1"/>
  <c r="H2185" i="11" s="1"/>
  <c r="H2186" i="11" s="1"/>
  <c r="H2187" i="11" s="1"/>
  <c r="H2188" i="11" s="1"/>
  <c r="H2189" i="11" s="1"/>
  <c r="H2190" i="11" s="1"/>
  <c r="G2298" i="11"/>
  <c r="I2298" i="11" s="1"/>
  <c r="H2966" i="11"/>
  <c r="G1304" i="11"/>
  <c r="I1304" i="11" s="1"/>
  <c r="G1809" i="11"/>
  <c r="I1809" i="11" s="1"/>
  <c r="G1665" i="11"/>
  <c r="I1665" i="11" s="1"/>
  <c r="G2290" i="11"/>
  <c r="I2290" i="11" s="1"/>
  <c r="G2956" i="11"/>
  <c r="I2956" i="11" s="1"/>
  <c r="G2908" i="11"/>
  <c r="I2908" i="11" s="1"/>
  <c r="G3131" i="11"/>
  <c r="G2805" i="11"/>
  <c r="I2805" i="11" s="1"/>
  <c r="G693" i="11"/>
  <c r="I693" i="11" s="1"/>
  <c r="H153" i="11"/>
  <c r="H154" i="11" s="1"/>
  <c r="H155" i="11" s="1"/>
  <c r="H156" i="11" s="1"/>
  <c r="H157" i="11" s="1"/>
  <c r="H158" i="11" s="1"/>
  <c r="H159" i="11" s="1"/>
  <c r="H160" i="11" s="1"/>
  <c r="H161" i="11" s="1"/>
  <c r="H162" i="11" s="1"/>
  <c r="H163" i="11" s="1"/>
  <c r="H164" i="11" s="1"/>
  <c r="H165" i="11" s="1"/>
  <c r="H166" i="11" s="1"/>
  <c r="H167" i="11" s="1"/>
  <c r="H168" i="11" s="1"/>
  <c r="H169" i="11" s="1"/>
  <c r="H170" i="11" s="1"/>
  <c r="H171" i="11" s="1"/>
  <c r="H172" i="11" s="1"/>
  <c r="H173" i="11" s="1"/>
  <c r="H174" i="11" s="1"/>
  <c r="H175" i="11" s="1"/>
  <c r="H176" i="11" s="1"/>
  <c r="H177" i="11" s="1"/>
  <c r="H178" i="11" s="1"/>
  <c r="H179" i="11" s="1"/>
  <c r="H180" i="11" s="1"/>
  <c r="H181" i="11" s="1"/>
  <c r="H182" i="11" s="1"/>
  <c r="H183" i="11" s="1"/>
  <c r="H184" i="11" s="1"/>
  <c r="H185" i="11" s="1"/>
  <c r="H186" i="11" s="1"/>
  <c r="H187" i="11" s="1"/>
  <c r="H188" i="11" s="1"/>
  <c r="H189" i="11" s="1"/>
  <c r="H190" i="11" s="1"/>
  <c r="H191" i="11" s="1"/>
  <c r="H192" i="11" s="1"/>
  <c r="H193" i="11" s="1"/>
  <c r="H194" i="11" s="1"/>
  <c r="H195" i="11" s="1"/>
  <c r="H196" i="11" s="1"/>
  <c r="H197" i="11" s="1"/>
  <c r="H198" i="11" s="1"/>
  <c r="H199" i="11" s="1"/>
  <c r="H200" i="11" s="1"/>
  <c r="H201" i="11" s="1"/>
  <c r="H202" i="11" s="1"/>
  <c r="H203" i="11" s="1"/>
  <c r="H204" i="11" s="1"/>
  <c r="H205" i="11" s="1"/>
  <c r="H206" i="11" s="1"/>
  <c r="H207" i="11" s="1"/>
  <c r="H208" i="11" s="1"/>
  <c r="H209" i="11" s="1"/>
  <c r="H210" i="11" s="1"/>
  <c r="H211" i="11" s="1"/>
  <c r="H212" i="11" s="1"/>
  <c r="H213" i="11" s="1"/>
  <c r="H214" i="11" s="1"/>
  <c r="H215" i="11" s="1"/>
  <c r="H216" i="11" s="1"/>
  <c r="H217" i="11" s="1"/>
  <c r="H218" i="11" s="1"/>
  <c r="H219" i="11" s="1"/>
  <c r="H220" i="11" s="1"/>
  <c r="H221" i="11" s="1"/>
  <c r="H222" i="11" s="1"/>
  <c r="H223" i="11" s="1"/>
  <c r="H224" i="11" s="1"/>
  <c r="H225" i="11" s="1"/>
  <c r="H226" i="11" s="1"/>
  <c r="H227" i="11" s="1"/>
  <c r="H228" i="11" s="1"/>
  <c r="H229" i="11" s="1"/>
  <c r="H230" i="11" s="1"/>
  <c r="H231" i="11" s="1"/>
  <c r="H232" i="11" s="1"/>
  <c r="H233" i="11" s="1"/>
  <c r="H234" i="11" s="1"/>
  <c r="H235" i="11" s="1"/>
  <c r="H236" i="11" s="1"/>
  <c r="H237" i="11" s="1"/>
  <c r="H238" i="11" s="1"/>
  <c r="H239" i="11" s="1"/>
  <c r="H240" i="11" s="1"/>
  <c r="H241" i="11" s="1"/>
  <c r="H242" i="11" s="1"/>
  <c r="H243" i="11" s="1"/>
  <c r="H244" i="11" s="1"/>
  <c r="H245" i="11" s="1"/>
  <c r="H246" i="11" s="1"/>
  <c r="H247" i="11" s="1"/>
  <c r="H248" i="11" s="1"/>
  <c r="H249" i="11" s="1"/>
  <c r="H250" i="11" s="1"/>
  <c r="H251" i="11" s="1"/>
  <c r="H252" i="11" s="1"/>
  <c r="H253" i="11" s="1"/>
  <c r="H254" i="11" s="1"/>
  <c r="H255" i="11" s="1"/>
  <c r="H256" i="11" s="1"/>
  <c r="H257" i="11" s="1"/>
  <c r="H258" i="11" s="1"/>
  <c r="H259" i="11" s="1"/>
  <c r="H260" i="11" s="1"/>
  <c r="H261" i="11" s="1"/>
  <c r="H262" i="11" s="1"/>
  <c r="H263" i="11" s="1"/>
  <c r="H264" i="11" s="1"/>
  <c r="H265" i="11" s="1"/>
  <c r="H266" i="11" s="1"/>
  <c r="H267" i="11" s="1"/>
  <c r="H268" i="11" s="1"/>
  <c r="H269" i="11" s="1"/>
  <c r="H270" i="11" s="1"/>
  <c r="H271" i="11" s="1"/>
  <c r="H272" i="11" s="1"/>
  <c r="H273" i="11" s="1"/>
  <c r="H274" i="11" s="1"/>
  <c r="H275" i="11" s="1"/>
  <c r="H276" i="11" s="1"/>
  <c r="H277" i="11" s="1"/>
  <c r="H278" i="11" s="1"/>
  <c r="H279" i="11" s="1"/>
  <c r="H280" i="11" s="1"/>
  <c r="H281" i="11" s="1"/>
  <c r="H282" i="11" s="1"/>
  <c r="H283" i="11" s="1"/>
  <c r="H284" i="11" s="1"/>
  <c r="G3033" i="11"/>
  <c r="I3033" i="11" s="1"/>
  <c r="G510" i="11"/>
  <c r="I510" i="11" s="1"/>
  <c r="H1048" i="11"/>
  <c r="H1049" i="11" s="1"/>
  <c r="H1050" i="11" s="1"/>
  <c r="H1051" i="11" s="1"/>
  <c r="H1052" i="11" s="1"/>
  <c r="H1053" i="11" s="1"/>
  <c r="G3039" i="11"/>
  <c r="I3039" i="11" s="1"/>
  <c r="G3067" i="11"/>
  <c r="I3067" i="11" s="1"/>
  <c r="G2675" i="11"/>
  <c r="I2675" i="11" s="1"/>
  <c r="G1967" i="11"/>
  <c r="I1967" i="11" s="1"/>
  <c r="G2614" i="11"/>
  <c r="I2614" i="11" s="1"/>
  <c r="G2547" i="11"/>
  <c r="I2547" i="11" s="1"/>
  <c r="G1837" i="11"/>
  <c r="I1837" i="11" s="1"/>
  <c r="G1740" i="11"/>
  <c r="I1740" i="11" s="1"/>
  <c r="G1596" i="11"/>
  <c r="I1596" i="11" s="1"/>
  <c r="G1856" i="11"/>
  <c r="I1856" i="11" s="1"/>
  <c r="G1712" i="11"/>
  <c r="I1712" i="11" s="1"/>
  <c r="G1721" i="11"/>
  <c r="I1721" i="11" s="1"/>
  <c r="G506" i="11"/>
  <c r="I506" i="11" s="1"/>
  <c r="G1598" i="11"/>
  <c r="I1598" i="11" s="1"/>
  <c r="G2648" i="11"/>
  <c r="I2648" i="11" s="1"/>
  <c r="G2645" i="11"/>
  <c r="I2645" i="11" s="1"/>
  <c r="G2501" i="11"/>
  <c r="I2501" i="11" s="1"/>
  <c r="G1922" i="11"/>
  <c r="I1922" i="11" s="1"/>
  <c r="G1779" i="11"/>
  <c r="I1779" i="11" s="1"/>
  <c r="G1634" i="11"/>
  <c r="I1634" i="11" s="1"/>
  <c r="G1788" i="11"/>
  <c r="I1788" i="11" s="1"/>
  <c r="G1644" i="11"/>
  <c r="I1644" i="11" s="1"/>
  <c r="G1918" i="11"/>
  <c r="I1918" i="11" s="1"/>
  <c r="G1630" i="11"/>
  <c r="I1630" i="11" s="1"/>
  <c r="G1795" i="11"/>
  <c r="I1795" i="11" s="1"/>
  <c r="G1854" i="11"/>
  <c r="I1854" i="11" s="1"/>
  <c r="G1710" i="11"/>
  <c r="I1710" i="11" s="1"/>
  <c r="G1769" i="11"/>
  <c r="I1769" i="11" s="1"/>
  <c r="G1625" i="11"/>
  <c r="I1625" i="11" s="1"/>
  <c r="G564" i="11"/>
  <c r="I564" i="11" s="1"/>
  <c r="G2143" i="11"/>
  <c r="I2143" i="11" s="1"/>
  <c r="G2687" i="11"/>
  <c r="I2687" i="11" s="1"/>
  <c r="G2494" i="11"/>
  <c r="I2494" i="11" s="1"/>
  <c r="G861" i="11"/>
  <c r="I861" i="11" s="1"/>
  <c r="H1402" i="11"/>
  <c r="H1403" i="11" s="1"/>
  <c r="H1404" i="11" s="1"/>
  <c r="H1405" i="11" s="1"/>
  <c r="H1406" i="11" s="1"/>
  <c r="H1407" i="11" s="1"/>
  <c r="H1408" i="11" s="1"/>
  <c r="H1409" i="11" s="1"/>
  <c r="H1410" i="11" s="1"/>
  <c r="H1411" i="11" s="1"/>
  <c r="H1412" i="11" s="1"/>
  <c r="H1413" i="11" s="1"/>
  <c r="H1414" i="11" s="1"/>
  <c r="H3112" i="11"/>
  <c r="H1436" i="11"/>
  <c r="H562" i="11"/>
  <c r="H3108" i="11"/>
  <c r="H3109" i="11" s="1"/>
  <c r="H3110" i="11" s="1"/>
  <c r="G24" i="11"/>
  <c r="I24" i="11" s="1"/>
  <c r="G1013" i="11"/>
  <c r="I1013" i="11" s="1"/>
  <c r="G821" i="11"/>
  <c r="I821" i="11" s="1"/>
  <c r="H2111" i="11"/>
  <c r="G1847" i="11"/>
  <c r="I1847" i="11" s="1"/>
  <c r="G2038" i="11"/>
  <c r="I2038" i="11" s="1"/>
  <c r="G1135" i="11"/>
  <c r="I1135" i="11" s="1"/>
  <c r="G527" i="11"/>
  <c r="I527" i="11" s="1"/>
  <c r="G3037" i="11"/>
  <c r="I3037" i="11" s="1"/>
  <c r="H2207" i="11"/>
  <c r="H2208" i="11" s="1"/>
  <c r="H2209" i="11" s="1"/>
  <c r="H2210" i="11" s="1"/>
  <c r="H2211" i="11" s="1"/>
  <c r="H1065" i="11"/>
  <c r="H1066" i="11" s="1"/>
  <c r="H1067" i="11" s="1"/>
  <c r="H1068" i="11" s="1"/>
  <c r="H1069" i="11" s="1"/>
  <c r="H1349" i="11"/>
  <c r="G2634" i="11"/>
  <c r="I2634" i="11" s="1"/>
  <c r="H1245" i="11"/>
  <c r="H1977" i="11"/>
  <c r="H1978" i="11" s="1"/>
  <c r="H428" i="11"/>
  <c r="H429" i="11" s="1"/>
  <c r="H430" i="11" s="1"/>
  <c r="H431" i="11" s="1"/>
  <c r="H432" i="11" s="1"/>
  <c r="H433" i="11" s="1"/>
  <c r="H434" i="11" s="1"/>
  <c r="H435" i="11" s="1"/>
  <c r="H1585" i="11"/>
  <c r="H1586" i="11" s="1"/>
  <c r="H1298" i="11"/>
  <c r="H570" i="11"/>
  <c r="H571" i="11" s="1"/>
  <c r="H572" i="11" s="1"/>
  <c r="H1379" i="11"/>
  <c r="H1380" i="11" s="1"/>
  <c r="H1381" i="11" s="1"/>
  <c r="H2206" i="11"/>
  <c r="H2182" i="11"/>
  <c r="G2686" i="11"/>
  <c r="I2686" i="11" s="1"/>
  <c r="H40" i="11"/>
  <c r="G2504" i="11"/>
  <c r="I2504" i="11" s="1"/>
  <c r="H1320" i="11"/>
  <c r="H1321" i="11" s="1"/>
  <c r="H1400" i="11"/>
  <c r="H1367" i="11"/>
  <c r="G2061" i="11"/>
  <c r="I2061" i="11" s="1"/>
  <c r="G2636" i="11"/>
  <c r="I2636" i="11" s="1"/>
  <c r="G2492" i="11"/>
  <c r="I2492" i="11" s="1"/>
  <c r="G1952" i="11"/>
  <c r="I1952" i="11" s="1"/>
  <c r="G2599" i="11"/>
  <c r="I2599" i="11" s="1"/>
  <c r="G2455" i="11"/>
  <c r="I2455" i="11" s="1"/>
  <c r="H2772" i="11"/>
  <c r="G2361" i="11"/>
  <c r="I2361" i="11" s="1"/>
  <c r="G2359" i="11"/>
  <c r="I2359" i="11" s="1"/>
  <c r="G3023" i="11"/>
  <c r="I3023" i="11" s="1"/>
  <c r="H1059" i="11"/>
  <c r="H1303" i="11"/>
  <c r="G1014" i="11"/>
  <c r="I1014" i="11" s="1"/>
  <c r="H2155" i="11"/>
  <c r="H2156" i="11" s="1"/>
  <c r="H1339" i="11"/>
  <c r="H1340" i="11" s="1"/>
  <c r="H2285" i="11"/>
  <c r="H44" i="11"/>
  <c r="H45" i="11" s="1"/>
  <c r="H46" i="11" s="1"/>
  <c r="H47" i="11" s="1"/>
  <c r="H48" i="11" s="1"/>
  <c r="H49" i="11" s="1"/>
  <c r="H50" i="11" s="1"/>
  <c r="H51" i="11" s="1"/>
  <c r="H52" i="11" s="1"/>
  <c r="H53" i="11" s="1"/>
  <c r="H54" i="11" s="1"/>
  <c r="H55" i="11" s="1"/>
  <c r="H56" i="11" s="1"/>
  <c r="H57" i="11" s="1"/>
  <c r="H58" i="11" s="1"/>
  <c r="H59" i="11" s="1"/>
  <c r="H60" i="11" s="1"/>
  <c r="H61" i="11" s="1"/>
  <c r="H62" i="11" s="1"/>
  <c r="H63" i="11" s="1"/>
  <c r="H64" i="11" s="1"/>
  <c r="H65" i="11" s="1"/>
  <c r="H66" i="11" s="1"/>
  <c r="H67" i="11" s="1"/>
  <c r="H68" i="11" s="1"/>
  <c r="H69" i="11" s="1"/>
  <c r="H70" i="11" s="1"/>
  <c r="H71" i="11" s="1"/>
  <c r="H72" i="11" s="1"/>
  <c r="H73" i="11" s="1"/>
  <c r="H74" i="11" s="1"/>
  <c r="H75" i="11" s="1"/>
  <c r="H76" i="11" s="1"/>
  <c r="H77" i="11" s="1"/>
  <c r="H78" i="11" s="1"/>
  <c r="H79" i="11" s="1"/>
  <c r="H80" i="11" s="1"/>
  <c r="H81" i="11" s="1"/>
  <c r="H82" i="11" s="1"/>
  <c r="H83" i="11" s="1"/>
  <c r="H84" i="11" s="1"/>
  <c r="H85" i="11" s="1"/>
  <c r="H86" i="11" s="1"/>
  <c r="H87" i="11" s="1"/>
  <c r="H88" i="11" s="1"/>
  <c r="H89" i="11" s="1"/>
  <c r="H90" i="11" s="1"/>
  <c r="H91" i="11" s="1"/>
  <c r="H92" i="11" s="1"/>
  <c r="H93" i="11" s="1"/>
  <c r="H94" i="11" s="1"/>
  <c r="H95" i="11" s="1"/>
  <c r="H96" i="11" s="1"/>
  <c r="H97" i="11" s="1"/>
  <c r="H98" i="11" s="1"/>
  <c r="H99" i="11" s="1"/>
  <c r="H100" i="11" s="1"/>
  <c r="H101" i="11" s="1"/>
  <c r="H102" i="11" s="1"/>
  <c r="H103" i="11" s="1"/>
  <c r="H104" i="11" s="1"/>
  <c r="H105" i="11" s="1"/>
  <c r="H106" i="11" s="1"/>
  <c r="H107" i="11" s="1"/>
  <c r="H108" i="11" s="1"/>
  <c r="H109" i="11" s="1"/>
  <c r="H110" i="11" s="1"/>
  <c r="H111" i="11" s="1"/>
  <c r="H112" i="11" s="1"/>
  <c r="H113" i="11" s="1"/>
  <c r="H114" i="11" s="1"/>
  <c r="H115" i="11" s="1"/>
  <c r="H116" i="11" s="1"/>
  <c r="H117" i="11" s="1"/>
  <c r="H118" i="11" s="1"/>
  <c r="H119" i="11" s="1"/>
  <c r="H120" i="11" s="1"/>
  <c r="H121" i="11" s="1"/>
  <c r="H122" i="11" s="1"/>
  <c r="H123" i="11" s="1"/>
  <c r="H124" i="11" s="1"/>
  <c r="H125" i="11" s="1"/>
  <c r="H126" i="11" s="1"/>
  <c r="H127" i="11" s="1"/>
  <c r="H128" i="11" s="1"/>
  <c r="H129" i="11" s="1"/>
  <c r="H130" i="11" s="1"/>
  <c r="H131" i="11" s="1"/>
  <c r="H132" i="11" s="1"/>
  <c r="H133" i="11" s="1"/>
  <c r="H134" i="11" s="1"/>
  <c r="H135" i="11" s="1"/>
  <c r="H136" i="11" s="1"/>
  <c r="H137" i="11" s="1"/>
  <c r="H138" i="11" s="1"/>
  <c r="H139" i="11" s="1"/>
  <c r="H140" i="11" s="1"/>
  <c r="H141" i="11" s="1"/>
  <c r="H142" i="11" s="1"/>
  <c r="H143" i="11" s="1"/>
  <c r="H144" i="11" s="1"/>
  <c r="H145" i="11" s="1"/>
  <c r="H146" i="11" s="1"/>
  <c r="H147" i="11" s="1"/>
  <c r="H148" i="11" s="1"/>
  <c r="H2376" i="11"/>
  <c r="H2377" i="11" s="1"/>
  <c r="H2378" i="11" s="1"/>
  <c r="H2379" i="11" s="1"/>
  <c r="H2380" i="11" s="1"/>
  <c r="H2381" i="11" s="1"/>
  <c r="H2115" i="11"/>
  <c r="H2116" i="11" s="1"/>
  <c r="H2117" i="11" s="1"/>
  <c r="H2118" i="11" s="1"/>
  <c r="H2119" i="11" s="1"/>
  <c r="H2120" i="11" s="1"/>
  <c r="H2121" i="11" s="1"/>
  <c r="H2122" i="11" s="1"/>
  <c r="H2123" i="11" s="1"/>
  <c r="H2124" i="11" s="1"/>
  <c r="H2125" i="11" s="1"/>
  <c r="H2126" i="11" s="1"/>
  <c r="H2127" i="11" s="1"/>
  <c r="H2128" i="11" s="1"/>
  <c r="H2129" i="11" s="1"/>
  <c r="H2130" i="11" s="1"/>
  <c r="H2131" i="11" s="1"/>
  <c r="H2132" i="11" s="1"/>
  <c r="H2133" i="11" s="1"/>
  <c r="H2134" i="11" s="1"/>
  <c r="H2135" i="11" s="1"/>
  <c r="H2136" i="11" s="1"/>
  <c r="H2137" i="11" s="1"/>
  <c r="H2138" i="11" s="1"/>
  <c r="H2139" i="11" s="1"/>
  <c r="H2140" i="11" s="1"/>
  <c r="H2141" i="11" s="1"/>
  <c r="H436" i="11"/>
  <c r="H437" i="11" s="1"/>
  <c r="H2774" i="11"/>
  <c r="H2099" i="11"/>
  <c r="H2100" i="11" s="1"/>
  <c r="H2101" i="11" s="1"/>
  <c r="H2102" i="11" s="1"/>
  <c r="H2103" i="11" s="1"/>
  <c r="H2104" i="11" s="1"/>
  <c r="H2105" i="11" s="1"/>
  <c r="H2106" i="11" s="1"/>
  <c r="H2107" i="11" s="1"/>
  <c r="H2108" i="11" s="1"/>
  <c r="H464" i="11"/>
  <c r="H465" i="11" s="1"/>
  <c r="H466" i="11" s="1"/>
  <c r="H467" i="11" s="1"/>
  <c r="H468" i="11" s="1"/>
  <c r="H469" i="11" s="1"/>
  <c r="H470" i="11" s="1"/>
  <c r="H471" i="11" s="1"/>
  <c r="H472" i="11" s="1"/>
  <c r="H473" i="11" s="1"/>
  <c r="H474" i="11" s="1"/>
  <c r="H475" i="11" s="1"/>
  <c r="H476" i="11" s="1"/>
  <c r="H477" i="11" s="1"/>
  <c r="H478" i="11" s="1"/>
  <c r="H479" i="11" s="1"/>
  <c r="G2345" i="11"/>
  <c r="I2345" i="11" s="1"/>
  <c r="H38" i="11"/>
  <c r="H39" i="11" s="1"/>
  <c r="H1062" i="11"/>
  <c r="H1063" i="11" s="1"/>
  <c r="G1943" i="11"/>
  <c r="I1943" i="11" s="1"/>
  <c r="G1974" i="11"/>
  <c r="I1974" i="11" s="1"/>
  <c r="G2622" i="11"/>
  <c r="I2622" i="11" s="1"/>
  <c r="G2478" i="11"/>
  <c r="I2478" i="11" s="1"/>
  <c r="G2716" i="11"/>
  <c r="I2716" i="11" s="1"/>
  <c r="G2054" i="11"/>
  <c r="I2054" i="11" s="1"/>
  <c r="G2629" i="11"/>
  <c r="I2629" i="11" s="1"/>
  <c r="G2485" i="11"/>
  <c r="I2485" i="11" s="1"/>
  <c r="G1924" i="11"/>
  <c r="I1924" i="11" s="1"/>
  <c r="G1635" i="11"/>
  <c r="I1635" i="11" s="1"/>
  <c r="G1851" i="11"/>
  <c r="I1851" i="11" s="1"/>
  <c r="G1898" i="11"/>
  <c r="I1898" i="11" s="1"/>
  <c r="G1754" i="11"/>
  <c r="I1754" i="11" s="1"/>
  <c r="G1610" i="11"/>
  <c r="I1610" i="11" s="1"/>
  <c r="G1801" i="11"/>
  <c r="I1801" i="11" s="1"/>
  <c r="G1657" i="11"/>
  <c r="I1657" i="11" s="1"/>
  <c r="G1919" i="11"/>
  <c r="I1919" i="11" s="1"/>
  <c r="G1845" i="11"/>
  <c r="I1845" i="11" s="1"/>
  <c r="G1701" i="11"/>
  <c r="I1701" i="11" s="1"/>
  <c r="G1867" i="11"/>
  <c r="I1867" i="11" s="1"/>
  <c r="G1723" i="11"/>
  <c r="I1723" i="11" s="1"/>
  <c r="G1925" i="11"/>
  <c r="I1925" i="11" s="1"/>
  <c r="H1415" i="11"/>
  <c r="G1136" i="11"/>
  <c r="I1136" i="11" s="1"/>
  <c r="G2335" i="11"/>
  <c r="I2335" i="11" s="1"/>
  <c r="G2333" i="11"/>
  <c r="I2333" i="11" s="1"/>
  <c r="H1535" i="11"/>
  <c r="G1173" i="11"/>
  <c r="I1173" i="11" s="1"/>
  <c r="G545" i="11"/>
  <c r="I545" i="11" s="1"/>
  <c r="H2022" i="11"/>
  <c r="H1358" i="11"/>
  <c r="G2094" i="11"/>
  <c r="I2094" i="11" s="1"/>
  <c r="H2382" i="11"/>
  <c r="H2383" i="11" s="1"/>
  <c r="H2384" i="11" s="1"/>
  <c r="H2385" i="11" s="1"/>
  <c r="H2386" i="11" s="1"/>
  <c r="H2387" i="11" s="1"/>
  <c r="H2388" i="11" s="1"/>
  <c r="H2389" i="11" s="1"/>
  <c r="G870" i="11"/>
  <c r="I870" i="11" s="1"/>
  <c r="H3" i="11"/>
  <c r="H4" i="11" s="1"/>
  <c r="H5" i="11" s="1"/>
  <c r="H6" i="11" s="1"/>
  <c r="H7" i="11" s="1"/>
  <c r="H8" i="11" s="1"/>
  <c r="H9" i="11" s="1"/>
  <c r="H10" i="11" s="1"/>
  <c r="H11" i="11" s="1"/>
  <c r="H12" i="11" s="1"/>
  <c r="H13" i="11" s="1"/>
  <c r="H14" i="11" s="1"/>
  <c r="H15" i="11" s="1"/>
  <c r="G1005" i="11"/>
  <c r="I1005" i="11" s="1"/>
  <c r="H401" i="11"/>
  <c r="H402" i="11" s="1"/>
  <c r="H687" i="11"/>
  <c r="H688" i="11" s="1"/>
  <c r="H3063" i="11"/>
  <c r="H460" i="11"/>
  <c r="H2112" i="11"/>
  <c r="H2412" i="11"/>
  <c r="H2109" i="11"/>
  <c r="H2110" i="11" s="1"/>
  <c r="H601" i="11"/>
  <c r="H602" i="11" s="1"/>
  <c r="H650" i="11"/>
  <c r="G516" i="11"/>
  <c r="I516" i="11" s="1"/>
  <c r="G3123" i="11"/>
  <c r="I3123" i="11" s="1"/>
  <c r="G2435" i="11"/>
  <c r="I2435" i="11" s="1"/>
  <c r="G2473" i="11"/>
  <c r="I2473" i="11" s="1"/>
  <c r="G1703" i="11"/>
  <c r="I1703" i="11" s="1"/>
  <c r="H2369" i="11"/>
  <c r="H2898" i="11"/>
  <c r="G374" i="11"/>
  <c r="I374" i="11" s="1"/>
  <c r="H2214" i="11"/>
  <c r="G846" i="11"/>
  <c r="I846" i="11" s="1"/>
  <c r="H578" i="11"/>
  <c r="G925" i="11"/>
  <c r="I925" i="11" s="1"/>
  <c r="H652" i="11"/>
  <c r="H653" i="11" s="1"/>
  <c r="H2368" i="11"/>
  <c r="H1247" i="11"/>
  <c r="H1248" i="11" s="1"/>
  <c r="H1249" i="11" s="1"/>
  <c r="H1250" i="11" s="1"/>
  <c r="H1251" i="11" s="1"/>
  <c r="H1252" i="11" s="1"/>
  <c r="H1253" i="11" s="1"/>
  <c r="H2727" i="11"/>
  <c r="H2728" i="11" s="1"/>
  <c r="H2729" i="11" s="1"/>
  <c r="H2730" i="11" s="1"/>
  <c r="H2731" i="11" s="1"/>
  <c r="H2732" i="11" s="1"/>
  <c r="H2733" i="11" s="1"/>
  <c r="H2734" i="11" s="1"/>
  <c r="H403" i="11"/>
  <c r="H404" i="11" s="1"/>
  <c r="H405" i="11" s="1"/>
  <c r="H406" i="11" s="1"/>
  <c r="H665" i="11"/>
  <c r="H1330" i="11"/>
  <c r="H1331" i="11" s="1"/>
  <c r="H1332" i="11" s="1"/>
  <c r="H2044" i="11"/>
  <c r="G1443" i="11"/>
  <c r="I1443" i="11" s="1"/>
  <c r="G2644" i="11"/>
  <c r="I2644" i="11" s="1"/>
  <c r="H438" i="11"/>
  <c r="G3124" i="11"/>
  <c r="I3124" i="11" s="1"/>
  <c r="H2773" i="11"/>
  <c r="H649" i="11"/>
  <c r="H2265" i="11"/>
  <c r="G1892" i="11"/>
  <c r="I1892" i="11" s="1"/>
  <c r="G1748" i="11"/>
  <c r="I1748" i="11" s="1"/>
  <c r="G1604" i="11"/>
  <c r="I1604" i="11" s="1"/>
  <c r="H41" i="11"/>
  <c r="H1134" i="11"/>
  <c r="H3001" i="11"/>
  <c r="H2390" i="11"/>
  <c r="H2017" i="11"/>
  <c r="H2018" i="11" s="1"/>
  <c r="H2019" i="11" s="1"/>
  <c r="H2020" i="11" s="1"/>
  <c r="H2021" i="11" s="1"/>
  <c r="H1987" i="11"/>
  <c r="H1988" i="11" s="1"/>
  <c r="H1989" i="11" s="1"/>
  <c r="H1990" i="11" s="1"/>
  <c r="H1991" i="11" s="1"/>
  <c r="H1992" i="11" s="1"/>
  <c r="H1993" i="11" s="1"/>
  <c r="H1994" i="11" s="1"/>
  <c r="H1995" i="11" s="1"/>
  <c r="H1996" i="11" s="1"/>
  <c r="H1997" i="11" s="1"/>
  <c r="H1998" i="11" s="1"/>
  <c r="H1999" i="11" s="1"/>
  <c r="H2000" i="11" s="1"/>
  <c r="H2001" i="11" s="1"/>
  <c r="H2002" i="11" s="1"/>
  <c r="H2003" i="11" s="1"/>
  <c r="H2004" i="11" s="1"/>
  <c r="H2005" i="11" s="1"/>
  <c r="H2006" i="11" s="1"/>
  <c r="H2007" i="11" s="1"/>
  <c r="H2008" i="11" s="1"/>
  <c r="H2009" i="11" s="1"/>
  <c r="H2010" i="11" s="1"/>
  <c r="H2011" i="11" s="1"/>
  <c r="H2012" i="11" s="1"/>
  <c r="H2013" i="11" s="1"/>
  <c r="H2014" i="11" s="1"/>
  <c r="H2015" i="11" s="1"/>
  <c r="H2016" i="11" s="1"/>
  <c r="H427" i="11"/>
  <c r="H2987" i="11"/>
  <c r="H2988" i="11" s="1"/>
  <c r="H2989" i="11" s="1"/>
  <c r="H2990" i="11" s="1"/>
  <c r="H2991" i="11" s="1"/>
  <c r="H2992" i="11" s="1"/>
  <c r="H2993" i="11" s="1"/>
  <c r="H2994" i="11" s="1"/>
  <c r="H2995" i="11" s="1"/>
  <c r="H2996" i="11" s="1"/>
  <c r="H2997" i="11" s="1"/>
  <c r="H2998" i="11" s="1"/>
  <c r="H2999" i="11" s="1"/>
  <c r="H3000" i="11" s="1"/>
  <c r="H1536" i="11"/>
  <c r="H2146" i="11"/>
  <c r="H2147" i="11" s="1"/>
  <c r="H2148" i="11" s="1"/>
  <c r="H2149" i="11" s="1"/>
  <c r="H2150" i="11" s="1"/>
  <c r="H2151" i="11" s="1"/>
  <c r="H2152" i="11" s="1"/>
  <c r="H2153" i="11" s="1"/>
  <c r="H2154" i="11" s="1"/>
  <c r="H603" i="11"/>
  <c r="H604" i="11" s="1"/>
  <c r="H2194" i="11"/>
  <c r="H2195" i="11" s="1"/>
  <c r="H2196" i="11" s="1"/>
  <c r="H2212" i="11"/>
  <c r="H2213" i="11" s="1"/>
  <c r="H1299" i="11"/>
  <c r="H1300" i="11" s="1"/>
  <c r="H1301" i="11" s="1"/>
  <c r="H1302" i="11" s="1"/>
  <c r="H2762" i="11"/>
  <c r="H1064" i="11"/>
  <c r="H2804" i="11"/>
  <c r="H1376" i="11"/>
  <c r="H1377" i="11" s="1"/>
  <c r="H1277" i="11"/>
  <c r="H1074" i="11"/>
  <c r="H1075" i="11" s="1"/>
  <c r="H1076" i="11" s="1"/>
  <c r="H1077" i="11" s="1"/>
  <c r="H1078" i="11" s="1"/>
  <c r="H1079" i="11" s="1"/>
  <c r="H1080" i="11" s="1"/>
  <c r="H1081" i="11" s="1"/>
  <c r="H1082" i="11" s="1"/>
  <c r="H1083" i="11" s="1"/>
  <c r="H1084" i="11" s="1"/>
  <c r="H1085" i="11" s="1"/>
  <c r="H1086" i="11" s="1"/>
  <c r="H1087" i="11" s="1"/>
  <c r="H1088" i="11" s="1"/>
  <c r="H1089" i="11" s="1"/>
  <c r="H1090" i="11" s="1"/>
  <c r="H1091" i="11" s="1"/>
  <c r="H1092" i="11" s="1"/>
  <c r="H1093" i="11" s="1"/>
  <c r="H1094" i="11" s="1"/>
  <c r="H1095" i="11" s="1"/>
  <c r="H1096" i="11" s="1"/>
  <c r="H1097" i="11" s="1"/>
  <c r="H1098" i="11" s="1"/>
  <c r="H1099" i="11" s="1"/>
  <c r="H1100" i="11" s="1"/>
  <c r="H1101" i="11" s="1"/>
  <c r="H1102" i="11" s="1"/>
  <c r="H1103" i="11" s="1"/>
  <c r="H1104" i="11" s="1"/>
  <c r="H1105" i="11" s="1"/>
  <c r="H1106" i="11" s="1"/>
  <c r="H1107" i="11" s="1"/>
  <c r="H1108" i="11" s="1"/>
  <c r="H1109" i="11" s="1"/>
  <c r="H1110" i="11" s="1"/>
  <c r="H1111" i="11" s="1"/>
  <c r="H1112" i="11" s="1"/>
  <c r="H1113" i="11" s="1"/>
  <c r="H1114" i="11" s="1"/>
  <c r="H1115" i="11" s="1"/>
  <c r="G1848" i="11"/>
  <c r="I1848" i="11" s="1"/>
  <c r="G3087" i="11"/>
  <c r="I3087" i="11" s="1"/>
  <c r="H481" i="11"/>
  <c r="H3081" i="11"/>
  <c r="H581" i="11"/>
  <c r="H1254" i="11"/>
  <c r="H1255" i="11" s="1"/>
  <c r="H1256" i="11" s="1"/>
  <c r="H1257" i="11" s="1"/>
  <c r="H1258" i="11" s="1"/>
  <c r="H1259" i="11" s="1"/>
  <c r="H1260" i="11" s="1"/>
  <c r="H1261" i="11" s="1"/>
  <c r="H1262" i="11" s="1"/>
  <c r="H1263" i="11" s="1"/>
  <c r="H1264" i="11" s="1"/>
  <c r="H1265" i="11" s="1"/>
  <c r="H1266" i="11" s="1"/>
  <c r="H1267" i="11" s="1"/>
  <c r="H1268" i="11" s="1"/>
  <c r="H1269" i="11" s="1"/>
  <c r="H1270" i="11" s="1"/>
  <c r="H1271" i="11" s="1"/>
  <c r="H2915" i="11"/>
  <c r="H2916" i="11" s="1"/>
  <c r="H2917" i="11" s="1"/>
  <c r="H2918" i="11" s="1"/>
  <c r="H2919" i="11" s="1"/>
  <c r="H1435" i="11"/>
  <c r="G857" i="11"/>
  <c r="I857" i="11" s="1"/>
  <c r="H2165" i="11"/>
  <c r="H2166" i="11" s="1"/>
  <c r="H2167" i="11" s="1"/>
  <c r="H2168" i="11" s="1"/>
  <c r="H423" i="11"/>
  <c r="H424" i="11" s="1"/>
  <c r="G1185" i="11"/>
  <c r="I1185" i="11" s="1"/>
  <c r="H2780" i="11"/>
  <c r="H1054" i="11"/>
  <c r="H1055" i="11" s="1"/>
  <c r="H1056" i="11" s="1"/>
  <c r="H1057" i="11" s="1"/>
  <c r="H1058" i="11" s="1"/>
  <c r="H2415" i="11"/>
  <c r="H2416" i="11" s="1"/>
  <c r="H16" i="11"/>
  <c r="H1979" i="11"/>
  <c r="H1980" i="11" s="1"/>
  <c r="H1981" i="11" s="1"/>
  <c r="H1982" i="11" s="1"/>
  <c r="H1983" i="11" s="1"/>
  <c r="H1984" i="11" s="1"/>
  <c r="H1985" i="11" s="1"/>
  <c r="H1986" i="11" s="1"/>
  <c r="H2193" i="11"/>
  <c r="H393" i="11"/>
  <c r="H394" i="11" s="1"/>
  <c r="H395" i="11" s="1"/>
  <c r="H396" i="11" s="1"/>
  <c r="H397" i="11" s="1"/>
  <c r="H398" i="11" s="1"/>
  <c r="H399" i="11" s="1"/>
  <c r="H400" i="11" s="1"/>
  <c r="H407" i="11"/>
  <c r="H408" i="11" s="1"/>
  <c r="H409" i="11" s="1"/>
  <c r="H410" i="11" s="1"/>
  <c r="H411" i="11" s="1"/>
  <c r="H412" i="11" s="1"/>
  <c r="G2500" i="11"/>
  <c r="I2500" i="11" s="1"/>
  <c r="H28" i="11"/>
  <c r="H29" i="11" s="1"/>
  <c r="H30" i="11" s="1"/>
  <c r="H31" i="11" s="1"/>
  <c r="H32" i="11" s="1"/>
  <c r="H33" i="11" s="1"/>
  <c r="H34" i="11" s="1"/>
  <c r="H35" i="11" s="1"/>
  <c r="H36" i="11" s="1"/>
  <c r="H37" i="11" s="1"/>
  <c r="H1583" i="11"/>
  <c r="H1584" i="11" s="1"/>
  <c r="H1242" i="11"/>
  <c r="H2043" i="11"/>
  <c r="H605" i="11"/>
  <c r="H606" i="11" s="1"/>
  <c r="H607" i="11" s="1"/>
  <c r="H608" i="11" s="1"/>
  <c r="H609" i="11" s="1"/>
  <c r="H610" i="11" s="1"/>
  <c r="H611" i="11" s="1"/>
  <c r="H612" i="11" s="1"/>
  <c r="H149" i="11"/>
  <c r="G3091" i="11"/>
  <c r="I3091" i="11" s="1"/>
  <c r="G2420" i="11"/>
  <c r="I2420" i="11" s="1"/>
  <c r="G2671" i="11"/>
  <c r="I2671" i="11" s="1"/>
  <c r="G2527" i="11"/>
  <c r="I2527" i="11" s="1"/>
  <c r="H2047" i="11"/>
  <c r="G2574" i="11"/>
  <c r="I2574" i="11" s="1"/>
  <c r="G2430" i="11"/>
  <c r="I2430" i="11" s="1"/>
  <c r="G2559" i="11"/>
  <c r="I2559" i="11" s="1"/>
  <c r="G2067" i="11"/>
  <c r="I2067" i="11" s="1"/>
  <c r="G2642" i="11"/>
  <c r="I2642" i="11" s="1"/>
  <c r="G2498" i="11"/>
  <c r="I2498" i="11" s="1"/>
  <c r="G2437" i="11"/>
  <c r="I2437" i="11" s="1"/>
  <c r="H1587" i="11"/>
  <c r="G1868" i="11"/>
  <c r="I1868" i="11" s="1"/>
  <c r="G1724" i="11"/>
  <c r="I1724" i="11" s="1"/>
  <c r="G1915" i="11"/>
  <c r="I1915" i="11" s="1"/>
  <c r="G1771" i="11"/>
  <c r="I1771" i="11" s="1"/>
  <c r="G1674" i="11"/>
  <c r="I1674" i="11" s="1"/>
  <c r="G1877" i="11"/>
  <c r="I1877" i="11" s="1"/>
  <c r="G1733" i="11"/>
  <c r="I1733" i="11" s="1"/>
  <c r="G1589" i="11"/>
  <c r="I1589" i="11" s="1"/>
  <c r="H2178" i="11"/>
  <c r="H2179" i="11" s="1"/>
  <c r="H2180" i="11" s="1"/>
  <c r="H2181" i="11" s="1"/>
  <c r="H670" i="11"/>
  <c r="H613" i="11"/>
  <c r="H614" i="11" s="1"/>
  <c r="H615" i="11" s="1"/>
  <c r="H616" i="11" s="1"/>
  <c r="H617" i="11" s="1"/>
  <c r="H618" i="11" s="1"/>
  <c r="H619" i="11" s="1"/>
  <c r="H620" i="11" s="1"/>
  <c r="H621" i="11" s="1"/>
  <c r="H622" i="11" s="1"/>
  <c r="H623" i="11" s="1"/>
  <c r="H624" i="11" s="1"/>
  <c r="H625" i="11" s="1"/>
  <c r="H626" i="11" s="1"/>
  <c r="H627" i="11" s="1"/>
  <c r="H628" i="11" s="1"/>
  <c r="H629" i="11" s="1"/>
  <c r="H630" i="11" s="1"/>
  <c r="G965" i="11"/>
  <c r="I965" i="11" s="1"/>
  <c r="G654" i="11"/>
  <c r="H1222" i="11"/>
  <c r="G1001" i="11"/>
  <c r="I1001" i="11" s="1"/>
  <c r="H3009" i="11"/>
  <c r="H2775" i="11"/>
  <c r="H2776" i="11" s="1"/>
  <c r="H2295" i="11"/>
  <c r="H1550" i="11"/>
  <c r="H1551" i="11" s="1"/>
  <c r="H2088" i="11"/>
  <c r="H2089" i="11" s="1"/>
  <c r="H2090" i="11" s="1"/>
  <c r="H2091" i="11" s="1"/>
  <c r="H1398" i="11"/>
  <c r="H1399" i="11" s="1"/>
  <c r="H3003" i="11"/>
  <c r="H3004" i="11" s="1"/>
  <c r="H3005" i="11" s="1"/>
  <c r="H3006" i="11" s="1"/>
  <c r="H3007" i="11" s="1"/>
  <c r="H3008" i="11" s="1"/>
  <c r="H694" i="11"/>
  <c r="H695" i="11" s="1"/>
  <c r="H696" i="11" s="1"/>
  <c r="H697" i="11" s="1"/>
  <c r="H698" i="11" s="1"/>
  <c r="H699" i="11" s="1"/>
  <c r="H700" i="11" s="1"/>
  <c r="H701" i="11" s="1"/>
  <c r="H702" i="11" s="1"/>
  <c r="H703" i="11" s="1"/>
  <c r="H704" i="11" s="1"/>
  <c r="H705" i="11" s="1"/>
  <c r="H706" i="11" s="1"/>
  <c r="H707" i="11" s="1"/>
  <c r="H708" i="11" s="1"/>
  <c r="H709" i="11" s="1"/>
  <c r="H710" i="11" s="1"/>
  <c r="H711" i="11" s="1"/>
  <c r="H712" i="11" s="1"/>
  <c r="H713" i="11" s="1"/>
  <c r="H714" i="11" s="1"/>
  <c r="H715" i="11" s="1"/>
  <c r="H716" i="11" s="1"/>
  <c r="H717" i="11" s="1"/>
  <c r="H718" i="11" s="1"/>
  <c r="H719" i="11" s="1"/>
  <c r="H720" i="11" s="1"/>
  <c r="H721" i="11" s="1"/>
  <c r="H722" i="11" s="1"/>
  <c r="H723" i="11" s="1"/>
  <c r="H724" i="11" s="1"/>
  <c r="H725" i="11" s="1"/>
  <c r="H726" i="11" s="1"/>
  <c r="H727" i="11" s="1"/>
  <c r="H728" i="11" s="1"/>
  <c r="H729" i="11" s="1"/>
  <c r="H730" i="11" s="1"/>
  <c r="H731" i="11" s="1"/>
  <c r="H732" i="11" s="1"/>
  <c r="H733" i="11" s="1"/>
  <c r="H734" i="11" s="1"/>
  <c r="H735" i="11" s="1"/>
  <c r="H736" i="11" s="1"/>
  <c r="H737" i="11" s="1"/>
  <c r="H738" i="11" s="1"/>
  <c r="H739" i="11" s="1"/>
  <c r="H740" i="11" s="1"/>
  <c r="H741" i="11" s="1"/>
  <c r="H742" i="11" s="1"/>
  <c r="H743" i="11" s="1"/>
  <c r="H744" i="11" s="1"/>
  <c r="H745" i="11" s="1"/>
  <c r="H746" i="11" s="1"/>
  <c r="H747" i="11" s="1"/>
  <c r="H748" i="11" s="1"/>
  <c r="H749" i="11" s="1"/>
  <c r="H750" i="11" s="1"/>
  <c r="H751" i="11" s="1"/>
  <c r="H752" i="11" s="1"/>
  <c r="H753" i="11" s="1"/>
  <c r="H754" i="11" s="1"/>
  <c r="H755" i="11" s="1"/>
  <c r="H756" i="11" s="1"/>
  <c r="H757" i="11" s="1"/>
  <c r="H758" i="11" s="1"/>
  <c r="H759" i="11" s="1"/>
  <c r="H760" i="11" s="1"/>
  <c r="H761" i="11" s="1"/>
  <c r="H762" i="11" s="1"/>
  <c r="H763" i="11" s="1"/>
  <c r="H764" i="11" s="1"/>
  <c r="H765" i="11" s="1"/>
  <c r="H766" i="11" s="1"/>
  <c r="H767" i="11" s="1"/>
  <c r="H768" i="11" s="1"/>
  <c r="H769" i="11" s="1"/>
  <c r="H770" i="11" s="1"/>
  <c r="H771" i="11" s="1"/>
  <c r="H772" i="11" s="1"/>
  <c r="H773" i="11" s="1"/>
  <c r="H774" i="11" s="1"/>
  <c r="H775" i="11" s="1"/>
  <c r="H776" i="11" s="1"/>
  <c r="H777" i="11" s="1"/>
  <c r="H778" i="11" s="1"/>
  <c r="H779" i="11" s="1"/>
  <c r="H780" i="11" s="1"/>
  <c r="H781" i="11" s="1"/>
  <c r="H782" i="11" s="1"/>
  <c r="H783" i="11" s="1"/>
  <c r="H784" i="11" s="1"/>
  <c r="H785" i="11" s="1"/>
  <c r="H786" i="11" s="1"/>
  <c r="H787" i="11" s="1"/>
  <c r="H788" i="11" s="1"/>
  <c r="H789" i="11" s="1"/>
  <c r="H790" i="11" s="1"/>
  <c r="H791" i="11" s="1"/>
  <c r="H792" i="11" s="1"/>
  <c r="H793" i="11" s="1"/>
  <c r="H794" i="11" s="1"/>
  <c r="H795" i="11" s="1"/>
  <c r="H796" i="11" s="1"/>
  <c r="H797" i="11" s="1"/>
  <c r="H798" i="11" s="1"/>
  <c r="H1544" i="11"/>
  <c r="H1545" i="11" s="1"/>
  <c r="H1546" i="11" s="1"/>
  <c r="H1547" i="11" s="1"/>
  <c r="H1548" i="11" s="1"/>
  <c r="H1549" i="11" s="1"/>
  <c r="H480" i="11"/>
  <c r="H1133" i="11"/>
  <c r="H2073" i="11"/>
  <c r="G2584" i="11"/>
  <c r="I2584" i="11" s="1"/>
  <c r="H631" i="11"/>
  <c r="H632" i="11" s="1"/>
  <c r="H633" i="11" s="1"/>
  <c r="H634" i="11" s="1"/>
  <c r="H635" i="11" s="1"/>
  <c r="H1322" i="11"/>
  <c r="G1923" i="11"/>
  <c r="I1923" i="11" s="1"/>
  <c r="H1552" i="11"/>
  <c r="H1553" i="11" s="1"/>
  <c r="H1554" i="11" s="1"/>
  <c r="H1555" i="11" s="1"/>
  <c r="H1556" i="11" s="1"/>
  <c r="H1557" i="11" s="1"/>
  <c r="H1558" i="11" s="1"/>
  <c r="H1559" i="11" s="1"/>
  <c r="H1434" i="11"/>
  <c r="H2876" i="11"/>
  <c r="G3095" i="11"/>
  <c r="I3095" i="11" s="1"/>
  <c r="G2705" i="11"/>
  <c r="I2705" i="11" s="1"/>
  <c r="G2561" i="11"/>
  <c r="I2561" i="11" s="1"/>
  <c r="H2417" i="11"/>
  <c r="G1948" i="11"/>
  <c r="I1948" i="11" s="1"/>
  <c r="H2042" i="11"/>
  <c r="G2941" i="11"/>
  <c r="I2941" i="11" s="1"/>
  <c r="H1284" i="11"/>
  <c r="G2925" i="11"/>
  <c r="I2925" i="11" s="1"/>
  <c r="H2815" i="11"/>
  <c r="H2821" i="11"/>
  <c r="H2822" i="11" s="1"/>
  <c r="H2823" i="11" s="1"/>
  <c r="H2824" i="11" s="1"/>
  <c r="H2825" i="11" s="1"/>
  <c r="H2826" i="11" s="1"/>
  <c r="H2827" i="11" s="1"/>
  <c r="H2828" i="11" s="1"/>
  <c r="H2829" i="11" s="1"/>
  <c r="H2830" i="11" s="1"/>
  <c r="H2831" i="11" s="1"/>
  <c r="H2832" i="11" s="1"/>
  <c r="H2833" i="11" s="1"/>
  <c r="H2834" i="11" s="1"/>
  <c r="H2835" i="11" s="1"/>
  <c r="H2836" i="11" s="1"/>
  <c r="H2735" i="11"/>
  <c r="H2736" i="11" s="1"/>
  <c r="H2737" i="11" s="1"/>
  <c r="H2738" i="11" s="1"/>
  <c r="H2739" i="11" s="1"/>
  <c r="H2740" i="11" s="1"/>
  <c r="H2741" i="11" s="1"/>
  <c r="H2742" i="11" s="1"/>
  <c r="H2743" i="11" s="1"/>
  <c r="H2744" i="11" s="1"/>
  <c r="H2745" i="11" s="1"/>
  <c r="H2746" i="11" s="1"/>
  <c r="H2747" i="11" s="1"/>
  <c r="H2748" i="11" s="1"/>
  <c r="H2749" i="11" s="1"/>
  <c r="H2750" i="11" s="1"/>
  <c r="H2751" i="11" s="1"/>
  <c r="H2197" i="11"/>
  <c r="H2198" i="11" s="1"/>
  <c r="H2199" i="11" s="1"/>
  <c r="H2200" i="11" s="1"/>
  <c r="H2201" i="11" s="1"/>
  <c r="H2202" i="11" s="1"/>
  <c r="H2203" i="11" s="1"/>
  <c r="H2204" i="11" s="1"/>
  <c r="H2205" i="11" s="1"/>
  <c r="H3051" i="11"/>
  <c r="H3052" i="11" s="1"/>
  <c r="H3053" i="11" s="1"/>
  <c r="H1223" i="11"/>
  <c r="H1224" i="11" s="1"/>
  <c r="H1225" i="11" s="1"/>
  <c r="H1226" i="11" s="1"/>
  <c r="H1227" i="11" s="1"/>
  <c r="H1228" i="11" s="1"/>
  <c r="H1229" i="11" s="1"/>
  <c r="H1230" i="11" s="1"/>
  <c r="H1231" i="11" s="1"/>
  <c r="H1232" i="11" s="1"/>
  <c r="H1233" i="11" s="1"/>
  <c r="H1234" i="11" s="1"/>
  <c r="H1235" i="11" s="1"/>
  <c r="H1236" i="11" s="1"/>
  <c r="H1237" i="11" s="1"/>
  <c r="H1238" i="11" s="1"/>
  <c r="H1239" i="11" s="1"/>
  <c r="H1240" i="11" s="1"/>
  <c r="H1241" i="11" s="1"/>
  <c r="H2269" i="11"/>
  <c r="H2270" i="11" s="1"/>
  <c r="H2271" i="11" s="1"/>
  <c r="H2272" i="11" s="1"/>
  <c r="H2273" i="11" s="1"/>
  <c r="H2274" i="11" s="1"/>
  <c r="H2275" i="11" s="1"/>
  <c r="H2276" i="11" s="1"/>
  <c r="H2277" i="11" s="1"/>
  <c r="H2278" i="11" s="1"/>
  <c r="H2279" i="11" s="1"/>
  <c r="H2280" i="11" s="1"/>
  <c r="H2281" i="11" s="1"/>
  <c r="H2282" i="11" s="1"/>
  <c r="H2283" i="11" s="1"/>
  <c r="H2284" i="11" s="1"/>
  <c r="H799" i="11"/>
  <c r="H418" i="11"/>
  <c r="H21" i="11"/>
  <c r="H1392" i="11"/>
  <c r="H1393" i="11" s="1"/>
  <c r="H1394" i="11" s="1"/>
  <c r="H1395" i="11" s="1"/>
  <c r="H1396" i="11" s="1"/>
  <c r="H1397" i="11" s="1"/>
  <c r="H2968" i="11"/>
  <c r="H2074" i="11"/>
  <c r="H2075" i="11" s="1"/>
  <c r="H2076" i="11" s="1"/>
  <c r="H2077" i="11" s="1"/>
  <c r="H2078" i="11" s="1"/>
  <c r="H2079" i="11" s="1"/>
  <c r="H2080" i="11" s="1"/>
  <c r="H2081" i="11" s="1"/>
  <c r="H2082" i="11" s="1"/>
  <c r="H2083" i="11" s="1"/>
  <c r="H2084" i="11" s="1"/>
  <c r="H2085" i="11" s="1"/>
  <c r="H2086" i="11" s="1"/>
  <c r="H1560" i="11"/>
  <c r="H666" i="11"/>
  <c r="H667" i="11" s="1"/>
  <c r="H668" i="11" s="1"/>
  <c r="H669" i="11" s="1"/>
  <c r="H3085" i="11"/>
  <c r="H2913" i="11"/>
  <c r="H2914" i="11" s="1"/>
  <c r="H17" i="11"/>
  <c r="H18" i="11" s="1"/>
  <c r="H19" i="11" s="1"/>
  <c r="H20" i="11" s="1"/>
  <c r="H1561" i="11"/>
  <c r="H1562" i="11" s="1"/>
  <c r="H439" i="11"/>
  <c r="H440" i="11" s="1"/>
  <c r="H441" i="11" s="1"/>
  <c r="H803" i="11"/>
  <c r="H804" i="11" s="1"/>
  <c r="H805" i="11" s="1"/>
  <c r="H806" i="11" s="1"/>
  <c r="H807" i="11" s="1"/>
  <c r="H808" i="11" s="1"/>
  <c r="H809" i="11" s="1"/>
  <c r="H810" i="11" s="1"/>
  <c r="H811" i="11" s="1"/>
  <c r="H812" i="11" s="1"/>
  <c r="H813" i="11" s="1"/>
  <c r="H814" i="11" s="1"/>
  <c r="H815" i="11" s="1"/>
  <c r="H816" i="11" s="1"/>
  <c r="H817" i="11" s="1"/>
  <c r="H818" i="11" s="1"/>
  <c r="H819" i="11" s="1"/>
  <c r="H820" i="11" s="1"/>
  <c r="H651" i="11"/>
  <c r="H3050" i="11"/>
  <c r="H1272" i="11"/>
  <c r="H1273" i="11" s="1"/>
  <c r="H1274" i="11" s="1"/>
  <c r="H1275" i="11" s="1"/>
  <c r="H1276" i="11" s="1"/>
  <c r="G2596" i="11"/>
  <c r="I2596" i="11" s="1"/>
  <c r="H2413" i="11"/>
  <c r="H2414" i="11" s="1"/>
  <c r="H452" i="11"/>
  <c r="H453" i="11" s="1"/>
  <c r="H454" i="11" s="1"/>
  <c r="H455" i="11" s="1"/>
  <c r="H456" i="11" s="1"/>
  <c r="H2921" i="11"/>
  <c r="H2922" i="11" s="1"/>
  <c r="H690" i="11"/>
  <c r="G989" i="11"/>
  <c r="I989" i="11" s="1"/>
  <c r="H442" i="11"/>
  <c r="H443" i="11" s="1"/>
  <c r="H444" i="11" s="1"/>
  <c r="H445" i="11" s="1"/>
  <c r="H446" i="11" s="1"/>
  <c r="H447" i="11" s="1"/>
  <c r="H448" i="11" s="1"/>
  <c r="H449" i="11" s="1"/>
  <c r="H450" i="11" s="1"/>
  <c r="G901" i="11"/>
  <c r="I901" i="11" s="1"/>
  <c r="H1382" i="11"/>
  <c r="H1383" i="11" s="1"/>
  <c r="H1384" i="11" s="1"/>
  <c r="H1385" i="11" s="1"/>
  <c r="H1386" i="11" s="1"/>
  <c r="H1387" i="11" s="1"/>
  <c r="H1388" i="11" s="1"/>
  <c r="H1389" i="11" s="1"/>
  <c r="H1390" i="11" s="1"/>
  <c r="H2191" i="11"/>
  <c r="H2192" i="11" s="1"/>
  <c r="H1042" i="11"/>
  <c r="H1043" i="11" s="1"/>
  <c r="H1044" i="11" s="1"/>
  <c r="H1045" i="11" s="1"/>
  <c r="H1046" i="11" s="1"/>
  <c r="H1047" i="11" s="1"/>
  <c r="H3111" i="11"/>
  <c r="H2725" i="11"/>
  <c r="H2726" i="11" s="1"/>
  <c r="H1368" i="11"/>
  <c r="H1369" i="11" s="1"/>
  <c r="H1370" i="11" s="1"/>
  <c r="H1371" i="11" s="1"/>
  <c r="H1372" i="11" s="1"/>
  <c r="H1373" i="11" s="1"/>
  <c r="H1374" i="11" s="1"/>
  <c r="H1375" i="11" s="1"/>
  <c r="H2215" i="11"/>
  <c r="H2216" i="11" s="1"/>
  <c r="H2217" i="11" s="1"/>
  <c r="H2218" i="11" s="1"/>
  <c r="H2219" i="11" s="1"/>
  <c r="H2220" i="11" s="1"/>
  <c r="H2221" i="11" s="1"/>
  <c r="H2087" i="11"/>
  <c r="H1118" i="11"/>
  <c r="H1119" i="11" s="1"/>
  <c r="H1120" i="11" s="1"/>
  <c r="H1121" i="11" s="1"/>
  <c r="H1122" i="11" s="1"/>
  <c r="H1123" i="11" s="1"/>
  <c r="H1124" i="11" s="1"/>
  <c r="H1125" i="11" s="1"/>
  <c r="H1126" i="11" s="1"/>
  <c r="H1127" i="11" s="1"/>
  <c r="H1128" i="11" s="1"/>
  <c r="H1129" i="11" s="1"/>
  <c r="H1130" i="11" s="1"/>
  <c r="H1131" i="11" s="1"/>
  <c r="H1132" i="11" s="1"/>
  <c r="H1243" i="11"/>
  <c r="H1244" i="11" s="1"/>
  <c r="H2157" i="11"/>
  <c r="H636" i="11"/>
  <c r="G2452" i="11"/>
  <c r="I2452" i="11" s="1"/>
  <c r="H600" i="11"/>
  <c r="H1378" i="11"/>
  <c r="H1341" i="11"/>
  <c r="H1342" i="11" s="1"/>
  <c r="H1343" i="11" s="1"/>
  <c r="H1344" i="11" s="1"/>
  <c r="H1345" i="11" s="1"/>
  <c r="H1346" i="11" s="1"/>
  <c r="H1347" i="11" s="1"/>
  <c r="H1348" i="11" s="1"/>
  <c r="G1324" i="11"/>
  <c r="I1324" i="11" s="1"/>
  <c r="H2286" i="11"/>
  <c r="H2923" i="11"/>
  <c r="H2953" i="11"/>
  <c r="H2954" i="11" s="1"/>
  <c r="H2173" i="11"/>
  <c r="H2391" i="11"/>
  <c r="H2392" i="11" s="1"/>
  <c r="H459" i="11"/>
  <c r="H2752" i="11"/>
  <c r="H2753" i="11" s="1"/>
  <c r="H2754" i="11" s="1"/>
  <c r="H2755" i="11" s="1"/>
  <c r="H2756" i="11" s="1"/>
  <c r="H1070" i="11"/>
  <c r="H1071" i="11" s="1"/>
  <c r="H1072" i="11" s="1"/>
  <c r="H1073" i="11" s="1"/>
  <c r="H451" i="11"/>
  <c r="H1323" i="11"/>
  <c r="H457" i="11"/>
  <c r="H458" i="11" s="1"/>
  <c r="H579" i="11"/>
  <c r="H580" i="11" s="1"/>
  <c r="G1196" i="11"/>
  <c r="I1196" i="11" s="1"/>
  <c r="H1391" i="11"/>
  <c r="H2169" i="11"/>
  <c r="H2170" i="11" s="1"/>
  <c r="H2171" i="11" s="1"/>
  <c r="H2172" i="11" s="1"/>
  <c r="H689" i="11"/>
  <c r="H563" i="11"/>
  <c r="G25" i="11"/>
  <c r="I25" i="11" s="1"/>
  <c r="H2092" i="11"/>
  <c r="H1401" i="11"/>
  <c r="H2847" i="11"/>
  <c r="H1285" i="11"/>
  <c r="H1286" i="11" s="1"/>
  <c r="H1287" i="11" s="1"/>
  <c r="H1288" i="11" s="1"/>
  <c r="H1289" i="11" s="1"/>
  <c r="H1290" i="11" s="1"/>
  <c r="H1291" i="11" s="1"/>
  <c r="H1292" i="11" s="1"/>
  <c r="H1293" i="11" s="1"/>
  <c r="H1294" i="11" s="1"/>
  <c r="H1295" i="11" s="1"/>
  <c r="H1296" i="11" s="1"/>
  <c r="H1297" i="11" s="1"/>
  <c r="H1353" i="11"/>
  <c r="H1354" i="11" s="1"/>
  <c r="H1355" i="11" s="1"/>
  <c r="H1356" i="11" s="1"/>
  <c r="H1357" i="11" s="1"/>
  <c r="H2142" i="11"/>
  <c r="H2887" i="11"/>
  <c r="H391" i="11"/>
  <c r="H392" i="11" s="1"/>
  <c r="H2874" i="11"/>
  <c r="H2" i="11"/>
  <c r="G1333" i="11"/>
  <c r="I1333" i="11" s="1"/>
  <c r="G2679" i="11"/>
  <c r="I2679" i="11" s="1"/>
  <c r="G1852" i="11"/>
  <c r="I1852" i="11" s="1"/>
  <c r="G2619" i="11"/>
  <c r="I2619" i="11" s="1"/>
  <c r="G1457" i="11"/>
  <c r="I1457" i="11" s="1"/>
  <c r="G2366" i="11"/>
  <c r="I2366" i="11" s="1"/>
  <c r="G2347" i="11"/>
  <c r="I2347" i="11" s="1"/>
  <c r="G3061" i="11"/>
  <c r="I3061" i="11" s="1"/>
  <c r="G2355" i="11"/>
  <c r="I2355" i="11" s="1"/>
  <c r="G2490" i="11"/>
  <c r="I2490" i="11" s="1"/>
  <c r="G2475" i="11"/>
  <c r="I2475" i="11" s="1"/>
  <c r="G2542" i="11"/>
  <c r="I2542" i="11" s="1"/>
  <c r="G1609" i="11"/>
  <c r="I1609" i="11" s="1"/>
  <c r="G2096" i="11"/>
  <c r="I2096" i="11" s="1"/>
  <c r="G2440" i="11"/>
  <c r="I2440" i="11" s="1"/>
  <c r="G1647" i="11"/>
  <c r="I1647" i="11" s="1"/>
  <c r="G2535" i="11"/>
  <c r="I2535" i="11" s="1"/>
  <c r="G27" i="11"/>
  <c r="I27" i="11" s="1"/>
  <c r="G1942" i="11"/>
  <c r="I1942" i="11" s="1"/>
  <c r="G1707" i="11"/>
  <c r="I1707" i="11" s="1"/>
  <c r="G2496" i="11"/>
  <c r="I2496" i="11" s="1"/>
  <c r="G1207" i="11"/>
  <c r="G3107" i="11"/>
  <c r="I3107" i="11" s="1"/>
  <c r="G1328" i="11"/>
  <c r="I1328" i="11" s="1"/>
  <c r="G2033" i="11"/>
  <c r="I2033" i="11" s="1"/>
  <c r="G2352" i="11"/>
  <c r="I2352" i="11" s="1"/>
  <c r="G3098" i="11"/>
  <c r="I3098" i="11" s="1"/>
  <c r="G1930" i="11"/>
  <c r="I1930" i="11" s="1"/>
  <c r="G3029" i="11"/>
  <c r="I3029" i="11" s="1"/>
  <c r="G3010" i="11"/>
  <c r="I3010" i="11" s="1"/>
  <c r="G3129" i="11"/>
  <c r="I3129" i="11" s="1"/>
  <c r="G557" i="11"/>
  <c r="I557" i="11" s="1"/>
  <c r="G1940" i="11"/>
  <c r="I1940" i="11" s="1"/>
  <c r="G2588" i="11"/>
  <c r="I2588" i="11" s="1"/>
  <c r="G2444" i="11"/>
  <c r="I2444" i="11" s="1"/>
  <c r="G1162" i="11"/>
  <c r="I1162" i="11" s="1"/>
  <c r="G2809" i="11"/>
  <c r="I2809" i="11" s="1"/>
  <c r="G2023" i="11"/>
  <c r="I2023" i="11" s="1"/>
  <c r="G1621" i="11"/>
  <c r="I1621" i="11" s="1"/>
  <c r="G2506" i="11"/>
  <c r="I2506" i="11" s="1"/>
  <c r="G2690" i="11"/>
  <c r="I2690" i="11" s="1"/>
  <c r="G1528" i="11"/>
  <c r="I1528" i="11" s="1"/>
  <c r="G1116" i="11"/>
  <c r="G1926" i="11"/>
  <c r="I1926" i="11" s="1"/>
  <c r="G2607" i="11"/>
  <c r="I2607" i="11" s="1"/>
  <c r="G1637" i="11"/>
  <c r="I1637" i="11" s="1"/>
  <c r="G1909" i="11"/>
  <c r="I1909" i="11" s="1"/>
  <c r="G1766" i="11"/>
  <c r="I1766" i="11" s="1"/>
  <c r="G2059" i="11"/>
  <c r="I2059" i="11" s="1"/>
  <c r="G2603" i="11"/>
  <c r="I2603" i="11" s="1"/>
  <c r="G2625" i="11"/>
  <c r="I2625" i="11" s="1"/>
  <c r="G2481" i="11"/>
  <c r="I2481" i="11" s="1"/>
  <c r="G2708" i="11"/>
  <c r="I2708" i="11" s="1"/>
  <c r="G2564" i="11"/>
  <c r="I2564" i="11" s="1"/>
  <c r="G2717" i="11"/>
  <c r="I2717" i="11" s="1"/>
  <c r="G2668" i="11"/>
  <c r="I2668" i="11" s="1"/>
  <c r="G2524" i="11"/>
  <c r="I2524" i="11" s="1"/>
  <c r="G2702" i="11"/>
  <c r="I2702" i="11" s="1"/>
  <c r="G561" i="11"/>
  <c r="I561" i="11" s="1"/>
  <c r="G644" i="11"/>
  <c r="I644" i="11" s="1"/>
  <c r="G2049" i="11"/>
  <c r="I2049" i="11" s="1"/>
  <c r="G2900" i="11"/>
  <c r="I2900" i="11" s="1"/>
  <c r="G2930" i="11"/>
  <c r="I2930" i="11" s="1"/>
  <c r="G2447" i="11"/>
  <c r="I2447" i="11" s="1"/>
  <c r="G2469" i="11"/>
  <c r="I2469" i="11" s="1"/>
  <c r="G2696" i="11"/>
  <c r="I2696" i="11" s="1"/>
  <c r="G2552" i="11"/>
  <c r="I2552" i="11" s="1"/>
  <c r="G2072" i="11"/>
  <c r="I2072" i="11" s="1"/>
  <c r="G2659" i="11"/>
  <c r="I2659" i="11" s="1"/>
  <c r="G2515" i="11"/>
  <c r="I2515" i="11" s="1"/>
  <c r="G1975" i="11"/>
  <c r="I1975" i="11" s="1"/>
  <c r="G2463" i="11"/>
  <c r="I2463" i="11" s="1"/>
  <c r="G1863" i="11"/>
  <c r="I1863" i="11" s="1"/>
  <c r="G1719" i="11"/>
  <c r="I1719" i="11" s="1"/>
  <c r="G1791" i="11"/>
  <c r="I1791" i="11" s="1"/>
  <c r="G1884" i="11"/>
  <c r="I1884" i="11" s="1"/>
  <c r="G1929" i="11"/>
  <c r="I1929" i="11" s="1"/>
  <c r="G1785" i="11"/>
  <c r="I1785" i="11" s="1"/>
  <c r="G1641" i="11"/>
  <c r="I1641" i="11" s="1"/>
  <c r="G1865" i="11"/>
  <c r="I1865" i="11" s="1"/>
  <c r="G1209" i="11"/>
  <c r="I1209" i="11" s="1"/>
  <c r="G3126" i="11"/>
  <c r="I3126" i="11" s="1"/>
  <c r="G2572" i="11"/>
  <c r="I2572" i="11" s="1"/>
  <c r="G1437" i="11"/>
  <c r="I1437" i="11" s="1"/>
  <c r="G3070" i="11"/>
  <c r="G2684" i="11"/>
  <c r="I2684" i="11" s="1"/>
  <c r="G2540" i="11"/>
  <c r="I2540" i="11" s="1"/>
  <c r="G2060" i="11"/>
  <c r="I2060" i="11" s="1"/>
  <c r="G2647" i="11"/>
  <c r="I2647" i="11" s="1"/>
  <c r="G2350" i="11"/>
  <c r="I2350" i="11" s="1"/>
  <c r="G1866" i="11"/>
  <c r="I1866" i="11" s="1"/>
  <c r="G2711" i="11"/>
  <c r="I2711" i="11" s="1"/>
  <c r="G1941" i="11"/>
  <c r="I1941" i="11" s="1"/>
  <c r="G2057" i="11"/>
  <c r="I2057" i="11" s="1"/>
  <c r="G2320" i="11"/>
  <c r="I2320" i="11" s="1"/>
  <c r="G551" i="11"/>
  <c r="I551" i="11" s="1"/>
  <c r="G556" i="11"/>
  <c r="I556" i="11" s="1"/>
  <c r="G2065" i="11"/>
  <c r="I2065" i="11" s="1"/>
  <c r="G2459" i="11"/>
  <c r="I2459" i="11" s="1"/>
  <c r="G2428" i="11"/>
  <c r="I2428" i="11" s="1"/>
  <c r="G1893" i="11"/>
  <c r="I1893" i="11" s="1"/>
  <c r="G1749" i="11"/>
  <c r="I1749" i="11" s="1"/>
  <c r="G1605" i="11"/>
  <c r="I1605" i="11" s="1"/>
  <c r="G1820" i="11"/>
  <c r="I1820" i="11" s="1"/>
  <c r="G1676" i="11"/>
  <c r="I1676" i="11" s="1"/>
  <c r="G2779" i="11"/>
  <c r="I2779" i="11" s="1"/>
  <c r="G2567" i="11"/>
  <c r="I2567" i="11" s="1"/>
  <c r="G1810" i="11"/>
  <c r="I1810" i="11" s="1"/>
  <c r="G1666" i="11"/>
  <c r="I1666" i="11" s="1"/>
  <c r="G1881" i="11"/>
  <c r="I1881" i="11" s="1"/>
  <c r="G1737" i="11"/>
  <c r="I1737" i="11" s="1"/>
  <c r="G1593" i="11"/>
  <c r="I1593" i="11" s="1"/>
  <c r="G1817" i="11"/>
  <c r="I1817" i="11" s="1"/>
  <c r="G2302" i="11"/>
  <c r="I2302" i="11" s="1"/>
  <c r="G487" i="11"/>
  <c r="I487" i="11" s="1"/>
  <c r="G2674" i="11"/>
  <c r="I2674" i="11" s="1"/>
  <c r="G1824" i="11"/>
  <c r="I1824" i="11" s="1"/>
  <c r="G1895" i="11"/>
  <c r="I1895" i="11" s="1"/>
  <c r="G1796" i="11"/>
  <c r="I1796" i="11" s="1"/>
  <c r="G1652" i="11"/>
  <c r="I1652" i="11" s="1"/>
  <c r="G1843" i="11"/>
  <c r="I1843" i="11" s="1"/>
  <c r="G1699" i="11"/>
  <c r="I1699" i="11" s="1"/>
  <c r="G1602" i="11"/>
  <c r="I1602" i="11" s="1"/>
  <c r="G1661" i="11"/>
  <c r="I1661" i="11" s="1"/>
  <c r="G3073" i="11"/>
  <c r="I3073" i="11" s="1"/>
  <c r="G419" i="11"/>
  <c r="I419" i="11" s="1"/>
  <c r="G1728" i="11"/>
  <c r="I1728" i="11" s="1"/>
  <c r="G1669" i="11"/>
  <c r="I1669" i="11" s="1"/>
  <c r="G1832" i="11"/>
  <c r="I1832" i="11" s="1"/>
  <c r="G1688" i="11"/>
  <c r="I1688" i="11" s="1"/>
  <c r="G1879" i="11"/>
  <c r="I1879" i="11" s="1"/>
  <c r="G2300" i="11"/>
  <c r="I2300" i="11" s="1"/>
  <c r="G2318" i="11"/>
  <c r="I2318" i="11" s="1"/>
  <c r="G1473" i="11"/>
  <c r="I1473" i="11" s="1"/>
  <c r="G2808" i="11"/>
  <c r="I2808" i="11" s="1"/>
  <c r="G2695" i="11"/>
  <c r="I2695" i="11" s="1"/>
  <c r="G2551" i="11"/>
  <c r="I2551" i="11" s="1"/>
  <c r="G1542" i="11"/>
  <c r="I1542" i="11" s="1"/>
  <c r="G23" i="11"/>
  <c r="I23" i="11" s="1"/>
  <c r="G2877" i="11"/>
  <c r="I2877" i="11" s="1"/>
  <c r="G1803" i="11"/>
  <c r="I1803" i="11" s="1"/>
  <c r="G1659" i="11"/>
  <c r="I1659" i="11" s="1"/>
  <c r="G1850" i="11"/>
  <c r="I1850" i="11" s="1"/>
  <c r="G1897" i="11"/>
  <c r="I1897" i="11" s="1"/>
  <c r="G1753" i="11"/>
  <c r="I1753" i="11" s="1"/>
  <c r="G2768" i="11"/>
  <c r="I2768" i="11" s="1"/>
  <c r="G1908" i="11"/>
  <c r="I1908" i="11" s="1"/>
  <c r="G2724" i="11"/>
  <c r="I2724" i="11" s="1"/>
  <c r="G2580" i="11"/>
  <c r="I2580" i="11" s="1"/>
  <c r="G1649" i="11"/>
  <c r="I1649" i="11" s="1"/>
  <c r="G1539" i="11"/>
  <c r="I1539" i="11" s="1"/>
  <c r="G1541" i="11"/>
  <c r="I1541" i="11" s="1"/>
  <c r="G2113" i="11"/>
  <c r="I2113" i="11" s="1"/>
  <c r="G2266" i="11"/>
  <c r="I2266" i="11" s="1"/>
  <c r="G3060" i="11"/>
  <c r="I3060" i="11" s="1"/>
  <c r="G3020" i="11"/>
  <c r="I3020" i="11" s="1"/>
  <c r="G2712" i="11"/>
  <c r="I2712" i="11" s="1"/>
  <c r="G2568" i="11"/>
  <c r="I2568" i="11" s="1"/>
  <c r="G2424" i="11"/>
  <c r="I2424" i="11" s="1"/>
  <c r="G1934" i="11"/>
  <c r="I1934" i="11" s="1"/>
  <c r="G1936" i="11"/>
  <c r="I1936" i="11" s="1"/>
  <c r="G1780" i="11"/>
  <c r="I1780" i="11" s="1"/>
  <c r="G1636" i="11"/>
  <c r="I1636" i="11" s="1"/>
  <c r="G560" i="11"/>
  <c r="I560" i="11" s="1"/>
  <c r="G1440" i="11"/>
  <c r="I1440" i="11" s="1"/>
  <c r="G3122" i="11"/>
  <c r="I3122" i="11" s="1"/>
  <c r="G1787" i="11"/>
  <c r="I1787" i="11" s="1"/>
  <c r="G1643" i="11"/>
  <c r="I1643" i="11" s="1"/>
  <c r="G1917" i="11"/>
  <c r="I1917" i="11" s="1"/>
  <c r="G1773" i="11"/>
  <c r="I1773" i="11" s="1"/>
  <c r="G1629" i="11"/>
  <c r="I1629" i="11" s="1"/>
  <c r="G1853" i="11"/>
  <c r="I1853" i="11" s="1"/>
  <c r="G2040" i="11"/>
  <c r="I2040" i="11" s="1"/>
  <c r="G3012" i="11"/>
  <c r="I3012" i="11" s="1"/>
  <c r="G1860" i="11"/>
  <c r="I1860" i="11" s="1"/>
  <c r="G1716" i="11"/>
  <c r="I1716" i="11" s="1"/>
  <c r="G1735" i="11"/>
  <c r="I1735" i="11" s="1"/>
  <c r="G1591" i="11"/>
  <c r="I1591" i="11" s="1"/>
  <c r="G1697" i="11"/>
  <c r="I1697" i="11" s="1"/>
  <c r="G2035" i="11"/>
  <c r="I2035" i="11" s="1"/>
  <c r="G1176" i="11"/>
  <c r="I1176" i="11" s="1"/>
  <c r="G518" i="11"/>
  <c r="I518" i="11" s="1"/>
  <c r="G3031" i="11"/>
  <c r="I3031" i="11" s="1"/>
  <c r="G2839" i="11"/>
  <c r="I2839" i="11" s="1"/>
  <c r="G568" i="11"/>
  <c r="I568" i="11" s="1"/>
  <c r="G675" i="11"/>
  <c r="I675" i="11" s="1"/>
  <c r="G2316" i="11"/>
  <c r="I2316" i="11" s="1"/>
  <c r="G1480" i="11"/>
  <c r="I1480" i="11" s="1"/>
  <c r="G503" i="11"/>
  <c r="I503" i="11" s="1"/>
  <c r="G2025" i="11"/>
  <c r="I2025" i="11" s="1"/>
  <c r="G1278" i="11"/>
  <c r="I1278" i="11" s="1"/>
  <c r="G1139" i="11"/>
  <c r="I1139" i="11" s="1"/>
  <c r="G3048" i="11"/>
  <c r="I3048" i="11" s="1"/>
  <c r="G2372" i="11"/>
  <c r="I2372" i="11" s="1"/>
  <c r="G692" i="11"/>
  <c r="I692" i="11" s="1"/>
  <c r="G2911" i="11"/>
  <c r="I2911" i="11" s="1"/>
  <c r="G3072" i="11"/>
  <c r="I3072" i="11" s="1"/>
  <c r="G1966" i="11"/>
  <c r="I1966" i="11" s="1"/>
  <c r="G2616" i="11"/>
  <c r="I2616" i="11" s="1"/>
  <c r="G1645" i="11"/>
  <c r="I1645" i="11" s="1"/>
  <c r="G2032" i="11"/>
  <c r="I2032" i="11" s="1"/>
  <c r="G2881" i="11"/>
  <c r="I2881" i="11" s="1"/>
  <c r="G3116" i="11"/>
  <c r="I3116" i="11" s="1"/>
  <c r="G1453" i="11"/>
  <c r="I1453" i="11" s="1"/>
  <c r="G1927" i="11"/>
  <c r="I1927" i="11" s="1"/>
  <c r="G2880" i="11"/>
  <c r="I2880" i="11" s="1"/>
  <c r="G802" i="11"/>
  <c r="I802" i="11" s="1"/>
  <c r="G2315" i="11"/>
  <c r="I2315" i="11" s="1"/>
  <c r="G2313" i="11"/>
  <c r="I2313" i="11" s="1"/>
  <c r="G2761" i="11"/>
  <c r="I2761" i="11" s="1"/>
  <c r="G1361" i="11"/>
  <c r="I1361" i="11" s="1"/>
  <c r="G1871" i="11"/>
  <c r="I1871" i="11" s="1"/>
  <c r="G1870" i="11"/>
  <c r="I1870" i="11" s="1"/>
  <c r="G1954" i="11"/>
  <c r="I1954" i="11" s="1"/>
  <c r="G2069" i="11"/>
  <c r="I2069" i="11" s="1"/>
  <c r="G2700" i="11"/>
  <c r="I2700" i="11" s="1"/>
  <c r="G2556" i="11"/>
  <c r="I2556" i="11" s="1"/>
  <c r="G2064" i="11"/>
  <c r="I2064" i="11" s="1"/>
  <c r="G1681" i="11"/>
  <c r="I1681" i="11" s="1"/>
  <c r="G1844" i="11"/>
  <c r="I1844" i="11" s="1"/>
  <c r="G1700" i="11"/>
  <c r="I1700" i="11" s="1"/>
  <c r="G2940" i="11"/>
  <c r="I2940" i="11" s="1"/>
  <c r="G1326" i="11"/>
  <c r="G3044" i="11"/>
  <c r="I3044" i="11" s="1"/>
  <c r="G2901" i="11"/>
  <c r="I2901" i="11" s="1"/>
  <c r="G2904" i="11"/>
  <c r="I2904" i="11" s="1"/>
  <c r="G3068" i="11"/>
  <c r="I3068" i="11" s="1"/>
  <c r="G3040" i="11"/>
  <c r="I3040" i="11" s="1"/>
  <c r="G2436" i="11"/>
  <c r="I2436" i="11" s="1"/>
  <c r="G1896" i="11"/>
  <c r="I1896" i="11" s="1"/>
  <c r="G1752" i="11"/>
  <c r="I1752" i="11" s="1"/>
  <c r="G2626" i="11"/>
  <c r="I2626" i="11" s="1"/>
  <c r="G1790" i="11"/>
  <c r="I1790" i="11" s="1"/>
  <c r="G2672" i="11"/>
  <c r="I2672" i="11" s="1"/>
  <c r="G2528" i="11"/>
  <c r="I2528" i="11" s="1"/>
  <c r="G2048" i="11"/>
  <c r="I2048" i="11" s="1"/>
  <c r="G2635" i="11"/>
  <c r="I2635" i="11" s="1"/>
  <c r="G2491" i="11"/>
  <c r="I2491" i="11" s="1"/>
  <c r="G2688" i="11"/>
  <c r="I2688" i="11" s="1"/>
  <c r="G2544" i="11"/>
  <c r="I2544" i="11" s="1"/>
  <c r="G2052" i="11"/>
  <c r="I2052" i="11" s="1"/>
  <c r="G1839" i="11"/>
  <c r="I1839" i="11" s="1"/>
  <c r="G1695" i="11"/>
  <c r="I1695" i="11" s="1"/>
  <c r="G1905" i="11"/>
  <c r="I1905" i="11" s="1"/>
  <c r="G1761" i="11"/>
  <c r="I1761" i="11" s="1"/>
  <c r="G1617" i="11"/>
  <c r="I1617" i="11" s="1"/>
  <c r="G1841" i="11"/>
  <c r="I1841" i="11" s="1"/>
  <c r="G1192" i="11"/>
  <c r="I1192" i="11" s="1"/>
  <c r="G1279" i="11"/>
  <c r="I1279" i="11" s="1"/>
  <c r="G1439" i="11"/>
  <c r="G1444" i="11"/>
  <c r="I1444" i="11" s="1"/>
  <c r="G2482" i="11"/>
  <c r="I2482" i="11" s="1"/>
  <c r="G2558" i="11"/>
  <c r="I2558" i="11" s="1"/>
  <c r="G2660" i="11"/>
  <c r="I2660" i="11" s="1"/>
  <c r="G2516" i="11"/>
  <c r="I2516" i="11" s="1"/>
  <c r="G1976" i="11"/>
  <c r="I1976" i="11" s="1"/>
  <c r="G2623" i="11"/>
  <c r="I2623" i="11" s="1"/>
  <c r="G2479" i="11"/>
  <c r="I2479" i="11" s="1"/>
  <c r="G2669" i="11"/>
  <c r="I2669" i="11" s="1"/>
  <c r="G2620" i="11"/>
  <c r="I2620" i="11" s="1"/>
  <c r="G2676" i="11"/>
  <c r="I2676" i="11" s="1"/>
  <c r="G2532" i="11"/>
  <c r="I2532" i="11" s="1"/>
  <c r="G1704" i="11"/>
  <c r="I1704" i="11" s="1"/>
  <c r="G1626" i="11"/>
  <c r="I1626" i="11" s="1"/>
  <c r="G3113" i="11"/>
  <c r="I3113" i="11" s="1"/>
  <c r="G2928" i="11"/>
  <c r="I2928" i="11" s="1"/>
  <c r="G3103" i="11"/>
  <c r="G2970" i="11"/>
  <c r="G2562" i="11"/>
  <c r="I2562" i="11" s="1"/>
  <c r="G2448" i="11"/>
  <c r="I2448" i="11" s="1"/>
  <c r="G1654" i="11"/>
  <c r="I1654" i="11" s="1"/>
  <c r="G2051" i="11"/>
  <c r="I2051" i="11" s="1"/>
  <c r="G1964" i="11"/>
  <c r="I1964" i="11" s="1"/>
  <c r="G2611" i="11"/>
  <c r="I2611" i="11" s="1"/>
  <c r="G2467" i="11"/>
  <c r="I2467" i="11" s="1"/>
  <c r="G2657" i="11"/>
  <c r="I2657" i="11" s="1"/>
  <c r="G2513" i="11"/>
  <c r="I2513" i="11" s="1"/>
  <c r="G1961" i="11"/>
  <c r="I1961" i="11" s="1"/>
  <c r="G2664" i="11"/>
  <c r="I2664" i="11" s="1"/>
  <c r="G2520" i="11"/>
  <c r="I2520" i="11" s="1"/>
  <c r="G1956" i="11"/>
  <c r="I1956" i="11" s="1"/>
  <c r="G1692" i="11"/>
  <c r="I1692" i="11" s="1"/>
  <c r="G1751" i="11"/>
  <c r="I1751" i="11" s="1"/>
  <c r="G1607" i="11"/>
  <c r="I1607" i="11" s="1"/>
  <c r="G1808" i="11"/>
  <c r="I1808" i="11" s="1"/>
  <c r="G1664" i="11"/>
  <c r="I1664" i="11" s="1"/>
  <c r="G1732" i="11"/>
  <c r="I1732" i="11" s="1"/>
  <c r="G1588" i="11"/>
  <c r="I1588" i="11" s="1"/>
  <c r="G3056" i="11"/>
  <c r="I3056" i="11" s="1"/>
  <c r="G3083" i="11"/>
  <c r="G3082" i="11"/>
  <c r="I3082" i="11" s="1"/>
  <c r="G2964" i="11"/>
  <c r="I2964" i="11" s="1"/>
  <c r="G3080" i="11"/>
  <c r="G3079" i="11"/>
  <c r="I3079" i="11" s="1"/>
  <c r="G2817" i="11"/>
  <c r="I2817" i="11" s="1"/>
  <c r="G1798" i="11"/>
  <c r="I1798" i="11" s="1"/>
  <c r="G2525" i="11"/>
  <c r="I2525" i="11" s="1"/>
  <c r="G2945" i="11"/>
  <c r="I2945" i="11" s="1"/>
  <c r="G1949" i="11"/>
  <c r="I1949" i="11" s="1"/>
  <c r="G2055" i="11"/>
  <c r="I2055" i="11" s="1"/>
  <c r="G2652" i="11"/>
  <c r="I2652" i="11" s="1"/>
  <c r="G2508" i="11"/>
  <c r="I2508" i="11" s="1"/>
  <c r="G1869" i="11"/>
  <c r="I1869" i="11" s="1"/>
  <c r="G1725" i="11"/>
  <c r="I1725" i="11" s="1"/>
  <c r="G1876" i="11"/>
  <c r="I1876" i="11" s="1"/>
  <c r="G566" i="11"/>
  <c r="I566" i="11" s="1"/>
  <c r="G2303" i="11"/>
  <c r="I2303" i="11" s="1"/>
  <c r="G2297" i="11"/>
  <c r="I2297" i="11" s="1"/>
  <c r="G2317" i="11"/>
  <c r="I2317" i="11" s="1"/>
  <c r="G3132" i="11"/>
  <c r="G2697" i="11"/>
  <c r="I2697" i="11" s="1"/>
  <c r="G2546" i="11"/>
  <c r="I2546" i="11" s="1"/>
  <c r="G2613" i="11"/>
  <c r="I2613" i="11" s="1"/>
  <c r="G2624" i="11"/>
  <c r="I2624" i="11" s="1"/>
  <c r="G2480" i="11"/>
  <c r="I2480" i="11" s="1"/>
  <c r="G2587" i="11"/>
  <c r="I2587" i="11" s="1"/>
  <c r="G2443" i="11"/>
  <c r="I2443" i="11" s="1"/>
  <c r="G2640" i="11"/>
  <c r="I2640" i="11" s="1"/>
  <c r="G1812" i="11"/>
  <c r="I1812" i="11" s="1"/>
  <c r="G1857" i="11"/>
  <c r="I1857" i="11" s="1"/>
  <c r="G1713" i="11"/>
  <c r="I1713" i="11" s="1"/>
  <c r="G1928" i="11"/>
  <c r="I1928" i="11" s="1"/>
  <c r="G1793" i="11"/>
  <c r="I1793" i="11" s="1"/>
  <c r="G1708" i="11"/>
  <c r="I1708" i="11" s="1"/>
  <c r="G2371" i="11"/>
  <c r="I2371" i="11" s="1"/>
  <c r="G501" i="11"/>
  <c r="I501" i="11" s="1"/>
  <c r="G2959" i="11"/>
  <c r="I2959" i="11" s="1"/>
  <c r="G1359" i="11"/>
  <c r="I1359" i="11" s="1"/>
  <c r="G1538" i="11"/>
  <c r="I1538" i="11" s="1"/>
  <c r="G2621" i="11"/>
  <c r="I2621" i="11" s="1"/>
  <c r="G2628" i="11"/>
  <c r="I2628" i="11" s="1"/>
  <c r="G1800" i="11"/>
  <c r="I1800" i="11" s="1"/>
  <c r="G1656" i="11"/>
  <c r="I1656" i="11" s="1"/>
  <c r="G1916" i="11"/>
  <c r="I1916" i="11" s="1"/>
  <c r="G1772" i="11"/>
  <c r="I1772" i="11" s="1"/>
  <c r="G1628" i="11"/>
  <c r="I1628" i="11" s="1"/>
  <c r="G1781" i="11"/>
  <c r="I1781" i="11" s="1"/>
  <c r="G2764" i="11"/>
  <c r="I2764" i="11" s="1"/>
  <c r="G2370" i="11"/>
  <c r="I2370" i="11" s="1"/>
  <c r="G3024" i="11"/>
  <c r="I3024" i="11" s="1"/>
  <c r="G638" i="11"/>
  <c r="I638" i="11" s="1"/>
  <c r="G1564" i="11"/>
  <c r="I1564" i="11" s="1"/>
  <c r="G1563" i="11"/>
  <c r="G3120" i="11"/>
  <c r="I3120" i="11" s="1"/>
  <c r="G3092" i="11"/>
  <c r="I3092" i="11" s="1"/>
  <c r="G1904" i="11"/>
  <c r="I1904" i="11" s="1"/>
  <c r="G1760" i="11"/>
  <c r="I1760" i="11" s="1"/>
  <c r="G1616" i="11"/>
  <c r="I1616" i="11" s="1"/>
  <c r="G548" i="11"/>
  <c r="I548" i="11" s="1"/>
  <c r="G3055" i="11"/>
  <c r="I3055" i="11" s="1"/>
  <c r="G2884" i="11"/>
  <c r="I2884" i="11" s="1"/>
  <c r="G1441" i="11"/>
  <c r="I1441" i="11" s="1"/>
  <c r="G1448" i="11"/>
  <c r="I1448" i="11" s="1"/>
  <c r="G2909" i="11"/>
  <c r="I2909" i="11" s="1"/>
  <c r="G420" i="11"/>
  <c r="I420" i="11" s="1"/>
  <c r="G2569" i="11"/>
  <c r="I2569" i="11" s="1"/>
  <c r="G1864" i="11"/>
  <c r="I1864" i="11" s="1"/>
  <c r="G2878" i="11"/>
  <c r="G3096" i="11"/>
  <c r="I3096" i="11" s="1"/>
  <c r="G2453" i="11"/>
  <c r="I2453" i="11" s="1"/>
  <c r="G2604" i="11"/>
  <c r="I2604" i="11" s="1"/>
  <c r="G1920" i="11"/>
  <c r="I1920" i="11" s="1"/>
  <c r="G1776" i="11"/>
  <c r="I1776" i="11" s="1"/>
  <c r="G1632" i="11"/>
  <c r="I1632" i="11" s="1"/>
  <c r="G1835" i="11"/>
  <c r="I1835" i="11" s="1"/>
  <c r="G1691" i="11"/>
  <c r="I1691" i="11" s="1"/>
  <c r="G1821" i="11"/>
  <c r="I1821" i="11" s="1"/>
  <c r="G1677" i="11"/>
  <c r="I1677" i="11" s="1"/>
  <c r="G1757" i="11"/>
  <c r="I1757" i="11" s="1"/>
  <c r="G2326" i="11"/>
  <c r="I2326" i="11" s="1"/>
  <c r="G529" i="11"/>
  <c r="I529" i="11" s="1"/>
  <c r="G532" i="11"/>
  <c r="I532" i="11" s="1"/>
  <c r="G2935" i="11"/>
  <c r="I2935" i="11" s="1"/>
  <c r="G2883" i="11"/>
  <c r="I2883" i="11" s="1"/>
  <c r="G2029" i="11"/>
  <c r="I2029" i="11" s="1"/>
  <c r="G2425" i="11"/>
  <c r="I2425" i="11" s="1"/>
  <c r="G3093" i="11"/>
  <c r="I3093" i="11" s="1"/>
  <c r="G1720" i="11"/>
  <c r="I1720" i="11" s="1"/>
  <c r="G3036" i="11"/>
  <c r="G3127" i="11"/>
  <c r="I3127" i="11" s="1"/>
  <c r="G3041" i="11"/>
  <c r="I3041" i="11" s="1"/>
  <c r="G2720" i="11"/>
  <c r="I2720" i="11" s="1"/>
  <c r="G2576" i="11"/>
  <c r="I2576" i="11" s="1"/>
  <c r="G2432" i="11"/>
  <c r="I2432" i="11" s="1"/>
  <c r="G2683" i="11"/>
  <c r="I2683" i="11" s="1"/>
  <c r="G2539" i="11"/>
  <c r="I2539" i="11" s="1"/>
  <c r="G1972" i="11"/>
  <c r="I1972" i="11" s="1"/>
  <c r="G2592" i="11"/>
  <c r="I2592" i="11" s="1"/>
  <c r="G1620" i="11"/>
  <c r="I1620" i="11" s="1"/>
  <c r="G1880" i="11"/>
  <c r="I1880" i="11" s="1"/>
  <c r="G1736" i="11"/>
  <c r="I1736" i="11" s="1"/>
  <c r="G1592" i="11"/>
  <c r="I1592" i="11" s="1"/>
  <c r="G1783" i="11"/>
  <c r="I1783" i="11" s="1"/>
  <c r="G1639" i="11"/>
  <c r="I1639" i="11" s="1"/>
  <c r="G1830" i="11"/>
  <c r="I1830" i="11" s="1"/>
  <c r="G1745" i="11"/>
  <c r="I1745" i="11" s="1"/>
  <c r="G1601" i="11"/>
  <c r="I1601" i="11" s="1"/>
  <c r="G2267" i="11"/>
  <c r="I2267" i="11" s="1"/>
  <c r="G2330" i="11"/>
  <c r="I2330" i="11" s="1"/>
  <c r="G2328" i="11"/>
  <c r="I2328" i="11" s="1"/>
  <c r="G1164" i="11"/>
  <c r="I1164" i="11" s="1"/>
  <c r="G522" i="11"/>
  <c r="I522" i="11" s="1"/>
  <c r="G3019" i="11"/>
  <c r="I3019" i="11" s="1"/>
  <c r="G2760" i="11"/>
  <c r="I2760" i="11" s="1"/>
  <c r="G1452" i="11"/>
  <c r="I1452" i="11" s="1"/>
  <c r="G2957" i="11"/>
  <c r="I2957" i="11" s="1"/>
  <c r="I2" i="11"/>
  <c r="I2182" i="11"/>
  <c r="I3" i="11"/>
  <c r="I2191" i="11"/>
  <c r="I2109" i="11"/>
  <c r="I2946" i="11"/>
  <c r="I2735" i="11"/>
  <c r="I1062" i="11"/>
  <c r="I1247" i="11"/>
  <c r="I1320" i="11"/>
  <c r="I2183" i="11"/>
  <c r="I3045" i="11"/>
  <c r="I2969" i="11"/>
  <c r="I2413" i="11"/>
  <c r="I28" i="11"/>
  <c r="I3046" i="11"/>
  <c r="O20" i="3" s="1"/>
  <c r="I562" i="11"/>
  <c r="I2368" i="11"/>
  <c r="I2390" i="11"/>
  <c r="I1064" i="11"/>
  <c r="I2073" i="11"/>
  <c r="I2142" i="11"/>
  <c r="I418" i="11"/>
  <c r="I2887" i="11"/>
  <c r="I1587" i="11"/>
  <c r="I438" i="11"/>
  <c r="I451" i="11"/>
  <c r="I2837" i="11"/>
  <c r="I2070" i="11"/>
  <c r="O7" i="3" s="1"/>
  <c r="I2816" i="11"/>
  <c r="I2285" i="11"/>
  <c r="I2773" i="11"/>
  <c r="I1435" i="11"/>
  <c r="I2047" i="11"/>
  <c r="I3009" i="11"/>
  <c r="I2042" i="11"/>
  <c r="I2286" i="11"/>
  <c r="I2087" i="11"/>
  <c r="I570" i="11"/>
  <c r="I1378" i="11"/>
  <c r="I1349" i="11"/>
  <c r="I40" i="11"/>
  <c r="I649" i="11"/>
  <c r="I799" i="11"/>
  <c r="I690" i="11"/>
  <c r="I2923" i="11"/>
  <c r="I1535" i="11"/>
  <c r="I2939" i="11"/>
  <c r="I2265" i="11"/>
  <c r="I427" i="11"/>
  <c r="I1277" i="11"/>
  <c r="I2165" i="11"/>
  <c r="I1322" i="11"/>
  <c r="I1391" i="11"/>
  <c r="I1245" i="11"/>
  <c r="I2772" i="11"/>
  <c r="I3063" i="11"/>
  <c r="I2369" i="11"/>
  <c r="I665" i="11"/>
  <c r="I1284" i="11"/>
  <c r="I21" i="11"/>
  <c r="I2874" i="11"/>
  <c r="I2815" i="11"/>
  <c r="I480" i="11"/>
  <c r="I2838" i="11"/>
  <c r="O13" i="3" s="1"/>
  <c r="I2111" i="11"/>
  <c r="I460" i="11"/>
  <c r="I2898" i="11"/>
  <c r="I2071" i="11"/>
  <c r="O8" i="3" s="1"/>
  <c r="I1536" i="11"/>
  <c r="I1242" i="11"/>
  <c r="I2173" i="11"/>
  <c r="I689" i="11"/>
  <c r="I2968" i="11"/>
  <c r="I459" i="11"/>
  <c r="I1367" i="11"/>
  <c r="I3112" i="11"/>
  <c r="I3054" i="11"/>
  <c r="I2022" i="11"/>
  <c r="I2112" i="11"/>
  <c r="I2044" i="11"/>
  <c r="I2780" i="11"/>
  <c r="I2043" i="11"/>
  <c r="I1434" i="11"/>
  <c r="I651" i="11"/>
  <c r="I2157" i="11"/>
  <c r="I16" i="11"/>
  <c r="I650" i="11"/>
  <c r="I3111" i="11"/>
  <c r="I1137" i="11"/>
  <c r="I1400" i="11"/>
  <c r="I2774" i="11"/>
  <c r="I1358" i="11"/>
  <c r="I2412" i="11"/>
  <c r="I2214" i="11"/>
  <c r="I3086" i="11"/>
  <c r="I2876" i="11"/>
  <c r="I3050" i="11"/>
  <c r="I636" i="11"/>
  <c r="I3081" i="11"/>
  <c r="I3085" i="11"/>
  <c r="I2966" i="11"/>
  <c r="I1298" i="11"/>
  <c r="I1059" i="11"/>
  <c r="I149" i="11"/>
  <c r="I1560" i="11"/>
  <c r="I578" i="11"/>
  <c r="I1401" i="11"/>
  <c r="I581" i="11"/>
  <c r="I2840" i="11"/>
  <c r="O14" i="3" s="1"/>
  <c r="I1214" i="11"/>
  <c r="I1436" i="11"/>
  <c r="I2206" i="11"/>
  <c r="I1415" i="11"/>
  <c r="I3001" i="11"/>
  <c r="I2762" i="11"/>
  <c r="I2193" i="11"/>
  <c r="I1222" i="11"/>
  <c r="I1133" i="11"/>
  <c r="I1323" i="11"/>
  <c r="I1303" i="11"/>
  <c r="I600" i="11"/>
  <c r="I1134" i="11"/>
  <c r="I2847" i="11"/>
  <c r="P14" i="3" l="1"/>
  <c r="P8" i="3"/>
  <c r="P13" i="3"/>
  <c r="P7" i="3"/>
  <c r="P20" i="3"/>
  <c r="H2418" i="11"/>
  <c r="H2419" i="11" s="1"/>
  <c r="H2420" i="11" s="1"/>
  <c r="H2421" i="11" s="1"/>
  <c r="H2422" i="11" s="1"/>
  <c r="H2423" i="11" s="1"/>
  <c r="H2424" i="11" s="1"/>
  <c r="H2425" i="11" s="1"/>
  <c r="H2426" i="11" s="1"/>
  <c r="H2427" i="11" s="1"/>
  <c r="H2428" i="11" s="1"/>
  <c r="H2429" i="11" s="1"/>
  <c r="H2430" i="11" s="1"/>
  <c r="H2431" i="11" s="1"/>
  <c r="H2432" i="11" s="1"/>
  <c r="H2433" i="11" s="1"/>
  <c r="H2434" i="11" s="1"/>
  <c r="H2435" i="11" s="1"/>
  <c r="H2436" i="11" s="1"/>
  <c r="H2437" i="11" s="1"/>
  <c r="H2438" i="11" s="1"/>
  <c r="H2439" i="11" s="1"/>
  <c r="H2440" i="11" s="1"/>
  <c r="H2441" i="11" s="1"/>
  <c r="H2442" i="11" s="1"/>
  <c r="H2443" i="11" s="1"/>
  <c r="H2444" i="11" s="1"/>
  <c r="H2445" i="11" s="1"/>
  <c r="H2446" i="11" s="1"/>
  <c r="H2447" i="11" s="1"/>
  <c r="H2448" i="11" s="1"/>
  <c r="H2449" i="11" s="1"/>
  <c r="H2450" i="11" s="1"/>
  <c r="H2451" i="11" s="1"/>
  <c r="H2452" i="11" s="1"/>
  <c r="H2453" i="11" s="1"/>
  <c r="H2454" i="11" s="1"/>
  <c r="H2455" i="11" s="1"/>
  <c r="H2456" i="11" s="1"/>
  <c r="H2457" i="11" s="1"/>
  <c r="H2458" i="11" s="1"/>
  <c r="H2459" i="11" s="1"/>
  <c r="H2460" i="11" s="1"/>
  <c r="H2461" i="11" s="1"/>
  <c r="H2462" i="11" s="1"/>
  <c r="H2463" i="11" s="1"/>
  <c r="H2464" i="11" s="1"/>
  <c r="H2465" i="11" s="1"/>
  <c r="H2466" i="11" s="1"/>
  <c r="H2467" i="11" s="1"/>
  <c r="H2468" i="11" s="1"/>
  <c r="H2469" i="11" s="1"/>
  <c r="H2470" i="11" s="1"/>
  <c r="H2471" i="11" s="1"/>
  <c r="H2472" i="11" s="1"/>
  <c r="H2473" i="11" s="1"/>
  <c r="H2474" i="11" s="1"/>
  <c r="H2475" i="11" s="1"/>
  <c r="H2476" i="11" s="1"/>
  <c r="H2477" i="11" s="1"/>
  <c r="H2478" i="11" s="1"/>
  <c r="H2479" i="11" s="1"/>
  <c r="H2480" i="11" s="1"/>
  <c r="H2481" i="11" s="1"/>
  <c r="H2482" i="11" s="1"/>
  <c r="H2483" i="11" s="1"/>
  <c r="H2484" i="11" s="1"/>
  <c r="H2485" i="11" s="1"/>
  <c r="H2486" i="11" s="1"/>
  <c r="H2487" i="11" s="1"/>
  <c r="H2488" i="11" s="1"/>
  <c r="H2489" i="11" s="1"/>
  <c r="H2490" i="11" s="1"/>
  <c r="H2491" i="11" s="1"/>
  <c r="H2492" i="11" s="1"/>
  <c r="H2493" i="11" s="1"/>
  <c r="H2494" i="11" s="1"/>
  <c r="H2495" i="11" s="1"/>
  <c r="H2496" i="11" s="1"/>
  <c r="H2497" i="11" s="1"/>
  <c r="H2498" i="11" s="1"/>
  <c r="H2499" i="11" s="1"/>
  <c r="H2500" i="11" s="1"/>
  <c r="H2501" i="11" s="1"/>
  <c r="H2502" i="11" s="1"/>
  <c r="H2503" i="11" s="1"/>
  <c r="H2504" i="11" s="1"/>
  <c r="H2505" i="11" s="1"/>
  <c r="H2506" i="11" s="1"/>
  <c r="H2507" i="11" s="1"/>
  <c r="H2508" i="11" s="1"/>
  <c r="H2509" i="11" s="1"/>
  <c r="H2510" i="11" s="1"/>
  <c r="H2511" i="11" s="1"/>
  <c r="H2512" i="11" s="1"/>
  <c r="H2513" i="11" s="1"/>
  <c r="H2514" i="11" s="1"/>
  <c r="H2515" i="11" s="1"/>
  <c r="H2516" i="11" s="1"/>
  <c r="H2517" i="11" s="1"/>
  <c r="H2518" i="11" s="1"/>
  <c r="H2519" i="11" s="1"/>
  <c r="H2520" i="11" s="1"/>
  <c r="H2521" i="11" s="1"/>
  <c r="H2522" i="11" s="1"/>
  <c r="H2523" i="11" s="1"/>
  <c r="H2524" i="11" s="1"/>
  <c r="H2525" i="11" s="1"/>
  <c r="H2526" i="11" s="1"/>
  <c r="H2527" i="11" s="1"/>
  <c r="H2528" i="11" s="1"/>
  <c r="H2529" i="11" s="1"/>
  <c r="H2530" i="11" s="1"/>
  <c r="H2531" i="11" s="1"/>
  <c r="H2532" i="11" s="1"/>
  <c r="H2533" i="11" s="1"/>
  <c r="H2534" i="11" s="1"/>
  <c r="H2535" i="11" s="1"/>
  <c r="H2536" i="11" s="1"/>
  <c r="H2537" i="11" s="1"/>
  <c r="H2538" i="11" s="1"/>
  <c r="H2539" i="11" s="1"/>
  <c r="H2540" i="11" s="1"/>
  <c r="H2541" i="11" s="1"/>
  <c r="H2542" i="11" s="1"/>
  <c r="H2543" i="11" s="1"/>
  <c r="H2544" i="11" s="1"/>
  <c r="H2545" i="11" s="1"/>
  <c r="H2546" i="11" s="1"/>
  <c r="H2547" i="11" s="1"/>
  <c r="H2548" i="11" s="1"/>
  <c r="H2549" i="11" s="1"/>
  <c r="H2550" i="11" s="1"/>
  <c r="H2551" i="11" s="1"/>
  <c r="H2552" i="11" s="1"/>
  <c r="H2553" i="11" s="1"/>
  <c r="H2554" i="11" s="1"/>
  <c r="H2555" i="11" s="1"/>
  <c r="H2556" i="11" s="1"/>
  <c r="H2557" i="11" s="1"/>
  <c r="H2558" i="11" s="1"/>
  <c r="H2559" i="11" s="1"/>
  <c r="H2560" i="11" s="1"/>
  <c r="H2561" i="11" s="1"/>
  <c r="H2562" i="11" s="1"/>
  <c r="H2563" i="11" s="1"/>
  <c r="H2564" i="11" s="1"/>
  <c r="H2565" i="11" s="1"/>
  <c r="H2566" i="11" s="1"/>
  <c r="H2567" i="11" s="1"/>
  <c r="H2568" i="11" s="1"/>
  <c r="H2569" i="11" s="1"/>
  <c r="H2570" i="11" s="1"/>
  <c r="H2571" i="11" s="1"/>
  <c r="H2572" i="11" s="1"/>
  <c r="H2573" i="11" s="1"/>
  <c r="H2574" i="11" s="1"/>
  <c r="H2575" i="11" s="1"/>
  <c r="H2576" i="11" s="1"/>
  <c r="H2577" i="11" s="1"/>
  <c r="H2578" i="11" s="1"/>
  <c r="H2579" i="11" s="1"/>
  <c r="H2580" i="11" s="1"/>
  <c r="H2581" i="11" s="1"/>
  <c r="H2582" i="11" s="1"/>
  <c r="H2583" i="11" s="1"/>
  <c r="H2584" i="11" s="1"/>
  <c r="H2585" i="11" s="1"/>
  <c r="H2586" i="11" s="1"/>
  <c r="H2587" i="11" s="1"/>
  <c r="H2588" i="11" s="1"/>
  <c r="H2589" i="11" s="1"/>
  <c r="H2590" i="11" s="1"/>
  <c r="H2591" i="11" s="1"/>
  <c r="H2592" i="11" s="1"/>
  <c r="H2593" i="11" s="1"/>
  <c r="H2594" i="11" s="1"/>
  <c r="H2595" i="11" s="1"/>
  <c r="H2596" i="11" s="1"/>
  <c r="H2597" i="11" s="1"/>
  <c r="H2598" i="11" s="1"/>
  <c r="H2599" i="11" s="1"/>
  <c r="H2600" i="11" s="1"/>
  <c r="H2601" i="11" s="1"/>
  <c r="H2602" i="11" s="1"/>
  <c r="H2603" i="11" s="1"/>
  <c r="H2604" i="11" s="1"/>
  <c r="H2605" i="11" s="1"/>
  <c r="H2606" i="11" s="1"/>
  <c r="H2607" i="11" s="1"/>
  <c r="H2608" i="11" s="1"/>
  <c r="H2609" i="11" s="1"/>
  <c r="H2610" i="11" s="1"/>
  <c r="H2611" i="11" s="1"/>
  <c r="H2612" i="11" s="1"/>
  <c r="H2613" i="11" s="1"/>
  <c r="H2614" i="11" s="1"/>
  <c r="H2615" i="11" s="1"/>
  <c r="H2616" i="11" s="1"/>
  <c r="H2617" i="11" s="1"/>
  <c r="H2618" i="11" s="1"/>
  <c r="H2619" i="11" s="1"/>
  <c r="H2620" i="11" s="1"/>
  <c r="H2621" i="11" s="1"/>
  <c r="H2622" i="11" s="1"/>
  <c r="H2623" i="11" s="1"/>
  <c r="H2624" i="11" s="1"/>
  <c r="H2625" i="11" s="1"/>
  <c r="H2626" i="11" s="1"/>
  <c r="H2627" i="11" s="1"/>
  <c r="H2628" i="11" s="1"/>
  <c r="H2629" i="11" s="1"/>
  <c r="H2630" i="11" s="1"/>
  <c r="H2631" i="11" s="1"/>
  <c r="H2632" i="11" s="1"/>
  <c r="H2633" i="11" s="1"/>
  <c r="H2634" i="11" s="1"/>
  <c r="H2635" i="11" s="1"/>
  <c r="H2636" i="11" s="1"/>
  <c r="H2637" i="11" s="1"/>
  <c r="H2638" i="11" s="1"/>
  <c r="H2639" i="11" s="1"/>
  <c r="H2640" i="11" s="1"/>
  <c r="H2641" i="11" s="1"/>
  <c r="H2642" i="11" s="1"/>
  <c r="H2643" i="11" s="1"/>
  <c r="H2644" i="11" s="1"/>
  <c r="H2645" i="11" s="1"/>
  <c r="H2646" i="11" s="1"/>
  <c r="H2647" i="11" s="1"/>
  <c r="H2648" i="11" s="1"/>
  <c r="H2649" i="11" s="1"/>
  <c r="H2650" i="11" s="1"/>
  <c r="H2651" i="11" s="1"/>
  <c r="H2652" i="11" s="1"/>
  <c r="H2653" i="11" s="1"/>
  <c r="H2654" i="11" s="1"/>
  <c r="H2655" i="11" s="1"/>
  <c r="H2656" i="11" s="1"/>
  <c r="H2657" i="11" s="1"/>
  <c r="H2658" i="11" s="1"/>
  <c r="H2659" i="11" s="1"/>
  <c r="H2660" i="11" s="1"/>
  <c r="H2661" i="11" s="1"/>
  <c r="H2662" i="11" s="1"/>
  <c r="H2663" i="11" s="1"/>
  <c r="H2664" i="11" s="1"/>
  <c r="H2665" i="11" s="1"/>
  <c r="H2666" i="11" s="1"/>
  <c r="H2667" i="11" s="1"/>
  <c r="H2668" i="11" s="1"/>
  <c r="H2669" i="11" s="1"/>
  <c r="H2670" i="11" s="1"/>
  <c r="H2671" i="11" s="1"/>
  <c r="H2672" i="11" s="1"/>
  <c r="H2673" i="11" s="1"/>
  <c r="H2674" i="11" s="1"/>
  <c r="H2675" i="11" s="1"/>
  <c r="H2676" i="11" s="1"/>
  <c r="H2677" i="11" s="1"/>
  <c r="H2678" i="11" s="1"/>
  <c r="H2679" i="11" s="1"/>
  <c r="H2680" i="11" s="1"/>
  <c r="H2681" i="11" s="1"/>
  <c r="H2682" i="11" s="1"/>
  <c r="H2683" i="11" s="1"/>
  <c r="H2684" i="11" s="1"/>
  <c r="H2685" i="11" s="1"/>
  <c r="H2686" i="11" s="1"/>
  <c r="H2687" i="11" s="1"/>
  <c r="H2688" i="11" s="1"/>
  <c r="H2689" i="11" s="1"/>
  <c r="H2690" i="11" s="1"/>
  <c r="H2691" i="11" s="1"/>
  <c r="H2692" i="11" s="1"/>
  <c r="H2693" i="11" s="1"/>
  <c r="H2694" i="11" s="1"/>
  <c r="H2695" i="11" s="1"/>
  <c r="H2696" i="11" s="1"/>
  <c r="H2697" i="11" s="1"/>
  <c r="H2698" i="11" s="1"/>
  <c r="H2699" i="11" s="1"/>
  <c r="H2700" i="11" s="1"/>
  <c r="H2701" i="11" s="1"/>
  <c r="H2702" i="11" s="1"/>
  <c r="H2703" i="11" s="1"/>
  <c r="H2704" i="11" s="1"/>
  <c r="H2705" i="11" s="1"/>
  <c r="H2706" i="11" s="1"/>
  <c r="H2707" i="11" s="1"/>
  <c r="H2708" i="11" s="1"/>
  <c r="H2709" i="11" s="1"/>
  <c r="H2710" i="11" s="1"/>
  <c r="H2711" i="11" s="1"/>
  <c r="H2712" i="11" s="1"/>
  <c r="H2713" i="11" s="1"/>
  <c r="H2714" i="11" s="1"/>
  <c r="H2715" i="11" s="1"/>
  <c r="H2716" i="11" s="1"/>
  <c r="H2717" i="11" s="1"/>
  <c r="H2718" i="11" s="1"/>
  <c r="H2719" i="11" s="1"/>
  <c r="H2720" i="11" s="1"/>
  <c r="H2721" i="11" s="1"/>
  <c r="H2722" i="11" s="1"/>
  <c r="H2723" i="11" s="1"/>
  <c r="H2724" i="11" s="1"/>
  <c r="H42" i="11"/>
  <c r="H43" i="11" s="1"/>
  <c r="H2955" i="11"/>
  <c r="H2956" i="11" s="1"/>
  <c r="H2296" i="11"/>
  <c r="H491" i="11"/>
  <c r="H492" i="11" s="1"/>
  <c r="H493" i="11" s="1"/>
  <c r="H494" i="11" s="1"/>
  <c r="H495" i="11" s="1"/>
  <c r="H496" i="11" s="1"/>
  <c r="H497" i="11" s="1"/>
  <c r="H498" i="11" s="1"/>
  <c r="H499" i="11" s="1"/>
  <c r="H500" i="11" s="1"/>
  <c r="H501" i="11" s="1"/>
  <c r="H502" i="11" s="1"/>
  <c r="H503" i="11" s="1"/>
  <c r="H504" i="11" s="1"/>
  <c r="H505" i="11" s="1"/>
  <c r="H506" i="11" s="1"/>
  <c r="H507" i="11" s="1"/>
  <c r="H508" i="11" s="1"/>
  <c r="H509" i="11" s="1"/>
  <c r="H510" i="11" s="1"/>
  <c r="H511" i="11" s="1"/>
  <c r="H512" i="11" s="1"/>
  <c r="H513" i="11" s="1"/>
  <c r="H514" i="11" s="1"/>
  <c r="H515" i="11" s="1"/>
  <c r="H516" i="11" s="1"/>
  <c r="H517" i="11" s="1"/>
  <c r="H518" i="11" s="1"/>
  <c r="H519" i="11" s="1"/>
  <c r="H520" i="11" s="1"/>
  <c r="H521" i="11" s="1"/>
  <c r="H522" i="11" s="1"/>
  <c r="H523" i="11" s="1"/>
  <c r="H524" i="11" s="1"/>
  <c r="H525" i="11" s="1"/>
  <c r="H526" i="11" s="1"/>
  <c r="H527" i="11" s="1"/>
  <c r="H528" i="11" s="1"/>
  <c r="H529" i="11" s="1"/>
  <c r="H530" i="11" s="1"/>
  <c r="H531" i="11" s="1"/>
  <c r="H532" i="11" s="1"/>
  <c r="H533" i="11" s="1"/>
  <c r="H534" i="11" s="1"/>
  <c r="H535" i="11" s="1"/>
  <c r="H536" i="11" s="1"/>
  <c r="H537" i="11" s="1"/>
  <c r="H538" i="11" s="1"/>
  <c r="H539" i="11" s="1"/>
  <c r="H540" i="11" s="1"/>
  <c r="H541" i="11" s="1"/>
  <c r="H542" i="11" s="1"/>
  <c r="H543" i="11" s="1"/>
  <c r="H544" i="11" s="1"/>
  <c r="H545" i="11" s="1"/>
  <c r="H546" i="11" s="1"/>
  <c r="H547" i="11" s="1"/>
  <c r="H548" i="11" s="1"/>
  <c r="H549" i="11" s="1"/>
  <c r="H550" i="11" s="1"/>
  <c r="H551" i="11" s="1"/>
  <c r="H552" i="11" s="1"/>
  <c r="H553" i="11" s="1"/>
  <c r="H554" i="11" s="1"/>
  <c r="H555" i="11" s="1"/>
  <c r="H556" i="11" s="1"/>
  <c r="H557" i="11" s="1"/>
  <c r="H558" i="11" s="1"/>
  <c r="H559" i="11" s="1"/>
  <c r="H560" i="11" s="1"/>
  <c r="H561" i="11" s="1"/>
  <c r="H2920" i="11"/>
  <c r="H671" i="11"/>
  <c r="H672" i="11" s="1"/>
  <c r="H673" i="11" s="1"/>
  <c r="H425" i="11"/>
  <c r="H426" i="11" s="1"/>
  <c r="H485" i="11"/>
  <c r="H486" i="11" s="1"/>
  <c r="H482" i="11"/>
  <c r="H483" i="11" s="1"/>
  <c r="H2759" i="11"/>
  <c r="H641" i="11"/>
  <c r="H642" i="11" s="1"/>
  <c r="H643" i="11" s="1"/>
  <c r="H644" i="11" s="1"/>
  <c r="H645" i="11" s="1"/>
  <c r="H646" i="11" s="1"/>
  <c r="H647" i="11" s="1"/>
  <c r="H648" i="11" s="1"/>
  <c r="H564" i="11"/>
  <c r="H565" i="11" s="1"/>
  <c r="H566" i="11" s="1"/>
  <c r="H567" i="11" s="1"/>
  <c r="H568" i="11" s="1"/>
  <c r="H569" i="11" s="1"/>
  <c r="H2093" i="11"/>
  <c r="H2094" i="11" s="1"/>
  <c r="H2095" i="11" s="1"/>
  <c r="H2096" i="11" s="1"/>
  <c r="H2805" i="11"/>
  <c r="H2806" i="11" s="1"/>
  <c r="H2807" i="11" s="1"/>
  <c r="H1461" i="11"/>
  <c r="H1462" i="11" s="1"/>
  <c r="H1463" i="11" s="1"/>
  <c r="H1464" i="11" s="1"/>
  <c r="H1465" i="11" s="1"/>
  <c r="H1466" i="11" s="1"/>
  <c r="H1467" i="11" s="1"/>
  <c r="H1468" i="11" s="1"/>
  <c r="H1469" i="11" s="1"/>
  <c r="H1470" i="11" s="1"/>
  <c r="H1471" i="11" s="1"/>
  <c r="H1472" i="11" s="1"/>
  <c r="H1473" i="11" s="1"/>
  <c r="H1474" i="11" s="1"/>
  <c r="H1475" i="11" s="1"/>
  <c r="H1476" i="11" s="1"/>
  <c r="H1477" i="11" s="1"/>
  <c r="H1478" i="11" s="1"/>
  <c r="H1479" i="11" s="1"/>
  <c r="H1480" i="11" s="1"/>
  <c r="H1481" i="11" s="1"/>
  <c r="H1482" i="11" s="1"/>
  <c r="H1483" i="11" s="1"/>
  <c r="H1484" i="11" s="1"/>
  <c r="H1485" i="11" s="1"/>
  <c r="H1486" i="11" s="1"/>
  <c r="H1487" i="11" s="1"/>
  <c r="H1488" i="11" s="1"/>
  <c r="H1489" i="11" s="1"/>
  <c r="H1490" i="11" s="1"/>
  <c r="H1491" i="11" s="1"/>
  <c r="H1492" i="11" s="1"/>
  <c r="H1493" i="11" s="1"/>
  <c r="H1494" i="11" s="1"/>
  <c r="H1495" i="11" s="1"/>
  <c r="H1496" i="11" s="1"/>
  <c r="H1497" i="11" s="1"/>
  <c r="H1498" i="11" s="1"/>
  <c r="H1499" i="11" s="1"/>
  <c r="H1500" i="11" s="1"/>
  <c r="H1501" i="11" s="1"/>
  <c r="H1502" i="11" s="1"/>
  <c r="H1503" i="11" s="1"/>
  <c r="H1504" i="11" s="1"/>
  <c r="H1505" i="11" s="1"/>
  <c r="H1506" i="11" s="1"/>
  <c r="H1507" i="11" s="1"/>
  <c r="H1508" i="11" s="1"/>
  <c r="H1509" i="11" s="1"/>
  <c r="H1510" i="11" s="1"/>
  <c r="H1511" i="11" s="1"/>
  <c r="H1512" i="11" s="1"/>
  <c r="H1513" i="11" s="1"/>
  <c r="H1514" i="11" s="1"/>
  <c r="H1515" i="11" s="1"/>
  <c r="H1516" i="11" s="1"/>
  <c r="H1517" i="11" s="1"/>
  <c r="H1518" i="11" s="1"/>
  <c r="H1519" i="11" s="1"/>
  <c r="H1520" i="11" s="1"/>
  <c r="H1521" i="11" s="1"/>
  <c r="H1522" i="11" s="1"/>
  <c r="H1523" i="11" s="1"/>
  <c r="H1524" i="11" s="1"/>
  <c r="H1525" i="11" s="1"/>
  <c r="H1526" i="11" s="1"/>
  <c r="H1527" i="11" s="1"/>
  <c r="H1528" i="11" s="1"/>
  <c r="H1529" i="11" s="1"/>
  <c r="H1530" i="11" s="1"/>
  <c r="H1531" i="11" s="1"/>
  <c r="H1532" i="11" s="1"/>
  <c r="H1533" i="11" s="1"/>
  <c r="H1534" i="11" s="1"/>
  <c r="H1147" i="11"/>
  <c r="H1148" i="11" s="1"/>
  <c r="H1149" i="11" s="1"/>
  <c r="H1150" i="11" s="1"/>
  <c r="H1151" i="11" s="1"/>
  <c r="H1152" i="11" s="1"/>
  <c r="H1153" i="11" s="1"/>
  <c r="H1154" i="11" s="1"/>
  <c r="H1155" i="11" s="1"/>
  <c r="H1156" i="11" s="1"/>
  <c r="H1157" i="11" s="1"/>
  <c r="H1158" i="11" s="1"/>
  <c r="H1159" i="11" s="1"/>
  <c r="H1160" i="11" s="1"/>
  <c r="H1161" i="11" s="1"/>
  <c r="H1162" i="11" s="1"/>
  <c r="H1163" i="11" s="1"/>
  <c r="H1164" i="11" s="1"/>
  <c r="H1165" i="11" s="1"/>
  <c r="H1166" i="11" s="1"/>
  <c r="H1167" i="11" s="1"/>
  <c r="H1168" i="11" s="1"/>
  <c r="H1169" i="11" s="1"/>
  <c r="H1170" i="11" s="1"/>
  <c r="H1171" i="11" s="1"/>
  <c r="H1172" i="11" s="1"/>
  <c r="H1173" i="11" s="1"/>
  <c r="H1174" i="11" s="1"/>
  <c r="H1175" i="11" s="1"/>
  <c r="H1176" i="11" s="1"/>
  <c r="H1177" i="11" s="1"/>
  <c r="H1178" i="11" s="1"/>
  <c r="H1179" i="11" s="1"/>
  <c r="H1180" i="11" s="1"/>
  <c r="H1181" i="11" s="1"/>
  <c r="H1182" i="11" s="1"/>
  <c r="H1183" i="11" s="1"/>
  <c r="H1184" i="11" s="1"/>
  <c r="H1185" i="11" s="1"/>
  <c r="H1186" i="11" s="1"/>
  <c r="H1187" i="11" s="1"/>
  <c r="H1188" i="11" s="1"/>
  <c r="H1189" i="11" s="1"/>
  <c r="H1190" i="11" s="1"/>
  <c r="H1191" i="11" s="1"/>
  <c r="H1192" i="11" s="1"/>
  <c r="H1193" i="11" s="1"/>
  <c r="H1194" i="11" s="1"/>
  <c r="H1195" i="11" s="1"/>
  <c r="H1196" i="11" s="1"/>
  <c r="H1197" i="11" s="1"/>
  <c r="H1198" i="11" s="1"/>
  <c r="H1199" i="11" s="1"/>
  <c r="H1200" i="11" s="1"/>
  <c r="H1201" i="11" s="1"/>
  <c r="H1202" i="11" s="1"/>
  <c r="H1203" i="11" s="1"/>
  <c r="H1204" i="11" s="1"/>
  <c r="H1205" i="11" s="1"/>
  <c r="H1206" i="11" s="1"/>
  <c r="H691" i="11"/>
  <c r="H692" i="11" s="1"/>
  <c r="H693" i="11" s="1"/>
  <c r="H3083" i="11"/>
  <c r="H3084" i="11" s="1"/>
  <c r="H2879" i="11"/>
  <c r="H2880" i="11" s="1"/>
  <c r="H2881" i="11" s="1"/>
  <c r="H2882" i="11" s="1"/>
  <c r="H2883" i="11" s="1"/>
  <c r="H2884" i="11" s="1"/>
  <c r="H2885" i="11" s="1"/>
  <c r="H2886" i="11" s="1"/>
  <c r="H3076" i="11"/>
  <c r="H3077" i="11" s="1"/>
  <c r="H3069" i="11"/>
  <c r="H1439" i="11"/>
  <c r="H1440" i="11" s="1"/>
  <c r="H1441" i="11" s="1"/>
  <c r="H1442" i="11" s="1"/>
  <c r="H1443" i="11" s="1"/>
  <c r="H1444" i="11" s="1"/>
  <c r="H1445" i="11" s="1"/>
  <c r="H1446" i="11" s="1"/>
  <c r="H1447" i="11" s="1"/>
  <c r="H1448" i="11" s="1"/>
  <c r="H1449" i="11" s="1"/>
  <c r="H1450" i="11" s="1"/>
  <c r="H1451" i="11" s="1"/>
  <c r="H1452" i="11" s="1"/>
  <c r="H1453" i="11" s="1"/>
  <c r="H1454" i="11" s="1"/>
  <c r="H1455" i="11" s="1"/>
  <c r="H1456" i="11" s="1"/>
  <c r="H1457" i="11" s="1"/>
  <c r="H677" i="11"/>
  <c r="H678" i="11" s="1"/>
  <c r="H679" i="11" s="1"/>
  <c r="H680" i="11" s="1"/>
  <c r="H681" i="11" s="1"/>
  <c r="H682" i="11" s="1"/>
  <c r="H683" i="11" s="1"/>
  <c r="H684" i="11" s="1"/>
  <c r="H685" i="11" s="1"/>
  <c r="H686" i="11" s="1"/>
  <c r="H1310" i="11"/>
  <c r="H1311" i="11" s="1"/>
  <c r="H1312" i="11" s="1"/>
  <c r="H1313" i="11" s="1"/>
  <c r="H1314" i="11" s="1"/>
  <c r="H1315" i="11" s="1"/>
  <c r="H1316" i="11" s="1"/>
  <c r="H1317" i="11" s="1"/>
  <c r="H1318" i="11" s="1"/>
  <c r="H1319" i="11" s="1"/>
  <c r="H3036" i="11"/>
  <c r="H3037" i="11" s="1"/>
  <c r="H3038" i="11" s="1"/>
  <c r="H3039" i="11" s="1"/>
  <c r="H3040" i="11" s="1"/>
  <c r="H3041" i="11" s="1"/>
  <c r="H1326" i="11"/>
  <c r="H1327" i="11" s="1"/>
  <c r="H1328" i="11" s="1"/>
  <c r="H1329" i="11" s="1"/>
  <c r="H3131" i="11"/>
  <c r="H2289" i="11"/>
  <c r="H2290" i="11" s="1"/>
  <c r="H2291" i="11" s="1"/>
  <c r="H2292" i="11" s="1"/>
  <c r="H2293" i="11" s="1"/>
  <c r="H2294" i="11" s="1"/>
  <c r="H2878" i="11"/>
  <c r="H3132" i="11"/>
  <c r="H1207" i="11"/>
  <c r="H637" i="11"/>
  <c r="H1563" i="11"/>
  <c r="H1564" i="11" s="1"/>
  <c r="H1565" i="11" s="1"/>
  <c r="H1566" i="11" s="1"/>
  <c r="H1567" i="11" s="1"/>
  <c r="H1568" i="11" s="1"/>
  <c r="H1569" i="11" s="1"/>
  <c r="H1570" i="11" s="1"/>
  <c r="H1571" i="11" s="1"/>
  <c r="H1572" i="11" s="1"/>
  <c r="H1573" i="11" s="1"/>
  <c r="H1574" i="11" s="1"/>
  <c r="H1575" i="11" s="1"/>
  <c r="H1576" i="11" s="1"/>
  <c r="H1577" i="11" s="1"/>
  <c r="H1578" i="11" s="1"/>
  <c r="H1579" i="11" s="1"/>
  <c r="H1580" i="11" s="1"/>
  <c r="H1581" i="11" s="1"/>
  <c r="H1582" i="11" s="1"/>
  <c r="H1116" i="11"/>
  <c r="H1117" i="11" s="1"/>
  <c r="H3080" i="11"/>
  <c r="H2967" i="11"/>
  <c r="H3102" i="11"/>
  <c r="H2942" i="11"/>
  <c r="H1416" i="11"/>
  <c r="H1417" i="11" s="1"/>
  <c r="H1418" i="11" s="1"/>
  <c r="H3130" i="11"/>
  <c r="H674" i="11"/>
  <c r="H675" i="11" s="1"/>
  <c r="H676" i="11" s="1"/>
  <c r="H800" i="11"/>
  <c r="H801" i="11" s="1"/>
  <c r="H802" i="11" s="1"/>
  <c r="H461" i="11"/>
  <c r="H462" i="11" s="1"/>
  <c r="H463" i="11" s="1"/>
  <c r="H2287" i="11"/>
  <c r="H2288" i="11" s="1"/>
  <c r="H2763" i="11"/>
  <c r="H2764" i="11" s="1"/>
  <c r="H2765" i="11" s="1"/>
  <c r="H2766" i="11" s="1"/>
  <c r="H2767" i="11" s="1"/>
  <c r="H2768" i="11" s="1"/>
  <c r="H2769" i="11" s="1"/>
  <c r="H2770" i="11" s="1"/>
  <c r="H2771" i="11" s="1"/>
  <c r="H3002" i="11"/>
  <c r="H1138" i="11"/>
  <c r="H1139" i="11" s="1"/>
  <c r="H1140" i="11" s="1"/>
  <c r="H1141" i="11" s="1"/>
  <c r="H1142" i="11" s="1"/>
  <c r="H573" i="11"/>
  <c r="H574" i="11" s="1"/>
  <c r="H575" i="11" s="1"/>
  <c r="H576" i="11" s="1"/>
  <c r="H577" i="11" s="1"/>
  <c r="H285" i="11"/>
  <c r="H286" i="11" s="1"/>
  <c r="H287" i="11" s="1"/>
  <c r="H288" i="11" s="1"/>
  <c r="H289" i="11" s="1"/>
  <c r="H290" i="11" s="1"/>
  <c r="H291" i="11" s="1"/>
  <c r="H292" i="11" s="1"/>
  <c r="H293" i="11" s="1"/>
  <c r="H294" i="11" s="1"/>
  <c r="H295" i="11" s="1"/>
  <c r="H296" i="11" s="1"/>
  <c r="H297" i="11" s="1"/>
  <c r="H298" i="11" s="1"/>
  <c r="H299" i="11" s="1"/>
  <c r="H300" i="11" s="1"/>
  <c r="H301" i="11" s="1"/>
  <c r="H302" i="11" s="1"/>
  <c r="H303" i="11" s="1"/>
  <c r="H304" i="11" s="1"/>
  <c r="H305" i="11" s="1"/>
  <c r="H306" i="11" s="1"/>
  <c r="H307" i="11" s="1"/>
  <c r="H308" i="11" s="1"/>
  <c r="H309" i="11" s="1"/>
  <c r="H310" i="11" s="1"/>
  <c r="H311" i="11" s="1"/>
  <c r="H312" i="11" s="1"/>
  <c r="H313" i="11" s="1"/>
  <c r="H314" i="11" s="1"/>
  <c r="H315" i="11" s="1"/>
  <c r="H316" i="11" s="1"/>
  <c r="H317" i="11" s="1"/>
  <c r="H318" i="11" s="1"/>
  <c r="H319" i="11" s="1"/>
  <c r="H320" i="11" s="1"/>
  <c r="H321" i="11" s="1"/>
  <c r="H322" i="11" s="1"/>
  <c r="H323" i="11" s="1"/>
  <c r="H324" i="11" s="1"/>
  <c r="H325" i="11" s="1"/>
  <c r="H326" i="11" s="1"/>
  <c r="H327" i="11" s="1"/>
  <c r="H328" i="11" s="1"/>
  <c r="H329" i="11" s="1"/>
  <c r="H330" i="11" s="1"/>
  <c r="H331" i="11" s="1"/>
  <c r="H332" i="11" s="1"/>
  <c r="H333" i="11" s="1"/>
  <c r="H334" i="11" s="1"/>
  <c r="H335" i="11" s="1"/>
  <c r="H336" i="11" s="1"/>
  <c r="H337" i="11" s="1"/>
  <c r="H338" i="11" s="1"/>
  <c r="H339" i="11" s="1"/>
  <c r="H340" i="11" s="1"/>
  <c r="H341" i="11" s="1"/>
  <c r="H342" i="11" s="1"/>
  <c r="H343" i="11" s="1"/>
  <c r="H344" i="11" s="1"/>
  <c r="H345" i="11" s="1"/>
  <c r="H346" i="11" s="1"/>
  <c r="H347" i="11" s="1"/>
  <c r="H348" i="11" s="1"/>
  <c r="H349" i="11" s="1"/>
  <c r="H350" i="11" s="1"/>
  <c r="H351" i="11" s="1"/>
  <c r="H352" i="11" s="1"/>
  <c r="H353" i="11" s="1"/>
  <c r="H354" i="11" s="1"/>
  <c r="H355" i="11" s="1"/>
  <c r="H356" i="11" s="1"/>
  <c r="H357" i="11" s="1"/>
  <c r="H358" i="11" s="1"/>
  <c r="H359" i="11" s="1"/>
  <c r="H360" i="11" s="1"/>
  <c r="H361" i="11" s="1"/>
  <c r="H362" i="11" s="1"/>
  <c r="H363" i="11" s="1"/>
  <c r="H364" i="11" s="1"/>
  <c r="H365" i="11" s="1"/>
  <c r="H366" i="11" s="1"/>
  <c r="H367" i="11" s="1"/>
  <c r="H368" i="11" s="1"/>
  <c r="H369" i="11" s="1"/>
  <c r="H370" i="11" s="1"/>
  <c r="H371" i="11" s="1"/>
  <c r="H372" i="11" s="1"/>
  <c r="H373" i="11" s="1"/>
  <c r="H374" i="11" s="1"/>
  <c r="H375" i="11" s="1"/>
  <c r="H376" i="11" s="1"/>
  <c r="H377" i="11" s="1"/>
  <c r="H378" i="11" s="1"/>
  <c r="H379" i="11" s="1"/>
  <c r="H380" i="11" s="1"/>
  <c r="H381" i="11" s="1"/>
  <c r="H382" i="11" s="1"/>
  <c r="H383" i="11" s="1"/>
  <c r="H384" i="11" s="1"/>
  <c r="H385" i="11" s="1"/>
  <c r="H386" i="11" s="1"/>
  <c r="H387" i="11" s="1"/>
  <c r="H388" i="11" s="1"/>
  <c r="H389" i="11" s="1"/>
  <c r="H390" i="11" s="1"/>
  <c r="H2174" i="11"/>
  <c r="H2175" i="11" s="1"/>
  <c r="H2176" i="11" s="1"/>
  <c r="H2177" i="11" s="1"/>
  <c r="H2924" i="11"/>
  <c r="H2925" i="11" s="1"/>
  <c r="H2926" i="11" s="1"/>
  <c r="H2927" i="11" s="1"/>
  <c r="H2928" i="11" s="1"/>
  <c r="H2929" i="11" s="1"/>
  <c r="H2930" i="11" s="1"/>
  <c r="H2931" i="11" s="1"/>
  <c r="H2932" i="11" s="1"/>
  <c r="H2933" i="11" s="1"/>
  <c r="H2934" i="11" s="1"/>
  <c r="H2935" i="11" s="1"/>
  <c r="H2936" i="11" s="1"/>
  <c r="H2937" i="11" s="1"/>
  <c r="H2938" i="11" s="1"/>
  <c r="H1246" i="11"/>
  <c r="H1135" i="11"/>
  <c r="H1136" i="11" s="1"/>
  <c r="H1304" i="11"/>
  <c r="H1305" i="11" s="1"/>
  <c r="H1306" i="11" s="1"/>
  <c r="H1307" i="11" s="1"/>
  <c r="H1308" i="11" s="1"/>
  <c r="H1309" i="11" s="1"/>
  <c r="H150" i="11"/>
  <c r="H151" i="11" s="1"/>
  <c r="H152" i="11" s="1"/>
  <c r="H3103" i="11"/>
  <c r="H2848" i="11"/>
  <c r="H654" i="11"/>
  <c r="H3070" i="11"/>
  <c r="H3043" i="11"/>
  <c r="H3044" i="11" s="1"/>
  <c r="H3064" i="11"/>
  <c r="H3065" i="11" s="1"/>
  <c r="H3066" i="11" s="1"/>
  <c r="H3067" i="11" s="1"/>
  <c r="H3068" i="11" s="1"/>
  <c r="H2781" i="11"/>
  <c r="H2888" i="11"/>
  <c r="H1281" i="11"/>
  <c r="H2970" i="11"/>
  <c r="H2143" i="11"/>
  <c r="H2144" i="11" s="1"/>
  <c r="H2145" i="11" s="1"/>
  <c r="H2222" i="11"/>
  <c r="H2223" i="11" s="1"/>
  <c r="H2224" i="11" s="1"/>
  <c r="H2225" i="11" s="1"/>
  <c r="H2226" i="11" s="1"/>
  <c r="H2227" i="11" s="1"/>
  <c r="H2228" i="11" s="1"/>
  <c r="H2229" i="11" s="1"/>
  <c r="H2230" i="11" s="1"/>
  <c r="H2231" i="11" s="1"/>
  <c r="H2232" i="11" s="1"/>
  <c r="H2233" i="11" s="1"/>
  <c r="H2234" i="11" s="1"/>
  <c r="H2235" i="11" s="1"/>
  <c r="H2236" i="11" s="1"/>
  <c r="H2237" i="11" s="1"/>
  <c r="H2238" i="11" s="1"/>
  <c r="H2239" i="11" s="1"/>
  <c r="H2240" i="11" s="1"/>
  <c r="H2241" i="11" s="1"/>
  <c r="H2242" i="11" s="1"/>
  <c r="H2243" i="11" s="1"/>
  <c r="H2244" i="11" s="1"/>
  <c r="H2245" i="11" s="1"/>
  <c r="H2246" i="11" s="1"/>
  <c r="H2247" i="11" s="1"/>
  <c r="H2248" i="11" s="1"/>
  <c r="H2249" i="11" s="1"/>
  <c r="H2250" i="11" s="1"/>
  <c r="H2251" i="11" s="1"/>
  <c r="H2252" i="11" s="1"/>
  <c r="H2253" i="11" s="1"/>
  <c r="H2254" i="11" s="1"/>
  <c r="H2255" i="11" s="1"/>
  <c r="H2256" i="11" s="1"/>
  <c r="H2257" i="11" s="1"/>
  <c r="H2258" i="11" s="1"/>
  <c r="H2259" i="11" s="1"/>
  <c r="H2260" i="11" s="1"/>
  <c r="H2261" i="11" s="1"/>
  <c r="H2262" i="11" s="1"/>
  <c r="H2263" i="11" s="1"/>
  <c r="H2264" i="11" s="1"/>
  <c r="H3087" i="11"/>
  <c r="H3088" i="11" s="1"/>
  <c r="H3089" i="11" s="1"/>
  <c r="H3090" i="11" s="1"/>
  <c r="H3091" i="11" s="1"/>
  <c r="H3092" i="11" s="1"/>
  <c r="H3093" i="11" s="1"/>
  <c r="H3094" i="11" s="1"/>
  <c r="H3095" i="11" s="1"/>
  <c r="H3096" i="11" s="1"/>
  <c r="H3097" i="11" s="1"/>
  <c r="H3098" i="11" s="1"/>
  <c r="H3099" i="11" s="1"/>
  <c r="H3100" i="11" s="1"/>
  <c r="H3101" i="11" s="1"/>
  <c r="H2899" i="11"/>
  <c r="H2900" i="11" s="1"/>
  <c r="H2901" i="11" s="1"/>
  <c r="H2902" i="11" s="1"/>
  <c r="H2903" i="11" s="1"/>
  <c r="H2904" i="11" s="1"/>
  <c r="H2905" i="11" s="1"/>
  <c r="H2906" i="11" s="1"/>
  <c r="H2907" i="11" s="1"/>
  <c r="H2908" i="11" s="1"/>
  <c r="H2909" i="11" s="1"/>
  <c r="H2910" i="11" s="1"/>
  <c r="H2911" i="11" s="1"/>
  <c r="H2912" i="11" s="1"/>
  <c r="H1333" i="11"/>
  <c r="H1334" i="11" s="1"/>
  <c r="H1335" i="11" s="1"/>
  <c r="H1336" i="11" s="1"/>
  <c r="H1337" i="11" s="1"/>
  <c r="H1338" i="11" s="1"/>
  <c r="H1324" i="11"/>
  <c r="H821" i="11"/>
  <c r="H822" i="11" s="1"/>
  <c r="H823" i="11" s="1"/>
  <c r="H824" i="11" s="1"/>
  <c r="H825" i="11" s="1"/>
  <c r="H826" i="11" s="1"/>
  <c r="H827" i="11" s="1"/>
  <c r="H828" i="11" s="1"/>
  <c r="H829" i="11" s="1"/>
  <c r="H830" i="11" s="1"/>
  <c r="H831" i="11" s="1"/>
  <c r="H832" i="11" s="1"/>
  <c r="H833" i="11" s="1"/>
  <c r="H834" i="11" s="1"/>
  <c r="H835" i="11" s="1"/>
  <c r="H836" i="11" s="1"/>
  <c r="H837" i="11" s="1"/>
  <c r="H838" i="11" s="1"/>
  <c r="H839" i="11" s="1"/>
  <c r="H840" i="11" s="1"/>
  <c r="H841" i="11" s="1"/>
  <c r="H842" i="11" s="1"/>
  <c r="H843" i="11" s="1"/>
  <c r="H844" i="11" s="1"/>
  <c r="H845" i="11" s="1"/>
  <c r="H846" i="11" s="1"/>
  <c r="H847" i="11" s="1"/>
  <c r="H848" i="11" s="1"/>
  <c r="H849" i="11" s="1"/>
  <c r="H850" i="11" s="1"/>
  <c r="H851" i="11" s="1"/>
  <c r="H852" i="11" s="1"/>
  <c r="H853" i="11" s="1"/>
  <c r="H854" i="11" s="1"/>
  <c r="H855" i="11" s="1"/>
  <c r="H856" i="11" s="1"/>
  <c r="H857" i="11" s="1"/>
  <c r="H858" i="11" s="1"/>
  <c r="H859" i="11" s="1"/>
  <c r="H860" i="11" s="1"/>
  <c r="H861" i="11" s="1"/>
  <c r="H862" i="11" s="1"/>
  <c r="H863" i="11" s="1"/>
  <c r="H864" i="11" s="1"/>
  <c r="H865" i="11" s="1"/>
  <c r="H866" i="11" s="1"/>
  <c r="H867" i="11" s="1"/>
  <c r="H868" i="11" s="1"/>
  <c r="H869" i="11" s="1"/>
  <c r="H870" i="11" s="1"/>
  <c r="H871" i="11" s="1"/>
  <c r="H872" i="11" s="1"/>
  <c r="H873" i="11" s="1"/>
  <c r="H874" i="11" s="1"/>
  <c r="H875" i="11" s="1"/>
  <c r="H876" i="11" s="1"/>
  <c r="H877" i="11" s="1"/>
  <c r="H878" i="11" s="1"/>
  <c r="H879" i="11" s="1"/>
  <c r="H880" i="11" s="1"/>
  <c r="H881" i="11" s="1"/>
  <c r="H882" i="11" s="1"/>
  <c r="H883" i="11" s="1"/>
  <c r="H884" i="11" s="1"/>
  <c r="H885" i="11" s="1"/>
  <c r="H886" i="11" s="1"/>
  <c r="H887" i="11" s="1"/>
  <c r="H888" i="11" s="1"/>
  <c r="H889" i="11" s="1"/>
  <c r="H890" i="11" s="1"/>
  <c r="H891" i="11" s="1"/>
  <c r="H892" i="11" s="1"/>
  <c r="H893" i="11" s="1"/>
  <c r="H894" i="11" s="1"/>
  <c r="H895" i="11" s="1"/>
  <c r="H896" i="11" s="1"/>
  <c r="H897" i="11" s="1"/>
  <c r="H898" i="11" s="1"/>
  <c r="H899" i="11" s="1"/>
  <c r="H900" i="11" s="1"/>
  <c r="H901" i="11" s="1"/>
  <c r="H902" i="11" s="1"/>
  <c r="H903" i="11" s="1"/>
  <c r="H904" i="11" s="1"/>
  <c r="H905" i="11" s="1"/>
  <c r="H906" i="11" s="1"/>
  <c r="H907" i="11" s="1"/>
  <c r="H908" i="11" s="1"/>
  <c r="H909" i="11" s="1"/>
  <c r="H910" i="11" s="1"/>
  <c r="H911" i="11" s="1"/>
  <c r="H912" i="11" s="1"/>
  <c r="H913" i="11" s="1"/>
  <c r="H914" i="11" s="1"/>
  <c r="H915" i="11" s="1"/>
  <c r="H916" i="11" s="1"/>
  <c r="H917" i="11" s="1"/>
  <c r="H918" i="11" s="1"/>
  <c r="H919" i="11" s="1"/>
  <c r="H920" i="11" s="1"/>
  <c r="H921" i="11" s="1"/>
  <c r="H922" i="11" s="1"/>
  <c r="H923" i="11" s="1"/>
  <c r="H924" i="11" s="1"/>
  <c r="H925" i="11" s="1"/>
  <c r="H926" i="11" s="1"/>
  <c r="H927" i="11" s="1"/>
  <c r="H928" i="11" s="1"/>
  <c r="H929" i="11" s="1"/>
  <c r="H930" i="11" s="1"/>
  <c r="H931" i="11" s="1"/>
  <c r="H932" i="11" s="1"/>
  <c r="H933" i="11" s="1"/>
  <c r="H934" i="11" s="1"/>
  <c r="H935" i="11" s="1"/>
  <c r="H936" i="11" s="1"/>
  <c r="H937" i="11" s="1"/>
  <c r="H938" i="11" s="1"/>
  <c r="H939" i="11" s="1"/>
  <c r="H940" i="11" s="1"/>
  <c r="H941" i="11" s="1"/>
  <c r="H942" i="11" s="1"/>
  <c r="H943" i="11" s="1"/>
  <c r="H944" i="11" s="1"/>
  <c r="H945" i="11" s="1"/>
  <c r="H946" i="11" s="1"/>
  <c r="H947" i="11" s="1"/>
  <c r="H948" i="11" s="1"/>
  <c r="H949" i="11" s="1"/>
  <c r="H950" i="11" s="1"/>
  <c r="H951" i="11" s="1"/>
  <c r="H952" i="11" s="1"/>
  <c r="H953" i="11" s="1"/>
  <c r="H954" i="11" s="1"/>
  <c r="H955" i="11" s="1"/>
  <c r="H956" i="11" s="1"/>
  <c r="H957" i="11" s="1"/>
  <c r="H958" i="11" s="1"/>
  <c r="H959" i="11" s="1"/>
  <c r="H960" i="11" s="1"/>
  <c r="H961" i="11" s="1"/>
  <c r="H962" i="11" s="1"/>
  <c r="H963" i="11" s="1"/>
  <c r="H964" i="11" s="1"/>
  <c r="H965" i="11" s="1"/>
  <c r="H966" i="11" s="1"/>
  <c r="H967" i="11" s="1"/>
  <c r="H968" i="11" s="1"/>
  <c r="H969" i="11" s="1"/>
  <c r="H970" i="11" s="1"/>
  <c r="H971" i="11" s="1"/>
  <c r="H972" i="11" s="1"/>
  <c r="H973" i="11" s="1"/>
  <c r="H974" i="11" s="1"/>
  <c r="H975" i="11" s="1"/>
  <c r="H976" i="11" s="1"/>
  <c r="H977" i="11" s="1"/>
  <c r="H978" i="11" s="1"/>
  <c r="H979" i="11" s="1"/>
  <c r="H980" i="11" s="1"/>
  <c r="H981" i="11" s="1"/>
  <c r="H982" i="11" s="1"/>
  <c r="H983" i="11" s="1"/>
  <c r="H984" i="11" s="1"/>
  <c r="H985" i="11" s="1"/>
  <c r="H986" i="11" s="1"/>
  <c r="H987" i="11" s="1"/>
  <c r="H988" i="11" s="1"/>
  <c r="H989" i="11" s="1"/>
  <c r="H990" i="11" s="1"/>
  <c r="H991" i="11" s="1"/>
  <c r="H992" i="11" s="1"/>
  <c r="H993" i="11" s="1"/>
  <c r="H994" i="11" s="1"/>
  <c r="H995" i="11" s="1"/>
  <c r="H996" i="11" s="1"/>
  <c r="H997" i="11" s="1"/>
  <c r="H998" i="11" s="1"/>
  <c r="H999" i="11" s="1"/>
  <c r="H1000" i="11" s="1"/>
  <c r="H1001" i="11" s="1"/>
  <c r="H1002" i="11" s="1"/>
  <c r="H1003" i="11" s="1"/>
  <c r="H1004" i="11" s="1"/>
  <c r="H1005" i="11" s="1"/>
  <c r="H1006" i="11" s="1"/>
  <c r="H1007" i="11" s="1"/>
  <c r="H1008" i="11" s="1"/>
  <c r="H1009" i="11" s="1"/>
  <c r="H1010" i="11" s="1"/>
  <c r="H1011" i="11" s="1"/>
  <c r="H1012" i="11" s="1"/>
  <c r="H1013" i="11" s="1"/>
  <c r="H1014" i="11" s="1"/>
  <c r="H1015" i="11" s="1"/>
  <c r="H1016" i="11" s="1"/>
  <c r="H1017" i="11" s="1"/>
  <c r="H1018" i="11" s="1"/>
  <c r="H1019" i="11" s="1"/>
  <c r="H1020" i="11" s="1"/>
  <c r="H1021" i="11" s="1"/>
  <c r="H1022" i="11" s="1"/>
  <c r="H1023" i="11" s="1"/>
  <c r="H1024" i="11" s="1"/>
  <c r="H1025" i="11" s="1"/>
  <c r="H1026" i="11" s="1"/>
  <c r="H1027" i="11" s="1"/>
  <c r="H1028" i="11" s="1"/>
  <c r="H1029" i="11" s="1"/>
  <c r="H1030" i="11" s="1"/>
  <c r="H1031" i="11" s="1"/>
  <c r="H1032" i="11" s="1"/>
  <c r="H1033" i="11" s="1"/>
  <c r="H1034" i="11" s="1"/>
  <c r="H1035" i="11" s="1"/>
  <c r="H1036" i="11" s="1"/>
  <c r="H1037" i="11" s="1"/>
  <c r="H1038" i="11" s="1"/>
  <c r="H1039" i="11" s="1"/>
  <c r="H1040" i="11" s="1"/>
  <c r="H1041" i="11" s="1"/>
  <c r="H1350" i="11"/>
  <c r="H1351" i="11" s="1"/>
  <c r="H1352" i="11" s="1"/>
  <c r="H2875" i="11"/>
  <c r="H22" i="11"/>
  <c r="H23" i="11" s="1"/>
  <c r="H24" i="11" s="1"/>
  <c r="H25" i="11" s="1"/>
  <c r="H26" i="11" s="1"/>
  <c r="H27" i="11" s="1"/>
  <c r="H2158" i="11"/>
  <c r="H2159" i="11" s="1"/>
  <c r="H2160" i="11" s="1"/>
  <c r="H2161" i="11" s="1"/>
  <c r="H2162" i="11" s="1"/>
  <c r="H2163" i="11" s="1"/>
  <c r="H2164" i="11" s="1"/>
  <c r="H582" i="11"/>
  <c r="H583" i="11" s="1"/>
  <c r="H584" i="11" s="1"/>
  <c r="H585" i="11" s="1"/>
  <c r="H586" i="11" s="1"/>
  <c r="H587" i="11" s="1"/>
  <c r="H588" i="11" s="1"/>
  <c r="H589" i="11" s="1"/>
  <c r="H590" i="11" s="1"/>
  <c r="H591" i="11" s="1"/>
  <c r="H592" i="11" s="1"/>
  <c r="H593" i="11" s="1"/>
  <c r="H594" i="11" s="1"/>
  <c r="H595" i="11" s="1"/>
  <c r="H596" i="11" s="1"/>
  <c r="H597" i="11" s="1"/>
  <c r="H598" i="11" s="1"/>
  <c r="H599" i="11" s="1"/>
  <c r="H1278" i="11"/>
  <c r="H1279" i="11" s="1"/>
  <c r="H1280" i="11" s="1"/>
  <c r="H2032" i="11"/>
  <c r="H2033" i="11" s="1"/>
  <c r="H2034" i="11" s="1"/>
  <c r="H2035" i="11" s="1"/>
  <c r="H2036" i="11" s="1"/>
  <c r="H2037" i="11" s="1"/>
  <c r="H2038" i="11" s="1"/>
  <c r="H2039" i="11" s="1"/>
  <c r="H2040" i="11" s="1"/>
  <c r="H2041" i="11" s="1"/>
  <c r="H2113" i="11"/>
  <c r="H2114" i="11" s="1"/>
  <c r="H2266" i="11"/>
  <c r="H2267" i="11" s="1"/>
  <c r="H2268" i="11" s="1"/>
  <c r="H2779" i="11"/>
  <c r="H2760" i="11"/>
  <c r="H2761" i="11" s="1"/>
  <c r="H3120" i="11"/>
  <c r="H3121" i="11" s="1"/>
  <c r="H3122" i="11" s="1"/>
  <c r="H3123" i="11" s="1"/>
  <c r="H3124" i="11" s="1"/>
  <c r="H3125" i="11" s="1"/>
  <c r="H3126" i="11" s="1"/>
  <c r="H3127" i="11" s="1"/>
  <c r="H3128" i="11" s="1"/>
  <c r="H3129" i="11" s="1"/>
  <c r="H2297" i="11"/>
  <c r="H2298" i="11" s="1"/>
  <c r="H2299" i="11" s="1"/>
  <c r="H2300" i="11" s="1"/>
  <c r="H2301" i="11" s="1"/>
  <c r="H2302" i="11" s="1"/>
  <c r="H2303" i="11" s="1"/>
  <c r="H2304" i="11" s="1"/>
  <c r="H2305" i="11" s="1"/>
  <c r="H2306" i="11" s="1"/>
  <c r="H2307" i="11" s="1"/>
  <c r="H2308" i="11" s="1"/>
  <c r="H2309" i="11" s="1"/>
  <c r="H2310" i="11" s="1"/>
  <c r="H2311" i="11" s="1"/>
  <c r="H2312" i="11" s="1"/>
  <c r="H2313" i="11" s="1"/>
  <c r="H2314" i="11" s="1"/>
  <c r="H2315" i="11" s="1"/>
  <c r="H2316" i="11" s="1"/>
  <c r="H2317" i="11" s="1"/>
  <c r="H2318" i="11" s="1"/>
  <c r="H2319" i="11" s="1"/>
  <c r="H2320" i="11" s="1"/>
  <c r="H2321" i="11" s="1"/>
  <c r="H2322" i="11" s="1"/>
  <c r="H2323" i="11" s="1"/>
  <c r="H2324" i="11" s="1"/>
  <c r="H2325" i="11" s="1"/>
  <c r="H2326" i="11" s="1"/>
  <c r="H2327" i="11" s="1"/>
  <c r="H2328" i="11" s="1"/>
  <c r="H2329" i="11" s="1"/>
  <c r="H2330" i="11" s="1"/>
  <c r="H2331" i="11" s="1"/>
  <c r="H2332" i="11" s="1"/>
  <c r="H2333" i="11" s="1"/>
  <c r="H2334" i="11" s="1"/>
  <c r="H2335" i="11" s="1"/>
  <c r="H2336" i="11" s="1"/>
  <c r="H2337" i="11" s="1"/>
  <c r="H2338" i="11" s="1"/>
  <c r="H2339" i="11" s="1"/>
  <c r="H2340" i="11" s="1"/>
  <c r="H2341" i="11" s="1"/>
  <c r="H2342" i="11" s="1"/>
  <c r="H2343" i="11" s="1"/>
  <c r="H2344" i="11" s="1"/>
  <c r="H2345" i="11" s="1"/>
  <c r="H2346" i="11" s="1"/>
  <c r="H2347" i="11" s="1"/>
  <c r="H2348" i="11" s="1"/>
  <c r="H2349" i="11" s="1"/>
  <c r="H2350" i="11" s="1"/>
  <c r="H2351" i="11" s="1"/>
  <c r="H2352" i="11" s="1"/>
  <c r="H2353" i="11" s="1"/>
  <c r="H2354" i="11" s="1"/>
  <c r="H2355" i="11" s="1"/>
  <c r="H2356" i="11" s="1"/>
  <c r="H2357" i="11" s="1"/>
  <c r="H2358" i="11" s="1"/>
  <c r="H2359" i="11" s="1"/>
  <c r="H2360" i="11" s="1"/>
  <c r="H2361" i="11" s="1"/>
  <c r="H2362" i="11" s="1"/>
  <c r="H2363" i="11" s="1"/>
  <c r="H2364" i="11" s="1"/>
  <c r="H2365" i="11" s="1"/>
  <c r="H2366" i="11" s="1"/>
  <c r="H2367" i="11" s="1"/>
  <c r="H2048" i="11"/>
  <c r="H2877" i="11"/>
  <c r="H2072" i="11"/>
  <c r="H1588" i="11"/>
  <c r="H1589" i="11" s="1"/>
  <c r="H1590" i="11" s="1"/>
  <c r="H1591" i="11" s="1"/>
  <c r="H1592" i="11" s="1"/>
  <c r="H1593" i="11" s="1"/>
  <c r="H1594" i="11" s="1"/>
  <c r="H1595" i="11" s="1"/>
  <c r="H1596" i="11" s="1"/>
  <c r="H1597" i="11" s="1"/>
  <c r="H1598" i="11" s="1"/>
  <c r="H1599" i="11" s="1"/>
  <c r="H1600" i="11" s="1"/>
  <c r="H1601" i="11" s="1"/>
  <c r="H1602" i="11" s="1"/>
  <c r="H1603" i="11" s="1"/>
  <c r="H1604" i="11" s="1"/>
  <c r="H1605" i="11" s="1"/>
  <c r="H1606" i="11" s="1"/>
  <c r="H1607" i="11" s="1"/>
  <c r="H1608" i="11" s="1"/>
  <c r="H1609" i="11" s="1"/>
  <c r="H1610" i="11" s="1"/>
  <c r="H1611" i="11" s="1"/>
  <c r="H1612" i="11" s="1"/>
  <c r="H1613" i="11" s="1"/>
  <c r="H1614" i="11" s="1"/>
  <c r="H1615" i="11" s="1"/>
  <c r="H1616" i="11" s="1"/>
  <c r="H1617" i="11" s="1"/>
  <c r="H1618" i="11" s="1"/>
  <c r="H1619" i="11" s="1"/>
  <c r="H1620" i="11" s="1"/>
  <c r="H1621" i="11" s="1"/>
  <c r="H1622" i="11" s="1"/>
  <c r="H1623" i="11" s="1"/>
  <c r="H1624" i="11" s="1"/>
  <c r="H1625" i="11" s="1"/>
  <c r="H1626" i="11" s="1"/>
  <c r="H1627" i="11" s="1"/>
  <c r="H1628" i="11" s="1"/>
  <c r="H1629" i="11" s="1"/>
  <c r="H1630" i="11" s="1"/>
  <c r="H1631" i="11" s="1"/>
  <c r="H1632" i="11" s="1"/>
  <c r="H1633" i="11" s="1"/>
  <c r="H1634" i="11" s="1"/>
  <c r="H1635" i="11" s="1"/>
  <c r="H1636" i="11" s="1"/>
  <c r="H1637" i="11" s="1"/>
  <c r="H1638" i="11" s="1"/>
  <c r="H1639" i="11" s="1"/>
  <c r="H1640" i="11" s="1"/>
  <c r="H1641" i="11" s="1"/>
  <c r="H1642" i="11" s="1"/>
  <c r="H1643" i="11" s="1"/>
  <c r="H1644" i="11" s="1"/>
  <c r="H1645" i="11" s="1"/>
  <c r="H1646" i="11" s="1"/>
  <c r="H1647" i="11" s="1"/>
  <c r="H1648" i="11" s="1"/>
  <c r="H1649" i="11" s="1"/>
  <c r="H1650" i="11" s="1"/>
  <c r="H1651" i="11" s="1"/>
  <c r="H1652" i="11" s="1"/>
  <c r="H1653" i="11" s="1"/>
  <c r="H1654" i="11" s="1"/>
  <c r="H1655" i="11" s="1"/>
  <c r="H1656" i="11" s="1"/>
  <c r="H1657" i="11" s="1"/>
  <c r="H1658" i="11" s="1"/>
  <c r="H1659" i="11" s="1"/>
  <c r="H1660" i="11" s="1"/>
  <c r="H1661" i="11" s="1"/>
  <c r="H1662" i="11" s="1"/>
  <c r="H1663" i="11" s="1"/>
  <c r="H1664" i="11" s="1"/>
  <c r="H1665" i="11" s="1"/>
  <c r="H1666" i="11" s="1"/>
  <c r="H1667" i="11" s="1"/>
  <c r="H1668" i="11" s="1"/>
  <c r="H1669" i="11" s="1"/>
  <c r="H1670" i="11" s="1"/>
  <c r="H1671" i="11" s="1"/>
  <c r="H1672" i="11" s="1"/>
  <c r="H1673" i="11" s="1"/>
  <c r="H1674" i="11" s="1"/>
  <c r="H1675" i="11" s="1"/>
  <c r="H1676" i="11" s="1"/>
  <c r="H1677" i="11" s="1"/>
  <c r="H1678" i="11" s="1"/>
  <c r="H1679" i="11" s="1"/>
  <c r="H1680" i="11" s="1"/>
  <c r="H1681" i="11" s="1"/>
  <c r="H1682" i="11" s="1"/>
  <c r="H1683" i="11" s="1"/>
  <c r="H1684" i="11" s="1"/>
  <c r="H1685" i="11" s="1"/>
  <c r="H1686" i="11" s="1"/>
  <c r="H1687" i="11" s="1"/>
  <c r="H1688" i="11" s="1"/>
  <c r="H1689" i="11" s="1"/>
  <c r="H1690" i="11" s="1"/>
  <c r="H1691" i="11" s="1"/>
  <c r="H1692" i="11" s="1"/>
  <c r="H1693" i="11" s="1"/>
  <c r="H1694" i="11" s="1"/>
  <c r="H1695" i="11" s="1"/>
  <c r="H1696" i="11" s="1"/>
  <c r="H1697" i="11" s="1"/>
  <c r="H1698" i="11" s="1"/>
  <c r="H1699" i="11" s="1"/>
  <c r="H1700" i="11" s="1"/>
  <c r="H1701" i="11" s="1"/>
  <c r="H1702" i="11" s="1"/>
  <c r="H1703" i="11" s="1"/>
  <c r="H1704" i="11" s="1"/>
  <c r="H1705" i="11" s="1"/>
  <c r="H1706" i="11" s="1"/>
  <c r="H1707" i="11" s="1"/>
  <c r="H1708" i="11" s="1"/>
  <c r="H1709" i="11" s="1"/>
  <c r="H1710" i="11" s="1"/>
  <c r="H1711" i="11" s="1"/>
  <c r="H1712" i="11" s="1"/>
  <c r="H1713" i="11" s="1"/>
  <c r="H1714" i="11" s="1"/>
  <c r="H1715" i="11" s="1"/>
  <c r="H1716" i="11" s="1"/>
  <c r="H1717" i="11" s="1"/>
  <c r="H1718" i="11" s="1"/>
  <c r="H1719" i="11" s="1"/>
  <c r="H1720" i="11" s="1"/>
  <c r="H1721" i="11" s="1"/>
  <c r="H1722" i="11" s="1"/>
  <c r="H1723" i="11" s="1"/>
  <c r="H1724" i="11" s="1"/>
  <c r="H1725" i="11" s="1"/>
  <c r="H1726" i="11" s="1"/>
  <c r="H1727" i="11" s="1"/>
  <c r="H1728" i="11" s="1"/>
  <c r="H1729" i="11" s="1"/>
  <c r="H1730" i="11" s="1"/>
  <c r="H1731" i="11" s="1"/>
  <c r="H1732" i="11" s="1"/>
  <c r="H1733" i="11" s="1"/>
  <c r="H1734" i="11" s="1"/>
  <c r="H1735" i="11" s="1"/>
  <c r="H1736" i="11" s="1"/>
  <c r="H1737" i="11" s="1"/>
  <c r="H1738" i="11" s="1"/>
  <c r="H1739" i="11" s="1"/>
  <c r="H1740" i="11" s="1"/>
  <c r="H1741" i="11" s="1"/>
  <c r="H1742" i="11" s="1"/>
  <c r="H1743" i="11" s="1"/>
  <c r="H1744" i="11" s="1"/>
  <c r="H1745" i="11" s="1"/>
  <c r="H1746" i="11" s="1"/>
  <c r="H1747" i="11" s="1"/>
  <c r="H1748" i="11" s="1"/>
  <c r="H1749" i="11" s="1"/>
  <c r="H1750" i="11" s="1"/>
  <c r="H1751" i="11" s="1"/>
  <c r="H1752" i="11" s="1"/>
  <c r="H1753" i="11" s="1"/>
  <c r="H1754" i="11" s="1"/>
  <c r="H1755" i="11" s="1"/>
  <c r="H1756" i="11" s="1"/>
  <c r="H1757" i="11" s="1"/>
  <c r="H1758" i="11" s="1"/>
  <c r="H1759" i="11" s="1"/>
  <c r="H1760" i="11" s="1"/>
  <c r="H1761" i="11" s="1"/>
  <c r="H1762" i="11" s="1"/>
  <c r="H1763" i="11" s="1"/>
  <c r="H1764" i="11" s="1"/>
  <c r="H1765" i="11" s="1"/>
  <c r="H1766" i="11" s="1"/>
  <c r="H1767" i="11" s="1"/>
  <c r="H1768" i="11" s="1"/>
  <c r="H1769" i="11" s="1"/>
  <c r="H1770" i="11" s="1"/>
  <c r="H1771" i="11" s="1"/>
  <c r="H1772" i="11" s="1"/>
  <c r="H1773" i="11" s="1"/>
  <c r="H1774" i="11" s="1"/>
  <c r="H1775" i="11" s="1"/>
  <c r="H1776" i="11" s="1"/>
  <c r="H1777" i="11" s="1"/>
  <c r="H1778" i="11" s="1"/>
  <c r="H1779" i="11" s="1"/>
  <c r="H1780" i="11" s="1"/>
  <c r="H1781" i="11" s="1"/>
  <c r="H1782" i="11" s="1"/>
  <c r="H1783" i="11" s="1"/>
  <c r="H1784" i="11" s="1"/>
  <c r="H1785" i="11" s="1"/>
  <c r="H1786" i="11" s="1"/>
  <c r="H1787" i="11" s="1"/>
  <c r="H1788" i="11" s="1"/>
  <c r="H1789" i="11" s="1"/>
  <c r="H1790" i="11" s="1"/>
  <c r="H1791" i="11" s="1"/>
  <c r="H1792" i="11" s="1"/>
  <c r="H1793" i="11" s="1"/>
  <c r="H1794" i="11" s="1"/>
  <c r="H1795" i="11" s="1"/>
  <c r="H1796" i="11" s="1"/>
  <c r="H1797" i="11" s="1"/>
  <c r="H1798" i="11" s="1"/>
  <c r="H1799" i="11" s="1"/>
  <c r="H1800" i="11" s="1"/>
  <c r="H1801" i="11" s="1"/>
  <c r="H1802" i="11" s="1"/>
  <c r="H1803" i="11" s="1"/>
  <c r="H1804" i="11" s="1"/>
  <c r="H1805" i="11" s="1"/>
  <c r="H1806" i="11" s="1"/>
  <c r="H1807" i="11" s="1"/>
  <c r="H1808" i="11" s="1"/>
  <c r="H1809" i="11" s="1"/>
  <c r="H1810" i="11" s="1"/>
  <c r="H1811" i="11" s="1"/>
  <c r="H1812" i="11" s="1"/>
  <c r="H1813" i="11" s="1"/>
  <c r="H1814" i="11" s="1"/>
  <c r="H1815" i="11" s="1"/>
  <c r="H1816" i="11" s="1"/>
  <c r="H1817" i="11" s="1"/>
  <c r="H1818" i="11" s="1"/>
  <c r="H1819" i="11" s="1"/>
  <c r="H1820" i="11" s="1"/>
  <c r="H1821" i="11" s="1"/>
  <c r="H1822" i="11" s="1"/>
  <c r="H1823" i="11" s="1"/>
  <c r="H1824" i="11" s="1"/>
  <c r="H1825" i="11" s="1"/>
  <c r="H1826" i="11" s="1"/>
  <c r="H1827" i="11" s="1"/>
  <c r="H1828" i="11" s="1"/>
  <c r="H1829" i="11" s="1"/>
  <c r="H1830" i="11" s="1"/>
  <c r="H1831" i="11" s="1"/>
  <c r="H1832" i="11" s="1"/>
  <c r="H1833" i="11" s="1"/>
  <c r="H1834" i="11" s="1"/>
  <c r="H1835" i="11" s="1"/>
  <c r="H1836" i="11" s="1"/>
  <c r="H1837" i="11" s="1"/>
  <c r="H1838" i="11" s="1"/>
  <c r="H1839" i="11" s="1"/>
  <c r="H1840" i="11" s="1"/>
  <c r="H1841" i="11" s="1"/>
  <c r="H1842" i="11" s="1"/>
  <c r="H1843" i="11" s="1"/>
  <c r="H1844" i="11" s="1"/>
  <c r="H1845" i="11" s="1"/>
  <c r="H1846" i="11" s="1"/>
  <c r="H1847" i="11" s="1"/>
  <c r="H1848" i="11" s="1"/>
  <c r="H1849" i="11" s="1"/>
  <c r="H1850" i="11" s="1"/>
  <c r="H1851" i="11" s="1"/>
  <c r="H1852" i="11" s="1"/>
  <c r="H1853" i="11" s="1"/>
  <c r="H1854" i="11" s="1"/>
  <c r="H1855" i="11" s="1"/>
  <c r="H1856" i="11" s="1"/>
  <c r="H1857" i="11" s="1"/>
  <c r="H1858" i="11" s="1"/>
  <c r="H1859" i="11" s="1"/>
  <c r="H1860" i="11" s="1"/>
  <c r="H1861" i="11" s="1"/>
  <c r="H1862" i="11" s="1"/>
  <c r="H1863" i="11" s="1"/>
  <c r="H1864" i="11" s="1"/>
  <c r="H1865" i="11" s="1"/>
  <c r="H1866" i="11" s="1"/>
  <c r="H1867" i="11" s="1"/>
  <c r="H1868" i="11" s="1"/>
  <c r="H1869" i="11" s="1"/>
  <c r="H1870" i="11" s="1"/>
  <c r="H1871" i="11" s="1"/>
  <c r="H1872" i="11" s="1"/>
  <c r="H1873" i="11" s="1"/>
  <c r="H1874" i="11" s="1"/>
  <c r="H1875" i="11" s="1"/>
  <c r="H1876" i="11" s="1"/>
  <c r="H1877" i="11" s="1"/>
  <c r="H1878" i="11" s="1"/>
  <c r="H1879" i="11" s="1"/>
  <c r="H1880" i="11" s="1"/>
  <c r="H1881" i="11" s="1"/>
  <c r="H1882" i="11" s="1"/>
  <c r="H1883" i="11" s="1"/>
  <c r="H1884" i="11" s="1"/>
  <c r="H1885" i="11" s="1"/>
  <c r="H1886" i="11" s="1"/>
  <c r="H1887" i="11" s="1"/>
  <c r="H1888" i="11" s="1"/>
  <c r="H1889" i="11" s="1"/>
  <c r="H1890" i="11" s="1"/>
  <c r="H1891" i="11" s="1"/>
  <c r="H1892" i="11" s="1"/>
  <c r="H1893" i="11" s="1"/>
  <c r="H1894" i="11" s="1"/>
  <c r="H1895" i="11" s="1"/>
  <c r="H1896" i="11" s="1"/>
  <c r="H1897" i="11" s="1"/>
  <c r="H1898" i="11" s="1"/>
  <c r="H1899" i="11" s="1"/>
  <c r="H1900" i="11" s="1"/>
  <c r="H1901" i="11" s="1"/>
  <c r="H1902" i="11" s="1"/>
  <c r="H1903" i="11" s="1"/>
  <c r="H1904" i="11" s="1"/>
  <c r="H1905" i="11" s="1"/>
  <c r="H1906" i="11" s="1"/>
  <c r="H1907" i="11" s="1"/>
  <c r="H1908" i="11" s="1"/>
  <c r="H1909" i="11" s="1"/>
  <c r="H1910" i="11" s="1"/>
  <c r="H1911" i="11" s="1"/>
  <c r="H1912" i="11" s="1"/>
  <c r="H1913" i="11" s="1"/>
  <c r="H1914" i="11" s="1"/>
  <c r="H1915" i="11" s="1"/>
  <c r="H1916" i="11" s="1"/>
  <c r="H1917" i="11" s="1"/>
  <c r="H1918" i="11" s="1"/>
  <c r="H1919" i="11" s="1"/>
  <c r="H1920" i="11" s="1"/>
  <c r="H1921" i="11" s="1"/>
  <c r="H1922" i="11" s="1"/>
  <c r="H1923" i="11" s="1"/>
  <c r="H1924" i="11" s="1"/>
  <c r="H1925" i="11" s="1"/>
  <c r="H1926" i="11" s="1"/>
  <c r="H1927" i="11" s="1"/>
  <c r="H1928" i="11" s="1"/>
  <c r="H1929" i="11" s="1"/>
  <c r="H1930" i="11" s="1"/>
  <c r="H1931" i="11" s="1"/>
  <c r="H1932" i="11" s="1"/>
  <c r="H1933" i="11" s="1"/>
  <c r="H1934" i="11" s="1"/>
  <c r="H1935" i="11" s="1"/>
  <c r="H1936" i="11" s="1"/>
  <c r="H1937" i="11" s="1"/>
  <c r="H1938" i="11" s="1"/>
  <c r="H1939" i="11" s="1"/>
  <c r="H1940" i="11" s="1"/>
  <c r="H1941" i="11" s="1"/>
  <c r="H1942" i="11" s="1"/>
  <c r="H1943" i="11" s="1"/>
  <c r="H1944" i="11" s="1"/>
  <c r="H1945" i="11" s="1"/>
  <c r="H1946" i="11" s="1"/>
  <c r="H1947" i="11" s="1"/>
  <c r="H1948" i="11" s="1"/>
  <c r="H1949" i="11" s="1"/>
  <c r="H1950" i="11" s="1"/>
  <c r="H1951" i="11" s="1"/>
  <c r="H1952" i="11" s="1"/>
  <c r="H1953" i="11" s="1"/>
  <c r="H1954" i="11" s="1"/>
  <c r="H1955" i="11" s="1"/>
  <c r="H1956" i="11" s="1"/>
  <c r="H1957" i="11" s="1"/>
  <c r="H1958" i="11" s="1"/>
  <c r="H1959" i="11" s="1"/>
  <c r="H1960" i="11" s="1"/>
  <c r="H1961" i="11" s="1"/>
  <c r="H1962" i="11" s="1"/>
  <c r="H1963" i="11" s="1"/>
  <c r="H1964" i="11" s="1"/>
  <c r="H1965" i="11" s="1"/>
  <c r="H1966" i="11" s="1"/>
  <c r="H1967" i="11" s="1"/>
  <c r="H1968" i="11" s="1"/>
  <c r="H1969" i="11" s="1"/>
  <c r="H1970" i="11" s="1"/>
  <c r="H1971" i="11" s="1"/>
  <c r="H1972" i="11" s="1"/>
  <c r="H1973" i="11" s="1"/>
  <c r="H1974" i="11" s="1"/>
  <c r="H1975" i="11" s="1"/>
  <c r="H1976" i="11" s="1"/>
  <c r="H487" i="11"/>
  <c r="H488" i="11" s="1"/>
  <c r="H489" i="11" s="1"/>
  <c r="H3079" i="11"/>
  <c r="H2940" i="11"/>
  <c r="H2941" i="11" s="1"/>
  <c r="H419" i="11"/>
  <c r="H420" i="11" s="1"/>
  <c r="H421" i="11" s="1"/>
  <c r="H422" i="11" s="1"/>
  <c r="H3010" i="11"/>
  <c r="H3011" i="11" s="1"/>
  <c r="H3012" i="11" s="1"/>
  <c r="H3013" i="11" s="1"/>
  <c r="H3014" i="11" s="1"/>
  <c r="H3015" i="11" s="1"/>
  <c r="H3016" i="11" s="1"/>
  <c r="H3017" i="11" s="1"/>
  <c r="H3018" i="11" s="1"/>
  <c r="H3019" i="11" s="1"/>
  <c r="H3020" i="11" s="1"/>
  <c r="H3021" i="11" s="1"/>
  <c r="H3022" i="11" s="1"/>
  <c r="H3023" i="11" s="1"/>
  <c r="H3024" i="11" s="1"/>
  <c r="H3025" i="11" s="1"/>
  <c r="H3026" i="11" s="1"/>
  <c r="H3027" i="11" s="1"/>
  <c r="H3028" i="11" s="1"/>
  <c r="H3029" i="11" s="1"/>
  <c r="H3030" i="11" s="1"/>
  <c r="H3031" i="11" s="1"/>
  <c r="H3032" i="11" s="1"/>
  <c r="H3033" i="11" s="1"/>
  <c r="H3034" i="11" s="1"/>
  <c r="H3035" i="11" s="1"/>
  <c r="H2817" i="11"/>
  <c r="H2818" i="11" s="1"/>
  <c r="H2819" i="11" s="1"/>
  <c r="H638" i="11"/>
  <c r="H639" i="11" s="1"/>
  <c r="H1538" i="11"/>
  <c r="H1539" i="11" s="1"/>
  <c r="H1540" i="11" s="1"/>
  <c r="H1541" i="11" s="1"/>
  <c r="H1542" i="11" s="1"/>
  <c r="H1543" i="11" s="1"/>
  <c r="H3072" i="11"/>
  <c r="H1437" i="11"/>
  <c r="H1438" i="11" s="1"/>
  <c r="H2839" i="11"/>
  <c r="H1359" i="11"/>
  <c r="H1360" i="11" s="1"/>
  <c r="H1361" i="11" s="1"/>
  <c r="H1362" i="11" s="1"/>
  <c r="H2370" i="11"/>
  <c r="H2371" i="11" s="1"/>
  <c r="H2372" i="11" s="1"/>
  <c r="H2373" i="11" s="1"/>
  <c r="H2374" i="11" s="1"/>
  <c r="H2375" i="11" s="1"/>
  <c r="H3082" i="11"/>
  <c r="H2808" i="11"/>
  <c r="H2809" i="11" s="1"/>
  <c r="H2810" i="11" s="1"/>
  <c r="H2811" i="11" s="1"/>
  <c r="H2812" i="11" s="1"/>
  <c r="H2813" i="11" s="1"/>
  <c r="H2814" i="11" s="1"/>
  <c r="H3055" i="11"/>
  <c r="H3056" i="11" s="1"/>
  <c r="H3057" i="11" s="1"/>
  <c r="H3058" i="11" s="1"/>
  <c r="H3059" i="11" s="1"/>
  <c r="H3060" i="11" s="1"/>
  <c r="H3061" i="11" s="1"/>
  <c r="H3062" i="11" s="1"/>
  <c r="H2023" i="11"/>
  <c r="H2024" i="11" s="1"/>
  <c r="H2025" i="11" s="1"/>
  <c r="H2026" i="11" s="1"/>
  <c r="H2027" i="11" s="1"/>
  <c r="H2028" i="11" s="1"/>
  <c r="H2029" i="11" s="1"/>
  <c r="H2030" i="11" s="1"/>
  <c r="H3113" i="11"/>
  <c r="H3048" i="11"/>
  <c r="I1339" i="11"/>
  <c r="I2212" i="11"/>
  <c r="I1254" i="11"/>
  <c r="I481" i="11"/>
  <c r="I2417" i="11"/>
  <c r="I2146" i="11"/>
  <c r="I2757" i="11"/>
  <c r="I1398" i="11"/>
  <c r="I38" i="11"/>
  <c r="I2074" i="11"/>
  <c r="I3042" i="11"/>
  <c r="O19" i="3" s="1"/>
  <c r="I1979" i="11"/>
  <c r="I1550" i="11"/>
  <c r="I2155" i="11"/>
  <c r="I1379" i="11"/>
  <c r="I2820" i="11"/>
  <c r="I2382" i="11"/>
  <c r="I1299" i="11"/>
  <c r="I1048" i="11"/>
  <c r="I457" i="11"/>
  <c r="I403" i="11"/>
  <c r="I423" i="11"/>
  <c r="I1419" i="11"/>
  <c r="I3108" i="11"/>
  <c r="I1272" i="11"/>
  <c r="I41" i="11"/>
  <c r="I3136" i="11"/>
  <c r="I1042" i="11"/>
  <c r="I1987" i="11"/>
  <c r="I44" i="11"/>
  <c r="I452" i="11"/>
  <c r="I2752" i="11"/>
  <c r="I490" i="11"/>
  <c r="I2393" i="11"/>
  <c r="I2045" i="11"/>
  <c r="I391" i="11"/>
  <c r="I393" i="11"/>
  <c r="I2215" i="11"/>
  <c r="I2169" i="11"/>
  <c r="I2115" i="11"/>
  <c r="I2391" i="11"/>
  <c r="I1074" i="11"/>
  <c r="I1368" i="11"/>
  <c r="I3071" i="11"/>
  <c r="O24" i="3" s="1"/>
  <c r="I666" i="11"/>
  <c r="I1118" i="11"/>
  <c r="I603" i="11"/>
  <c r="I2804" i="11"/>
  <c r="O11" i="3" s="1"/>
  <c r="I563" i="11"/>
  <c r="I2178" i="11"/>
  <c r="I464" i="11"/>
  <c r="I407" i="11"/>
  <c r="I1544" i="11"/>
  <c r="I1353" i="11"/>
  <c r="I1143" i="11"/>
  <c r="I2088" i="11"/>
  <c r="I2194" i="11"/>
  <c r="I439" i="11"/>
  <c r="I2092" i="11"/>
  <c r="I652" i="11"/>
  <c r="I1065" i="11"/>
  <c r="I428" i="11"/>
  <c r="I1054" i="11"/>
  <c r="I1458" i="11"/>
  <c r="I2987" i="11"/>
  <c r="I1060" i="11"/>
  <c r="I2017" i="11"/>
  <c r="I601" i="11"/>
  <c r="I2099" i="11"/>
  <c r="I631" i="11"/>
  <c r="I803" i="11"/>
  <c r="I436" i="11"/>
  <c r="I579" i="11"/>
  <c r="I2777" i="11"/>
  <c r="O10" i="3" s="1"/>
  <c r="I17" i="11"/>
  <c r="I153" i="11"/>
  <c r="I484" i="11"/>
  <c r="I442" i="11"/>
  <c r="I1585" i="11"/>
  <c r="I1402" i="11"/>
  <c r="I613" i="11"/>
  <c r="I670" i="11"/>
  <c r="I3003" i="11"/>
  <c r="I687" i="11"/>
  <c r="I3047" i="11"/>
  <c r="I694" i="11"/>
  <c r="I1583" i="11"/>
  <c r="I605" i="11"/>
  <c r="I1285" i="11"/>
  <c r="I1561" i="11"/>
  <c r="I2376" i="11"/>
  <c r="I1341" i="11"/>
  <c r="I1977" i="11"/>
  <c r="I1552" i="11"/>
  <c r="I3119" i="11"/>
  <c r="O29" i="3" s="1"/>
  <c r="I2269" i="11"/>
  <c r="I2415" i="11"/>
  <c r="I2295" i="11"/>
  <c r="I2913" i="11"/>
  <c r="I2915" i="11"/>
  <c r="I2775" i="11"/>
  <c r="I2207" i="11"/>
  <c r="I413" i="11"/>
  <c r="I2031" i="11"/>
  <c r="I2197" i="11"/>
  <c r="I1382" i="11"/>
  <c r="I2865" i="11"/>
  <c r="I1392" i="11"/>
  <c r="I1376" i="11"/>
  <c r="I401" i="11"/>
  <c r="I1223" i="11"/>
  <c r="I3078" i="11"/>
  <c r="I2725" i="11"/>
  <c r="I1070" i="11"/>
  <c r="I2727" i="11"/>
  <c r="I3051" i="11"/>
  <c r="O21" i="3" s="1"/>
  <c r="I1243" i="11"/>
  <c r="I640" i="11"/>
  <c r="I3131" i="11"/>
  <c r="I2821" i="11"/>
  <c r="O12" i="3" s="1"/>
  <c r="I2953" i="11"/>
  <c r="I1537" i="11"/>
  <c r="I1330" i="11"/>
  <c r="I2921" i="11"/>
  <c r="I1363" i="11"/>
  <c r="I3132" i="11"/>
  <c r="O31" i="3" s="1"/>
  <c r="I2879" i="11"/>
  <c r="I1207" i="11"/>
  <c r="I3069" i="11"/>
  <c r="O22" i="3" s="1"/>
  <c r="I1281" i="11"/>
  <c r="O4" i="3" s="1"/>
  <c r="I691" i="11"/>
  <c r="I2970" i="11"/>
  <c r="I3080" i="11"/>
  <c r="I654" i="11"/>
  <c r="I2878" i="11"/>
  <c r="O15" i="3" s="1"/>
  <c r="I2967" i="11"/>
  <c r="O17" i="3" s="1"/>
  <c r="I3103" i="11"/>
  <c r="O28" i="3" s="1"/>
  <c r="I3102" i="11"/>
  <c r="O27" i="3" s="1"/>
  <c r="I3036" i="11"/>
  <c r="I2942" i="11"/>
  <c r="O16" i="3" s="1"/>
  <c r="I3070" i="11"/>
  <c r="O23" i="3" s="1"/>
  <c r="I3130" i="11"/>
  <c r="O30" i="3" s="1"/>
  <c r="P4" i="3" l="1"/>
  <c r="P30" i="3"/>
  <c r="P23" i="3"/>
  <c r="P16" i="3"/>
  <c r="P27" i="3"/>
  <c r="P28" i="3"/>
  <c r="P17" i="3"/>
  <c r="P15" i="3"/>
  <c r="P22" i="3"/>
  <c r="P31" i="3"/>
  <c r="P12" i="3"/>
  <c r="P21" i="3"/>
  <c r="P29" i="3"/>
  <c r="P10" i="3"/>
  <c r="P11" i="3"/>
  <c r="P24" i="3"/>
  <c r="P19" i="3"/>
  <c r="H3133" i="11"/>
  <c r="H3134" i="11" s="1"/>
  <c r="H3135" i="11" s="1"/>
  <c r="H2943" i="11"/>
  <c r="H2944" i="11" s="1"/>
  <c r="H2945" i="11" s="1"/>
  <c r="H1208" i="11"/>
  <c r="H1209" i="11" s="1"/>
  <c r="H1210" i="11" s="1"/>
  <c r="H1211" i="11" s="1"/>
  <c r="H1212" i="11" s="1"/>
  <c r="H1213" i="11" s="1"/>
  <c r="H2971" i="11"/>
  <c r="H1282" i="11"/>
  <c r="H2889" i="11"/>
  <c r="H2097" i="11"/>
  <c r="H2782" i="11"/>
  <c r="H1325" i="11"/>
  <c r="H2049" i="11"/>
  <c r="H3114" i="11"/>
  <c r="H2957" i="11"/>
  <c r="H3073" i="11"/>
  <c r="H655" i="11"/>
  <c r="H2849" i="11"/>
  <c r="H3049" i="11"/>
  <c r="H3104" i="11"/>
  <c r="I3083" i="11"/>
  <c r="O26" i="3" s="1"/>
  <c r="I1310" i="11"/>
  <c r="I677" i="11"/>
  <c r="I1563" i="11"/>
  <c r="I1116" i="11"/>
  <c r="I1326" i="11"/>
  <c r="I1439" i="11"/>
  <c r="I3076" i="11"/>
  <c r="O25" i="3" s="1"/>
  <c r="I2289" i="11"/>
  <c r="P25" i="3" l="1"/>
  <c r="P26" i="3"/>
  <c r="H3115" i="11"/>
  <c r="H2098" i="11"/>
  <c r="H3105" i="11"/>
  <c r="H1283" i="11"/>
  <c r="H656" i="11"/>
  <c r="H3074" i="11"/>
  <c r="H2050" i="11"/>
  <c r="H2783" i="11"/>
  <c r="H2890" i="11"/>
  <c r="H2850" i="11"/>
  <c r="H2972" i="11"/>
  <c r="H2958" i="11"/>
  <c r="H2973" i="11" l="1"/>
  <c r="H2851" i="11"/>
  <c r="H3116" i="11"/>
  <c r="H2959" i="11"/>
  <c r="H2891" i="11"/>
  <c r="H2784" i="11"/>
  <c r="H2051" i="11"/>
  <c r="H3075" i="11"/>
  <c r="H657" i="11"/>
  <c r="H3106" i="11"/>
  <c r="H2052" i="11" l="1"/>
  <c r="H3117" i="11"/>
  <c r="H2974" i="11"/>
  <c r="H2892" i="11"/>
  <c r="H3107" i="11"/>
  <c r="H2785" i="11"/>
  <c r="H2960" i="11"/>
  <c r="H658" i="11"/>
  <c r="H2852" i="11"/>
  <c r="H659" i="11" l="1"/>
  <c r="H2961" i="11"/>
  <c r="H2786" i="11"/>
  <c r="H2893" i="11"/>
  <c r="H2975" i="11"/>
  <c r="H3118" i="11"/>
  <c r="H2853" i="11"/>
  <c r="H2053" i="11"/>
  <c r="H2054" i="11" l="1"/>
  <c r="H2854" i="11"/>
  <c r="H2976" i="11"/>
  <c r="H2894" i="11"/>
  <c r="H2787" i="11"/>
  <c r="H2962" i="11"/>
  <c r="H660" i="11"/>
  <c r="H661" i="11" l="1"/>
  <c r="H2963" i="11"/>
  <c r="H2788" i="11"/>
  <c r="H2895" i="11"/>
  <c r="H2977" i="11"/>
  <c r="H2855" i="11"/>
  <c r="H2055" i="11"/>
  <c r="H2978" i="11" l="1"/>
  <c r="H2896" i="11"/>
  <c r="H2789" i="11"/>
  <c r="H2056" i="11"/>
  <c r="H2964" i="11"/>
  <c r="H2856" i="11"/>
  <c r="H662" i="11"/>
  <c r="H2965" i="11" l="1"/>
  <c r="H2057" i="11"/>
  <c r="H2790" i="11"/>
  <c r="H663" i="11"/>
  <c r="H2897" i="11"/>
  <c r="H2857" i="11"/>
  <c r="H2979" i="11"/>
  <c r="H664" i="11" l="1"/>
  <c r="H2791" i="11"/>
  <c r="H2980" i="11"/>
  <c r="H2058" i="11"/>
  <c r="H2858" i="11"/>
  <c r="H2859" i="11" l="1"/>
  <c r="H2059" i="11"/>
  <c r="H2981" i="11"/>
  <c r="H2792" i="11"/>
  <c r="H2793" i="11" l="1"/>
  <c r="H2060" i="11"/>
  <c r="H2982" i="11"/>
  <c r="H2860" i="11"/>
  <c r="H2861" i="11" l="1"/>
  <c r="H2983" i="11"/>
  <c r="H2061" i="11"/>
  <c r="H2794" i="11"/>
  <c r="H2795" i="11" l="1"/>
  <c r="H2062" i="11"/>
  <c r="H2984" i="11"/>
  <c r="H2862" i="11"/>
  <c r="H2863" i="11" l="1"/>
  <c r="H2985" i="11"/>
  <c r="H2063" i="11"/>
  <c r="H2796" i="11"/>
  <c r="H2797" i="11" l="1"/>
  <c r="H2064" i="11"/>
  <c r="H2986" i="11"/>
  <c r="H2864" i="11"/>
  <c r="H2065" i="11" l="1"/>
  <c r="H2798" i="11"/>
  <c r="H2799" i="11" l="1"/>
  <c r="H2066" i="11"/>
  <c r="H2067" i="11" l="1"/>
  <c r="H2800" i="11"/>
  <c r="H2801" i="11" l="1"/>
  <c r="H2068" i="11"/>
  <c r="H2069" i="11" l="1"/>
  <c r="H2802" i="11"/>
  <c r="H2803"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44A790-82AF-4F0E-B218-D621550AAC7D}" keepAlive="1" name="Query - Supplemental Type Certificates (STC)" description="Connection to the 'Supplemental Type Certificates (STC)' query in the workbook." type="5" refreshedVersion="7" background="1" saveData="1">
    <dbPr connection="Provider=Microsoft.Mashup.OleDb.1;Data Source=$Workbook$;Location=&quot;Supplemental Type Certificates (STC)&quot;;Extended Properties=&quot;&quot;" command="SELECT * FROM [Supplemental Type Certificates (STC)]"/>
  </connection>
  <connection id="2" xr16:uid="{84C63F5A-D51E-48C8-BBAE-60BDD135D18F}" keepAlive="1" name="Query - Supplemental Type Certificates (STC) (2)" description="Connection to the 'Supplemental Type Certificates (STC) (2)' query in the workbook." type="5" refreshedVersion="7" background="1" saveData="1">
    <dbPr connection="Provider=Microsoft.Mashup.OleDb.1;Data Source=$Workbook$;Location=&quot;Supplemental Type Certificates (STC) (2)&quot;;Extended Properties=&quot;&quot;" command="SELECT * FROM [Supplemental Type Certificates (STC) (2)]"/>
  </connection>
  <connection id="3" xr16:uid="{A66E9D28-B3DA-4033-BDC4-BCCCD594533C}" keepAlive="1" name="Query - Supplemental Type Certificates (STC) (3)" description="Connection to the 'Supplemental Type Certificates (STC) (3)' query in the workbook." type="5" refreshedVersion="7" background="1" saveData="1">
    <dbPr connection="Provider=Microsoft.Mashup.OleDb.1;Data Source=$Workbook$;Location=&quot;Supplemental Type Certificates (STC) (3)&quot;;Extended Properties=&quot;&quot;" command="SELECT * FROM [Supplemental Type Certificates (STC) (3)]"/>
  </connection>
  <connection id="4" xr16:uid="{ACDE75F9-AD55-4493-930E-9F4FDBEBFE8E}" keepAlive="1" name="Query - Supplemental Type Certificates (STC) (4)" description="Connection to the 'Supplemental Type Certificates (STC) (4)' query in the workbook." type="5" refreshedVersion="7" background="1" saveData="1">
    <dbPr connection="Provider=Microsoft.Mashup.OleDb.1;Data Source=$Workbook$;Location=&quot;Supplemental Type Certificates (STC) (4)&quot;;Extended Properties=&quot;&quot;" command="SELECT * FROM [Supplemental Type Certificates (STC) (4)]"/>
  </connection>
  <connection id="5" xr16:uid="{6FCB30CA-CDF9-4AC8-81D9-DCF01BD7D751}" keepAlive="1" name="Query - Supplemental Type Certificates (STC) (5)" description="Connection to the 'Supplemental Type Certificates (STC) (5)' query in the workbook." type="5" refreshedVersion="7" background="1" saveData="1">
    <dbPr connection="Provider=Microsoft.Mashup.OleDb.1;Data Source=$Workbook$;Location=&quot;Supplemental Type Certificates (STC) (5)&quot;;Extended Properties=&quot;&quot;" command="SELECT * FROM [Supplemental Type Certificates (STC) (5)]"/>
  </connection>
</connections>
</file>

<file path=xl/sharedStrings.xml><?xml version="1.0" encoding="utf-8"?>
<sst xmlns="http://schemas.openxmlformats.org/spreadsheetml/2006/main" count="30520" uniqueCount="1993">
  <si>
    <t>Column1</t>
  </si>
  <si>
    <t>Column8</t>
  </si>
  <si>
    <t>Column9</t>
  </si>
  <si>
    <t>Column10</t>
  </si>
  <si>
    <t>Column11</t>
  </si>
  <si>
    <t>Column12</t>
  </si>
  <si>
    <t>Column13</t>
  </si>
  <si>
    <t>STC Number</t>
  </si>
  <si>
    <t>Description</t>
  </si>
  <si>
    <t>Status</t>
  </si>
  <si>
    <t>CFR Part Reference</t>
  </si>
  <si>
    <t>STC Holder</t>
  </si>
  <si>
    <t>Office of Primary Responsibility</t>
  </si>
  <si>
    <t>TC Number</t>
  </si>
  <si>
    <t>Make</t>
  </si>
  <si>
    <t>Model/Series</t>
  </si>
  <si>
    <t>Product Type</t>
  </si>
  <si>
    <t>Product Subtype</t>
  </si>
  <si>
    <t>CFR Subpart/Appendix Reference</t>
  </si>
  <si>
    <t>CFR Section Reference</t>
  </si>
  <si>
    <t>SA00744DE</t>
  </si>
  <si>
    <t>Installation of the Automatic Dependent Surveillance  Broadcast (ADS-B) Out Equipment using a Trig Avionics TT31 Transponder and an approved position sensor</t>
  </si>
  <si>
    <t>Current</t>
  </si>
  <si>
    <t>Part 21 | Part 23 | Part 25 | Part 27 | Part 29</t>
  </si>
  <si>
    <t>Peregrine</t>
  </si>
  <si>
    <t>Denver ACO Branch, Tel: +1 (303) 342-1080</t>
  </si>
  <si>
    <t>A-791 | A10EU | A9EU | 7A11 | 7A12 | A11WE | A17WE | 1A3 | A18CE | A21CE | A36EU | A29EU | A1CE | 3A15 | A-777 | 5A3 | 5A4 | 3A16 | A23CE | A12CE | 3A20 | A29CE | A30CE | TC 779 | A-773 | A-768 | 3A19 | A-799 | 3A12 | 3A17 | A13CE | A20CE | 5A6 | 3A13 | 3A24 | A-790 | A4CE | A16CE | 3A21 | 3A10 | 3A25 | A2CE | A6CE | A7CE | A25CE | A42EU | A18EU | A34CE | A00009CH | A12SO | A00006SE | A47CE | TA4CH | 7A13 | A16EU | 1A21 | A55EU | A69EU | A67EU | A64EU | A7EA | A13EA | A-780 | A00011LA | A75EU | A49CE | A57EU | A-717 | 3A18 | A-804 | A2WI | 3A1 | A6SW | 2A3 | 7A5 | A-813 | 7A15 | 1A4 | 1A6 | 1A10 | 1A15 | 2A13 | A1EA | A20SO | A8EA | A3SO | A7SO | A18SO | A19SO | A25SO | A44CE | 1A13 | A-782 | A-769 | A73EU | A17SO | 7A14 | A51EU | A6EA | A-766 | A46CE | A11EA | A16EA | 6A1 | 2A4 | A12SW | A-767 | A-806 | A-815 | A19EA | A31EU | ATC 542 | A68EU | TA5CH | A76EU</t>
  </si>
  <si>
    <t>AD Holdings Inc</t>
  </si>
  <si>
    <t>T-211</t>
  </si>
  <si>
    <t>Aircraft</t>
  </si>
  <si>
    <t>Small Airplane</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</si>
  <si>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23.1431</t>
  </si>
  <si>
    <t>Aermacchi S.p.A.</t>
  </si>
  <si>
    <t>F.260</t>
  </si>
  <si>
    <t>F.260B</t>
  </si>
  <si>
    <t>F.260C</t>
  </si>
  <si>
    <t>F.260D</t>
  </si>
  <si>
    <t>S.205 - 18/F</t>
  </si>
  <si>
    <t>S.205 - 18/R</t>
  </si>
  <si>
    <t>S.205 - 20/F</t>
  </si>
  <si>
    <t>S.205 - 20/R</t>
  </si>
  <si>
    <t/>
  </si>
  <si>
    <t>S.205 - 22/R</t>
  </si>
  <si>
    <t>S.208</t>
  </si>
  <si>
    <t>S.208A</t>
  </si>
  <si>
    <t>Aeromere S.A.</t>
  </si>
  <si>
    <t>Aeronautica Macchi S.p.A.</t>
  </si>
  <si>
    <t>Aerostar Aircraft Corporation</t>
  </si>
  <si>
    <t>400</t>
  </si>
  <si>
    <t>Alexandria Aircraft, LLC</t>
  </si>
  <si>
    <t>American Champion Aircraft Corp.</t>
  </si>
  <si>
    <t>APEX Aircraft</t>
  </si>
  <si>
    <t>B-N Group Ltd.</t>
  </si>
  <si>
    <t>Beechcraft Corporation</t>
  </si>
  <si>
    <t>35</t>
  </si>
  <si>
    <t>36</t>
  </si>
  <si>
    <t>Bellanca Aircraft Corporation</t>
  </si>
  <si>
    <t>Cessna Aircraft Company</t>
  </si>
  <si>
    <t>182</t>
  </si>
  <si>
    <t>182A</t>
  </si>
  <si>
    <t>182B</t>
  </si>
  <si>
    <t>182C</t>
  </si>
  <si>
    <t>182D</t>
  </si>
  <si>
    <t>182E</t>
  </si>
  <si>
    <t>182F</t>
  </si>
  <si>
    <t>182G</t>
  </si>
  <si>
    <t>182H</t>
  </si>
  <si>
    <t>182J</t>
  </si>
  <si>
    <t>182K</t>
  </si>
  <si>
    <t>182L</t>
  </si>
  <si>
    <t>182M</t>
  </si>
  <si>
    <t>182N</t>
  </si>
  <si>
    <t>182P</t>
  </si>
  <si>
    <t>182Q</t>
  </si>
  <si>
    <t>182R</t>
  </si>
  <si>
    <t>182S</t>
  </si>
  <si>
    <t>182T</t>
  </si>
  <si>
    <t>R182</t>
  </si>
  <si>
    <t>T182</t>
  </si>
  <si>
    <t>T182T</t>
  </si>
  <si>
    <t>TR182</t>
  </si>
  <si>
    <t>Cirrus Design Corporation</t>
  </si>
  <si>
    <t>Commander Aircraft Corporation</t>
  </si>
  <si>
    <t>Cub Crafters, Inc.</t>
  </si>
  <si>
    <t>Diamond Aircraft Industries GmbH</t>
  </si>
  <si>
    <t>Diamond Aircraft Industries Inc</t>
  </si>
  <si>
    <t>Dornier-Werke GmbH</t>
  </si>
  <si>
    <t>Dornier Luftfahrt GmbH</t>
  </si>
  <si>
    <t>Dynac Aerospace Corporation</t>
  </si>
  <si>
    <t>EADS-PZL Warszawa-Okecie S.A.</t>
  </si>
  <si>
    <t>Extra Flugzeugproduktions-und Vertriebs-GmbH</t>
  </si>
  <si>
    <t>FLS Aerospace (Lovaux) Ltd.</t>
  </si>
  <si>
    <t>Found Aircraft Canada, Inc.</t>
  </si>
  <si>
    <t>Found Brothers Aviation Limited</t>
  </si>
  <si>
    <t>FS 2003 Corp.</t>
  </si>
  <si>
    <t>GA 8 Airvan (Pty) Ltd</t>
  </si>
  <si>
    <t>General Avia Costruzioni Aeronautiche</t>
  </si>
  <si>
    <t>Grob-Werke</t>
  </si>
  <si>
    <t>Howard Aircraft Foundation</t>
  </si>
  <si>
    <t>Interceptor Aircraft Inc</t>
  </si>
  <si>
    <t>JGS Properties, LLC</t>
  </si>
  <si>
    <t>King's Engineering Fellowship, The</t>
  </si>
  <si>
    <t>MICCO Aircraft Company</t>
  </si>
  <si>
    <t>Mooney Aircraft Corporation</t>
  </si>
  <si>
    <t>Mooney International Corporation</t>
  </si>
  <si>
    <t>Nardi S.A.</t>
  </si>
  <si>
    <t>Piaggio &amp; C.</t>
  </si>
  <si>
    <t>Pilatus Aircraft Limited</t>
  </si>
  <si>
    <t>Piper Aircraft, Inc.</t>
  </si>
  <si>
    <t>PA-46-350P</t>
  </si>
  <si>
    <t>PA-46R-350T</t>
  </si>
  <si>
    <t>Polskie Zaklady Lotnieze Spolka zo.o</t>
  </si>
  <si>
    <t>Revo, Incorporated</t>
  </si>
  <si>
    <t>Sierra Hotel Aero, Inc.</t>
  </si>
  <si>
    <t>Sky Enterprises, Inc.</t>
  </si>
  <si>
    <t>Slingsby Aviation Ltd.</t>
  </si>
  <si>
    <t>SOCATA - Groupe Aerospatiale</t>
  </si>
  <si>
    <t>SOCATA</t>
  </si>
  <si>
    <t>STOL Aircraft Corporation</t>
  </si>
  <si>
    <t>Swift Museum Foundation, Inc.</t>
  </si>
  <si>
    <t>Symphony Aircraft Industries Inc</t>
  </si>
  <si>
    <t>True Flight Holdings LLC</t>
  </si>
  <si>
    <t>Twin Commander Aircraft LLC</t>
  </si>
  <si>
    <t>Univair Aircraft Corporation</t>
  </si>
  <si>
    <t>Viking Air Limited</t>
  </si>
  <si>
    <t>Vulcanair S.p.A.</t>
  </si>
  <si>
    <t>Waco Aircraft Company, The</t>
  </si>
  <si>
    <t>WSK PZL Mielec and OBR SK Mielec</t>
  </si>
  <si>
    <t>Zenair Ltd.</t>
  </si>
  <si>
    <t>Zlin Aircraft a.s.</t>
  </si>
  <si>
    <t>SA00756DE</t>
  </si>
  <si>
    <t>Installation of Automatic Dependent Surveillance  Broadcast (ADS-B) Out Equipment using a Trig Avionics TT22 Transponder and an approved Global Positioning System (GPS) Position Sensor</t>
  </si>
  <si>
    <t>A10EU | A9EU | 7A11 | 7A12 | A11WE | A17WE | 1A3 | A18CE | A21CE | A36EU | A8SO | A29EU | A1CE | 3A15 | A-777 | 5A3 | 5A4 | 3A16 | A23CE | A12CE | 3A20 | A29CE | A30CE | TC 779 | A-773 | A-768 | 5A2 | 3A19 | A-799 | 3A12 | 3A17 | A13CE | A20CE | 5A6 | 3A13 | 3A24 | A-790 | A4CE | A16CE | 3A21 | 3A10 | 3A25 | A2CE | A6CE | A7CE | A25CE | A42EU | A18EU | A34CE | A12SO | 7A13 | A16EU | 1A21 | A55EU | A7EA | A13EA | A-780 | A-717 | 3A18 | A5SW | 3A23 | 3A1 | A6SW | 2A3 | 7A5 | A-813 | 7A15 | 1A4 | 1A6 | 1A10 | 1A15 | 2A13 | A1EA | A20SO | A8EA | A3SO | A7SO | A18SO | A23SO | A19SO | A25SO | 1A13 | A-782 | A-769 | A17SO | 7A14 | A51EU | A6EA | A-766 | A28CE | A11EA | A16EA | 6A1 | 2A4 | A12SW | A-767 | A-806 | A-815 | A19EA</t>
  </si>
  <si>
    <t>Sec. 111 | Sec. 113 | Sec. 115 | Sec. 117 | Sec. 119 | Sec. 120 | Sec. 21.47 | Sec. 21.101 | Sec. 21.115 | Sec. 21.120 | Sec. 23.301 | Sec. 23.303 | Sec. 23.305 | Sec. 23.307 | Sec. 23.321 | Sec. 23.471 | Sec. 23.561 | Sec. 23.601 | Sec. 23.603 | Sec. 23.605 | Sec. 23.607 | Sec. 23.609 | Sec. 23.611 | Sec. 23.613 | Sec. 23.619 | Sec. 23.625 | Sec. 23.671 | Sec. 23.771 | Sec. 23.773 | Sec. 23.777 | Sec. 23.1301 | Sec. 23.1309 | Sec. 23.1322 | Sec. 23.1351 | Sec. 23.1357 | Sec. 23.1359 | Sec. 23.1365 | Sec. 23.1381 | Sec. 23.1431</t>
  </si>
  <si>
    <t>Aviat Aircraft Inc</t>
  </si>
  <si>
    <t>M7 Aerospace LLC</t>
  </si>
  <si>
    <t>Maule Aerospace Technology, Inc.</t>
  </si>
  <si>
    <t>Textron Aviation Inc.</t>
  </si>
  <si>
    <t>SA00762DE</t>
  </si>
  <si>
    <t>Installation of the MidContinent MD302 Standby Digital Flight Instrument System</t>
  </si>
  <si>
    <t>Part 21 | Part 23</t>
  </si>
  <si>
    <t>A25SO</t>
  </si>
  <si>
    <t>Sec. 111 | Sec. 113 | Sec. 115 | Sec. 117 | Sec. 119 | Sec. 120 | Sec. 21.47 | Sec. 21.93 | Sec. 23.1311</t>
  </si>
  <si>
    <t>PA-46-500TP</t>
  </si>
  <si>
    <t>SA00765DE</t>
  </si>
  <si>
    <t>Installation of Automatic Dependent Surveillance  Broadcast (ADS-B) Out functionality using the BendixKing KT74 Transponder and qualified position sensor</t>
  </si>
  <si>
    <t>A-791 | A10EU | A9EU | 7A11 | 7A12 | A11WE | A17WE | 1A3 | A18CE | A21CE | A36EU | A29EU | A-773 | A42EU | A18EU | A00009CH | A12SO | A47CE | TA4CH | 1A21 | A55EU | A69EU | A67EU | A64EU | A7EA | A13EA | A-780 | A00011LA | A75EU | A49CE | A57EU | A-717 | 3A18 | A-804 | A2WI | A6EA | A2PC | A10SW | 3A1 | A6SW | 2A3 | 7A5 | A50CE | A-813 | A78EU | 7A15 | 1A4 | 1A6 | 1A10 | 1A15 | 2A13 | A1EA | A20SO | A8EA | A3SO | A7SO | A18SO | A19SO | A25SO | A44CE | A54EU | 1A13 | 7A13 | A16EU | A15EU | A-782 | A-769 | A73EU | A17SO | 7A14 | A51EU | A60EU | A-766 | A46CE | A-768 | 3A19 | A-799 | 3A12 | 3A17 | A13CE | A20CE | 5A6 | 3A13 | 3A24 | A-790 | A1CE | A24CE | A4CE | A16CE | A37CE | 3A21 | 3A10 | 3A25 | A2CE | A6CE | 3A15 | A-777 | A7CE | A25CE | A28CE | 5A3 | 5A4 | A1WI | 3A16 | A23CE | A12CE | 3A20 | A29CE | A30CE | A14CE | A31CE | TC 779 | A34CE | A00006SE | A11EA | A16EA | 6A1 | 2A4 | A12SW | A-767 | A-806 | A-815 | A9EA | A19EA | A31EU | A61EU | ATC 542 | A68EU | TA5CH | A76EU</t>
  </si>
  <si>
    <t>Sec. 111 | Sec. 113 | Sec. 115 | Sec. 117 | Sec. 119 | Sec. 120 | Sec. 21.101 | Sec. 21.115 | Sec. 23.301 | Sec. 23.303 | Sec. 23.305 | Sec. 23.307 | Sec. 23.321 | Sec. 23.471 | Sec. 23.561 | Sec. 23.601 | Sec. 23.603 | Sec. 23.605 | Sec. 23.607 | Sec. 23.609 | Sec. 23.611 | Sec. 23.613 | Sec. 23.619 | Sec. 23.625 | Sec. 23.671 | Sec. 23.771 | Sec. 23.773 | Sec. 23.777 | Sec. 23.1301 | Sec. 23.1309 | Sec. 23.1322 | Sec. 23.1325 | Sec. 23.1351 | Sec. 23.1357 | Sec. 23.1359 | Sec. 23.1365 | Sec. 23.1431</t>
  </si>
  <si>
    <t>Extra Flugzeugproduktions- und Vertriebs- GmbH</t>
  </si>
  <si>
    <t>GROB Aircraft AG</t>
  </si>
  <si>
    <t>Legend Aviation &amp; Marine, LLC</t>
  </si>
  <si>
    <t>Mitsubishi Heavy Industries, Ltd.</t>
  </si>
  <si>
    <t>Pacific Aerospace Limited</t>
  </si>
  <si>
    <t>Reims Aviation S.A.</t>
  </si>
  <si>
    <t>RUAG Aerospace Services GmbH</t>
  </si>
  <si>
    <t>Short Brothers &amp; Harland Ltd.</t>
  </si>
  <si>
    <t>208</t>
  </si>
  <si>
    <t>208B</t>
  </si>
  <si>
    <t>Topcub Aircraft, Inc</t>
  </si>
  <si>
    <t>SA00765DE Page 2</t>
  </si>
  <si>
    <t>3A13</t>
  </si>
  <si>
    <t>SA01031DE</t>
  </si>
  <si>
    <t>Installation of the Garmin GSR 56 SATCOM transceiver and Flightstream 210 transceiver</t>
  </si>
  <si>
    <t>A00007SE</t>
  </si>
  <si>
    <t>Daher Aircraft Design, LLC</t>
  </si>
  <si>
    <t>Kodiak 100</t>
  </si>
  <si>
    <t>Sec. 21.47 | Sec. 21.101 | Sec. 21.115 | Sec. 21.120</t>
  </si>
  <si>
    <t>SA01822WI</t>
  </si>
  <si>
    <t>Installation of a True Blue TB44 Lithium Ion Battery.</t>
  </si>
  <si>
    <t>Mid-Continent Instruments and Avionics</t>
  </si>
  <si>
    <t>Wichita ACO Branch, Tel: +1 (316) 946-4100</t>
  </si>
  <si>
    <t>A37CE</t>
  </si>
  <si>
    <t>Sec. 111 | Sec. 113 | Sec. 115 | Sec. 117 | Sec. 119 | Sec. 120 | Sec. 21.47 | Sec. 21.101 | Sec. 21.115 | Sec. 21.120</t>
  </si>
  <si>
    <t>SA01835WI</t>
  </si>
  <si>
    <t>Installation of Trig Avionics TY-96 or TY-97 VHF Communications Radio</t>
  </si>
  <si>
    <t>A-791 | A10EU | A9EU | 7A11 | 7A12 | A11WE | A17WE | 1A3 | A18CE | A21CE | A36EU | A29EU | 5A3 | 5A4 | A23CE | A12CE | A29CE | A30CE | TC 779 | A-773 | A42EU | A18EU | A00009CH | A12SO | A47CE | TA4CH | 1A21 | A55EU | A69EU | A67EU | A64EU | A7EA | A13EA | A-780 | A00011LA | A75EU | A49CE | A57EU | A-717 | 3A18 | A-804 | A2WI | 3A23 | 3A1 | A6SW | 2A3 | 7A5 | A-813 | 7A15 | 1A4 | 1A6 | 1A10 | 1A15 | 2A13 | A1EA | A20SO | A8EA | A3SO | A7SO | A18SO | A19SO | A25SO | A44CE | 1A13 | 7A13 | A16EU | A-782 | A-769 | A73EU | A17SO | 7A14 | A51EU | A6EA | A-766 | A46CE | A-768 | 3A19 | A-799 | 3A12 | 3A17 | A13CE | A20CE | 5A6 | 3A13 | 3A24 | A-790 | A1CE | A4CE | A16CE | 3A21 | 3A10 | 3A25 | A2CE | A6CE | 3A15 | A-777 | A7CE | A25CE | 3A16 | 3A20 | A34CE | A00006SE | A11EA | A16EA | 6A1 | 2A4 | A12SW | A-767 | A-806 | A-815 | A19EA | A31EU | ATC 542 | A68EU | TA5CH | A76EU</t>
  </si>
  <si>
    <t>Sec. 111 | Sec. 113 | Sec. 115 | Sec. 117 | Sec. 119 | Sec. 120 | Sec. 21.47 | Sec. 21.101 | Sec. 21.115 | Sec. 21.120 | Sec. 23.301 | Sec. 23.303 | Sec. 23.305 | Sec. 23.307 | Sec. 23.337 | Sec. 23.341 | Sec. 23.473 | Sec. 23.561 | Sec. 23.601 | Sec. 23.603 | Sec. 23.605 | Sec. 23.607 | Sec. 23.609 | Sec. 23.611 | Sec. 23.613 | Sec. 23.619 | Sec. 23.625 | Sec. 23.671 | Sec. 23.771 | Sec. 23.773 | Sec. 23.777 | Sec. 23.1301 | Sec. 23.1309 | Sec. 23.1311 | Sec. 23.1321 | Sec. 23.1351 | Sec. 23.1357 | Sec. 23.1359 | Sec. 23.1365 | Sec. 23.1431</t>
  </si>
  <si>
    <t>SR00764DE</t>
  </si>
  <si>
    <t>Installation of Automatic Dependent Surveillance - Broadcast (ADS-B) Out functionality using the Trig Avionics TT22 Transponder and Freeflight Systems 1201 Global Positioning System (GPS) with Wide Area Augmentation System (WAAS)</t>
  </si>
  <si>
    <t>Part 21 | Part 29</t>
  </si>
  <si>
    <t>H1NE</t>
  </si>
  <si>
    <t>Sikorsky Aircraft Corporation</t>
  </si>
  <si>
    <t>S-76A</t>
  </si>
  <si>
    <t>Rotorcraft</t>
  </si>
  <si>
    <t>Sec. 21.47 | Sec. 21.93 | Sec. 21.101 | Sec. 21.115 | Sec. 21.120</t>
  </si>
  <si>
    <t>S-76B</t>
  </si>
  <si>
    <t>S-76C</t>
  </si>
  <si>
    <t>SR00821DE</t>
  </si>
  <si>
    <t>Installation of Automatic Dependent Surveillance - Broadcast (ADS-B) Out and in functionality using the BendixKing KT74 Transponder and qualified position sensor and ADS-B In Receiver</t>
  </si>
  <si>
    <t>H88EU | H9EU | H11EU | H2SW | R00001RC | H3WE | H10WE</t>
  </si>
  <si>
    <t>Airbus Helicopters Deutschland GmbH</t>
  </si>
  <si>
    <t>EC135 P1</t>
  </si>
  <si>
    <t>Sec. 111 | Sec. 113 | Sec. 115 | Sec. 117 | Sec. 119 | Sec. 120 | Sec. 21.47 | Sec. 21.101 | Sec. 21.115 | Sec. 21.120 | Sec. 27.251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t>
  </si>
  <si>
    <t>EC135 P2</t>
  </si>
  <si>
    <t>EC135 P2+</t>
  </si>
  <si>
    <t>EC135 T1</t>
  </si>
  <si>
    <t>EC135 T2</t>
  </si>
  <si>
    <t>EC135 T2+</t>
  </si>
  <si>
    <t>EC135P3</t>
  </si>
  <si>
    <t>EC135T3</t>
  </si>
  <si>
    <t>Airbus Helicopters</t>
  </si>
  <si>
    <t>Bell Helicopter Textron Canada Limited</t>
  </si>
  <si>
    <t>MD Helicopters, Inc.</t>
  </si>
  <si>
    <t>Robinson Helicopter Company</t>
  </si>
  <si>
    <t>SR00828DE</t>
  </si>
  <si>
    <t>Installation of Automatic Dependent Surveillance  Broadcast (ADS-B) Out functionality using the Garmin G330ES or G33H ES Transponder and qualified position sensor</t>
  </si>
  <si>
    <t>H7EU | H88EU | H9EU | H2SW</t>
  </si>
  <si>
    <t>Agusta S.p.A.</t>
  </si>
  <si>
    <t>A109</t>
  </si>
  <si>
    <t>Sec. 111 | Sec. 113 | Sec. 115 | Sec. 117 | Sec. 119 | Sec. 120 | Sec. 21.47 | Sec. 21.101 | Sec. 21.115 | Sec. 21.120 | Sec. 27.301 | Sec. 27.303 | Sec. 27.305 | Sec. 27.307 | Sec. 27.337 | Sec. 27.341 | Sec. 27.471 | Sec. 27.561 | Sec. 27.601 | Sec. 27.603 | Sec. 27.605 | Sec. 27.607 | Sec. 27.609 | Sec. 27.610 | Sec. 27.611 | Sec. 27.613 | Sec. 27.619 | Sec. 27.625 | Sec. 27.671 | Sec. 27.771 | Sec. 27.773 | Sec. 27.777 | Sec. 27.1301 | Sec. 27.1307 | Sec. 27.1309 | Sec. 27.1316 | Sec. 27.1317 | Sec. 27.1321 | Sec. 27.1322 | Sec. 27.1351 | Sec. 27.1357 | Sec. 27.1365 | Sec. 27.1381 | Sec. 27.1529 | Sec. 27.1541 | Sec. 27.1581 | Sec. 27.1583 | Sec. 27.1585</t>
  </si>
  <si>
    <t>SR00847DE</t>
  </si>
  <si>
    <t>Replacement of Honeywell (formerly Sperry) ED-800 cathode ray tube (CRT) display, part number (p/n) 7003110-901/-902, with Esterline CMC Electronics CMA-6800 multi-purpose liquid crystal display (LCD), p/n 100-604045-001/-002, respectively</t>
  </si>
  <si>
    <t>Sec. 111 | Sec. 113 | Sec. 115 | Sec. 117 | Sec. 119 | Sec. 120 | Sec. 21.47 | Sec. 21.120</t>
  </si>
  <si>
    <t>SR00851DE</t>
  </si>
  <si>
    <t>Installation of Automatic Dependent Surveillance - Broadcast (ADS-B) Out functionality using the Garmin GTX 330ES transponder and a qualified position sensor</t>
  </si>
  <si>
    <t>H13EU</t>
  </si>
  <si>
    <t>MBB-BK 117 A-1</t>
  </si>
  <si>
    <t>Sec. 21.47 | Sec. 21.120</t>
  </si>
  <si>
    <t>MBB-BK 117 A-3</t>
  </si>
  <si>
    <t>MBB-BK 117 A-4</t>
  </si>
  <si>
    <t>MBB-BK 117 B-1</t>
  </si>
  <si>
    <t>MBB-BK 117 B-2</t>
  </si>
  <si>
    <t>MBB-BK 117 C-1</t>
  </si>
  <si>
    <t>MBB-BK 117 C-2</t>
  </si>
  <si>
    <t>SR00925DE</t>
  </si>
  <si>
    <t>Installation of Garmin GTX 335/335R and GTX345/345R transponders to provide ADS-B Out and In functionality</t>
  </si>
  <si>
    <t>Part 21 | Part 23 | Part 25 | Part 27 | Part 29 | Part 91 | Part 121 | Part 125 | Part 135</t>
  </si>
  <si>
    <t>H13EU | H10EU | H4EU | H9SW | H1SW | H4SW | 1H16 | H9EA | H6EA | R00002RD | 1H15 | H1NE | R00024BO</t>
  </si>
  <si>
    <t>Sec. 21.29 | Sec. 21.47 | Sec. 29.15 | Sec. 91.21 | Sec. 21.101 | Sec. 21.111 | Sec. 21.113 | Sec. 21.115 | Sec. 21.117 | Sec. 21.119 | Sec. 21.120 | Sec. 29.301 | Sec. 29.303 | Sec. 29.305 | Sec. 29.307 | Sec. 29.337 | Sec. 29.341 | Sec. 29.397 | Sec. 29.471 | Sec. 29.561 | Sec. 29.601 | Sec. 29.603 | Sec. 29.605 | Sec. 29.607 | Sec. 29.609 | Sec. 29.610 | Sec. 29.611 | Sec. 29.613 | Sec. 29.619 | Sec. 29.625 | Sec. 29.671 | Sec. 29.771 | Sec. 29.773 | Sec. 29.777 | Sec. 29.853 | Sec. 121.306 | Sec. 125.204 | Sec. 135.144 | Sec. 29.1301 | Sec. 29.1309 | Sec. 29.1316 | Sec. 29.1317 | Sec. 29.1321 | Sec. 29.1322 | Sec. 29.1351 | Sec. 29.1353 | Sec. 29.1357 | Sec. 29.1359 | Sec. 29.1381 | Sec. 29.1431 | Sec. 29.1501 | Sec. 29.1541 | Sec. 29.1555 | Sec. 29.1581 | Sec. 29.1583 | Sec. 29.1585</t>
  </si>
  <si>
    <t>AS-365N2</t>
  </si>
  <si>
    <t>AS-365N3</t>
  </si>
  <si>
    <t>EC 155B</t>
  </si>
  <si>
    <t>EC155B1</t>
  </si>
  <si>
    <t>SA-365N1</t>
  </si>
  <si>
    <t>AS332C</t>
  </si>
  <si>
    <t>AS332C1</t>
  </si>
  <si>
    <t>AS332L</t>
  </si>
  <si>
    <t>AS332L1</t>
  </si>
  <si>
    <t>AS332L2</t>
  </si>
  <si>
    <t>EC225LP</t>
  </si>
  <si>
    <t>Bell Helicopter Textron, A Division of Textron Canada</t>
  </si>
  <si>
    <t>Bell Textron, Inc.</t>
  </si>
  <si>
    <t>Columbia Helicopters, Inc.</t>
  </si>
  <si>
    <t>Erickson Incorporated, DBA Erickson Air-Crane</t>
  </si>
  <si>
    <t>Leonardo S.p.a.</t>
  </si>
  <si>
    <t>Sikorsky Aircraft</t>
  </si>
  <si>
    <t>Bell Helicopter Textron, Inc.</t>
  </si>
  <si>
    <t>ST00790DE</t>
  </si>
  <si>
    <t>Installation of BendixKing CAS 67B Traffic Alert and Collision Avoidance System (TCAS) II Version 7.1</t>
  </si>
  <si>
    <t>A3EU | A21EA | A13NM | A46EU | A12EA | A16NM | A2SW | A10CE | T00008WI | A2WE | A22CE | A9NM</t>
  </si>
  <si>
    <t>BAe.125 Series 1000A</t>
  </si>
  <si>
    <t>Large Airplane</t>
  </si>
  <si>
    <t>Sec. 111 | Sec. 113 | Sec. 115 | Sec. 117 | Sec. 119 | Sec. 120 | Sec. 21.47 | Sec. 21.93 | Sec. 21.101 | Sec. 21.115 | Sec. 21.120 | Sec. 25.143 | Sec. 25.301 | Sec. 25.303 | Sec. 25.305 | Sec. 25.561 | Sec. 25.601 | Sec. 25.603 | Sec. 25.609 | Sec. 25.629 | Sec. 25.869 | Sec. 25.1301 | Sec. 25.1302 | Sec. 25.1303 | Sec. 25.1307 | Sec. 25.1309 | Sec. 25.1316 | Sec. 25.1317 | Sec. 25.1321 | Sec. 25.1322 | Sec. 25.1331 | Sec. 25.1333 | Sec. 25.1335 | Sec. 25.1351 | Sec. 25.1353 | Sec. 25.1355 | Sec. 25.1357 | Sec. 25.1381 | Sec. 25.1529 | Sec. 25.1581 | Sec. 25.1585</t>
  </si>
  <si>
    <t>BAe.125 Series 1000B</t>
  </si>
  <si>
    <t>BAe.125 Series 800A (C-29A)</t>
  </si>
  <si>
    <t>BAe.125 Series 800A (U-125)</t>
  </si>
  <si>
    <t>BAe.125 Series 800A</t>
  </si>
  <si>
    <t>BH.125 Series 400A</t>
  </si>
  <si>
    <t>Hawker 1000</t>
  </si>
  <si>
    <t>Hawker 800 (U-125A)</t>
  </si>
  <si>
    <t>Hawker 800</t>
  </si>
  <si>
    <t>Hawker 800XP</t>
  </si>
  <si>
    <t>HS.125 Series 700A</t>
  </si>
  <si>
    <t>Bombardier Inc.</t>
  </si>
  <si>
    <t>CL-600-1A11 (CL-600)</t>
  </si>
  <si>
    <t>CL-600-2A12 (CL-601)</t>
  </si>
  <si>
    <t>CL-600-2B16 (CL-601-3A)</t>
  </si>
  <si>
    <t>CL-600-2B16 (CL-601-3R)</t>
  </si>
  <si>
    <t>CL-600-2B16 (CL-604)</t>
  </si>
  <si>
    <t>Dassault Aviation</t>
  </si>
  <si>
    <t>Gulfstream Aerospace Corporation</t>
  </si>
  <si>
    <t>Gulfstream Aerospace LP</t>
  </si>
  <si>
    <t>Israel Aircraft Industries, Ltd.</t>
  </si>
  <si>
    <t>Learjet Inc.</t>
  </si>
  <si>
    <t>31</t>
  </si>
  <si>
    <t>31A</t>
  </si>
  <si>
    <t>35A (C-21A)</t>
  </si>
  <si>
    <t>36A</t>
  </si>
  <si>
    <t>45</t>
  </si>
  <si>
    <t>Sabreliner Aviation LLC</t>
  </si>
  <si>
    <t>550</t>
  </si>
  <si>
    <t>ST00813DE</t>
  </si>
  <si>
    <t>Replacement of Honeywell (formerly Sperry) ED-800 cathode ray tube (CRT) display, part number 7003110-90 I or 7003110-902, with Esterline CMC Electronics CMA-6800 multi-purpose liquid crystal display (LCD),</t>
  </si>
  <si>
    <t>A3EU | A14EA | A21EA | A13NM | A46EU | A-817 | A12EA | A9NM</t>
  </si>
  <si>
    <t>Sec. 111 | Sec. 113 | Sec. 115 | Sec. 117 | Sec. 119 | Sec. 120 | Sec. 25.6 | Sec. 21.101 | Sec. 21.115 | Sec. 25.301 | Sec. 25.303 | Sec. 25.305 | Sec. 25.307 | Sec. 25.337 | Sec. 25.341 | Sec. 25.473 | Sec. 25.561 | Sec. 25.601 | Sec. 25.603 | Sec. 25.605 | Sec. 25.607 | Sec. 25.609 | Sec. 25.611 | Sec. 25.613 | Sec. 25.619 | Sec. 25.625 | Sec. 25.771 | Sec. 25.773 | Sec. 25.777 | Sec. 25.1301 | Sec. 25.1303 | Sec. 25.1309 | Sec. 25.1321 | Sec. 25.1322 | Sec. 25.1333 | Sec. 25.1335 | Sec. 25.1351 | Sec. 25.1357 | Sec. 25.1381 | Sec. 25.1431 | Sec. 25.1555 | Sec. 25.1581</t>
  </si>
  <si>
    <t>BAe.125 Series 800B</t>
  </si>
  <si>
    <t>Fokker Services B.V.</t>
  </si>
  <si>
    <t>ST00835DE</t>
  </si>
  <si>
    <t>Installation of Automatic Dependent Surveillance - Broadcast (ADS-B) Out and In functionality using the Garmin GTX 335R and GTX 345R Transponders plus qualified position sensor</t>
  </si>
  <si>
    <t>A16SW | A3EU | A33EU | A7EU | A46EU | A16NM | A2SW | A10CE | A22CE | A9NM</t>
  </si>
  <si>
    <t>Small/Large Airplane</t>
  </si>
  <si>
    <t>Sec. 25.6 | Sec. 21.47 | Sec. 21.101 | Sec. 21.111 | Sec. 21.113 | Sec. 21.115 | Sec. 21.117 | Sec. 21.119 | Sec. 21.120 | Sec. 25.301 | Sec. 25.303 | Sec. 25.305 | Sec. 25.307 | Sec. 25.337 | Sec. 25.341 | Sec. 25.473 | Sec. 25.561 | Sec. 25.601 | Sec. 25.603 | Sec. 25.605 | Sec. 25.607 | Sec. 25.609 | Sec. 25.611 | Sec. 25.613 | Sec. 25.619 | Sec. 25.625 | Sec. 25.671 | Sec. 25.771 | Sec. 25.773 | Sec. 25.777 | Sec. 25.853 | Sec. 25.1301 | Sec. 25.1309 | Sec. 25.1316 | Sec. 25.1317 | Sec. 25.1321 | Sec. 25.1322 | Sec. 25.1351 | Sec. 25.1357 | Sec. 25.1359 | Sec. 25.1431 | Sec. 25.1529 | Sec. 25.1555 | Sec. 25.1581 | Sec. 25.1583</t>
  </si>
  <si>
    <t>400A</t>
  </si>
  <si>
    <t>400T</t>
  </si>
  <si>
    <t>BH.125 Series 600A</t>
  </si>
  <si>
    <t>HS.125 Series 600A</t>
  </si>
  <si>
    <t>HS.125 Series 600B</t>
  </si>
  <si>
    <t>HS.125 Series 600B/1</t>
  </si>
  <si>
    <t>HS.125 Series 600B/2</t>
  </si>
  <si>
    <t>HS.125 Series 600B/3</t>
  </si>
  <si>
    <t>HS.125 Series 700B</t>
  </si>
  <si>
    <t>HS.125 Series F600B</t>
  </si>
  <si>
    <t>MU-300-10</t>
  </si>
  <si>
    <t>Israel Aircraft Industries</t>
  </si>
  <si>
    <t>Ltd.</t>
  </si>
  <si>
    <t>ST00841DE</t>
  </si>
  <si>
    <t>Installation of Automatic Dependent Surveillance  Broadcast (ADS-B) Out functionality using the Rockwell Collins TDR-94D Enhanced Surveillance Mode S Transponders paired with the Rockwell Collins GPS-4000S WAAS GPS Receivers, plus installation of the IOC-4000</t>
  </si>
  <si>
    <t>Part 21 | Part 25</t>
  </si>
  <si>
    <t>Learjet Inc</t>
  </si>
  <si>
    <t>A21EA</t>
  </si>
  <si>
    <t>ST00857DE</t>
  </si>
  <si>
    <t>Installation of MD215 Standby Altimeter</t>
  </si>
  <si>
    <t>A3EU | A9NM</t>
  </si>
  <si>
    <t>Sec. 111 | Sec. 113 | Sec. 115 | Sec. 117 | Sec. 119 | Sec. 120 | Sec. 25.6 | Sec. 21.47 | Sec. 25.13 | Sec. 21.101 | Sec. 21.115 | Sec. 21.120 | Sec. 25.301 | Sec. 25.303 | Sec. 25.305 | Sec. 25.307 | Sec. 25.321 | Sec. 25.471 | Sec. 25.561 | Sec. 25.601 | Sec. 25.603 | Sec. 25.605 | Sec. 25.607 | Sec. 25.609 | Sec. 25.611 | Sec. 25.613 | Sec. 25.619 | Sec. 25.771 | Sec. 25.773 | Sec. 25.777 | Sec. 25.1301 | Sec. 25.1309 | Sec. 25.1321 | Sec. 25.1322 | Sec. 25.1325 | Sec. 25.1331 | Sec. 25.1333 | Sec. 25.1351 | Sec. 25.1357 | Sec. 25.1359 | Sec. 25.1381 | Sec. 25.1431 | Sec. 25.1529 | Sec. 25.1543 | Sec. 25.1555 | Sec. 25.1581</t>
  </si>
  <si>
    <t>ST00882DE</t>
  </si>
  <si>
    <t>Installation of Becker Avionics BXT6553 transponder</t>
  </si>
  <si>
    <t>A21EA | A46EU | A12EA | A16NM | A10CE | A22CE | A3EU | A9NM</t>
  </si>
  <si>
    <t>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25.1359 | Sec. 25.1431 | Sec. 25.1529 | Sec. 25.1555 | Sec. 25.1581 | Sec. 25.1583</t>
  </si>
  <si>
    <t>ST00883DE</t>
  </si>
  <si>
    <t>Installation of Grumman LitefLCR-100 Attitude Heading and Reference System (AHRS) in place of existing LCR-93 AHRS</t>
  </si>
  <si>
    <t>A22CE</t>
  </si>
  <si>
    <t>560XL</t>
  </si>
  <si>
    <t>Sec. 111 | Sec. 113 | Sec. 115 | Sec. 117 | Sec. 119 | Sec. 120 | Sec. 21.47 | Sec. 21.101 | Sec. 21.115 | Sec. 21.120 | Sec. 25.1316 | Sec. 25.1317</t>
  </si>
  <si>
    <t>ST00892DE</t>
  </si>
  <si>
    <t>Installation of dual BendixKing KT 74 Transponders and optional BendixKing KGX 150 Receiver</t>
  </si>
  <si>
    <t>Sec. 111 | Sec. 113 | Sec. 115 | Sec. 117 | Sec. 119 | Sec. 120 | Sec. 21.47 | Sec. 21.101 | Sec. 21.115 | Sec. 21.120 | Sec. 25.301 | Sec. 25.303</t>
  </si>
  <si>
    <t>ST00895DE</t>
  </si>
  <si>
    <t>Installation of the Garmin G700 TXi Avionics Suite</t>
  </si>
  <si>
    <t>Part 21 | Part 25 | Part 26</t>
  </si>
  <si>
    <t>A31SO</t>
  </si>
  <si>
    <t>Yaborã Indústria Aeronáutica S.A.</t>
  </si>
  <si>
    <t>EMB-120</t>
  </si>
  <si>
    <t>Sec. 21.101 | Sec. 21.111 | Sec. 21.113 | Sec. 21.115 | Sec. 21.117 | Sec. 21.119 | Sec. 21.120</t>
  </si>
  <si>
    <t>EMB-120ER</t>
  </si>
  <si>
    <t>EMB-120FC</t>
  </si>
  <si>
    <t>EMB-120QC</t>
  </si>
  <si>
    <t>EMB-120RT</t>
  </si>
  <si>
    <t>ST00912DE</t>
  </si>
  <si>
    <t>Installation of Future Air Navigation System (FANS) 1/A+, Remote Oceanic Controller Pilot Data Link Communications (CPDLC), Automatic Dependent Surveillance - Contract (ADS-C), and CPDLC Departure Clearance (CPDLC-DCL)</t>
  </si>
  <si>
    <t>A53NM</t>
  </si>
  <si>
    <t>Galaxy</t>
  </si>
  <si>
    <t>Gulfstream 200</t>
  </si>
  <si>
    <t>ST00934DE</t>
  </si>
  <si>
    <t>A21EA | A46EU | T00011AT | A12EA | T00008WI | A22CE | A9NM | T00012WI | T00007WI | A3EU</t>
  </si>
  <si>
    <t>Sec. 111 | Sec. 113 | Sec. 115 | Sec. 117 | Sec. 119 | Sec. 120 | Sec. 25.6 | Sec. 21.47 | Sec. 21.101 | Sec. 21.115 | Sec. 21.120 | Sec. 25.301 | Sec. 25.303 | Sec. 25.305 | Sec. 25.307 | Sec. 25.337 | Sec. 25.341 | Sec. 25.473 | Sec. 25.561 | Sec. 25.601 | Sec. 25.603 | Sec. 25.605 | Sec. 25.607 | Sec. 25.609 | Sec. 25.611 | Sec. 25.613 | Sec. 25.619 | Sec. 25.625 | Sec. 25.671 | Sec. 25.771 | Sec. 25.773 | Sec. 25.777 | Sec. 25.853 | Sec. 25.869 | Sec. 25.1301 | Sec. 25.1309 | Sec. 25.1316 | Sec. 25.1317 | Sec. 25.1321 | Sec. 25.1322 | Sec. 25.1351 | Sec. 25.1353 | Sec. 25.1357 | Sec. 25.1431 | Sec. 25.1529 | Sec. 25.1555 | Sec. 25.1581 | Sec. 25.1583</t>
  </si>
  <si>
    <t>Embraer S.A.</t>
  </si>
  <si>
    <t>ST01035DE</t>
  </si>
  <si>
    <t>Installation of replacement aft bay Heat Exchanger Blower Fans</t>
  </si>
  <si>
    <t>T00013WI</t>
  </si>
  <si>
    <t>4000</t>
  </si>
  <si>
    <t>Sec. 21.101 | Sec. 21.111 | Sec. 21.113 | Sec. 21.115 | Sec. 21.117 | Sec. 21.119 | Sec. 21.120 | Sec. 25.301</t>
  </si>
  <si>
    <t>ST01066DE</t>
  </si>
  <si>
    <t>Installation of the Aviation Clean Air Airborne Air &amp; Surface Purification System</t>
  </si>
  <si>
    <t>A21EA | A46EU | A12EA</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</si>
  <si>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25.1529 | Sec. 25.1541</t>
  </si>
  <si>
    <t>ST01070DE</t>
  </si>
  <si>
    <t>Installation of the Curtiss-Wright Fortress Flight Data Recorder (with Cockpit Voice Recorder)</t>
  </si>
  <si>
    <t>A10CE | T00008WI | A3EU | T00007WI</t>
  </si>
  <si>
    <t>Sec. 25.6 | Sec. 21.101 | Sec. 21.111 | Sec. 21.113 | Sec. 21.115 | Sec. 21.117 | Sec. 21.119 | Sec. 21.120 | Sec. 25.301 | Sec. 25.303 | Sec. 25.305 | Sec. 25.307 | Sec. 25.337 | Sec. 25.341 | Sec. 25.473 | Sec. 25.561 | Sec. 25.601 | Sec. 25.603 | Sec. 25.605 | Sec. 25.607 | Sec. 25.609 | Sec. 25.611 | Sec. 25.613 | Sec. 25.619 | Sec. 25.671 | Sec. 25.771 | Sec. 25.773 | Sec. 25.777 | Sec. 25.853 | Sec. 25.869 | Sec. 25.1301 | Sec. 25.1309 | Sec. 25.1321 | Sec. 25.1322 | Sec. 25.1351 | Sec. 25.1353 | Sec. 25.1357 | Sec. 25.1431 | Sec. 25.1457 | Sec. 25.1529 | Sec. 25.1555 | Sec. 25.1581 | Sec. 25.1583</t>
  </si>
  <si>
    <t>ST01075DE</t>
  </si>
  <si>
    <t>Installation of Supplemental Flap/Slat Actuator Heater System</t>
  </si>
  <si>
    <t>A16NM</t>
  </si>
  <si>
    <t>G150</t>
  </si>
  <si>
    <t>Sec. 21.101 | Sec. 21.115</t>
  </si>
  <si>
    <t>ST01083DE</t>
  </si>
  <si>
    <t>A16NM | A10CE | A22CE</t>
  </si>
  <si>
    <t>Sec. 21.101 | Sec. 21.111 | Sec. 21.113 | Sec. 21.115 | Sec. 21.117 | Sec. 21.119 | Sec. 21.120 | Sec. 25.301 | Sec. 25.303 | Sec. 25.305 | Sec. 25.307 | Sec. 25.337 | Sec. 25.341 | Sec. 25.561 | Sec. 25.601 | Sec. 25.603 | Sec. 25.605 | Sec. 25.607 | Sec. 25.609 | Sec. 25.611 | Sec. 25.613 | Sec. 25.831 | Sec. 25.832 | Sec. 25.853 | Sec. 25.869 | Sec. 25.1301 | Sec. 25.1307 | Sec. 25.1309 | Sec. 25.1351 | Sec. 25.1353 | Sec. 25.1357 | Sec. 25.1431 | Sec. 25.1519 | Sec. 25.1529 | Sec. 25.1541</t>
  </si>
  <si>
    <t>Column1.1</t>
  </si>
  <si>
    <t>PA-46-350P | PA-46-500TP | PA-46R-350T</t>
  </si>
  <si>
    <t xml:space="preserve">SA00765DE </t>
  </si>
  <si>
    <t>182 | 182A | 182B | 182C | 182D | 182E | 182F | 182G | 182H | 182J | 182K | 182L | 182M | 182N | 182P | 182Q | 182R | 182S | 182T | R182 | T182 | T182T | TR182</t>
  </si>
  <si>
    <t>208 | 208B</t>
  </si>
  <si>
    <t>S-76A | S-76B | S-76C</t>
  </si>
  <si>
    <t>Airbus Helicopters Deutschland GmbH | Airbus Helicopters | Bell Helicopter Textron Canada Limited | MD Helicopters, Inc. | Robinson Helicopter Company</t>
  </si>
  <si>
    <t>Agusta S.p.A. | Airbus Helicopters Deutschland GmbH | Airbus Helicopters | Bell Helicopter Textron Canada Limited</t>
  </si>
  <si>
    <t>A109 | Airbus Helicopters Deutschland GmbH\EC135 P1 | Airbus Helicopters Deutschland GmbH\EC135 P2 | Airbus Helicopters Deutschland GmbH\EC135 P2+ | Airbus Helicopters Deutschland GmbH\EC135 T1 | Airbus Helicopters Deutschland GmbH\EC135 T2 | Airbus Helicopters Deutschland GmbH\EC135 T2+ | Airbus Helicopters\AS-350B | Airbus Helicopters\AS-350B1 | Airbus Helicopters\AS-350B2 | Airbus Helicopters\AS-350B3 | Airbus Helicopters\AS-350BA | Airbus Helicopters\AS-350C | Airbus Helicopters\AS-350D | Airbus Helicopters\AS-350D1 | Airbus Helicopters\EC 130 B4 | Airbus Helicopters\EC 130 T2 | Bell Helicopter Textron Canada Limited\407</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</si>
  <si>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Cub Crafters, Inc. | Diamond Aircraft Industries GmbH | Diamond Aircraft Industries Inc | Dornier-Werke GmbH | Dornier Luftfahrt GmbH | Dynac Aerospace Corporation | EADS-PZL Warszawa-Okecie S.A. | Extra Flugzeugproduktions-und Vertriebs-GmbH | FLS Aerospace (Lovaux) Ltd. | Found Aircraft Canada, Inc. | Found Brothers Aviation Limited | FS 2003 Corp. | GA 8 Airvan (Pty) Ltd | General Avia Costruzioni Aeronautiche | Grob-Werke | Howard Aircraft Foundation | Interceptor Aircraft Inc | JGS Properties, LLC | King's Engineering Fellowship, The | MICCO Aircraft Company | Mooney Aircraft Corporation | Mooney International Corporation | Nardi S.A. | Piaggio &amp; C. | Pilatus Aircraft Limited | Piper Aircraft, Inc. | Polskie Zaklady Lotnieze Spolka zo.o | Revo, Incorporated | Sierra Hotel Aero, Inc. | Sky Enterprises, Inc. | Slingsby Aviation Ltd. | SOCATA - Groupe Aerospatiale | SOCATA | STOL Aircraft Corporation | Swift Museum Foundation, Inc. | Symphony Aircraft Industries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</si>
  <si>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Company\206H | Cessna Aircraft Company\207 | Cessna Aircraft Company\207A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Company\T206H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Cub Crafters, Inc.\CC18-180 | Cub Crafters, Inc.\CC18-180A | Diamond Aircraft Industries GmbH\DA 40 | Diamond Aircraft Industries GmbH\DA 40F | Diamond Aircraft Industries Inc\DA20-A1 | Diamond Aircraft Industries Inc\DA20-C1 | Dornier-Werke GmbH\Do 28 A-1 | Dornier-Werke GmbH\Do 28 B-1 | Dornier Luftfahrt GmbH\Do 28 D-1 | Dornier Luftfahrt GmbH\Do 28 D | Dornier Luftfahrt GmbH\Dornier 228-100 | Dornier Luftfahrt GmbH\Dornier 228-101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Flugzeugproduktions-und Vertriebs-GmbH\EA-300 | Extra Flugzeugproduktions-und Vertriebs-GmbH\EA-300/200 | Extra Flugzeugproduktions-und Vertriebs-GmbH\EA-300L | Extra Flugzeugproduktions-und Vertriebs-GmbH\EA-300S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Grob-Werke\G120A | Grob-Werke\GROB G115 | Grob-Werke\GROB G115A | Grob-Werke\GROB G115B | Grob-Werke\GROB G115C | Grob-Werke\GROB G115C2 | Grob-Werke\GROB G115D | Grob-Werke\GROB G115D2 | Grob-Werke\GROB G115EG | Howard Aircraft Foundation\DGA-15W | Interceptor Aircraft Inc\200 | Interceptor Aircraft Inc\200A | Interceptor Aircraft Inc\200B | Interceptor Aircraft Inc\200C | Interceptor Aircraft Inc\200D | JGS Properties, LLC\11A | JGS Properties, LLC\11E | King's Engineering Fellowship, The\44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Limited\DHC-3 | Viking Air Limited\TR-1 | Vulcanair S.p.A.\AP68 TP Series 300 Spartacus | Vulcanair S.p.A.\AP68TP 600 Viator | Vulcanair S.p.A.\P 68 | Vulcanair S.p.A.\P 68 Observer | Vulcanair S.p.A.\P 68B | Vulcanair S.p.A.\P 68C-TC | Vulcanair S.p.A.\P 68C | Vulcanair S.p.A.\P68 Observer 2 | Vulcanair S.p.A.\P68TC Observer | Waco Aircraft Company, The\YMF | WSK PZL Mielec and OBR SK Mielec\PZL M20 03 | Zenair Ltd.\CH2000 | Zlin Aircraft a.s.\Z-143L | Zlin Aircraft a.s.\Z-242L</t>
  </si>
  <si>
    <t>Aermacchi S.p.A. | Aeromere S.A. | Aeronautica Macchi S.p.A. | Aerostar Aircraft Corporation | Alexandria Aircraft, LLC | American Champion Aircraft Corp. | APEX Aircraft | Aviat Aircraft Inc | B-N Group Ltd. | Beechcraft Corporation | Bellanca Aircraft Corporation | Cessna Aircraft Company | Commander Aircraft Corporation | Dornier-Werke GmbH | Dornier Luftfahrt GmbH | Dynac Aerospace Corporation | EADS-PZL Warszawa-Okecie S.A. | Found Aircraft Canada, Inc. | Found Brothers Aviation Limited | FS 2003 Corp. | Howard Aircraft Foundation | Interceptor Aircraft Inc | M7 Aerospace LLC | Maule Aerospace Technology, Inc. | MICCO Aircraft Company | Mooney Aircraft Corporation | Mooney International Corporation | Nardi S.A. | Piaggio &amp; C. | Pilatus Aircraft Limited | Piper Aircraft, Inc. | Revo, Incorporated | Sierra Hotel Aero, Inc. | Sky Enterprises, Inc. | SOCATA - Groupe Aerospatiale | SOCATA | STOL Aircraft Corporation | Swift Museum Foundation, Inc. | Textron Aviation Inc. | True Flight Holdings LLC | Twin Commander Aircraft LLC | Univair Aircraft Corporation | Viking Air Limited</t>
  </si>
  <si>
    <t>F.260 | F.260B | F.260C | F.260D | S.205 - 18/F | S.205 - 18/R | S.205 - 20/F | S.205 - 20/R | S.205 - 22/R | S.208 | 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 Aircraft, LLC\17-30 | Alexandria Aircraft, LLC\17-30A | Alexandria Aircraft, LLC\17-31 | Alexandria Aircraft, LLC\17-31A | Alexandria Aircraft, LLC\17-31ATC | Alexandria Aircraft, LLC\17-31TC | American Champion Aircraft Corp.\8GCBC | American Champion Aircraft Corp.\8KCAB | APEX Aircraft\CAP 10 B | Aviat Aircraft Inc\S-2C | B-N Group Ltd.\BN2A MK. III-2 | B-N Group Ltd.\BN2A MK. III-3 | B-N Group Ltd.\BN2A MK. III | Beechcraft Corporation\19A | Beechcraft Corporation\23 | Beechcraft Corporation\35-33 | Beechcraft Corporation\35-A33 | Beechcraft Corporation\35-B33 | Beechcraft Corporation\35-C33 | Beechcraft Corporation\35-C33A | Beechcraft Corporation\35 | Beechcraft Corporation\35R | Beechcraft Corporation\36 | Beechcraft Corporation\45 (Military YT-34) | Beechcraft Corporation\50 | Beechcraft Corporation\56TC | Beechcraft Corporation\58 | Beechcraft Corporation\58A | Beechcraft Corporation\58P | Beechcraft Corporation\58PA | Beechcraft Corporation\58TC | Beechcraft Corporation\58TCA | Beechcraft Corporation\60 | Beechcraft Corporation\65-80 | Beechcraft Corporation\65-88 | Beechcraft Corporation\65-A80-8800 | Beechcraft Corporation\65-A80 | Beechcraft Corporation\65-B80 | Beechcraft Corporation\65 | Beechcraft Corporation\70 | Beechcraft Corporation\76 | Beechcraft Corporation\77 | Beechcraft Corporation\95-55 | Beechcraft Corporation\95-A55 | Beechcraft Corporation\95-B55 | Beechcraft Corporation\95-B55A | Beechcraft Corporation\95-B55B | Beechcraft Corporation\95-C55 | Beechcraft Corporation\95-C55A | Beechcraft Corporation\95 | Beechcraft Corporation\A23-19 | Beechcraft Corporation\A23-24 | Beechcraft Corporation\A23 | Beechcraft Corporation\A23A | Beechcraft Corporation\A24 | Beechcraft Corporation\A24R | Beechcraft Corporation\A35 | Beechcraft Corporation\A36 | Beechcraft Corporation\A36TC | Beechcraft Corporation\A45 (Military T-34A, B-45) | Beechcraft Corporation\A56TC | Beechcraft Corporation\A60 | Beechcraft Corporation\A65-8200 | Beechcraft Corporation\A65 | Beechcraft Corporation\B19 | Beechcraft Corporation\B23 | Beechcraft Corporation\B24R | Beechcraft Corporation\B35 | Beechcraft Corporation\B36TC | Beechcraft Corporation\B50 | Beechcraft Corporation\B60 | Beechcraft Corporation\B95 | Beechcraft Corporation\B95A | Beechcraft Corporation\C23 | Beechcraft Corporation\C24R | Beechcraft Corporation\C35 | Beechcraft Corporation\C50 | Beechcraft Corporation\D35 | Beechcraft Corporation\D45 (Military T-34B) | Beechcraft Corporation\D50 | Beechcraft Corporation\D50A | Beechcraft Corporation\D50B | Beechcraft Corporation\D50C | Beechcraft Corporation\D50E-5990 | Beechcraft Corporation\D50E | Beechcraft Corporation\D55 | Beechcraft Corporation\D55A | Beechcraft Corporation\D95A | Beechcraft Corporation\E33 | Beechcraft Corporation\E33A | Beechcraft Corporation\E33C | Beechcraft Corporation\E35 | Beechcraft Corporation\E50 | Beechcraft Corporation\E55 | Beechcraft Corporation\E55A | Beechcraft Corporation\E95 | Beechcraft Corporation\F33 | Beechcraft Corporation\F33A | Beechcraft Corporation\F33C | Beechcraft Corporation\F35 | Beechcraft Corporation\F50 | Beechcraft Corporation\G17S | Beechcraft Corporation\G33 | Beechcraft Corporation\G35 | Beechcraft Corporation\G50 | Beechcraft Corporation\H35 | Beechcraft Corporation\H50 | Beechcraft Corporation\J35 | Beechcraft Corporation\J50 | Beechcraft Corporation\K35 | Beechcraft Corporation\M19A | Beechcraft Corporation\M35 | Beechcraft Corporation\N35 | Beechcraft Corporation\P35 | Beechcraft Corporation\S35 | Beechcraft Corporation\V35 | Beechcraft Corporation\V35A | Beechcraft Corporation\V35B | Bellanca Aircraft Corporation\14-13-2 | Bellanca Aircraft Corporation\14-13-3 | Bellanca Aircraft Corporation\14-13-3W | Bellanca Aircraft Corporation\14-13 | Cessna Aircraft Company\120 | Cessna Aircraft Company\140 | Cessna Aircraft Company\140A | Cessna Aircraft Company\150 | Cessna Aircraft Company\150A | Cessna Aircraft Company\150B | Cessna Aircraft Company\150C | Cessna Aircraft Company\150D | Cessna Aircraft Company\150E | Cessna Aircraft Company\150F | Cessna Aircraft Company\150G | Cessna Aircraft Company\150H | Cessna Aircraft Company\150J | Cessna Aircraft Company\150K | Cessna Aircraft Company\150L | Cessna Aircraft Company\150M | Cessna Aircraft Company\152 | Cessna Aircraft Company\170 | Cessna Aircraft Company\170A | Cessna Aircraft Company\170B | Cessna Aircraft Company\172 | Cessna Aircraft Company\172A | Cessna Aircraft Company\172B | Cessna Aircraft Company\172C | Cessna Aircraft Company\172D | Cessna Aircraft Company\172E | Cessna Aircraft Company\172F (USAF T-41A) | Cessna Aircraft Company\172G | Cessna Aircraft Company\172H (USAF T-41A) | Cessna Aircraft Company\172I | Cessna Aircraft Company\172K | Cessna Aircraft Company\172L | Cessna Aircraft Company\172M | Cessna Aircraft Company\172N | Cessna Aircraft Company\172P | Cessna Aircraft Company\172Q | Cessna Aircraft Company\172R | Cessna Aircraft Company\172RG | Cessna Aircraft Company\172S | Cessna Aircraft Company\175 | Cessna Aircraft Company\175A | Cessna Aircraft Company\175B | Cessna Aircraft Company\175C | Cessna Aircraft Company\177 | Cessna Aircraft Company\177A | Cessna Aircraft Company\177B | Cessna Aircraft Company\177RG | Cessna Aircraft Company\180 | Cessna Aircraft Company\180A | Cessna Aircraft Company\180B | Cessna Aircraft Company\180C | Cessna Aircraft Company\180D | Cessna Aircraft Company\180E | Cessna Aircraft Company\180F | Cessna Aircraft Company\180G | Cessna Aircraft Company\180H | Cessna Aircraft Company\180J | Cessna Aircraft Company\180K | Cessna Aircraft Company\182 | Cessna Aircraft Company\182A | Cessna Aircraft Company\182B | Cessna Aircraft Company\182C | Cessna Aircraft Company\182D | Cessna Aircraft Company\182E | Cessna Aircraft Company\182F | Cessna Aircraft Company\182G | Cessna Aircraft Company\182H | Cessna Aircraft Company\182J | Cessna Aircraft Company\182K | Cessna Aircraft Company\182L | Cessna Aircraft Company\182M | Cessna Aircraft Company\182N | Cessna Aircraft Company\182P | Cessna Aircraft Company\182Q | Cessna Aircraft Company\182R | Cessna Aircraft Company\182S | Cessna Aircraft Company\182T | Cessna Aircraft Company\185 | Cessna Aircraft Company\185A | Cessna Aircraft Company\185B | Cessna Aircraft Company\185C | Cessna Aircraft Company\185D | Cessna Aircraft Company\185E | Cessna Aircraft Company\190 | Cessna Aircraft Company\195 | Cessna Aircraft Company\195A | Cessna Aircraft Company\195B | Cessna Aircraft Company\206 | Cessna Aircraft Company\207 | Cessna Aircraft Company\207A | Cessna Aircraft Company\210-5 (205) | Cessna Aircraft Company\210-5A (205A) | Cessna Aircraft Company\210 | Cessna Aircraft Company\210A | Cessna Aircraft Company\210B | Cessna Aircraft Company\210C | Cessna Aircraft Company\210D | Cessna Aircraft Company\210E | Cessna Aircraft Company\210F | Cessna Aircraft Company\210G | Cessna Aircraft Company\210H | Cessna Aircraft Company\210J | Cessna Aircraft Company\210K | Cessna Aircraft Company\210L | Cessna Aircraft Company\210M | Cessna Aircraft Company\210N | Cessna Aircraft Company\210R | Cessna Aircraft Company\310 | Cessna Aircraft Company\310A | Cessna Aircraft Company\310B | Cessna Aircraft Company\310C | Cessna Aircraft Company\310D | Cessna Aircraft Company\310E | Cessna Aircraft Company\310F | Cessna Aircraft Company\310G | Cessna Aircraft Company\310H | Cessna Aircraft Company\310I | Cessna Aircraft Company\310J-1 | Cessna Aircraft Company\310J | Cessna Aircraft Company\310K | Cessna Aircraft Company\310L | Cessna Aircraft Company\310N | Cessna Aircraft Company\310P | Cessna Aircraft Company\310Q | Cessna Aircraft Company\310R | Cessna Aircraft Company\320-1 | Cessna Aircraft Company\320 | Cessna Aircraft Company\320A | Cessna Aircraft Company\320B | Cessna Aircraft Company\320C | Cessna Aircraft Company\320D | Cessna Aircraft Company\320E | Cessna Aircraft Company\320F | Cessna Aircraft Company\335 | Cessna Aircraft Company\336 | Cessna Aircraft Company\337 | Cessna Aircraft Company\337A | Cessna Aircraft Company\337B | Cessna Aircraft Company\337C | Cessna Aircraft Company\337D | Cessna Aircraft Company\337E | Cessna Aircraft Company\337F | Cessna Aircraft Company\337G | Cessna Aircraft Company\337H | Cessna Aircraft Company\340 | Cessna Aircraft Company\340A | Cessna Aircraft Company\401 | Cessna Aircraft Company\401A | Cessna Aircraft Company\401B | Cessna Aircraft Company\402 | Cessna Aircraft Company\402A | Cessna Aircraft Company\402B | Cessna Aircraft Company\402C | Cessna Aircraft Company\404 | Cessna Aircraft Company\406 | Cessna Aircraft Company\411 | Cessna Aircraft Company\411A | Cessna Aircraft Company\414 | Cessna Aircraft Company\414A | Cessna Aircraft Company\421 | Cessna Aircraft Company\421A | Cessna Aircraft Company\421B | Cessna Aircraft Company\421C | Cessna Aircraft Company\A185E | Cessna Aircraft Company\A185F | Cessna Aircraft Company\E310H | Cessna Aircraft Company\E310J | Cessna Aircraft Company\F182P | Cessna Aircraft Company\F182Q | Cessna Aircraft Company\FR172E | Cessna Aircraft Company\FR172F | Cessna Aircraft Company\FR172G | Cessna Aircraft Company\FR172H | Cessna Aircraft Company\FR172J | Cessna Aircraft Company\FR172K | Cessna Aircraft Company\FR182 | Cessna Aircraft Company\M337B | Cessna Aircraft Company\P172D | Cessna Aircraft Company\P206 | Cessna Aircraft Company\P206A | Cessna Aircraft Company\P206B | Cessna Aircraft Company\P206C | Cessna Aircraft Company\P206D | Cessna Aircraft Company\P206E | Cessna Aircraft Company\P210N | Cessna Aircraft Company\P210R | Cessna Aircraft Company\P337H | Cessna Aircraft Company\R172E | Cessna Aircraft Company\R172F | Cessna Aircraft Company\R172G | Cessna Aircraft Company\R172H | Cessna Aircraft Company\R172J | Cessna Aircraft Company\R172K | Cessna Aircraft Company\R182 | Cessna Aircraft Company\T182 | Cessna Aircraft Company\T182T | Cessna Aircraft Company\T207 | Cessna Aircraft Company\T207A | Cessna Aircraft Company\T210F | Cessna Aircraft Company\T210G | Cessna Aircraft Company\T210H | Cessna Aircraft Company\T210J | Cessna Aircraft Company\T210L | Cessna Aircraft Company\T210M | Cessna Aircraft Company\T210N | Cessna Aircraft Company\T210R | Cessna Aircraft Company\T303 | Cessna Aircraft Company\T310P | Cessna Aircraft Company\T310Q | Cessna Aircraft Company\T310R | Cessna Aircraft Company\T337B | Cessna Aircraft Company\T337C | Cessna Aircraft Company\T337D | Cessna Aircraft Company\T337E | Cessna Aircraft Company\T337F | Cessna Aircraft Company\T337G | Cessna Aircraft Company\T337H-SP | Cessna Aircraft Company\T337H | Cessna Aircraft Company\TP206A | Cessna Aircraft Company\TP206B | Cessna Aircraft Company\TP206C | Cessna Aircraft Company\TP206D | Cessna Aircraft Company\TP206E | Cessna Aircraft Company\TR182 | Cessna Aircraft Company\TU206A | Cessna Aircraft Company\TU206B | Cessna Aircraft Company\TU206C | Cessna Aircraft Company\TU206D | Cessna Aircraft Company\TU206E | Cessna Aircraft Company\TU206F | Cessna Aircraft Company\TU206G | Cessna Aircraft Company\U206 | Cessna Aircraft Company\U206A | Cessna Aircraft Company\U206B | Cessna Aircraft Company\U206C | Cessna Aircraft Company\U206D | Cessna Aircraft Company\U206E | Cessna Aircraft Company\U206F | Cessna Aircraft Company\U206G | Commander Aircraft Corporation\112 | Commander Aircraft Corporation\112B | Commander Aircraft Corporation\112TC | Commander Aircraft Corporation\112TCA | Commander Aircraft Corporation\114 | Commander Aircraft Corporation\114A | Dornier-Werke GmbH\Do 28 A-1 | Dornier-Werke GmbH\Do 28 B-1 | Dornier Luftfahrt GmbH\Do 28 D-1 | Dornier Luftfahrt GmbH\Do 28 D | Dornier Luftfahrt GmbH\Dornier 228-100 | Dornier Luftfahrt GmbH\Dornier 228-200 | Dynac Aerospace Corporation\Aero Commander 100-180 | Dynac Aerospace Corporation\Aero Commander 100 | Dynac Aerospace Corporation\Aero Commander 100A | Dynac Aerospace Corporation\Volaire 10 | Dynac Aerospace Corporation\Volaire 10A | EADS-PZL Warszawa-Okecie S.A.\PZL-104 WILGA 80 | Found Aircraft Canada, Inc.\FBA-2C | Found Brothers Aviation Limited\FBA Centennial 100 | FS 2003 Corp.\PA-12 | FS 2003 Corp.\PA-12S | Howard Aircraft Foundation\DGA-15W | Interceptor Aircraft Inc\200 | Interceptor Aircraft Inc\200A | Interceptor Aircraft Inc\200B | Interceptor Aircraft Inc\200C | Interceptor Aircraft Inc\200D | M7 Aerospace LLC\SA226-AT | M7 Aerospace LLC\SA226-T | M7 Aerospace LLC\SA226-T(B) | M7 Aerospace LLC\SA26-AT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 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Inc.\MXT-7-180 | Maule Aerospace Technology, Inc.\MXT-7-180A | MICCO Aircraft Company\MAC-125C | MICCO Aircraft Company\MAC-145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Inc.\PA-28-180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Inc.\PA-32R-300 | Piper Aircraft, Inc.\PA-32RT-300 | Piper Aircraft, Inc.\PA-32RT-300T | Piper Aircraft, Inc.\PA-32S-300 | Piper Aircraft, Inc.\PA-34-200 | Piper Aircraft, Inc.\PA-34-200T | Piper Aircraft, Inc.\PA-38-112 | Piper Aircraft, Inc.\PA-39 | Piper Aircraft, Inc.\PA-40 | Piper Aircraft, Inc.\PA-42-720 | Piper Aircraft, Inc.\PA-42 | Piper Aircraft, Inc.\PA-44-180 | Piper Aircraft, Inc.\PA-44-180T | Piper Aircraft, Inc.\PA-46-310P | Piper Aircraft, Inc.\PA-46-350P | Piper Aircraft, Inc.\PA-46R-350T | Piper Aircraft, Inc.\PA-E23-250 | Revo, Incorporated\Colonial C-1 | Revo, Incorporated\Colonial C-2 | Revo, Incorporated\Lake LA-4-200 | Revo, Incorporated\Lake LA-4 | Revo, Incorporated\Lake LA-4A | Revo, Incorporated\Lake LA-4P | Revo, Incorporated\Lake Model 250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Textron Aviation Inc.\425 | Textron Aviation Inc.\441 | True Flight Holdings LLC\AA-1 | True Flight Holdings LLC\AA-1A | True Flight Holdings LLC\AA-1B | True Flight Holdings LLC\AA-1C | True Flight Holdings LLC\AA-5 | True Flight Holdings LLC\AA-5A | True Flight Holdings LLC\AA-5B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 | Twin Commander Aircraft LLC\685 | Twin Commander Aircraft LLC\700 | Twin Commander Aircraft LLC\720 | Univair Aircraft Corporation\108-1 | Univair Aircraft Corporation\108-2 | Univair AircraftCorporation\108-3 | Univair Aircraft Corporation\108-5 | Univair Aircraft Corporation\108 | Viking Air Limited\DHC-2 Mk.I | Viking Air Limited\DHC-2 Mk.II | Viking Air Limited\DHC-3 | Viking Air Limited\TR-1</t>
  </si>
  <si>
    <t>AD Holdings Inc | Aermacchi S.p.A. | Aeromere S.A. | Aeronautica Macchi S.p.A. | Aerostar Aircraft Corporation | Alexandria Aircraft, LLC | American Champion Aircraft Corp. | APEX Aircraft | B-N Group Ltd.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Legend Aviation &amp; Marine, LLC | Mitsubishi Heavy Industries, Ltd. | MICCO Aircraft Company | Mooney Aircraft Corporation | Mooney International Corporation | Nardi S.A. | Pacific Aerospace Limited | Piaggio &amp; C. | Pilatus Aircraft Limited | Piper Aircraft, Inc. | Polskie Zaklady Lotnieze Spolka zo.o | Reims Aviation S.A. | Revo, Incorporated | RUAG Aerospace Services GmbH | Short Brothers &amp; Harland Ltd. | Sierra Hotel Aero, Inc. | Sky Enterprises, Inc. | Slingsby Aviation Ltd. | SOCATA - Groupe Aerospatiale | SOCATA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</si>
  <si>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 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Interceptor Aircraft Inc\400 | JGS Properties, LLC\11A | JGS Properties, LLC\11E | King's Engineering Fellowship, The\44 | Legend Aviation &amp; Marine, LLC\UC-1 | Mitsubishi Heavy Industries, Ltd.\MU-2B-10 | Mitsubishi Heavy Industries, Ltd.\MU-2B-15 | Mitsubishi Heavy Industries, Ltd.\MU-2B-20 | Mitsubishi Heavy Industries, Ltd.\MU-2B-25 | Mitsubishi Heavy Industries, Ltd.\MU-2B-26 | Mitsubishi Heavy Industries, Ltd.\MU-2B-26A | Mitsubishi Heavy Industries, Ltd.\MU-2B-30 | Mitsubishi Heavy Industries, Ltd.\MU-2B-35 | Mitsubishi Heavy Industries, Ltd.\MU-2B-36 | Mitsubishi Heavy Industries, Ltd.\MU-2B-36A | Mitsubishi Heavy Industries, Ltd.\MU-2B-40 | Mitsubishi Heavy Industries, Ltd.\MU-2B-60 | Mitsubishi Heavy Industries, Ltd.\MU-2B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Nardi S.A.\FN-333 | Pacific Aerospace Limited\750XL | Piaggio &amp; C.\P.136-L | Piaggio &amp; C.\P.136-L1 | Piaggio &amp; C.\P.136-L2 | Pilatus Aircraft Limited\PC-12 | Pilatus Aircraft Limited\PC-12/45 | Pilatus Aircraft Limited\PC-12/47 | Pilatus Aircraft Limited\PC-12/47E | Pilatus Aircraft Limited\PC-6-H1 | Pilatus Aircraft Limited\PC-6-H2 | Pilatus Aircraft Limited\PC-6 | Pilatus Aircraft Limited\PC-6/350-H1 | Pilatus Aircraft Limited\PC-6/350-H2 | Pilatus Aircraft Limited\PC-6/350 | Pilatus Aircraft Limited\PC-6/A-H1 | Pilatus Aircraft Limited\PC-6/A-H2 | Pilatus Aircraft Limited\PC-6/A | Pilatus Aircraft Limited\PC-6/B-H2 | Pilatus Aircraft Limited\PC-6/B1-H2 | Pilatus Aircraft Limited\PC-6/B2-H2 | Pilatus Aircraft Limited\PC-6/B2-H4 | Pilatus Aircraft Limited\PC-6/C-H2 | Pilatus Aircraft Limited\PC-6/C1-H2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Inc.\PA-31T | Piper Aircraft, Inc.\PA-31T1 | Piper Aircraft, Inc.\PA-31T2 | Piper Aircraft, Inc.\PA-31T3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Inc.\PA-46-500TP | Piper Aircraft, Inc.\PA-46R-350T | Piper Aircraft, Inc.\PA-E23-250 | Polskie Zaklady Lotnieze Spolka zo.o\PZL M26 01 | Reims Aviation S.A.\F406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Short Brothers &amp; Harland Ltd.\SC-7 Skyvan Series 2 | Short Brothers &amp; Harland Ltd.\SC-7 Skyvan Series 3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SOCATA\TBM 700 | Swift Museum Foundation, Inc.\GC-1A | Swift Museum Foundation, Inc.\GC-1B | Symphony Aircraft Industries Inc\OMF-100-160 | Symphony Aircraft Industries Inc\SA 160 | Textron Aviation Inc.\120 | Textron Aviation Inc.\140 | Textron Aviation Inc.\150 | Textron Aviation Inc.\150A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Inc.\200 | Textron Aviation Inc.\200C | Textron Aviation Inc.\200CT | Textron Aviation Inc.\200T | Textron Aviation Inc.\206 | Textron Aviation Inc.\206H | Textron Aviation Inc.\207 | Textron Aviation Inc.\207A | Textron Aviation Inc.\208 | Textron Aviation Inc.\208B | Textron Aviation Inc.\210-5 (205) | Textron Aviation Inc.\210-5A (205A)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Inc.\441 | Textron Aviation Inc.\45 (Military YT-34) | Textron Aviation Inc.\50 | Textron Aviation Inc.\525 | Textron Aviation Inc.\525A | Textron Aviation Inc.\56TC | Textron Aviation Inc.\58 | Textron Aviation Inc.\58A | Textron Aviation Inc.\58P | Textron Aviation Inc.\58PA | Textron Aviation Inc.\58TC | Textron Aviation Inc.\58TCA | Textron Aviation Inc.\60 | Textron Aviation Inc.\65-80 | Textron Aviation Inc.\65-88 | Textron Aviation Inc.\65-90 | Textron Aviation Inc.\65-A80-8800 | Textron Aviation Inc.\65-A80 | Textron Aviation Inc.\65-A90-1 | Textron Aviation Inc.\65-A90-2 | Textron Aviation Inc.\65-A90-3 | Textron Aviation Inc.\65-A90-4 | Textron Aviation Inc.\65-B80 | Textron Aviation Inc.\65 | Textron Aviation Inc.\70 | Textron Aviation Inc.\76 | Textron Aviation Inc.\77 | Textron Aviation Inc.\95-55 | Textron Aviation Inc.\95-A55 | Textron Aviation Inc.\95-B55 | Textron Aviation Inc.\95-B55A | Textron Aviation Inc.\95-B55B | Textron Aviation Inc.\95-C55 | Textron Aviation Inc.\95-C55A | Textron Aviation Inc.\95 | Textron Aviation Inc.\99 | Textron Aviation Inc.\99A (FACH) | Textron Aviation Inc.\99A | TextronAviation Inc.\A100-1 (U-21J) | Textron Aviation Inc.\A150K | Textron Aviation Inc.\A150L | Textron Aviation Inc.\A150M | Textron Aviation Inc.\A152 | Textron Aviation Inc.\A185E | Textron Aviation Inc.\A185F | Textron Aviation Inc.\A200 (C-12A) | Textron Aviation Inc.\A200 (C-12C) | Textron Aviation Inc.\A200C (UC-12B) | Textron Aviation Inc.\A200CT (C-12D) | Textron Aviation Inc.\A200CT (C-12F) | Textron Aviation Inc.\A200CT (FWC-12D) | Textron Aviation Inc.\A200CT (RC-12D) | Textron Aviation Inc.\A200CT (RC-12G) | Textron Aviation Inc.\A200CT (RC-12H) | Textron Aviation Inc.\A23-19 | Textron Aviation Inc.\A23-24 | Textron Aviation Inc.\A23 | Textron Aviation Inc.\A23A | Textron Aviation Inc.\A24 | Textron Aviation Inc.\A24R | Textron Aviation Inc.\A35 | Textron Aviation Inc.\A36 | Textron Aviation Inc.\A36TC | Textron Aviation Inc.\A45 (Military T-34A, B-45) | Textron Aviation Inc.\A56TC | Textron Aviation Inc.\A60 | Textron Aviation Inc.\A65-8200 | Textron Aviation Inc.\A65 | Textron Aviation Inc.\A99 | Textron Aviation Inc.\A99A | Textron Aviation Inc.\B100 | Textron Aviation Inc.\B19 | Textron Aviation Inc.\B200 | Textron Aviation Inc.\B200C (C-12F) | Textron Aviation Inc.\B200C (C-12R) | Textron Aviation Inc.\B200C (UC-12F) | Textron Aviation Inc.\B200C (UC-12M) | Textron Aviation Inc.\B200C | Textron Aviation Inc.\B200CGT | Textron Aviation Inc.\B200CT | Textron Aviation Inc.\B200GT | Textron Aviation Inc.\B23 | Textron Aviation Inc.\B24R | Textron Aviation Inc.\B35 | Textron Aviation Inc.\B36TC | Textron Aviation Inc.\B50 | Textron Aviation Inc.\B60 | Textron Aviation Inc.\B90 | Textron Aviation Inc.\B95 | Textron Aviation Inc.\B95A | Textron Aviation Inc.\B99 | Textron Aviation Inc.\C23 | Textron Aviation Inc.\C24R | Textron Aviation Inc.\C35 | Textron Aviation Inc.\C50 | Textron Aviation Inc.\C90 | Textron Aviation Inc.\C90A | Textron Aviation Inc.\C90GT | Textron Aviation Inc.\C90GTi | Textron Aviation Inc.\C99 | Textron Aviation Inc.\D35 | Textron Aviation Inc.\D45 (Military T-34B) | Textron Aviation Inc.\D50 | Textron Aviation Inc.\D50A | Textron Aviation Inc.\D50B | Textron AviationInc.\D50C | Textron Aviation Inc.\D50E-5990 | Textron Aviation Inc.\D50E | Textron Aviation Inc.\D55 | Textron Aviation Inc.\D55A | Textron Aviation Inc.\D95A | Textron Aviation Inc.\E310H | Textron Aviation Inc.\E310J | Textron Aviation Inc.\E33 | Textron Aviation Inc.\E33A | Textron Aviation Inc.\E33C | Textron Aviation Inc.\E35 | Textron Aviation Inc.\E50 | Textron Aviation Inc.\E55 | Textron Aviation Inc.\E55A | Textron Aviation Inc.\E90 | Textron Aviation Inc.\E95 | Textron Aviation Inc.\F33 | Textron Aviation Inc.\F33A | Textron Aviation Inc.\F33C | Textron Aviation Inc.\F35 | Textron Aviation Inc.\F50 | Textron Aviation Inc.\F90 | Textron Aviation Inc.\G17S | Textron Aviation Inc.\G33 | Textron Aviation Inc.\G35 | Textron Aviation Inc.\G50 | Textron Aviation Inc.\H35 | Textron Aviation Inc.\H50 | Textron Aviation Inc.\H90 | Textron Aviation Inc.\J35 | Textron Aviation Inc.\J50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Inc.\T210M | Textron Aviation Inc.\T210N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LLC\680-FL(P) | Twin Commander Aircraft LLC\680-T | Twin Commander Aircraft LLC\680-V | Twin Commander Aircraft LLC\680-W | Twin Commander Aircraft LLC\680 | Twin Commander Aircraft LLC\681 | Twin Commander Aircraft LLC\685 | Twin Commander Aircraft LLC\690 | Twin Commander Aircraft LLC\690A | Twin Commander Aircraft LLC\690B | Twin Commander Aircraft LLC\690C | Twin Commander Aircraft LLC\690D | Twin Commander Aircraft LLC\695 | Twin Commander Aircraft LLC\695A | Twin Commander Aircraft LLC\695B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Limited\DHC-6-1 | Viking Air Limited\DHC-6-100 | Viking Air Limited\DHC-6-200 | Viking Air Limited\DHC-6-300 | Viking Air Limited\TR-1 | Vulcanair S.p.A.\AP68 TP Series 300 Spartacus | Vulcanair S.p.A.\AP68TP 600 Viator | Vulcanair S.p.A.\P 68 | Vulcanair S.p.A.\P 68 Observer | Vulcanair S.p.A.\P 68B | Vulcanair S.p.A.\P 68C-TC | Vulcanair S.p.A.\P 68C | Vulcanair S.p.A.\P68 Observer 2 | Vulcanair S.p.A.\P68TC Observer | Vulcanair S.p.A.\SF600 | Vulcanair S.p.A.\SF600A | Waco Aircraft Company, The\YMF | WSK PZL Mielec and OBR SK Mielec\PZL M20 03 | Zenair Ltd.\CH2000 | Zlin Aircraft a.s.\Z-143L | Zlin Aircraft a.s.\Z-242L</t>
  </si>
  <si>
    <t>AD Holdings Inc | Aermacchi S.p.A. | Aeromere S.A. | Aeronautica Macchi S.p.A. | Aerostar Aircraft Corporation | Alexandria Aircraft, LLC | American Champion Aircraft Corp. | APEX Aircraft | B-N Group Ltd. | Beechcraft Corporation | Bellanca Aircraft Corporation | Cessna Aircraft Company | Cirrus Design Corporation | Commander Aircraft Corporation | Diamond Aircraft Industries GmbH | Diamond Aircraft Industries Inc | Dynac Aerospace Corporation | EADS-PZL Warszawa-Okecie S.A. | Extra Flugzeugproduktions- und Vertriebs- GmbH | FLS Aerospace (Lovaux) Ltd. | Found Aircraft Canada, Inc. | Found Brothers Aviation Limited | FS 2003 Corp. | GA 8 Airvan (Pty) Ltd | General Avia Costruzioni Aeronautiche | GROB Aircraft AG | Howard Aircraft Foundation | Interceptor Aircraft Inc | JGS Properties, LLC | King's Engineering Fellowship, The | Maule Aerospace Technology, Inc. | MICCO Aircraft Company | Mooney Aircraft Corporation | Mooney International Corporation | Nardi S.A. | Piaggio &amp; C. | Pilatus Aircraft Limited | Piper Aircraft, Inc. | Polskie Zaklady Lotnieze Spolka zo.o | Revo, Incorporated | RUAG Aerospace Services GmbH | Sierra Hotel Aero, Inc. | Sky Enterprises, Inc. | Slingsby Aviation Ltd. | SOCATA - Groupe Aerospatiale | SOCATA | STOL Aircraft Corporation | Swift Museum Foundation, Inc. | Symphony Aircraft Industries Inc | Textron Aviation Inc. | Topcub Aircraft, Inc | True Flight Holdings LLC | Twin Commander Aircraft LLC | Univair Aircraft Corporation | Viking Air Limited | Vulcanair S.p.A. | Waco Aircraft Company, The | WSK PZL Mielec and OBR SK Mielec | Zenair Ltd. | Zlin Aircraft a.s.</t>
  </si>
  <si>
    <t>T-211 | Aermacchi S.p.A.\F.260 | Aermacchi S.p.A.\F.260B | Aermacchi S.p.A.\F.260C | Aermacchi S.p.A.\F.260D | Aermacchi S.p.A.\F.260E | Aermacchi S.p.A.\F.260F | Aermacchi S.p.A.\S.205 - 18/F | Aermacchi S.p.A.\S.205 - 18/R | Aermacchi S.p.A.\S.205 - 20/F | Aermacchi S.p.A.\S.205 - 20/R | Aermacchi S.p.A.\S.205 - 22/R | Aermacchi S.p.A.\S.208 | Aermacchi S.p.A.\S.208A | Aeromere S.A.\Falco F.8.L. | Aeronautica Macchi S.p.A.\AL 60-B | Aeronautica Macchi S.p.A.\AL 60-C5 | Aeronautica Macchi S.p.A.\AL 60-F5 | Aeronautica Macchi S.p.A.\AL 60 | Aerostar Aircraft Corporation\360 | Aerostar Aircraft Corporation\400 | Aerostar Aircraft Corporation\PA-60-600 (Aerostar 600) | Aerostar Aircraft Corporation\PA-60-601 (Aerostar 601) | Aerostar Aircraft Corporation\PA-60-601P (Aerostar 601P) | Aerostar Aircraft Corporation\PA-60-602P (Aerostar 602P) | Aerostar Aircraft Corporation\PA-60-700P (Aerostar 700P) | Alexandria Aircraft, LLC\14-19-2 | Alexandria Aircraft, LLC\14-19-3 | Alexandria Aircraft, LLC\14-19-3A | Alexandria Aircraft, LLC\14-19 | AlexandriaAircraft, LLC\17-30 | Alexandria Aircraft, LLC\17-30A | Alexandria Aircraft, LLC\17-31 | Alexandria Aircraft, LLC\17-31A | Alexandria Aircraft, LLC\17-31ATC | Alexandria Aircraft, LLC\17-31TC | American Champion Aircraft Corp.\8GCBC | American Champion Aircraft Corp.\8KCAB | APEX Aircraft\CAP 10 B | B-N Group Ltd.\BN2A MK. III-2 | B-N Group Ltd.\BN2A MK. III-3 | B-N Group Ltd.\BN2A MK. III | Beechcraft Corporation\45 (Military YT-34) | Beechcraft Corporation\50 | Beechcraft Corporation\58P | Beechcraft Corporation\58PA | Beechcraft Corporation\58TC | Beechcraft Corporation\58TCA | Beechcraft Corporation\60 | Beechcraft Corporation\76 | Beechcraft Corporation\77 | Beechcraft Corporation\A45 (Military T-34A, B-45) | Beechcraft Corporation\A60 | Beechcraft Corporation\B50 | Beechcraft Corporation\B60 | Beechcraft Corporation\C50 | Beechcraft Corporation\D45 (Military T-34B) | Beechcraft Corporation\D50 | Beechcraft Corporation\D50A | Beechcraft Corporation\D50B | Beechcraft Corporation\D50C | Beechcraft Corporation\D50E-5990 | Beechcraft Corporation\D50E | Beechcraft Corporation\E50 | Beechcraft Corporation\F50 | Beechcraft Corporation\G17S | Beechcraft Corporation\G50 | Beechcraft Corporation\H50 | Beechcraft Corporation\J50 | Bellanca Aircraft Corporation\14-13-2 | Bellanca Aircraft Corporation\14-13-3 | Bellanca Aircraft Corporation\14-13-3W | Bellanca Aircraft Corporation\14-13 | Cessna Aircraft Company\F182P | Cessna Aircraft Company\F182Q | Cessna Aircraft Company\FR172E | Cessna Aircraft Company\FR172F | Cessna Aircraft Company\FR172G | Cessna Aircraft Company\FR172H | Cessna Aircraft Company\FR172J | Cessna Aircraft Company\FR172K | Cessna Aircraft Company\FR182 | Cirrus Design Corporation\SR20 | Cirrus Design Corporation\SR22 | Commander Aircraft Corporation\112 | Commander Aircraft Corporation\112B | Commander Aircraft Corporation\112TC | Commander Aircraft Corporation\112TCA | Commander Aircraft Corporation\114 | Commander Aircraft Corporation\114A | Commander Aircraft Corporation\114B | Commander Aircraft Corporation\114TC | Diamond Aircraft Industries GmbH\DA 40 | Diamond Aircraft Industries GmbH\DA 40F | Diamond Aircraft Industries Inc\DA20-A1 | Diamond Aircraft Industries Inc\DA20-C1 | Dynac Aerospace Corporation\Aero Commander 100-180 | Dynac Aerospace Corporation\Aero Commander 100A | Dynac Aerospace Corporation\Volaire 10 | Dynac Aerospace Corporation\Volaire 10A | EADS-PZL Warszawa-Okecie S.A.\PZL-104 WILGA 80 | EADS-PZL Warszawa-Okecie S.A.\PZL-104M WILGA 2000 | EADS-PZL Warszawa-Okecie S.A.\PZL-104MA WILGA 2000 | EADS-PZL Warszawa-Okecie S.A.\PZL-KOLIBER 150A | EADS-PZL Warszawa-Okecie S.A.\PZL-KOLIBER 160A | Extra Flugzeugproduktions- und Vertriebs- GmbH\EA-300 | Extra Flugzeugproduktions- und Vertriebs- GmbH\EA-300/200 | Extra Flugzeugproduktions- und Vertriebs- GmbH\EA-300L | Extra Flugzeugproduktions- und Vertriebs- GmbH\EA-300S | FLS Aerospace (Lovaux) Ltd.\OA7 Optica Series 300 | Found Aircraft Canada, Inc.\FBA-2C | Found Aircraft Canada, Inc.\FBA-2C1 | Found Aircraft Canada, Inc.\FBA-2C2 | Found Aircraft Canada, Inc.\FBA-2C3 | Found Aircraft Canada, Inc.\FBA-2C3T | Found Aircraft Canada,Inc.\FBA-2C4 | Found Aircraft Canada, Inc.\FBA-2C4T | Found Brothers Aviation Limited\FBA Centennial 100 | FS 2003 Corp.\PA-12 | FS 2003 Corp.\PA-12S | GA 8 Airvan (Pty) Ltd\GA8 | General Avia Costruzioni Aeronautiche\F22B | General Avia Costruzioni Aeronautiche\F22C | General Avia Costruzioni Aeronautiche\F22R | GROB Aircraft AG\G120A | GROB Aircraft AG\GROB G115 | GROB Aircraft AG\GROB G115A | GROB Aircraft AG\GROB G115B | GROB Aircraft AG\GROB G115C | GROB Aircraft AG\GROB G115C2 | GROB Aircraft AG\GROB G115D | GROB Aircraft AG\GROB G115D2 | GROB Aircraft AG\GROB G115EG | Howard Aircraft Foundation\DGA-15W | Interceptor Aircraft Inc\200 | Interceptor Aircraft Inc\200A | Interceptor Aircraft Inc\200B | Interceptor Aircraft Inc\200C | Interceptor Aircraft Inc\200D | JGS Properties, LLC\11A | JGS Properties, LLC\11E | King's Engineering Fellowship, The\44 | Maule Aerospace Technology, Inc.\Bee Dee M-4 | Maule Aerospace Technology, Inc.\M-4-180C | Maule Aerospace Technology, Inc.\M-4-180S | Maule Aerospace Technology, Inc.\M-4-180T | Maule Aerospace Technology, Inc.\M-4-180V | Maule Aerospace Technology, Inc.\M-4-210 | Maule Aerospace Technology, Inc.\M-4-210C | Maule Aerospace Technology, Inc.\M-4-210S | Maule Aerospace Technology, Inc.\M-4-210T | Maule Aerospace Technology, Inc.\M-4-220 | Maule Aerospace Technology, Inc.\M-4-220C | Maule Aerospace Technology, Inc.\M-4-220S | Maule Aerospace Technology, Inc.\M-4-220T | Maule Aerospace Technology, Inc.\M-4 | Maule Aerospace Technology, Inc.\M-4C | Maule Aerospace Technology, Inc.\M-4S | Maule Aerospace Technology, Inc.\M-4T | Maule Aerospace Technology, Inc.\M-5-180C | Maule Aerospace Technology, Inc.\M-5-200 | Maule Aerospace Technology, Inc.\M-5-210C | Maule Aerospace Technology, Inc.\M-5-210TC | Maule Aerospace Technology, Inc.\M-5-220C | Maule Aerospace Technology, Inc.\M-5-235C | Maule Aerospace Technology, Inc.\M-6-180 | Maule Aerospace Technology, Inc.\M-6-235 | Maule Aerospace Technology, Inc.\M-7-235 | Maule Aerospace Technology, Inc.\M-7-235A | Maule Aerospace Technology, Inc.\M-7-235B | Maule Aerospace Technology,Inc.\M-7-235C | Maule Aerospace Technology, Inc.\M-7-260 | Maule Aerospace Technology, Inc.\M-7-260C | Maule Aerospace Technology, Inc.\M-7-420A | Maule Aerospace Technology, Inc.\M-7-420AC | Maule Aerospace Technology, Inc.\M-8-235 | Maule Aerospace Technology, Inc.\M-9-235 | Maule Aerospace Technology, Inc.\MT-7-235 | Maule Aerospace Technology, Inc.\MT-7-260 | Maule Aerospace Technology, Inc.\MT-7-420 | Maule Aerospace Technology, Inc.\MX-7-160 | Maule Aerospace Technology, Inc.\MX-7-160C | Maule Aerospace Technology, Inc.\MX-7-180 | Maule Aerospace Technology, Inc.\MX-7-180A | Maule Aerospace Technology, Inc.\MX-7-180AC | Maule Aerospace Technology, Inc.\MX-7-180B | Maule Aerospace Technology, Inc.\MX-7-180C | Maule Aerospace Technology, Inc.\MX-7-235 | Maule Aerospace Technology, Inc.\MX-7-420 | Maule Aerospace Technology, Inc.\MXT-7-160 | Maule Aerospace Technology, Inc.\MXT-7-180 | Maule Aerospace Technology, Inc.\MXT-7-180A | MICCO Aircraft Company\MAC-125C | MICCO Aircraft Company\MAC-145 | MICCO Aircraft Company\MAC-145A | MICCO Aircraft Company\MAC-145B | Mooney Aircraft Corporation\M22 | Mooney International Corporation\M20 | Mooney International Corporation\M20A | Mooney International Corporation\M20B | Mooney International Corporation\M20C | Mooney International Corporation\M20D | Mooney International Corporation\M20E | Mooney International Corporation\M20F | Mooney International Corporation\M20G | Mooney International Corporation\M20J | Mooney International Corporation\M20K | Mooney International Corporation\M20L | Mooney International Corporation\M20M | Mooney International Corporation\M20R | Mooney International Corporation\M20S | Mooney International Corporation\M20TN | Nardi S.A.\FN-333 | Piaggio &amp; C.\P.136-L | Piaggio &amp; C.\P.136-L1 | Piaggio &amp; C.\P.136-L2 | Pilatus Aircraft Limited\PC-6-H1 | Pilatus Aircraft Limited\PC-6-H2 | Pilatus Aircraft Limited\PC-6 | Pilatus Aircraft Limited\PC-6/350-H1 | Pilatus Aircraft Limited\PC-6/350-H2 | Pilatus Aircraft Limited\PC-6/350 | Piper Aircraft, Inc.\PA-20-115 | Piper Aircraft, Inc.\PA-20-135 | Piper Aircraft, Inc.\PA-20 | Piper Aircraft, Inc.\PA-20S-115 | Piper Aircraft, Inc.\PA-20S-135 | Piper Aircraft, Inc.\PA-20S | Piper Aircraft, Inc.\PA-22-108 | Piper Aircraft, Inc.\PA-22-135 | Piper Aircraft, Inc.\PA-22-150 | Piper Aircraft, Inc.\PA-22-160 | Piper Aircraft, Inc.\PA-22 | Piper Aircraft, Inc.\PA-22S-135 | Piper Aircraft, Inc.\PA-22S-150 | Piper Aircraft, Inc.\PA-22S-160 | Piper Aircraft, Inc.\PA-23-160 | Piper Aircraft, Inc.\PA-23-235 | Piper Aircraft, Inc.\PA-23-250 (Navy UO-1) | Piper Aircraft, Inc.\PA-23-250 | Piper Aircraft, Inc.\PA-23 | Piper Aircraft, Inc.\PA-24-250 | Piper Aircraft, Inc.\PA-24-260 | Piper Aircraft, Inc.\PA-24-400 | Piper Aircraft, Inc.\PA-24 | Piper Aircraft, Inc.\PA-28-140 | Piper Aircraft, Inc.\PA-28-150 | Piper Aircraft, Inc.\PA-28-151 | Piper Aircraft, Inc.\PA-28-160 | Piper Aircraft, Inc.\PA-28-161 | Piper Aircraft, Inc.\PA-28-180 | Piper Aircraft, Inc.\PA-28-181 | Piper Aircraft, Inc.\PA-28-201T | Piper Aircraft, Inc.\PA-28-235 | Piper Aircraft, Inc.\PA-28-236 | Piper Aircraft, Inc.\PA-28R-180 | Piper Aircraft, Inc.\PA-28R-200 | Piper Aircraft, Inc.\PA-28R-201 | Piper Aircraft, Inc.\PA-28R-201T | Piper Aircraft, Inc.\PA-28RT-201 | Piper Aircraft, Inc.\PA-28RT-201T | Piper Aircraft, Inc.\PA-28S-160 | Piper Aircraft, Inc.\PA-28S-180 | Piper Aircraft, Inc.\PA-30 | Piper Aircraft, Inc.\PA-31-300 | Piper Aircraft, Inc.\PA-31-325 | Piper Aircraft, Inc.\PA-31-350 | Piper Aircraft, Inc.\PA-31 | Piper Aircraft, Inc.\PA-31P-350 | Piper Aircraft, Inc.\PA-31P | Piper Aircraft, Inc.\PA-32-260 | Piper Aircraft, Inc.\PA-32-300 | Piper Aircraft, Inc.\PA-32-301 | Piper Aircraft, Inc.\PA-32-301FT | Piper Aircraft, Inc.\PA-32-301T | Piper Aircraft, Inc.\PA-32-301XTC | Piper Aircraft, Inc.\PA-32R-300 | Piper Aircraft, Inc.\PA-32R-301 (HP) | Piper Aircraft, Inc.\PA-32R-301 (SP) | Piper Aircraft, Inc.\PA-32R-301T | Piper Aircraft, Inc.\PA-32RT-300 | Piper Aircraft, Inc.\PA-32RT-300T | Piper Aircraft, Inc.\PA-32S-300 | Piper Aircraft, Inc.\PA-34-200 | Piper Aircraft, Inc.\PA-34-200T | Piper Aircraft, Inc.\PA-34-220T | Piper Aircraft, Inc.\PA-38-112 | Piper Aircraft, Inc.\PA-39 | Piper Aircraft, Inc.\PA-40 | Piper Aircraft, Inc.\PA-44-180 | Piper Aircraft, Inc.\PA-44-180T | Piper Aircraft, Inc.\PA-46-310P | Piper Aircraft, Inc.\PA-46-350P | Piper Aircraft, Inc.\PA-46R-350T | Piper Aircraft, Inc.\PA-E23-250 | Polskie Zaklady Lotnieze Spolka zo.o\PZL M26 01 | Revo, Incorporated\Colonial C-1 | Revo, Incorporated\Colonial C-2 | Revo, Incorporated\Lake LA-4-200 | Revo, Incorporated\Lake LA-4 | Revo, Incorporated\Lake LA-4A | Revo, Incorporated\Lake LA-4P | Revo, Incorporated\Lake Model 250 | RUAG Aerospace Services GmbH\Do 28 A-1 | RUAG Aerospace Services GmbH\Do 28 B-1 | RUAG Aerospace Services GmbH\Do 28 D-1 | RUAG Aerospace Services GmbH\Do 28 D | RUAG Aerospace Services GmbH\Dornier 228-100 | RUAG Aerospace Services GmbH\Dornier 228-200 | Sierra Hotel Aero, Inc.\Navion (Army L-17A) | Sierra Hotel Aero, Inc.\Navion A (Army L-17B and L-17C) | Sierra Hotel Aero, Inc.\Navion B | Sierra Hotel Aero, Inc.\Navion D | Sierra Hotel Aero, Inc.\Navion E | Sierra Hotel Aero, Inc.\Navion F | Sierra Hotel Aero, Inc.\Navion G | Sierra Hotel Aero, Inc.\Navion H | Sky Enterprises, Inc.\RC-3 | Slingsby Aviation Ltd.\T67M260-T3A | Slingsby Aviation Ltd.\T67M260 | SOCATA - Groupe Aerospatiale\GA-7 | SOCATA\MS 880B | SOCATA\MS 885 | SOCATA\MS 892A-150 | SOCATA\MS 892E-150 | SOCATA\MS 893A | SOCATA\MS 893E | SOCATA\MS 894A | SOCATA\MS 894E | SOCATA\Rallye 100S | SOCATA\Rallye 150 ST | SOCATA\Rallye 150 T | SOCATA\Rallye 235 E | SOCATA\Rallye 235C | SOCATA\TB 10 | SOCATA\TB 20 | SOCATA\TB 200 | SOCATA\TB 21 | SOCATA\TB9 | STOL Aircraft Corporation\UC-1 | Swift Museum Foundation, Inc.\GC-1A | Swift Museum Foundation, Inc.\GC-1B | Symphony Aircraft Industries Inc\OMF-100-160 | Symphony Aircraft Industries Inc\SA 160 | Textron Aviation Inc.\120 | Textron Aviation Inc.\140 | Textron Aviation Inc.\150 | Textron Aviation Inc.\150B | Textron Aviation Inc.\150C | Textron Aviation Inc.\150D | Textron Aviation Inc.\150E | Textron Aviation Inc.\150F | Textron Aviation Inc.\150G | Textron Aviation Inc.\150H | Textron Aviation Inc.\150J | Textron Aviation Inc.\150K | Textron Aviation Inc.\150L | Textron Aviation Inc.\150M | Textron Aviation Inc.\152 | Textron Aviation Inc.\170 | Textron Aviation Inc.\170A | Textron Aviation Inc.\170B | Textron Aviation Inc.\172 | Textron Aviation Inc.\172A | Textron Aviation Inc.\172B | Textron Aviation Inc.\172C | Textron Aviation Inc.\172D | Textron Aviation Inc.\172E | Textron Aviation Inc.\172F (USAF T-41A) | Textron Aviation Inc.\172G | Textron Aviation Inc.\172H (USAF T-41A) | Textron Aviation Inc.\172I | Textron Aviation Inc.\172K | Textron Aviation Inc.\172L | Textron Aviation Inc.\172M | Textron Aviation Inc.\172N | Textron Aviation Inc.\172P | Textron Aviation Inc.\172Q | Textron Aviation Inc.\172R | Textron Aviation Inc.\172RG | Textron Aviation Inc.\172S | Textron Aviation Inc.\175 | Textron Aviation Inc.\175A | Textron Aviation Inc.\175B | Textron Aviation Inc.\175C | Textron Aviation Inc.\177 | Textron Aviation Inc.\177A | Textron Aviation Inc.\177B | Textron Aviation Inc.\177RG | Textron Aviation Inc.\180 | Textron Aviation Inc.\180A | Textron Aviation Inc.\180B | Textron Aviation Inc.\180C | Textron Aviation Inc.\180D | Textron Aviation Inc.\180E | Textron Aviation Inc.\180F | Textron Aviation Inc.\180G | Textron Aviation Inc.\180H | Textron Aviation Inc.\180J | Textron Aviation Inc.\180K | Textron Aviation Inc.\182 | Textron Aviation Inc.\182A | Textron Aviation Inc.\182B | Textron Aviation Inc.\182C | Textron Aviation Inc.\182D | Textron Aviation Inc.\182E | Textron Aviation Inc.\182F | Textron Aviation Inc.\182G | Textron Aviation Inc.\182H | Textron Aviation Inc.\182J | Textron Aviation Inc.\182K | Textron Aviation Inc.\182L | Textron Aviation Inc.\182M | Textron Aviation Inc.\182N | Textron Aviation Inc.\182P | Textron Aviation Inc.\182Q | Textron Aviation Inc.\182R | Textron Aviation Inc.\182S | Textron Aviation Inc.\182T | Textron Aviation Inc.\185 | Textron Aviation Inc.\185A | Textron Aviation Inc.\185B | Textron Aviation Inc.\185C | Textron Aviation Inc.\185D | Textron Aviation Inc.\185E | Textron Aviation Inc.\190 | Textron Aviation Inc.\195 | Textron Aviation Inc.\195A | Textron Aviation Inc.\195B | Textron Aviation Inc.\19A | Textron Aviation Inc.\206 | Textron Aviation Inc.\206H | Textron Aviation Inc.\207 | Textron Aviation Inc.\207A | Textron Aviation Inc.\210 | Textron Aviation Inc.\210A | Textron Aviation Inc.\210B | Textron Aviation Inc.\210C | Textron Aviation Inc.\210D | Textron Aviation Inc.\210E | Textron Aviation Inc.\210F | Textron Aviation Inc.\210G | Textron Aviation Inc.\210H | Textron Aviation Inc.\210J | Textron Aviation Inc.\210K | Textron Aviation Inc.\210L | Textron Aviation Inc.\210M | Textron Aviation Inc.\210N | Textron Aviation Inc.\210R | Textron Aviation Inc.\23 | Textron Aviation Inc.\310 | Textron Aviation Inc.\310A | Textron Aviation Inc.\310B | Textron Aviation Inc.\310C | Textron Aviation Inc.\310D | Textron Aviation Inc.\310E | Textron Aviation Inc.\310F | Textron Aviation Inc.\310G | Textron Aviation Inc.\310H | Textron Aviation Inc.\310I | Textron Aviation Inc.\310J-1 | Textron Aviation Inc.\310J | Textron Aviation Inc.\310K | Textron Aviation Inc.\310L | Textron Aviation Inc.\310N | Textron Aviation Inc.\310P | Textron Aviation Inc.\310Q | Textron Aviation Inc.\310R | Textron Aviation Inc.\320-1 | Textron Aviation Inc.\320 | Textron Aviation Inc.\320A | Textron Aviation Inc.\320B | Textron Aviation Inc.\320C | Textron Aviation Inc.\320D | Textron Aviation Inc.\320E | Textron Aviation Inc.\320F | Textron Aviation Inc.\335 | Textron Aviation Inc.\336 | Textron Aviation Inc.\337 | Textron Aviation Inc.\337A | Textron Aviation Inc.\337B | Textron Aviation Inc.\337C | Textron Aviation Inc.\337D | Textron Aviation Inc.\337E | Textron Aviation Inc.\337F | Textron Aviation Inc.\337G | Textron Aviation Inc.\337H | Textron Aviation Inc.\340 | Textron Aviation Inc.\340A | Textron Aviation Inc.\35-33 | Textron Aviation Inc.\35-A33 | Textron Aviation Inc.\35-B33 | Textron Aviation Inc.\35-C33 | Textron Aviation Inc.\35-C33A | Textron Aviation Inc.\35 | Textron Aviation Inc.\35R | Textron Aviation Inc.\36 | Textron Aviation Inc.\401 | Textron Aviation Inc.\401A | Textron Aviation Inc.\401B | Textron Aviation Inc.\402 | Textron Aviation Inc.\402A | Textron Aviation Inc.\402B | Textron Aviation Inc.\402C | Textron Aviation Inc.\404 | Textron Aviation Inc.\406 | Textron Aviation Inc.\411 | Textron Aviation Inc.\411A | Textron Aviation Inc.\414 | Textron Aviation Inc.\414A | Textron Aviation Inc.\421 | Textron Aviation Inc.\421A | Textron Aviation Inc.\421B | Textron Aviation Inc.\421C | Textron Aviation Inc.\425 | Textron Aviation Inc.\56TC | Textron Aviation Inc.\58 | Textron Aviation Inc.\58A | Textron Aviation Inc.\65-80 | Textron Aviation Inc.\65-88 | Textron Aviation Inc.\65-90 | Textron Aviation Inc.\65-A80-8800 | Textron Aviation Inc.\65-A80 | Textron Aviation Inc.\65-B80 | Textron Aviation Inc.\65 | Textron Aviation Inc.\70 | Textron Aviation Inc.\95-55 | Textron Aviation Inc.\95-A55 | Textron Aviation Inc.\95-B55 | Textron Aviation Inc.\95-B55A | Textron Aviation Inc.\95-B55B | Textron Aviation Inc.\95-C55 | Textron Aviation Inc.\95-C55A | Textron Aviation Inc.\95 | Textron Aviation Inc.\A152 | Textron Aviation Inc.\A185E | Textron Aviation Inc.\A185F | Textron Aviation Inc.\A23-19 | Textron Aviation Inc.\A23-24 | Textron Aviation Inc.\A23 | Textron Aviation Inc.\A23A | Textron Aviation Inc.\A24 | Textron Aviation Inc.\A24R | Textron Aviation Inc.\A35 | Textron Aviation Inc.\A36 | Textron Aviation Inc.\A36TC | Textron Aviation Inc.\A56TC | Textron Aviation Inc.\A65-8200 | Textron Aviation Inc.\A65 | Textron Aviation Inc.\B19 | Textron Aviation Inc.\B23 | Textron Aviation Inc.\B24R | Textron Aviation Inc.\B35 | Textron Aviation Inc.\B36TC | Textron Aviation Inc.\B95 | Textron Aviation Inc.\B95A | Textron Aviation Inc.\C23 | Textron Aviation Inc.\C24R | Textron Aviation Inc.\C35 | Textron Aviation Inc.\D35 | Textron Aviation Inc.\D55 | Textron Aviation Inc.\D55A | Textron Aviation Inc.\D95A | Textron Aviation Inc.\E310H | Textron Aviation Inc.\E310J | Textron Aviation Inc.\E33 | Textron Aviation Inc.\E33A | Textron Aviation Inc.\E33C | Textron Aviation Inc.\E35 | Textron Aviation Inc.\E55 | Textron Aviation Inc.\E55A | Textron Aviation Inc.\E95 | Textron Aviation Inc.\F33 | Textron Aviation Inc.\F33A | Textron Aviation Inc.\F33C | Textron Aviation Inc.\F35 | Textron Aviation Inc.\G33 | Textron Aviation Inc.\G35 | Textron Aviation Inc.\H35 | Textron Aviation Inc.\J35 | Textron Aviation Inc.\K35 | Textron Aviation Inc.\M19A | Textron Aviation Inc.\M337B | Textron Aviation Inc.\M35 | Textron Aviation Inc.\N35 | Textron Aviation Inc.\P172D | Textron Aviation Inc.\P206 | Textron Aviation Inc.\P206A | Textron Aviation Inc.\P206B | Textron Aviation Inc.\P206C | Textron Aviation Inc.\P206D | Textron Aviation Inc.\P206E | Textron Aviation Inc.\P210N | Textron Aviation Inc.\P210R | Textron Aviation Inc.\P337H | Textron Aviation Inc.\P35 | Textron Aviation Inc.\R172E | Textron Aviation Inc.\R172F | Textron Aviation Inc.\R172G | Textron Aviation Inc.\R172H | Textron Aviation Inc.\R172J | Textron Aviation Inc.\R172K | Textron Aviation Inc.\R182 | Textron Aviation Inc.\S35 | Textron Aviation Inc.\T182 | Textron Aviation Inc.\T182T | Textron Aviation Inc.\T206H | Textron Aviation Inc.\T207 | Textron Aviation Inc.\T207A | Textron Aviation Inc.\T210F | Textron Aviation Inc.\T210G | Textron Aviation Inc.\T210H | Textron Aviation Inc.\T210J | Textron Aviation Inc.\T210K | Textron Aviation Inc.\T210L | Textron Aviation Inc.\T210R | Textron Aviation Inc.\T303 | Textron Aviation Inc.\T310P | Textron Aviation Inc.\T310Q | Textron Aviation Inc.\T310R | Textron Aviation Inc.\T337B | Textron Aviation Inc.\T337C | Textron Aviation Inc.\T337D | Textron Aviation Inc.\T337E | Textron Aviation Inc.\T337F | Textron Aviation Inc.\T337G | Textron Aviation Inc.\T337H-SP | Textron Aviation Inc.\T337H | Textron Aviation Inc.\TP206A | Textron Aviation Inc.\TP206B | Textron Aviation Inc.\TP206C | Textron Aviation Inc.\TP206D | Textron Aviation Inc.\TP206E | Textron Aviation Inc.\TR182 | Textron Aviation Inc.\TU206A | Textron Aviation Inc.\TU206B | Textron Aviation Inc.\TU206C | Textron Aviation Inc.\TU206D | Textron Aviation Inc.\TU206E | Textron Aviation Inc.\TU206F | Textron Aviation Inc.\TU206G | Textron Aviation Inc.\U206 | Textron Aviation Inc.\U206A | Textron Aviation Inc.\U206B | Textron Aviation Inc.\U206C | Textron Aviation Inc.\U206D | Textron Aviation Inc.\U206E | Textron Aviation Inc.\U206F | Textron Aviation Inc.\U206G | Textron Aviation Inc.\V35 | Textron Aviation Inc.\V35A | Textron Aviation Inc.\V35B | Topcub Aircraft, Inc\CC18-180 | Topcub Aircraft, Inc\CC18-180A | True Flight Holdings LLC\AA-1 | True Flight Holdings LLC\AA-1A | True Flight Holdings LLC\AA-1B | True Flight Holdings LLC\AA-1C | True Flight Holdings LLC\AA-5 | True Flight Holdings LLC\AA-5A | True Flight Holdings LLC\AA-5B | True Flight Holdings LLC\AG-5B | Twin Commander Aircraft LLC\500-A | Twin Commander Aircraft LLC\500-B | Twin Commander Aircraft LLC\500-S | Twin Commander Aircraft LLC\500-U | Twin Commander Aircraft LLC\500 | Twin Commander Aircraft LLC\520 | Twin Commander Aircraft LLC\560-A | Twin Commander Aircraft LLC\560-E | Twin Commander Aircraft LLC\560-F | Twin Commander Aircraft LLC\560 | Twin Commander Aircraft LLC\680-E | Twin Commander Aircraft LLC\680-F | Twin Commander Aircraft LLC\680-FL | Twin Commander Aircraft LLC\680 | Twin Commander Aircraft LLC\685 | Twin Commander Aircraft LLC\700 | Twin Commander Aircraft LLC\720 | Univair Aircraft Corporation\108-1 | Univair Aircraft Corporation\108-2 | Univair Aircraft Corporation\108-3 | Univair Aircraft Corporation\108-5 | Univair Aircraft Corporation\108 | Viking Air Limited\DHC-2 Mk.I | Viking Air Limited\DHC-2 Mk.II | Viking Air Limited\DHC-2 Mk.III | Viking Air Limited\DHC-3 | Viking Air Limited\TR-1 | Vulcanair S.p.A.\AP68 TP Series 300 Spartacus | Vulcanair S.p.A.\AP68TP 600 Viator | Vulcanair S.p.A.\P 68 | Vulcanair S.p.A.\P 68 Observer | Vulcanair S.p.A.\P 68B | Vulcanair S.p.A.\P 68C-TC | Vulcanair S.p.A.\P 68C | Vulcanair S.p.A.\P.68R | Vulcanair S.p.A.\P68 Observer 2 | Vulcanair S.p.A.\P68TC Observer | Waco Aircraft Company, The\YMF | WSK PZL Mielec and OBR SK Mielec\PZL M20 03 | Zenair Ltd.\CH2000 | Zlin Aircraft a.s.\Z-143L | Zlin Aircraft a.s.\Z-242L</t>
  </si>
  <si>
    <t>EC135 P1 | EC135 P2 | EC135 P2+ | EC135 T1 | EC135 T2 | EC135 T2+ | EC135P3 | EC135T3 | Airbus Helicopters\AS-350B | Airbus Helicopters\AS-350B1 | Airbus Helicopters\AS-350B2 | Airbus Helicopters\AS-350B3 | Airbus Helicopters\AS-350BA | Airbus Helicopters\AS-350C | Airbus Helicopters\AS-350D | Airbus Helicopters\AS-350D1 | Airbus Helicopters\AS355E | Airbus Helicopters\AS355F | Airbus Helicopters\AS355F1 | Airbus Helicopters\AS355F2 | Airbus Helicopters\AS355N | Airbus Helicopters\AS355NP | Airbus Helicopters\EC 130 B4 | Airbus Helicopters\EC 130 T2 | Bell Helicopter Textron Canada Limited\206 | Bell Helicopter Textron Canada Limited\206A-1 (OH-58A) | Bell Helicopter Textron Canada Limited\206A | Bell Helicopter Textron Canada Limited\206B-1 | Bell Helicopter Textron Canada Limited\206B | Bell Helicopter Textron Canada Limited\206L-1 | Bell Helicopter Textron Canada Limited\206L-3 | Bell Helicopter Textron Canada Limited\206L-4 | Bell Helicopter Textron Canada Limited\206L | Bell Helicopter Textron Canada Limited\407 | Bell Helicopter Textron Canada Limited\427 | MD Helicopters, Inc.\500N | Robinson Helicopter Company\R22 | Robinson Helicopter Company\R22 ALPHA | Robinson Helicopter Company\R22 BETA | Robinson Helicopter Company\R22 MARINER</t>
  </si>
  <si>
    <t>S-76B | S-76C</t>
  </si>
  <si>
    <t>MBB-BK 117 A-1 | MBB-BK 117 A-3 | MBB-BK 117 A-4 | MBB-BK 117 B-1 | MBB-BK 117 B-2 | MBB-BK 117 C-1 | MBB-BK 117 C-2</t>
  </si>
  <si>
    <t>Airbus Helicopters | Airbus Helicopters Deutschland GmbH | Bell Helicopter Textron, A Division of Textron Canada | Bell Helicopter Textron, Inc. | Bell Textron, Inc. | Columbia Helicopters, Inc. | Erickson Incorporated, DBA Erickson Air-Crane | Leonardo S.p.a. | Sikorsky Aircraft | Sikorsky Aircraft Corporation</t>
  </si>
  <si>
    <t>Airbus Helicopters Deutschland GmbH\MBB-BK 117 A-1 | Airbus Helicopters Deutschland GmbH\MBB-BK 117 A-3 | Airbus Helicopters Deutschland GmbH\MBB-BK 117 A-4 | Airbus Helicopters Deutschland GmbH\MBB-BK 117 B-1 | Airbus Helicopters Deutschland GmbH\MBB-BK 117 B-2 | Airbus Helicopters Deutschland GmbH\MBB-BK 117 C-1 | Airbus Helicopters Deutschland GmbH\MBB-BK 117 C-2 | AS-365N2 | AS-365N3 | EC 155B | EC155B1 | SA-365N1 | AS332C | AS332C1 | AS332L | AS332L1 | AS332L2 | EC225LP | Bell Helicopter Textron, A Division of Textron Canada\222 | Bell Helicopter Textron, A Division of Textron Canada\222B | Bell Helicopter Textron, A Division of Textron Canada\222U | Bell Helicopter Textron, A Division of Textron Canada\230 | Bell Helicopter Textron, A Division of Textron Canada\430 | Bell Textron, Inc.\205A | Bell Textron, Inc.\205A-1 | Bell Textron, Inc.\212 | Bell Textron, Inc.\412 | Columbia Helicopters, Inc.\107-II | Columbia Helicopters, Inc.\234 | Erickson Incorporated, DBA Erickson Air-Crane\S-64E | Erickson Incorporated, DBA Erickson Air-Crane\S-64F | Leonardo S.p.a.\AW139 | Sikorsky Aircraft\S-61L | Sikorsky Aircraft\S-61N | Sikorsky Aircraft\S-61NM | Sikorsky Aircraft\S-61R | Sikorsky Aircraft Corporation\S-76A | Sikorsky Aircraft Corporation\S-76B | Sikorsky Aircraft Corporation\S-76C | Sikorsky Aircraft Corporation\S-92A</t>
  </si>
  <si>
    <t>Beechcraft Corporation | Bombardier Inc. | Dassault Aviation | Gulfstream Aerospace Corporation | Gulfstream Aerospace LP | Israel Aircraft Industries, Ltd. | Learjet Inc. | Sabreliner Aviation LLC | Textron Aviation Inc.</t>
  </si>
  <si>
    <t>BAe.125 Series 1000A | BAe.125 Series 1000B | BAe.125 Series 800A (C-29A) | BAe.125 Series 800A (U-125) | BAe.125 Series 800A | BH.125 Series 400A | Hawker 1000 | Hawker 800 (U-125A) | Hawker 800 | Hawker 800XP | HS.125 Series 700A | Bombardier Inc.\CL-600-1A11 (CL-600) | Bombardier Inc.\CL-600-2A12 (CL-601) | Bombardier Inc.\CL-600-2B16 (CL-601-3A) | Bombardier Inc.\CL-600-2B16 (CL-601-3R) | Bombardier Inc.\CL-600-2B16 (CL-604) | Bombardier Inc.\DHC-8-101 | Bombardier Inc.\DHC-8-102 | Bombardier Inc.\DHC-8-103 | Bombardier Inc.\DHC-8-106 | Bombardier Inc.\DHC-8-201 | Bombardier Inc.\DHC-8-202 | Bombardier Inc.\DHC-8-301 | Bombardier Inc.\DHC-8-311 | Bombardier Inc.\DHC-8-315 | Bombardier Inc.\DHC-8-402 | Dassault Aviation\Mystere-Falcon 50 | Dassault Aviation\Mystere-Falcon 900 | Gulfstream Aerospace Corporation\G-1159 | Gulfstream Aerospace Corporation\G-1159A | Gulfstream Aerospace Corporation\G-1159B | Gulfstream Aerospace Corporation\G-IV | Gulfstream Aerospace Corporation\GV | Gulfstream Aerospace LP\1125 Westwind Astra | Israel Aircraft Industries, Ltd.\1124 | Israel Aircraft Industries, Ltd.\1124A | Learjet Inc.\25 | Learjet Inc.\25A | Learjet Inc.\25B | Learjet Inc.\25C | Learjet Inc.\25D | Learjet Inc.\25F | Learjet Inc.\31 | Learjet Inc.\31A | Learjet Inc.\35 | Learjet Inc.\35A (C-21A) | Learjet Inc.\36 | Learjet Inc.\36A | Learjet Inc.\45 | Learjet Inc.\55 | Learjet Inc.\55B | Learjet Inc.\55C | Sabreliner Aviation LLC\NA-265-40 | Sabreliner Aviation LLC\NA-265-60 | Sabreliner Aviation LLC\NA-265-65 | Textron Aviation Inc.\550 | Textron Aviation Inc.\560 | Textron Aviation Inc.\650 | Textron Aviation Inc.\S550</t>
  </si>
  <si>
    <t>Beechcraft Corporation | Bombardier Inc. | Dassault Aviation | Fokker Services B.V. | Gulfstream Aerospace Corporation | Textron Aviation Inc.</t>
  </si>
  <si>
    <t>BAe.125 Series 1000A | BAe.125 Series 1000B | BAe.125 Series 800A | BAe.125 Series 800B | Hawker 1000 | Hawker 800 | Hawker 800XP | Bombardier Inc.\CL-215-6B11 (CL-415 Variant) | Bombardier Inc.\CL-600-2A12 (CL-601) | Bombardier Inc.\CL-600-2B16 (CL-601-3A) | Bombardier Inc.\CL-600-2B16 (CL-601-3R) | Bombardier Inc.\DHC-8-101 | Bombardier Inc.\DHC-8-102 | Bombardier Inc.\DHC-8-103 | Bombardier Inc.\DHC-8-106 | Bombardier Inc.\DHC-8-201 | Bombardier Inc.\DHC-8-202 | Bombardier Inc.\DHC-8-301 | Bombardier Inc.\DHC-8-311 | Bombardier Inc.\DHC-8-315 | Dassault Aviation\Mystere-Falcon 900 | Fokker Services B.V.\F27 Mark 050 | Gulfstream Aerospace Corporation\G-1159A | Textron Aviation Inc.\650</t>
  </si>
  <si>
    <t>Beechcraft Corporation | Dassault Aviation | Gulfstream Aerospace LP | Israel Aircraft Industries | Ltd. | Learjet Inc. | Textron Aviation Inc.</t>
  </si>
  <si>
    <t>400 | 400A | 400T | BAe.125 Series 800A | BAe.125 Series 800B | BH.125 Series 600A | Hawker 800 | Hawker 800XP | HS.125 Series 600A | HS.125 Series 600B | HS.125 Series 600B/1 | HS.125 Series 600B/2 | HS.125 Series 600B/3 | HS.125 Series 700A | HS.125 Series 700B | HS.125 Series F600B | MU-300-10 | Dassault Aviation\Falcon 10 | Dassault Aviation\Fan Jet Falcon | Dassault Aviation\Fan Jet Falcon Series C | Dassault Aviation\Fan Jet Falcon Series D | Dassault Aviation\Fan Jet Falcon Series E | Dassault Aviation\Fan Jet Falcon Series F | Dassault Aviation\Fan Jet Falcon Series G | Dassault Aviation\Mystere-Falcon 20 - C5 | Dassault Aviation\Mystere-Falcon 20 - D5 | Dassault Aviation\Mystere-Falcon 20 - E5 | Dassault Aviation\Mystere-Falcon 20 - F5 | Dassault Aviation\Mystere-Falcon 200 | Dassault Aviation\Mystere-Falcon 50 | Dassault Aviation\Mystere-Falcon 900 | Gulfstream Aerospace LP\1125 Westwind Astra | Gulfstream Aerospace LP\Astra SPX | Israel Aircraft Industries, Ltd.\1121 | Israel Aircraft Industries, Ltd.\1121A | Israel Aircraft Industries, Ltd.\1121B | Israel Aircraft Industries, Ltd.\1123 | Israel Aircraft Industries, Ltd.\1124 | Israel Aircraft Industries, Ltd.\1124A | Learjet Inc.\24 | Learjet Inc.\24A | Learjet Inc.\24B-A | Learjet Inc.\24B | Learjet Inc.\24C | Learjet Inc.\24D-A | Learjet Inc.\24D | Learjet Inc.\24E | Learjet Inc.\24F-A | Learjet Inc.\24F | Learjet Inc.\25 | Learjet Inc.\25A | Learjet Inc.\25B | Learjet Inc.\25C | Learjet Inc.\25D | Learjet Inc.\25F | Learjet Inc.\28 | Learjet Inc.\29 | Learjet Inc.\31 | Learjet Inc.\31A | Learjet Inc.\35 | Learjet Inc.\35A (C-21A) | Learjet Inc.\36 | Learjet Inc.\36A | Learjet Inc.\55 | Learjet Inc.\55B | Learjet Inc.\55C | Textron Aviation Inc.\500 | Textron Aviation Inc.\550 | Textron Aviation Inc.\552 | Textron Aviation Inc.\560 | Textron Aviation Inc.\650 | Textron Aviation Inc.\S550</t>
  </si>
  <si>
    <t>CL-600-2B16 (CL-601-3A) | CL-600-2B16 (CL-601-3R) | CL-600-2B16 (CL-604)</t>
  </si>
  <si>
    <t>Beechcraft Corporation | Textron Aviation Inc.</t>
  </si>
  <si>
    <t>BAe.125 Series 800A | Textron Aviation Inc.\650</t>
  </si>
  <si>
    <t>Bombardier Inc. | Dassault Aviation | Gulfstream Aerospace Corporation | Gulfstream Aerospace LP | Learjet Inc. | Textron Aviation Inc.</t>
  </si>
  <si>
    <t>CL-600-2A12 (CL-601) | CL-600-2B16 (CL-601-3A) | CL-600-2B16 (CL-601-3R) | Dassault Aviation\Mystere-Falcon 900 | Gulfstream Aerospace Corporation\G-1159A | Gulfstream Aerospace Corporation\G-IV | Gulfstream Aerospace LP\1125 Westwind Astra | Learjet Inc.\31 | Learjet Inc.\31A | Learjet Inc.\35 | Learjet Inc.\35A (C-21A) | Learjet Inc.\36 | Learjet Inc.\36A | Learjet Inc.\55 | Learjet Inc.\55B | Learjet Inc.\55C | Textron Aviation Inc.\550 | Textron Aviation Inc.\BAe.125 Series 800A | Textron Aviation Inc.\BAe.125 Series 800B | Textron Aviation Inc.\Hawker 800 | Textron Aviation Inc.\Hawker 800XP | Textron Aviation Inc.\650</t>
  </si>
  <si>
    <t>EMB-120 | EMB-120ER | EMB-120FC | EMB-120QC | EMB-120RT</t>
  </si>
  <si>
    <t>Galaxy | Gulfstream 200</t>
  </si>
  <si>
    <t>Bombardier Inc. | Dassault Aviation | Embraer S.A. | Gulfstream Aerospace Corporation | Learjet Inc. | Textron Aviation Inc.</t>
  </si>
  <si>
    <t>CL-600-2B16 (CL-601-3A) | CL-600-2B16 (CL-601-3R) | Dassault Aviation\Falcon 900EX | Embraer S.A.\EMB-135BJ (Legacy 600) | Embraer S.A.\EMB-135BJ (Legacy 650) | Gulfstream Aerospace Corporation\G-IV | Gulfstream Aerospace Corporation\GIV-X | Learjet Inc.\45 | Textron Aviation Inc.\550 | Textron Aviation Inc.\560 | Textron Aviation Inc.\560XL | Textron Aviation Inc.\650 | Textron Aviation Inc.\680 | Textron Aviation Inc.\750 | Textron Aviation Inc.\BAe.125 Series 1000A | Textron Aviation Inc.\BAe.125 Series 1000B | Textron Aviation Inc.\BAe.125 Series 800A (C-29A) | Textron Aviation Inc.\BAe.125 Series 800A (U-125) | Textron Aviation Inc.\BAe.125 Series 800A | Textron Aviation Inc.\BAe.125 Series 800B | Textron Aviation Inc.\Hawker 1000 | Textron Aviation Inc.\Hawker 800 (U-125A) | Textron Aviation Inc.\Hawker 800 | Textron Aviation Inc.\Hawker 800XP</t>
  </si>
  <si>
    <t>Bombardier Inc. | Dassault Aviation | Gulfstream Aerospace Corporation</t>
  </si>
  <si>
    <t>CL-600-1A11 (CL-600) | CL-600-2A12 (CL-601) | CL-600-2B16 (CL-601-3A) | CL-600-2B16 (CL-601-3R) | CL-600-2B16 (CL-604) | Dassault Aviation\Falcon 900EX | Dassault Aviation\Mystere-Falcon 50 | Dassault Aviation\Mystere-Falcon 900 | Gulfstream Aerospace Corporation\G-IV</t>
  </si>
  <si>
    <t>Learjet Inc. | Textron Aviation Inc.</t>
  </si>
  <si>
    <t>31 | 31A | 35 | 35A (C-21A) | 36 | 36A | 45 | Textron Aviation Inc.\BAe.125 Series 1000A | Textron Aviation Inc.\BAe.125 Series 1000B | Textron Aviation Inc.\BAe.125 Series 800A | Textron Aviation Inc.\BAe.125 Series 800B | Textron Aviation Inc.\Hawker 1000 | Textron Aviation Inc.\Hawker 750 | Textron Aviation Inc.\Hawker 800 | Textron Aviation Inc.\Hawker 800XP | Textron Aviation Inc.\Hawker 850XP | Textron Aviation Inc.\Hawker 900XP | Textron Aviation Inc.\750</t>
  </si>
  <si>
    <t>Gulfstream Aerospace LP | Learjet Inc. | Textron Aviation Inc.</t>
  </si>
  <si>
    <t>G150 | Learjet Inc.\35 | Learjet Inc.\35A (C-21A) | Learjet Inc.\36 | Learjet Inc.\36A | Textron Aviation Inc.\560XL</t>
  </si>
  <si>
    <t>STC Number.1</t>
  </si>
  <si>
    <t>Aermacchi S.p.A.\F.260</t>
  </si>
  <si>
    <t>Aermacchi S.p.A.\F.260B</t>
  </si>
  <si>
    <t>Aermacchi S.p.A.\F.260C</t>
  </si>
  <si>
    <t>Aermacchi S.p.A.\F.260D</t>
  </si>
  <si>
    <t>Aermacchi S.p.A.\F.260E</t>
  </si>
  <si>
    <t>Aermacchi S.p.A.\F.260F</t>
  </si>
  <si>
    <t>Aermacchi S.p.A.\S.205 - 18/F</t>
  </si>
  <si>
    <t>Aermacchi S.p.A.\S.205 - 18/R</t>
  </si>
  <si>
    <t>Aermacchi S.p.A.\S.205 - 20/F</t>
  </si>
  <si>
    <t>Aermacchi S.p.A.\S.205 - 20/R</t>
  </si>
  <si>
    <t>Aermacchi S.p.A.\S.205 - 22/R</t>
  </si>
  <si>
    <t>Aermacchi S.p.A.\S.208</t>
  </si>
  <si>
    <t>Aermacchi S.p.A.\S.208A</t>
  </si>
  <si>
    <t>Aeromere S.A.\Falco F.8.L.</t>
  </si>
  <si>
    <t>Aeronautica Macchi S.p.A.\AL 60-B</t>
  </si>
  <si>
    <t>Aeronautica Macchi S.p.A.\AL 60-C5</t>
  </si>
  <si>
    <t>Aeronautica Macchi S.p.A.\AL 60-F5</t>
  </si>
  <si>
    <t>Aeronautica Macchi S.p.A.\AL 60</t>
  </si>
  <si>
    <t>Aerostar Aircraft Corporation\360</t>
  </si>
  <si>
    <t>Aerostar Aircraft Corporation\400</t>
  </si>
  <si>
    <t>Aerostar Aircraft Corporation\PA-60-600 (Aerostar 600)</t>
  </si>
  <si>
    <t>Aerostar Aircraft Corporation\PA-60-601 (Aerostar 601)</t>
  </si>
  <si>
    <t>Aerostar Aircraft Corporation\PA-60-601P (Aerostar 601P)</t>
  </si>
  <si>
    <t>Aerostar Aircraft Corporation\PA-60-602P (Aerostar 602P)</t>
  </si>
  <si>
    <t>Aerostar Aircraft Corporation\PA-60-700P (Aerostar 700P)</t>
  </si>
  <si>
    <t>Alexandria Aircraft, LLC\14-19-2</t>
  </si>
  <si>
    <t>Alexandria Aircraft, LLC\14-19-3</t>
  </si>
  <si>
    <t>Alexandria Aircraft, LLC\14-19-3A</t>
  </si>
  <si>
    <t>Alexandria Aircraft, LLC\14-19</t>
  </si>
  <si>
    <t>AlexandriaAircraft, LLC\17-30</t>
  </si>
  <si>
    <t>Alexandria Aircraft, LLC\17-30A</t>
  </si>
  <si>
    <t>Alexandria Aircraft, LLC\17-31</t>
  </si>
  <si>
    <t>Alexandria Aircraft, LLC\17-31A</t>
  </si>
  <si>
    <t>Alexandria Aircraft, LLC\17-31ATC</t>
  </si>
  <si>
    <t>Alexandria Aircraft, LLC\17-31TC</t>
  </si>
  <si>
    <t>American Champion Aircraft Corp.\8GCBC</t>
  </si>
  <si>
    <t>American Champion Aircraft Corp.\8KCAB</t>
  </si>
  <si>
    <t>APEX Aircraft\CAP 10 B</t>
  </si>
  <si>
    <t>B-N Group Ltd.\BN2A MK. III-2</t>
  </si>
  <si>
    <t>B-N Group Ltd.\BN2A MK. III-3</t>
  </si>
  <si>
    <t>B-N Group Ltd.\BN2A MK. III</t>
  </si>
  <si>
    <t>Beechcraft Corporation\19A</t>
  </si>
  <si>
    <t>Beechcraft Corporation\23</t>
  </si>
  <si>
    <t>Beechcraft Corporation\35-33</t>
  </si>
  <si>
    <t>Beechcraft Corporation\35-A33</t>
  </si>
  <si>
    <t>Beechcraft Corporation\35-B33</t>
  </si>
  <si>
    <t>Beechcraft Corporation\35-C33</t>
  </si>
  <si>
    <t>Beechcraft Corporation\35-C33A</t>
  </si>
  <si>
    <t>Beechcraft Corporation\35</t>
  </si>
  <si>
    <t>Beechcraft Corporation\35R</t>
  </si>
  <si>
    <t>Beechcraft Corporation\36</t>
  </si>
  <si>
    <t>Beechcraft Corporation\45 (Military YT-34)</t>
  </si>
  <si>
    <t>Beechcraft Corporation\50</t>
  </si>
  <si>
    <t>Beechcraft Corporation\56TC</t>
  </si>
  <si>
    <t>Beechcraft Corporation\58</t>
  </si>
  <si>
    <t>Beechcraft Corporation\58A</t>
  </si>
  <si>
    <t>Beechcraft Corporation\58P</t>
  </si>
  <si>
    <t>Beechcraft Corporation\58PA</t>
  </si>
  <si>
    <t>Beechcraft Corporation\58TC</t>
  </si>
  <si>
    <t>Beechcraft Corporation\58TCA</t>
  </si>
  <si>
    <t>Beechcraft Corporation\60</t>
  </si>
  <si>
    <t>Beechcraft Corporation\65-80</t>
  </si>
  <si>
    <t>Beechcraft Corporation\65-88</t>
  </si>
  <si>
    <t>Beechcraft Corporation\65-A80-8800</t>
  </si>
  <si>
    <t>Beechcraft Corporation\65-A80</t>
  </si>
  <si>
    <t>Beechcraft Corporation\65-B80</t>
  </si>
  <si>
    <t>Beechcraft Corporation\65</t>
  </si>
  <si>
    <t>Beechcraft Corporation\70</t>
  </si>
  <si>
    <t>Beechcraft Corporation\76</t>
  </si>
  <si>
    <t>Beechcraft Corporation\77</t>
  </si>
  <si>
    <t>Beechcraft Corporation\95-55</t>
  </si>
  <si>
    <t>Beechcraft Corporation\95-A55</t>
  </si>
  <si>
    <t>Beechcraft Corporation\95-B55</t>
  </si>
  <si>
    <t>Beechcraft Corporation\95-B55A</t>
  </si>
  <si>
    <t>Beechcraft Corporation\95-B55B</t>
  </si>
  <si>
    <t>Beechcraft Corporation\95-C55</t>
  </si>
  <si>
    <t>Beechcraft Corporation\95-C55A</t>
  </si>
  <si>
    <t>Beechcraft Corporation\95</t>
  </si>
  <si>
    <t>Beechcraft Corporation\A23-19</t>
  </si>
  <si>
    <t>Beechcraft Corporation\A23-24</t>
  </si>
  <si>
    <t>Beechcraft Corporation\A23</t>
  </si>
  <si>
    <t>Beechcraft Corporation\A23A</t>
  </si>
  <si>
    <t>Beechcraft Corporation\A24</t>
  </si>
  <si>
    <t>Beechcraft Corporation\A24R</t>
  </si>
  <si>
    <t>Beechcraft Corporation\A35</t>
  </si>
  <si>
    <t>Beechcraft Corporation\A36</t>
  </si>
  <si>
    <t>Beechcraft Corporation\A36TC</t>
  </si>
  <si>
    <t>Beechcraft Corporation\A45 (Military T-34A, B-45)</t>
  </si>
  <si>
    <t>Beechcraft Corporation\A56TC</t>
  </si>
  <si>
    <t>Beechcraft Corporation\A60</t>
  </si>
  <si>
    <t>Beechcraft Corporation\A65-8200</t>
  </si>
  <si>
    <t>Beechcraft Corporation\A65</t>
  </si>
  <si>
    <t>Beechcraft Corporation\B19</t>
  </si>
  <si>
    <t>Beechcraft Corporation\B23</t>
  </si>
  <si>
    <t>Beechcraft Corporation\B24R</t>
  </si>
  <si>
    <t>Beechcraft Corporation\B35</t>
  </si>
  <si>
    <t>Beechcraft Corporation\B36TC</t>
  </si>
  <si>
    <t>Beechcraft Corporation\B50</t>
  </si>
  <si>
    <t>Beechcraft Corporation\B60</t>
  </si>
  <si>
    <t>Beechcraft Corporation\B95</t>
  </si>
  <si>
    <t>Beechcraft Corporation\B95A</t>
  </si>
  <si>
    <t>Beechcraft Corporation\C23</t>
  </si>
  <si>
    <t>Beechcraft Corporation\C24R</t>
  </si>
  <si>
    <t>Beechcraft Corporation\C35</t>
  </si>
  <si>
    <t>Beechcraft Corporation\C50</t>
  </si>
  <si>
    <t>Beechcraft Corporation\D35</t>
  </si>
  <si>
    <t>Beechcraft Corporation\D45 (Military T-34B)</t>
  </si>
  <si>
    <t>Beechcraft Corporation\D50</t>
  </si>
  <si>
    <t>Beechcraft Corporation\D50A</t>
  </si>
  <si>
    <t>Beechcraft Corporation\D50B</t>
  </si>
  <si>
    <t>Beechcraft Corporation\D50C</t>
  </si>
  <si>
    <t>Beechcraft Corporation\D50E-5990</t>
  </si>
  <si>
    <t>Beechcraft Corporation\D50E</t>
  </si>
  <si>
    <t>Beechcraft Corporation\D55</t>
  </si>
  <si>
    <t>Beechcraft Corporation\D55A</t>
  </si>
  <si>
    <t>Beechcraft Corporation\D95A</t>
  </si>
  <si>
    <t>Beechcraft Corporation\E33</t>
  </si>
  <si>
    <t>Beechcraft Corporation\E33A</t>
  </si>
  <si>
    <t>Beechcraft Corporation\E33C</t>
  </si>
  <si>
    <t>Beechcraft Corporation\E35</t>
  </si>
  <si>
    <t>Beechcraft Corporation\E50</t>
  </si>
  <si>
    <t>Beechcraft Corporation\E55</t>
  </si>
  <si>
    <t>Beechcraft Corporation\E55A</t>
  </si>
  <si>
    <t>Beechcraft Corporation\E95</t>
  </si>
  <si>
    <t>Beechcraft Corporation\F33</t>
  </si>
  <si>
    <t>Beechcraft Corporation\F33A</t>
  </si>
  <si>
    <t>Beechcraft Corporation\F33C</t>
  </si>
  <si>
    <t>Beechcraft Corporation\F35</t>
  </si>
  <si>
    <t>Beechcraft Corporation\F50</t>
  </si>
  <si>
    <t>Beechcraft Corporation\G17S</t>
  </si>
  <si>
    <t>Beechcraft Corporation\G33</t>
  </si>
  <si>
    <t>Beechcraft Corporation\G35</t>
  </si>
  <si>
    <t>Beechcraft Corporation\G50</t>
  </si>
  <si>
    <t>Beechcraft Corporation\H35</t>
  </si>
  <si>
    <t>Beechcraft Corporation\H50</t>
  </si>
  <si>
    <t>Beechcraft Corporation\J35</t>
  </si>
  <si>
    <t>Beechcraft Corporation\J50</t>
  </si>
  <si>
    <t>Beechcraft Corporation\K35</t>
  </si>
  <si>
    <t>Beechcraft Corporation\M19A</t>
  </si>
  <si>
    <t>Beechcraft Corporation\M35</t>
  </si>
  <si>
    <t>Beechcraft Corporation\N35</t>
  </si>
  <si>
    <t>Beechcraft Corporation\P35</t>
  </si>
  <si>
    <t>Beechcraft Corporation\S35</t>
  </si>
  <si>
    <t>Beechcraft Corporation\V35</t>
  </si>
  <si>
    <t>Beechcraft Corporation\V35A</t>
  </si>
  <si>
    <t>Beechcraft Corporation\V35B</t>
  </si>
  <si>
    <t>Bellanca Aircraft Corporation\14-13-2</t>
  </si>
  <si>
    <t>Bellanca Aircraft Corporation\14-13-3</t>
  </si>
  <si>
    <t>Bellanca Aircraft Corporation\14-13-3W</t>
  </si>
  <si>
    <t>Bellanca Aircraft Corporation\14-13</t>
  </si>
  <si>
    <t>Cessna Aircraft Company\120</t>
  </si>
  <si>
    <t>Cessna Aircraft Company\140</t>
  </si>
  <si>
    <t>Cessna Aircraft Company\150</t>
  </si>
  <si>
    <t>Cessna Aircraft Company\150A</t>
  </si>
  <si>
    <t>Cessna Aircraft Company\150B</t>
  </si>
  <si>
    <t>Cessna Aircraft Company\150C</t>
  </si>
  <si>
    <t>Cessna Aircraft Company\150D</t>
  </si>
  <si>
    <t>Cessna Aircraft Company\150E</t>
  </si>
  <si>
    <t>Cessna Aircraft Company\150F</t>
  </si>
  <si>
    <t>Cessna Aircraft Company\150G</t>
  </si>
  <si>
    <t>Cessna Aircraft Company\150H</t>
  </si>
  <si>
    <t>Cessna Aircraft Company\150J</t>
  </si>
  <si>
    <t>Cessna Aircraft Company\150K</t>
  </si>
  <si>
    <t>Cessna Aircraft Company\150L</t>
  </si>
  <si>
    <t>Cessna Aircraft Company\150M</t>
  </si>
  <si>
    <t>Cessna Aircraft Company\152</t>
  </si>
  <si>
    <t>Cessna Aircraft Company\170</t>
  </si>
  <si>
    <t>CessnaAircraft Company\170A</t>
  </si>
  <si>
    <t>Cessna Aircraft Company\170B</t>
  </si>
  <si>
    <t>Cessna Aircraft Company\172</t>
  </si>
  <si>
    <t>Cessna Aircraft Company\172A</t>
  </si>
  <si>
    <t>Cessna Aircraft Company\172B</t>
  </si>
  <si>
    <t>Cessna Aircraft Company\172C</t>
  </si>
  <si>
    <t>Cessna Aircraft Company\172D</t>
  </si>
  <si>
    <t>Cessna Aircraft Company\172E</t>
  </si>
  <si>
    <t>Cessna Aircraft Company\172F (USAF T-41A)</t>
  </si>
  <si>
    <t>Cessna Aircraft Company\172G</t>
  </si>
  <si>
    <t>Cessna Aircraft Company\172H (USAF T-41A)</t>
  </si>
  <si>
    <t>Cessna Aircraft Company\172I</t>
  </si>
  <si>
    <t>Cessna Aircraft Company\172K</t>
  </si>
  <si>
    <t>Cessna Aircraft Company\172L</t>
  </si>
  <si>
    <t>Cessna Aircraft Company\172M</t>
  </si>
  <si>
    <t>Cessna Aircraft Company\172N</t>
  </si>
  <si>
    <t>Cessna Aircraft Company\172P</t>
  </si>
  <si>
    <t>Cessna Aircraft Company\172Q</t>
  </si>
  <si>
    <t>Cessna Aircraft Company\172R</t>
  </si>
  <si>
    <t>Cessna Aircraft Company\172RG</t>
  </si>
  <si>
    <t>Cessna Aircraft Company\172S</t>
  </si>
  <si>
    <t>Cessna Aircraft Company\175</t>
  </si>
  <si>
    <t>Cessna Aircraft Company\175A</t>
  </si>
  <si>
    <t>Cessna Aircraft Company\175B</t>
  </si>
  <si>
    <t>Cessna Aircraft Company\175C</t>
  </si>
  <si>
    <t>Cessna Aircraft Company\177</t>
  </si>
  <si>
    <t>Cessna Aircraft Company\177A</t>
  </si>
  <si>
    <t>Cessna Aircraft Company\177B</t>
  </si>
  <si>
    <t>Cessna Aircraft Company\177RG</t>
  </si>
  <si>
    <t>Cessna Aircraft Company\180</t>
  </si>
  <si>
    <t>Cessna Aircraft Company\180A</t>
  </si>
  <si>
    <t>Cessna Aircraft Company\180B</t>
  </si>
  <si>
    <t>Cessna Aircraft Company\180C</t>
  </si>
  <si>
    <t>Cessna Aircraft Company\180D</t>
  </si>
  <si>
    <t>Cessna Aircraft Company\180E</t>
  </si>
  <si>
    <t>Cessna Aircraft Company\180F</t>
  </si>
  <si>
    <t>Cessna Aircraft Company\180G</t>
  </si>
  <si>
    <t>Cessna Aircraft Company\180H</t>
  </si>
  <si>
    <t>Cessna Aircraft Company\180J</t>
  </si>
  <si>
    <t>Cessna Aircraft Company\180K</t>
  </si>
  <si>
    <t>Cessna Aircraft Company\182</t>
  </si>
  <si>
    <t>Cessna Aircraft Company\182A</t>
  </si>
  <si>
    <t>Cessna Aircraft Company\182B</t>
  </si>
  <si>
    <t>Cessna Aircraft Company\182C</t>
  </si>
  <si>
    <t>Cessna Aircraft Company\182D</t>
  </si>
  <si>
    <t>Cessna Aircraft Company\182E</t>
  </si>
  <si>
    <t>Cessna Aircraft Company\182F</t>
  </si>
  <si>
    <t>Cessna Aircraft Company\182G</t>
  </si>
  <si>
    <t>Cessna Aircraft Company\182H</t>
  </si>
  <si>
    <t>Cessna Aircraft Company\182J</t>
  </si>
  <si>
    <t>Cessna Aircraft Company\182K</t>
  </si>
  <si>
    <t>Cessna Aircraft Company\182L</t>
  </si>
  <si>
    <t>Cessna Aircraft Company\182M</t>
  </si>
  <si>
    <t>Cessna Aircraft Company\182N</t>
  </si>
  <si>
    <t>Cessna Aircraft Company\182P</t>
  </si>
  <si>
    <t>Cessna Aircraft Company\182Q</t>
  </si>
  <si>
    <t>Cessna Aircraft Company\182R</t>
  </si>
  <si>
    <t>Cessna Aircraft Company\182S</t>
  </si>
  <si>
    <t>Cessna Aircraft Company\182T</t>
  </si>
  <si>
    <t>Cessna Aircraft Company\185</t>
  </si>
  <si>
    <t>Cessna Aircraft Company\185A</t>
  </si>
  <si>
    <t>Cessna Aircraft Company\185B</t>
  </si>
  <si>
    <t>Cessna Aircraft Company\185C</t>
  </si>
  <si>
    <t>Cessna Aircraft Company\185D</t>
  </si>
  <si>
    <t>Cessna Aircraft Company\185E</t>
  </si>
  <si>
    <t>Cessna Aircraft Company\190</t>
  </si>
  <si>
    <t>Cessna Aircraft Company\195</t>
  </si>
  <si>
    <t>Cessna Aircraft Company\195A</t>
  </si>
  <si>
    <t>Cessna Aircraft Company\195B</t>
  </si>
  <si>
    <t>Cessna Aircraft Company\206</t>
  </si>
  <si>
    <t>Cessna Aircraft Company\206H</t>
  </si>
  <si>
    <t>Cessna Aircraft Company\207</t>
  </si>
  <si>
    <t>Cessna Aircraft Company\207A</t>
  </si>
  <si>
    <t>Cessna Aircraft Company\210</t>
  </si>
  <si>
    <t>Cessna Aircraft Company\210A</t>
  </si>
  <si>
    <t>Cessna Aircraft Company\210B</t>
  </si>
  <si>
    <t>Cessna Aircraft Company\210C</t>
  </si>
  <si>
    <t>Cessna Aircraft Company\210D</t>
  </si>
  <si>
    <t>Cessna Aircraft Company\210E</t>
  </si>
  <si>
    <t>Cessna Aircraft Company\210F</t>
  </si>
  <si>
    <t>Cessna Aircraft Company\210G</t>
  </si>
  <si>
    <t>Cessna Aircraft Company\210H</t>
  </si>
  <si>
    <t>Cessna Aircraft Company\210J</t>
  </si>
  <si>
    <t>Cessna Aircraft Company\210K</t>
  </si>
  <si>
    <t>Cessna Aircraft Company\210L</t>
  </si>
  <si>
    <t>Cessna Aircraft Company\210M</t>
  </si>
  <si>
    <t>Cessna Aircraft Company\210N</t>
  </si>
  <si>
    <t>Cessna Aircraft Company\210R</t>
  </si>
  <si>
    <t>Cessna Aircraft Company\310</t>
  </si>
  <si>
    <t>Cessna Aircraft Company\310A</t>
  </si>
  <si>
    <t>Cessna Aircraft Company\310B</t>
  </si>
  <si>
    <t>Cessna Aircraft Company\310C</t>
  </si>
  <si>
    <t>Cessna Aircraft Company\310D</t>
  </si>
  <si>
    <t>Cessna Aircraft Company\310E</t>
  </si>
  <si>
    <t>Cessna Aircraft Company\310F</t>
  </si>
  <si>
    <t>Cessna Aircraft Company\310G</t>
  </si>
  <si>
    <t>Cessna Aircraft Company\310H</t>
  </si>
  <si>
    <t>Cessna Aircraft Company\310I</t>
  </si>
  <si>
    <t>Cessna Aircraft Company\310J-1</t>
  </si>
  <si>
    <t>Cessna Aircraft Company\310J</t>
  </si>
  <si>
    <t>Cessna Aircraft Company\310K</t>
  </si>
  <si>
    <t>Cessna Aircraft Company\310L</t>
  </si>
  <si>
    <t>Cessna Aircraft Company\310N</t>
  </si>
  <si>
    <t>Cessna Aircraft Company\310P</t>
  </si>
  <si>
    <t>Cessna Aircraft Company\310Q</t>
  </si>
  <si>
    <t>Cessna Aircraft Company\310R</t>
  </si>
  <si>
    <t>Cessna Aircraft Company\320-1</t>
  </si>
  <si>
    <t>Cessna Aircraft Company\320</t>
  </si>
  <si>
    <t>Cessna Aircraft Company\320A</t>
  </si>
  <si>
    <t>Cessna Aircraft Company\320B</t>
  </si>
  <si>
    <t>Cessna Aircraft Company\320C</t>
  </si>
  <si>
    <t>Cessna Aircraft Company\320D</t>
  </si>
  <si>
    <t>Cessna Aircraft Company\320E</t>
  </si>
  <si>
    <t>Cessna Aircraft Company\320F</t>
  </si>
  <si>
    <t>Cessna Aircraft Company\335</t>
  </si>
  <si>
    <t>Cessna Aircraft Company\336</t>
  </si>
  <si>
    <t>Cessna Aircraft Company\337</t>
  </si>
  <si>
    <t>Cessna Aircraft Company\337A</t>
  </si>
  <si>
    <t>Cessna Aircraft Company\337B</t>
  </si>
  <si>
    <t>Cessna Aircraft Company\337C</t>
  </si>
  <si>
    <t>Cessna Aircraft Company\337D</t>
  </si>
  <si>
    <t>Cessna Aircraft Company\337E</t>
  </si>
  <si>
    <t>Cessna Aircraft Company\337F</t>
  </si>
  <si>
    <t>Cessna Aircraft Company\337G</t>
  </si>
  <si>
    <t>Cessna Aircraft Company\337H</t>
  </si>
  <si>
    <t>Cessna Aircraft Company\340</t>
  </si>
  <si>
    <t>Cessna Aircraft Company\340A</t>
  </si>
  <si>
    <t>Cessna Aircraft Company\401</t>
  </si>
  <si>
    <t>Cessna Aircraft Company\401A</t>
  </si>
  <si>
    <t>Cessna Aircraft Company\401B</t>
  </si>
  <si>
    <t>Cessna Aircraft Company\402</t>
  </si>
  <si>
    <t>Cessna Aircraft Company\402A</t>
  </si>
  <si>
    <t>Cessna Aircraft Company\402B</t>
  </si>
  <si>
    <t>Cessna Aircraft Company\402C</t>
  </si>
  <si>
    <t>Cessna Aircraft Company\404</t>
  </si>
  <si>
    <t>Cessna Aircraft Company\406</t>
  </si>
  <si>
    <t>Cessna Aircraft Company\411</t>
  </si>
  <si>
    <t>Cessna Aircraft Company\411A</t>
  </si>
  <si>
    <t>Cessna Aircraft Company\414</t>
  </si>
  <si>
    <t>Cessna Aircraft Company\414A</t>
  </si>
  <si>
    <t>Cessna Aircraft Company\421</t>
  </si>
  <si>
    <t>Cessna Aircraft Company\421A</t>
  </si>
  <si>
    <t>Cessna Aircraft Company\421B</t>
  </si>
  <si>
    <t>Cessna Aircraft Company\421C</t>
  </si>
  <si>
    <t>Cessna Aircraft Company\A185E</t>
  </si>
  <si>
    <t>Cessna Aircraft Company\A185F</t>
  </si>
  <si>
    <t>Cessna Aircraft Company\E310H</t>
  </si>
  <si>
    <t>Cessna Aircraft Company\E310J</t>
  </si>
  <si>
    <t>Cessna Aircraft Company\F182P</t>
  </si>
  <si>
    <t>Cessna Aircraft Company\F182Q</t>
  </si>
  <si>
    <t>Cessna Aircraft Company\FR172E</t>
  </si>
  <si>
    <t>Cessna Aircraft Company\FR172F</t>
  </si>
  <si>
    <t>Cessna Aircraft Company\FR172G</t>
  </si>
  <si>
    <t>Cessna Aircraft Company\FR172H</t>
  </si>
  <si>
    <t>Cessna Aircraft Company\FR172J</t>
  </si>
  <si>
    <t>Cessna Aircraft Company\FR172K</t>
  </si>
  <si>
    <t>Cessna Aircraft Company\FR182</t>
  </si>
  <si>
    <t>Cessna Aircraft Company\M337B</t>
  </si>
  <si>
    <t>Cessna Aircraft Company\P172D</t>
  </si>
  <si>
    <t>Cessna Aircraft Company\P206</t>
  </si>
  <si>
    <t>Cessna Aircraft Company\P206A</t>
  </si>
  <si>
    <t>Cessna Aircraft Company\P206B</t>
  </si>
  <si>
    <t>Cessna Aircraft Company\P206C</t>
  </si>
  <si>
    <t>Cessna Aircraft Company\P206D</t>
  </si>
  <si>
    <t>Cessna Aircraft Company\P206E</t>
  </si>
  <si>
    <t>Cessna Aircraft Company\P210N</t>
  </si>
  <si>
    <t>Cessna Aircraft Company\P210R</t>
  </si>
  <si>
    <t>Cessna Aircraft Company\P337H</t>
  </si>
  <si>
    <t>Cessna Aircraft Company\R172E</t>
  </si>
  <si>
    <t>Cessna Aircraft Company\R172F</t>
  </si>
  <si>
    <t>Cessna Aircraft Company\R172G</t>
  </si>
  <si>
    <t>Cessna Aircraft Company\R172H</t>
  </si>
  <si>
    <t>Cessna Aircraft Company\R172J</t>
  </si>
  <si>
    <t>Cessna Aircraft Company\R172K</t>
  </si>
  <si>
    <t>Cessna Aircraft Company\R182</t>
  </si>
  <si>
    <t>Cessna Aircraft Company\T182</t>
  </si>
  <si>
    <t>Cessna Aircraft Company\T182T</t>
  </si>
  <si>
    <t>Cessna Aircraft Company\T206H</t>
  </si>
  <si>
    <t>Cessna Aircraft Company\T207</t>
  </si>
  <si>
    <t>Cessna Aircraft Company\T207A</t>
  </si>
  <si>
    <t>Cessna Aircraft Company\T210F</t>
  </si>
  <si>
    <t>Cessna Aircraft Company\T210G</t>
  </si>
  <si>
    <t>Cessna Aircraft Company\T210H</t>
  </si>
  <si>
    <t>Cessna Aircraft Company\T210J</t>
  </si>
  <si>
    <t>Cessna Aircraft Company\T210L</t>
  </si>
  <si>
    <t>Cessna Aircraft Company\T210M</t>
  </si>
  <si>
    <t>Cessna Aircraft Company\T210N</t>
  </si>
  <si>
    <t>Cessna Aircraft Company\T210R</t>
  </si>
  <si>
    <t>Cessna Aircraft Company\T303</t>
  </si>
  <si>
    <t>Cessna Aircraft Company\T310P</t>
  </si>
  <si>
    <t>Cessna Aircraft Company\T310Q</t>
  </si>
  <si>
    <t>Cessna Aircraft Company\T310R</t>
  </si>
  <si>
    <t>Cessna Aircraft Company\T337B</t>
  </si>
  <si>
    <t>Cessna Aircraft Company\T337C</t>
  </si>
  <si>
    <t>Cessna Aircraft Company\T337D</t>
  </si>
  <si>
    <t>Cessna Aircraft Company\T337E</t>
  </si>
  <si>
    <t>Cessna Aircraft Company\T337F</t>
  </si>
  <si>
    <t>Cessna Aircraft Company\T337G</t>
  </si>
  <si>
    <t>Cessna Aircraft Company\T337H-SP</t>
  </si>
  <si>
    <t>Cessna Aircraft Company\T337H</t>
  </si>
  <si>
    <t>Cessna Aircraft Company\TP206A</t>
  </si>
  <si>
    <t>Cessna Aircraft Company\TP206B</t>
  </si>
  <si>
    <t>Cessna Aircraft Company\TP206C</t>
  </si>
  <si>
    <t>Cessna Aircraft Company\TP206D</t>
  </si>
  <si>
    <t>Cessna AircraftCompany\TP206E</t>
  </si>
  <si>
    <t>Cessna Aircraft Company\TR182</t>
  </si>
  <si>
    <t>Cessna Aircraft Company\TU206A</t>
  </si>
  <si>
    <t>Cessna Aircraft Company\TU206B</t>
  </si>
  <si>
    <t>Cessna Aircraft Company\TU206C</t>
  </si>
  <si>
    <t>Cessna Aircraft Company\TU206D</t>
  </si>
  <si>
    <t>Cessna Aircraft Company\TU206E</t>
  </si>
  <si>
    <t>Cessna Aircraft Company\TU206F</t>
  </si>
  <si>
    <t>Cessna Aircraft Company\TU206G</t>
  </si>
  <si>
    <t>Cessna Aircraft Company\U206</t>
  </si>
  <si>
    <t>Cessna Aircraft Company\U206A</t>
  </si>
  <si>
    <t>Cessna Aircraft Company\U206B</t>
  </si>
  <si>
    <t>Cessna Aircraft Company\U206C</t>
  </si>
  <si>
    <t>Cessna Aircraft Company\U206D</t>
  </si>
  <si>
    <t>Cessna Aircraft Company\U206E</t>
  </si>
  <si>
    <t>Cessna Aircraft Company\U206F</t>
  </si>
  <si>
    <t>Cessna Aircraft Company\U206G</t>
  </si>
  <si>
    <t>Cirrus Design Corporation\SR20</t>
  </si>
  <si>
    <t>Cirrus Design Corporation\SR22</t>
  </si>
  <si>
    <t>Commander Aircraft Corporation\112</t>
  </si>
  <si>
    <t>Commander Aircraft Corporation\112B</t>
  </si>
  <si>
    <t>Commander Aircraft Corporation\112TC</t>
  </si>
  <si>
    <t>Commander Aircraft Corporation\112TCA</t>
  </si>
  <si>
    <t>Commander Aircraft Corporation\114</t>
  </si>
  <si>
    <t>Commander Aircraft Corporation\114A</t>
  </si>
  <si>
    <t>Commander Aircraft Corporation\114B</t>
  </si>
  <si>
    <t>Commander Aircraft Corporation\114TC</t>
  </si>
  <si>
    <t>Cub Crafters, Inc.\CC18-180</t>
  </si>
  <si>
    <t>Cub Crafters, Inc.\CC18-180A</t>
  </si>
  <si>
    <t>Diamond Aircraft Industries GmbH\DA 40</t>
  </si>
  <si>
    <t>Diamond Aircraft Industries GmbH\DA 40F</t>
  </si>
  <si>
    <t>Diamond Aircraft Industries Inc\DA20-A1</t>
  </si>
  <si>
    <t>Diamond Aircraft Industries Inc\DA20-C1</t>
  </si>
  <si>
    <t>Dornier-Werke GmbH\Do 28 A-1</t>
  </si>
  <si>
    <t>Dornier-Werke GmbH\Do 28 B-1</t>
  </si>
  <si>
    <t>Dornier Luftfahrt GmbH\Do 28 D-1</t>
  </si>
  <si>
    <t>Dornier Luftfahrt GmbH\Do 28 D</t>
  </si>
  <si>
    <t>Dornier Luftfahrt GmbH\Dornier 228-100</t>
  </si>
  <si>
    <t>Dornier Luftfahrt GmbH\Dornier 228-101</t>
  </si>
  <si>
    <t>Dynac Aerospace Corporation\Aero Commander 100-180</t>
  </si>
  <si>
    <t>Dynac Aerospace Corporation\Aero Commander 100</t>
  </si>
  <si>
    <t>Dynac Aerospace Corporation\Aero Commander 100A</t>
  </si>
  <si>
    <t>Dynac Aerospace Corporation\Volaire 10</t>
  </si>
  <si>
    <t>Dynac Aerospace Corporation\Volaire 10A</t>
  </si>
  <si>
    <t>EADS-PZL Warszawa-Okecie S.A.\PZL-104 WILGA 80</t>
  </si>
  <si>
    <t>EADS-PZL Warszawa-Okecie S.A.\PZL-104M WILGA 2000</t>
  </si>
  <si>
    <t>EADS-PZL Warszawa-Okecie S.A.\PZL-104MA WILGA 2000</t>
  </si>
  <si>
    <t>EADS-PZL Warszawa-Okecie S.A.\PZL-KOLIBER 150A</t>
  </si>
  <si>
    <t>EADS-PZL Warszawa-Okecie S.A.\PZL-KOLIBER 160A</t>
  </si>
  <si>
    <t>Extra Flugzeugproduktions-und Vertriebs-GmbH\EA-300</t>
  </si>
  <si>
    <t>Extra Flugzeugproduktions-und Vertriebs-GmbH\EA-300/200</t>
  </si>
  <si>
    <t>Extra Flugzeugproduktions-und Vertriebs-GmbH\EA-300L</t>
  </si>
  <si>
    <t>Extra Flugzeugproduktions-und Vertriebs-GmbH\EA-300S</t>
  </si>
  <si>
    <t>FLS Aerospace (Lovaux) Ltd.\OA7 Optica Series 300</t>
  </si>
  <si>
    <t>Found Aircraft Canada, Inc.\FBA-2C</t>
  </si>
  <si>
    <t>Found Aircraft Canada, Inc.\FBA-2C1</t>
  </si>
  <si>
    <t>Found Aircraft Canada, Inc.\FBA-2C2</t>
  </si>
  <si>
    <t>Found Aircraft Canada, Inc.\FBA-2C3</t>
  </si>
  <si>
    <t>Found Aircraft Canada, Inc.\FBA-2C3T</t>
  </si>
  <si>
    <t>Found Aircraft Canada, Inc.\FBA-2C4</t>
  </si>
  <si>
    <t>Found Aircraft Canada, Inc.\FBA-2C4T</t>
  </si>
  <si>
    <t>Found Brothers Aviation Limited\FBA Centennial 100</t>
  </si>
  <si>
    <t>FS 2003 Corp.\PA-12</t>
  </si>
  <si>
    <t>FS 2003 Corp.\PA-12S</t>
  </si>
  <si>
    <t>GA 8 Airvan (Pty) Ltd\GA8</t>
  </si>
  <si>
    <t>General Avia Costruzioni Aeronautiche\F22B</t>
  </si>
  <si>
    <t>General Avia Costruzioni Aeronautiche\F22C</t>
  </si>
  <si>
    <t>General Avia Costruzioni Aeronautiche\F22R</t>
  </si>
  <si>
    <t>Grob-Werke\G120A</t>
  </si>
  <si>
    <t>Grob-Werke\GROB G115</t>
  </si>
  <si>
    <t>Grob-Werke\GROB G115A</t>
  </si>
  <si>
    <t>Grob-Werke\GROB G115B</t>
  </si>
  <si>
    <t>Grob-Werke\GROB G115C</t>
  </si>
  <si>
    <t>Grob-Werke\GROB G115C2</t>
  </si>
  <si>
    <t>Grob-Werke\GROB G115D</t>
  </si>
  <si>
    <t>Grob-Werke\GROB G115D2</t>
  </si>
  <si>
    <t>Grob-Werke\GROB G115EG</t>
  </si>
  <si>
    <t>Howard Aircraft Foundation\DGA-15W</t>
  </si>
  <si>
    <t>Interceptor Aircraft Inc\200</t>
  </si>
  <si>
    <t>Interceptor Aircraft Inc\200A</t>
  </si>
  <si>
    <t>Interceptor Aircraft Inc\200B</t>
  </si>
  <si>
    <t>Interceptor Aircraft Inc\200C</t>
  </si>
  <si>
    <t>Interceptor Aircraft Inc\200D</t>
  </si>
  <si>
    <t>JGS Properties, LLC\11A</t>
  </si>
  <si>
    <t>JGS Properties, LLC\11E</t>
  </si>
  <si>
    <t>King's Engineering Fellowship, The\44</t>
  </si>
  <si>
    <t>MICCO Aircraft Company\MAC-125C</t>
  </si>
  <si>
    <t>MICCO Aircraft Company\MAC-145</t>
  </si>
  <si>
    <t>MICCO Aircraft Company\MAC-145A</t>
  </si>
  <si>
    <t>MICCO Aircraft Company\MAC-145B</t>
  </si>
  <si>
    <t>Mooney Aircraft Corporation\M22</t>
  </si>
  <si>
    <t>Mooney International Corporation\M20</t>
  </si>
  <si>
    <t>Mooney International Corporation\M20A</t>
  </si>
  <si>
    <t>Mooney International Corporation\M20B</t>
  </si>
  <si>
    <t>Mooney International Corporation\M20C</t>
  </si>
  <si>
    <t>Mooney International Corporation\M20D</t>
  </si>
  <si>
    <t>Mooney International Corporation\M20E</t>
  </si>
  <si>
    <t>Mooney International Corporation\M20F</t>
  </si>
  <si>
    <t>Mooney International Corporation\M20G</t>
  </si>
  <si>
    <t>Mooney International Corporation\M20J</t>
  </si>
  <si>
    <t>Mooney International Corporation\M20K</t>
  </si>
  <si>
    <t>Mooney International Corporation\M20L</t>
  </si>
  <si>
    <t>Mooney International Corporation\M20M</t>
  </si>
  <si>
    <t>Mooney International Corporation\M20R</t>
  </si>
  <si>
    <t>Mooney International Corporation\M20S</t>
  </si>
  <si>
    <t>Mooney International Corporation\M20TN</t>
  </si>
  <si>
    <t>Nardi S.A.\FN-333</t>
  </si>
  <si>
    <t>Piaggio &amp; C.\P.136-L</t>
  </si>
  <si>
    <t>Piaggio &amp; C.\P.136-L1</t>
  </si>
  <si>
    <t>Piaggio &amp; C.\P.136-L2</t>
  </si>
  <si>
    <t>Pilatus Aircraft Limited\PC-6-H1</t>
  </si>
  <si>
    <t>Pilatus Aircraft Limited\PC-6-H2</t>
  </si>
  <si>
    <t>Pilatus Aircraft Limited\PC-6</t>
  </si>
  <si>
    <t>Pilatus Aircraft Limited\PC-6/350-H1</t>
  </si>
  <si>
    <t>Pilatus Aircraft Limited\PC-6/350-H2</t>
  </si>
  <si>
    <t>Pilatus Aircraft Limited\PC-6/350</t>
  </si>
  <si>
    <t>Piper Aircraft, Inc.\PA-20-115</t>
  </si>
  <si>
    <t>Piper Aircraft, Inc.\PA-20-135</t>
  </si>
  <si>
    <t>Piper Aircraft, Inc.\PA-20</t>
  </si>
  <si>
    <t>Piper Aircraft, Inc.\PA-20S-115</t>
  </si>
  <si>
    <t>Piper Aircraft, Inc.\PA-20S-135</t>
  </si>
  <si>
    <t>Piper Aircraft, Inc.\PA-20S</t>
  </si>
  <si>
    <t>Piper Aircraft, Inc.\PA-22-108</t>
  </si>
  <si>
    <t>Piper Aircraft, Inc.\PA-22-135</t>
  </si>
  <si>
    <t>Piper Aircraft, Inc.\PA-22-150</t>
  </si>
  <si>
    <t>Piper Aircraft, Inc.\PA-22-160</t>
  </si>
  <si>
    <t>Piper Aircraft, Inc.\PA-22</t>
  </si>
  <si>
    <t>Piper Aircraft, Inc.\PA-22S-135</t>
  </si>
  <si>
    <t>Piper Aircraft, Inc.\PA-22S-150</t>
  </si>
  <si>
    <t>Piper Aircraft, Inc.\PA-22S-160</t>
  </si>
  <si>
    <t>Piper Aircraft, Inc.\PA-23-160</t>
  </si>
  <si>
    <t>Piper Aircraft, Inc.\PA-23-235</t>
  </si>
  <si>
    <t>Piper Aircraft, Inc.\PA-23-250</t>
  </si>
  <si>
    <t>Piper Aircraft, Inc.\PA-23</t>
  </si>
  <si>
    <t>Piper Aircraft, Inc.\PA-24-250</t>
  </si>
  <si>
    <t>Piper Aircraft, Inc.\PA-24-260</t>
  </si>
  <si>
    <t>Piper Aircraft, Inc.\PA-24-400</t>
  </si>
  <si>
    <t>Piper Aircraft, Inc.\PA-24</t>
  </si>
  <si>
    <t>Piper Aircraft, Inc.\PA-28-140</t>
  </si>
  <si>
    <t>Piper Aircraft, Inc.\PA-28-150</t>
  </si>
  <si>
    <t>Piper Aircraft, Inc.\PA-28-151</t>
  </si>
  <si>
    <t>Piper Aircraft, Inc.\PA-28-160</t>
  </si>
  <si>
    <t>Piper Aircraft, Inc.\PA-28-161</t>
  </si>
  <si>
    <t>Piper Aircraft, Inc.\PA-28-180</t>
  </si>
  <si>
    <t>Piper Aircraft, Inc.\PA-28-181</t>
  </si>
  <si>
    <t>Piper Aircraft, Inc.\PA-28-201T</t>
  </si>
  <si>
    <t>Piper Aircraft, Inc.\PA-28-235</t>
  </si>
  <si>
    <t>Piper Aircraft, Inc.\PA-28-236</t>
  </si>
  <si>
    <t>Piper Aircraft, Inc.\PA-28R-180</t>
  </si>
  <si>
    <t>Piper Aircraft, Inc.\PA-28R-200</t>
  </si>
  <si>
    <t>Piper Aircraft, Inc.\PA-28R-201</t>
  </si>
  <si>
    <t>Piper Aircraft, Inc.\PA-28R-201T</t>
  </si>
  <si>
    <t>Piper Aircraft, Inc.\PA-28RT-201</t>
  </si>
  <si>
    <t>Piper Aircraft, Inc.\PA-28RT-201T</t>
  </si>
  <si>
    <t>Piper Aircraft, Inc.\PA-28S-160</t>
  </si>
  <si>
    <t>Piper Aircraft, Inc.\PA-28S-180</t>
  </si>
  <si>
    <t>Piper Aircraft, Inc.\PA-30</t>
  </si>
  <si>
    <t>Piper Aircraft, Inc.\PA-31-300</t>
  </si>
  <si>
    <t>Piper Aircraft, Inc.\PA-31-325</t>
  </si>
  <si>
    <t>Piper Aircraft, Inc.\PA-31-350</t>
  </si>
  <si>
    <t>Piper Aircraft, Inc.\PA-31</t>
  </si>
  <si>
    <t>Piper Aircraft, Inc.\PA-31P-350</t>
  </si>
  <si>
    <t>Piper Aircraft, Inc.\PA-31P</t>
  </si>
  <si>
    <t>Piper Aircraft, Inc.\PA-32-260</t>
  </si>
  <si>
    <t>Piper Aircraft, Inc.\PA-32-300</t>
  </si>
  <si>
    <t>Piper Aircraft, Inc.\PA-32-301</t>
  </si>
  <si>
    <t>Piper Aircraft, Inc.\PA-32-301FT</t>
  </si>
  <si>
    <t>Piper Aircraft, Inc.\PA-32-301T</t>
  </si>
  <si>
    <t>Piper Aircraft, Inc.\PA-32-301XTC</t>
  </si>
  <si>
    <t>Piper Aircraft, Inc.\PA-32R-300</t>
  </si>
  <si>
    <t>Piper Aircraft, Inc.\PA-32R-301 (HP)</t>
  </si>
  <si>
    <t>Piper Aircraft, Inc.\PA-32R-301 (SP)</t>
  </si>
  <si>
    <t>Piper Aircraft, Inc.\PA-32R-301T</t>
  </si>
  <si>
    <t>Piper Aircraft, Inc.\PA-32RT-300</t>
  </si>
  <si>
    <t>Piper Aircraft, Inc.\PA-32RT-300T</t>
  </si>
  <si>
    <t>Piper Aircraft, Inc.\PA-32S-300</t>
  </si>
  <si>
    <t>Piper Aircraft, Inc.\PA-34-200</t>
  </si>
  <si>
    <t>Piper Aircraft, Inc.\PA-34-200T</t>
  </si>
  <si>
    <t>Piper Aircraft, Inc.\PA-34-220T</t>
  </si>
  <si>
    <t>Piper Aircraft, Inc.\PA-38-112</t>
  </si>
  <si>
    <t>Piper Aircraft,Inc.\PA-39</t>
  </si>
  <si>
    <t>Piper Aircraft, Inc.\PA-40</t>
  </si>
  <si>
    <t>Piper Aircraft, Inc.\PA-44-180</t>
  </si>
  <si>
    <t>Piper Aircraft, Inc.\PA-44-180T</t>
  </si>
  <si>
    <t>Piper Aircraft, Inc.\PA-46-310P</t>
  </si>
  <si>
    <t>Piper Aircraft, Inc.\PA-46-350P</t>
  </si>
  <si>
    <t>Piper Aircraft, Inc.\PA-46R-350T</t>
  </si>
  <si>
    <t>Piper Aircraft, Inc.\PA-E23-250</t>
  </si>
  <si>
    <t>Polskie Zaklady Lotnieze Spolka zo.o\PZL M26 01</t>
  </si>
  <si>
    <t>Revo, Incorporated\Colonial C-1</t>
  </si>
  <si>
    <t>Revo, Incorporated\Colonial C-2</t>
  </si>
  <si>
    <t>Revo, Incorporated\Lake LA-4-200</t>
  </si>
  <si>
    <t>Revo, Incorporated\Lake LA-4</t>
  </si>
  <si>
    <t>Revo, Incorporated\Lake LA-4A</t>
  </si>
  <si>
    <t>Revo, Incorporated\Lake LA-4P</t>
  </si>
  <si>
    <t>Revo, Incorporated\Lake Model 250</t>
  </si>
  <si>
    <t>Sierra Hotel Aero, Inc.\Navion (Army L-17A)</t>
  </si>
  <si>
    <t>Sierra Hotel Aero, Inc.\Navion A (Army L-17B and L-17C)</t>
  </si>
  <si>
    <t>Sierra Hotel Aero, Inc.\Navion B</t>
  </si>
  <si>
    <t>Sierra Hotel Aero, Inc.\Navion D</t>
  </si>
  <si>
    <t>Sierra Hotel Aero, Inc.\Navion E</t>
  </si>
  <si>
    <t>Sierra Hotel Aero, Inc.\Navion F</t>
  </si>
  <si>
    <t>Sierra Hotel Aero, Inc.\Navion G</t>
  </si>
  <si>
    <t>Sierra Hotel Aero, Inc.\Navion H</t>
  </si>
  <si>
    <t>Sky Enterprises, Inc.\RC-3</t>
  </si>
  <si>
    <t>Slingsby Aviation Ltd.\T67M260-T3A</t>
  </si>
  <si>
    <t>Slingsby Aviation Ltd.\T67M260</t>
  </si>
  <si>
    <t>SOCATA - Groupe Aerospatiale\GA-7</t>
  </si>
  <si>
    <t>SOCATA\MS 880B</t>
  </si>
  <si>
    <t>SOCATA\MS 885</t>
  </si>
  <si>
    <t>SOCATA\MS 892A-150</t>
  </si>
  <si>
    <t>SOCATA\MS 892E-150</t>
  </si>
  <si>
    <t>SOCATA\MS893A</t>
  </si>
  <si>
    <t>SOCATA\MS 893E</t>
  </si>
  <si>
    <t>SOCATA\MS 894A</t>
  </si>
  <si>
    <t>SOCATA\MS 894E</t>
  </si>
  <si>
    <t>SOCATA\Rallye 100S</t>
  </si>
  <si>
    <t>SOCATA\Rallye 150 ST</t>
  </si>
  <si>
    <t>SOCATA\Rallye 150 T</t>
  </si>
  <si>
    <t>SOCATA\Rallye 235 E</t>
  </si>
  <si>
    <t>SOCATA\Rallye 235C</t>
  </si>
  <si>
    <t>SOCATA\TB 10</t>
  </si>
  <si>
    <t>SOCATA\TB 20</t>
  </si>
  <si>
    <t>SOCATA\TB 200</t>
  </si>
  <si>
    <t>SOCATA\TB 21</t>
  </si>
  <si>
    <t>SOCATA\TB9</t>
  </si>
  <si>
    <t>STOL Aircraft Corporation\UC-1</t>
  </si>
  <si>
    <t>Swift Museum Foundation, Inc.\GC-1A</t>
  </si>
  <si>
    <t>Swift Museum Foundation, Inc.\GC-1B</t>
  </si>
  <si>
    <t>Symphony Aircraft Industries Inc\OMF-100-160</t>
  </si>
  <si>
    <t>Symphony Aircraft Industries Inc\SA 160</t>
  </si>
  <si>
    <t>True Flight Holdings LLC\AA-1</t>
  </si>
  <si>
    <t>True Flight Holdings LLC\AA-1A</t>
  </si>
  <si>
    <t>True Flight Holdings LLC\AA-1B</t>
  </si>
  <si>
    <t>True Flight Holdings LLC\AA-1C</t>
  </si>
  <si>
    <t>True Flight Holdings LLC\AA-5</t>
  </si>
  <si>
    <t>True Flight Holdings LLC\AA-5A</t>
  </si>
  <si>
    <t>True Flight Holdings LLC\AA-5B</t>
  </si>
  <si>
    <t>True Flight Holdings LLC\AG-5B</t>
  </si>
  <si>
    <t>Twin Commander Aircraft LLC\500-A</t>
  </si>
  <si>
    <t>Twin Commander Aircraft LLC\500-B</t>
  </si>
  <si>
    <t>Twin Commander Aircraft LLC\500-S</t>
  </si>
  <si>
    <t>Twin Commander Aircraft LLC\500-U</t>
  </si>
  <si>
    <t>Twin Commander Aircraft LLC\500</t>
  </si>
  <si>
    <t>Twin Commander Aircraft LLC\520</t>
  </si>
  <si>
    <t>Twin Commander Aircraft LLC\560-A</t>
  </si>
  <si>
    <t>Twin Commander Aircraft LLC\560-E</t>
  </si>
  <si>
    <t>Twin Commander Aircraft LLC\560-F</t>
  </si>
  <si>
    <t>Twin Commander Aircraft LLC\560</t>
  </si>
  <si>
    <t>Twin Commander Aircraft LLC\680-E</t>
  </si>
  <si>
    <t>Twin Commander Aircraft LLC\680-F</t>
  </si>
  <si>
    <t>Twin Commander Aircraft LLC\680-FL</t>
  </si>
  <si>
    <t>Twin Commander Aircraft LLC\680-FL(P)</t>
  </si>
  <si>
    <t>Twin Commander Aircraft LLC\680</t>
  </si>
  <si>
    <t>Twin Commander Aircraft LLC\685</t>
  </si>
  <si>
    <t>Twin Commander Aircraft LLC\700</t>
  </si>
  <si>
    <t>Twin Commander Aircraft LLC\720</t>
  </si>
  <si>
    <t>Univair Aircraft Corporation\108-1</t>
  </si>
  <si>
    <t>Univair Aircraft Corporation\108-2</t>
  </si>
  <si>
    <t>Univair Aircraft Corporation\108-3</t>
  </si>
  <si>
    <t>Univair Aircraft Corporation\108-5</t>
  </si>
  <si>
    <t>Univair Aircraft Corporation\108</t>
  </si>
  <si>
    <t>Viking Air Limited\DHC-2 Mk.I</t>
  </si>
  <si>
    <t>Viking Air Limited\DHC-2 Mk.II</t>
  </si>
  <si>
    <t>Viking Air Limited\DHC-3</t>
  </si>
  <si>
    <t>Viking Air Limited\TR-1</t>
  </si>
  <si>
    <t>Vulcanair S.p.A.\AP68 TP Series 300 Spartacus</t>
  </si>
  <si>
    <t>Vulcanair S.p.A.\AP68TP 600 Viator</t>
  </si>
  <si>
    <t>Vulcanair S.p.A.\P 68</t>
  </si>
  <si>
    <t>Vulcanair S.p.A.\P 68 Observer</t>
  </si>
  <si>
    <t>Vulcanair S.p.A.\P 68B</t>
  </si>
  <si>
    <t>Vulcanair S.p.A.\P 68C-TC</t>
  </si>
  <si>
    <t>Vulcanair S.p.A.\P 68C</t>
  </si>
  <si>
    <t>Vulcanair S.p.A.\P68 Observer 2</t>
  </si>
  <si>
    <t>Vulcanair S.p.A.\P68TC Observer</t>
  </si>
  <si>
    <t>Waco Aircraft Company, The\YMF</t>
  </si>
  <si>
    <t>WSK PZL Mielec and OBR SK Mielec\PZL M20 03</t>
  </si>
  <si>
    <t>Zenair Ltd.\CH2000</t>
  </si>
  <si>
    <t>Zlin Aircraft a.s.\Z-143L</t>
  </si>
  <si>
    <t>Zlin Aircraft a.s.\Z-242L</t>
  </si>
  <si>
    <t>Alexandria Aircraft, LLC\17-30</t>
  </si>
  <si>
    <t>Aviat Aircraft Inc\S-2C</t>
  </si>
  <si>
    <t>Cessna Aircraft Company\140A</t>
  </si>
  <si>
    <t>Cessna Aircraft Company\170A</t>
  </si>
  <si>
    <t>Cessna Aircraft Company\210-5 (205)</t>
  </si>
  <si>
    <t>Cessna Aircraft Company\210-5A (205A)</t>
  </si>
  <si>
    <t>Cessna Aircraft Company\TP206E</t>
  </si>
  <si>
    <t>Dornier Luftfahrt GmbH\Dornier 228-200</t>
  </si>
  <si>
    <t>M7 Aerospace LLC\SA226-AT</t>
  </si>
  <si>
    <t>M7 Aerospace LLC\SA226-T</t>
  </si>
  <si>
    <t>M7 Aerospace LLC\SA226-T(B)</t>
  </si>
  <si>
    <t>M7 Aerospace LLC\SA26-AT</t>
  </si>
  <si>
    <t>Maule Aerospace Technology, Inc.\M-4-180C</t>
  </si>
  <si>
    <t>Maule Aerospace Technology, Inc.\M-4-180S</t>
  </si>
  <si>
    <t>Maule Aerospace Technology, Inc.\M-4-180T</t>
  </si>
  <si>
    <t>Maule Aerospace Technology, Inc.\M-4-180V</t>
  </si>
  <si>
    <t>Maule Aerospace Technology, Inc.\M-4-210</t>
  </si>
  <si>
    <t>Maule Aerospace Technology, Inc.\M-4-210C</t>
  </si>
  <si>
    <t>Maule Aerospace Technology, Inc.\M-4-210S</t>
  </si>
  <si>
    <t>Maule Aerospace Technology, Inc.\M-4-210T</t>
  </si>
  <si>
    <t>Maule Aerospace Technology, Inc.\M-4</t>
  </si>
  <si>
    <t>Maule Aerospace Technology, Inc.\M-4C</t>
  </si>
  <si>
    <t>Maule Aerospace Technology, Inc.\M-4S</t>
  </si>
  <si>
    <t>Maule Aerospace Technology, Inc.\M-4T</t>
  </si>
  <si>
    <t>Maule Aerospace Technology, Inc.\M-5-180C</t>
  </si>
  <si>
    <t>Maule Aerospace Technology, Inc.\M-5-200</t>
  </si>
  <si>
    <t>Maule Aerospace Technology, Inc.\M-5-210C</t>
  </si>
  <si>
    <t>Maule Aerospace Technology, Inc.\M-5-210TC</t>
  </si>
  <si>
    <t>Maule Aerospace Technology, Inc.\M-5-220C</t>
  </si>
  <si>
    <t>Maule Aerospace Technology, Inc.\M-5-235C</t>
  </si>
  <si>
    <t>Maule Aerospace Technology, Inc.\M-6-180</t>
  </si>
  <si>
    <t>Maule Aerospace Technology, Inc.\M-6-235</t>
  </si>
  <si>
    <t>Maule Aerospace Technology, Inc.\M-7-235</t>
  </si>
  <si>
    <t>Maule Aerospace Technology, Inc.\M-7-235A</t>
  </si>
  <si>
    <t>Maule Aerospace Technology, Inc.\M-7-235B</t>
  </si>
  <si>
    <t>Maule Aerospace Technology, Inc.\M-7-235C</t>
  </si>
  <si>
    <t>Maule Aerospace Technology, Inc.\M-7-260</t>
  </si>
  <si>
    <t>Maule Aerospace Technology, Inc.\M-7-260C</t>
  </si>
  <si>
    <t>Maule Aerospace Technology, Inc.\M-7-420A</t>
  </si>
  <si>
    <t>Maule Aerospace Technology, Inc.\M-7-420AC</t>
  </si>
  <si>
    <t>Maule Aerospace Technology, Inc.\M-8-235</t>
  </si>
  <si>
    <t>Maule Aerospace Technology, Inc.\M-9-235</t>
  </si>
  <si>
    <t>Maule Aerospace Technology, Inc.\MT-7-235</t>
  </si>
  <si>
    <t>Maule Aerospace Technology, Inc.\MT-7-260</t>
  </si>
  <si>
    <t>Maule Aerospace Technology, Inc.\MT-7-420</t>
  </si>
  <si>
    <t>Maule Aerospace Technology, Inc.\MX-7-160</t>
  </si>
  <si>
    <t>Maule Aerospace Technology, Inc.\MX-7-160C</t>
  </si>
  <si>
    <t>Maule Aerospace Technology, Inc.\MX-7-180</t>
  </si>
  <si>
    <t>Maule Aerospace Technology, Inc.\MX-7-180A</t>
  </si>
  <si>
    <t>Maule Aerospace Technology, Inc.\MX-7-180AC</t>
  </si>
  <si>
    <t>Maule Aerospace Technology, Inc.\MX-7-180B</t>
  </si>
  <si>
    <t>Maule Aerospace Technology, Inc.\MX-7-180C</t>
  </si>
  <si>
    <t>Maule Aerospace Technology, Inc.\MXT-7-180</t>
  </si>
  <si>
    <t>Maule Aerospace Technology, Inc.\MXT-7-180A</t>
  </si>
  <si>
    <t>Piper Aircraft, Inc.\PA-39</t>
  </si>
  <si>
    <t>Piper Aircraft, Inc.\PA-42-720</t>
  </si>
  <si>
    <t>Piper Aircraft, Inc.\PA-42</t>
  </si>
  <si>
    <t>SOCATA\MS 893A</t>
  </si>
  <si>
    <t>Textron Aviation Inc.\425</t>
  </si>
  <si>
    <t>Textron Aviation Inc.\441</t>
  </si>
  <si>
    <t>Univair AircraftCorporation\108-3</t>
  </si>
  <si>
    <t>Extra Flugzeugproduktions- und Vertriebs- GmbH\EA-300</t>
  </si>
  <si>
    <t>Extra Flugzeugproduktions- und Vertriebs- GmbH\EA-300/200</t>
  </si>
  <si>
    <t>Extra Flugzeugproduktions- und Vertriebs- GmbH\EA-300L</t>
  </si>
  <si>
    <t>Extra Flugzeugproduktions- und Vertriebs- GmbH\EA-300S</t>
  </si>
  <si>
    <t>GROB Aircraft AG\G120A</t>
  </si>
  <si>
    <t>GROB Aircraft AG\GROB G115</t>
  </si>
  <si>
    <t>GROB Aircraft AG\GROB G115A</t>
  </si>
  <si>
    <t>GROB Aircraft AG\GROB G115B</t>
  </si>
  <si>
    <t>GROB Aircraft AG\GROB G115C</t>
  </si>
  <si>
    <t>GROB Aircraft AG\GROB G115C2</t>
  </si>
  <si>
    <t>GROB Aircraft AG\GROB G115D</t>
  </si>
  <si>
    <t>GROB Aircraft AG\GROB G115D2</t>
  </si>
  <si>
    <t>GROB Aircraft AG\GROB G115EG</t>
  </si>
  <si>
    <t>Interceptor Aircraft Inc\400</t>
  </si>
  <si>
    <t>Legend Aviation &amp; Marine, LLC\UC-1</t>
  </si>
  <si>
    <t>Mitsubishi Heavy Industries, Ltd.\MU-2B-10</t>
  </si>
  <si>
    <t>Mitsubishi Heavy Industries, Ltd.\MU-2B-15</t>
  </si>
  <si>
    <t>Mitsubishi Heavy Industries, Ltd.\MU-2B-20</t>
  </si>
  <si>
    <t>Mitsubishi Heavy Industries, Ltd.\MU-2B-25</t>
  </si>
  <si>
    <t>Mitsubishi Heavy Industries, Ltd.\MU-2B-26</t>
  </si>
  <si>
    <t>Mitsubishi Heavy Industries, Ltd.\MU-2B-26A</t>
  </si>
  <si>
    <t>Mitsubishi Heavy Industries, Ltd.\MU-2B-30</t>
  </si>
  <si>
    <t>Mitsubishi Heavy Industries, Ltd.\MU-2B-35</t>
  </si>
  <si>
    <t>Mitsubishi Heavy Industries, Ltd.\MU-2B-36</t>
  </si>
  <si>
    <t>Mitsubishi Heavy Industries, Ltd.\MU-2B-36A</t>
  </si>
  <si>
    <t>Mitsubishi Heavy Industries, Ltd.\MU-2B-40</t>
  </si>
  <si>
    <t>Mitsubishi Heavy Industries, Ltd.\MU-2B-60</t>
  </si>
  <si>
    <t>Mitsubishi Heavy Industries, Ltd.\MU-2B</t>
  </si>
  <si>
    <t>Pacific Aerospace Limited\750XL</t>
  </si>
  <si>
    <t>Pilatus Aircraft Limited\PC-12</t>
  </si>
  <si>
    <t>Pilatus Aircraft Limited\PC-12/45</t>
  </si>
  <si>
    <t>Pilatus Aircraft Limited\PC-12/47</t>
  </si>
  <si>
    <t>Pilatus Aircraft Limited\PC-12/47E</t>
  </si>
  <si>
    <t>Pilatus Aircraft Limited\PC-6/A-H1</t>
  </si>
  <si>
    <t>Pilatus Aircraft Limited\PC-6/A-H2</t>
  </si>
  <si>
    <t>Pilatus Aircraft Limited\PC-6/A</t>
  </si>
  <si>
    <t>Pilatus Aircraft Limited\PC-6/B-H2</t>
  </si>
  <si>
    <t>Pilatus Aircraft Limited\PC-6/B1-H2</t>
  </si>
  <si>
    <t>Pilatus Aircraft Limited\PC-6/B2-H2</t>
  </si>
  <si>
    <t>Pilatus Aircraft Limited\PC-6/B2-H4</t>
  </si>
  <si>
    <t>Pilatus Aircraft Limited\PC-6/C-H2</t>
  </si>
  <si>
    <t>Pilatus Aircraft Limited\PC-6/C1-H2</t>
  </si>
  <si>
    <t>Piper Aircraft, Inc.\PA-31T</t>
  </si>
  <si>
    <t>Piper Aircraft, Inc.\PA-31T1</t>
  </si>
  <si>
    <t>Piper Aircraft, Inc.\PA-31T2</t>
  </si>
  <si>
    <t>Piper Aircraft, Inc.\PA-31T3</t>
  </si>
  <si>
    <t>Piper Aircraft, Inc.\PA-46-500TP</t>
  </si>
  <si>
    <t>Reims Aviation S.A.\F406</t>
  </si>
  <si>
    <t>RUAG Aerospace Services GmbH\Do 28 A-1</t>
  </si>
  <si>
    <t>RUAG Aerospace Services GmbH\Do 28 B-1</t>
  </si>
  <si>
    <t>RUAG Aerospace Services GmbH\Do 28 D-1</t>
  </si>
  <si>
    <t>RUAG Aerospace Services GmbH\Do 28 D</t>
  </si>
  <si>
    <t>RUAG Aerospace Services GmbH\Dornier 228-100</t>
  </si>
  <si>
    <t>RUAG Aerospace Services GmbH\Dornier 228-200</t>
  </si>
  <si>
    <t>Short Brothers &amp; Harland Ltd.\SC-7 Skyvan Series 2</t>
  </si>
  <si>
    <t>Short Brothers &amp; Harland Ltd.\SC-7 Skyvan Series 3</t>
  </si>
  <si>
    <t>SOCATA\TBM 700</t>
  </si>
  <si>
    <t>Textron Aviation Inc.\120</t>
  </si>
  <si>
    <t>Textron Aviation Inc.\140</t>
  </si>
  <si>
    <t>Textron Aviation Inc.\150</t>
  </si>
  <si>
    <t>Textron Aviation Inc.\150A</t>
  </si>
  <si>
    <t>Textron Aviation Inc.\150B</t>
  </si>
  <si>
    <t>Textron Aviation Inc.\150C</t>
  </si>
  <si>
    <t>Textron Aviation Inc.\150D</t>
  </si>
  <si>
    <t>Textron Aviation Inc.\150E</t>
  </si>
  <si>
    <t>Textron Aviation Inc.\150F</t>
  </si>
  <si>
    <t>Textron Aviation Inc.\150G</t>
  </si>
  <si>
    <t>Textron Aviation Inc.\150H</t>
  </si>
  <si>
    <t>Textron Aviation Inc.\150J</t>
  </si>
  <si>
    <t>Textron Aviation Inc.\150K</t>
  </si>
  <si>
    <t>Textron Aviation Inc.\150L</t>
  </si>
  <si>
    <t>Textron Aviation Inc.\150M</t>
  </si>
  <si>
    <t>Textron Aviation Inc.\152</t>
  </si>
  <si>
    <t>Textron Aviation Inc.\170</t>
  </si>
  <si>
    <t>Textron Aviation Inc.\170A</t>
  </si>
  <si>
    <t>Textron Aviation Inc.\170B</t>
  </si>
  <si>
    <t>Textron Aviation Inc.\172</t>
  </si>
  <si>
    <t>Textron Aviation Inc.\172A</t>
  </si>
  <si>
    <t>Textron Aviation Inc.\172B</t>
  </si>
  <si>
    <t>Textron Aviation Inc.\172C</t>
  </si>
  <si>
    <t>Textron Aviation Inc.\172D</t>
  </si>
  <si>
    <t>Textron Aviation Inc.\172E</t>
  </si>
  <si>
    <t>Textron Aviation Inc.\172F (USAF T-41A)</t>
  </si>
  <si>
    <t>Textron Aviation Inc.\172G</t>
  </si>
  <si>
    <t>Textron Aviation Inc.\172H (USAF T-41A)</t>
  </si>
  <si>
    <t>Textron Aviation Inc.\172I</t>
  </si>
  <si>
    <t>Textron Aviation Inc.\172K</t>
  </si>
  <si>
    <t>Textron Aviation Inc.\172L</t>
  </si>
  <si>
    <t>Textron Aviation Inc.\172M</t>
  </si>
  <si>
    <t>Textron Aviation Inc.\172N</t>
  </si>
  <si>
    <t>Textron Aviation Inc.\172P</t>
  </si>
  <si>
    <t>Textron Aviation Inc.\172Q</t>
  </si>
  <si>
    <t>Textron Aviation Inc.\172R</t>
  </si>
  <si>
    <t>Textron Aviation Inc.\172RG</t>
  </si>
  <si>
    <t>Textron Aviation Inc.\172S</t>
  </si>
  <si>
    <t>Textron Aviation Inc.\175</t>
  </si>
  <si>
    <t>Textron Aviation Inc.\175A</t>
  </si>
  <si>
    <t>Textron Aviation Inc.\175B</t>
  </si>
  <si>
    <t>Textron Aviation Inc.\175C</t>
  </si>
  <si>
    <t>Textron Aviation Inc.\177</t>
  </si>
  <si>
    <t>Textron Aviation Inc.\177A</t>
  </si>
  <si>
    <t>Textron Aviation Inc.\177B</t>
  </si>
  <si>
    <t>Textron Aviation Inc.\177RG</t>
  </si>
  <si>
    <t>Textron Aviation Inc.\180</t>
  </si>
  <si>
    <t>Textron Aviation Inc.\180A</t>
  </si>
  <si>
    <t>Textron Aviation Inc.\180B</t>
  </si>
  <si>
    <t>Textron Aviation Inc.\180C</t>
  </si>
  <si>
    <t>Textron Aviation Inc.\180D</t>
  </si>
  <si>
    <t>Textron Aviation Inc.\180E</t>
  </si>
  <si>
    <t>Textron Aviation Inc.\180F</t>
  </si>
  <si>
    <t>Textron Aviation Inc.\180G</t>
  </si>
  <si>
    <t>Textron Aviation Inc.\180H</t>
  </si>
  <si>
    <t>Textron Aviation Inc.\180J</t>
  </si>
  <si>
    <t>Textron Aviation Inc.\180K</t>
  </si>
  <si>
    <t>Textron Aviation Inc.\182</t>
  </si>
  <si>
    <t>Textron Aviation Inc.\182A</t>
  </si>
  <si>
    <t>Textron Aviation Inc.\182B</t>
  </si>
  <si>
    <t>Textron Aviation Inc.\182C</t>
  </si>
  <si>
    <t>Textron Aviation Inc.\182D</t>
  </si>
  <si>
    <t>Textron Aviation Inc.\182E</t>
  </si>
  <si>
    <t>Textron Aviation Inc.\182F</t>
  </si>
  <si>
    <t>Textron Aviation Inc.\182G</t>
  </si>
  <si>
    <t>Textron Aviation Inc.\182H</t>
  </si>
  <si>
    <t>Textron Aviation Inc.\182J</t>
  </si>
  <si>
    <t>Textron Aviation Inc.\182K</t>
  </si>
  <si>
    <t>Textron Aviation Inc.\182L</t>
  </si>
  <si>
    <t>Textron Aviation Inc.\182M</t>
  </si>
  <si>
    <t>Textron Aviation Inc.\182N</t>
  </si>
  <si>
    <t>Textron Aviation Inc.\182P</t>
  </si>
  <si>
    <t>Textron Aviation Inc.\182Q</t>
  </si>
  <si>
    <t>Textron Aviation Inc.\182R</t>
  </si>
  <si>
    <t>Textron Aviation Inc.\182S</t>
  </si>
  <si>
    <t>Textron Aviation Inc.\185</t>
  </si>
  <si>
    <t>Textron Aviation Inc.\185A</t>
  </si>
  <si>
    <t>Textron Aviation Inc.\185B</t>
  </si>
  <si>
    <t>Textron Aviation Inc.\185C</t>
  </si>
  <si>
    <t>Textron Aviation Inc.\185D</t>
  </si>
  <si>
    <t>Textron Aviation Inc.\185E</t>
  </si>
  <si>
    <t>Textron Aviation Inc.\190</t>
  </si>
  <si>
    <t>Textron Aviation Inc.\195</t>
  </si>
  <si>
    <t>Textron Aviation Inc.\195A</t>
  </si>
  <si>
    <t>Textron Aviation Inc.\195B</t>
  </si>
  <si>
    <t>Textron Aviation Inc.\19A</t>
  </si>
  <si>
    <t>Textron Aviation Inc.\200</t>
  </si>
  <si>
    <t>Textron Aviation Inc.\200C</t>
  </si>
  <si>
    <t>Textron Aviation Inc.\200CT</t>
  </si>
  <si>
    <t>Textron Aviation Inc.\200T</t>
  </si>
  <si>
    <t>Textron Aviation Inc.\206</t>
  </si>
  <si>
    <t>Textron Aviation Inc.\206H</t>
  </si>
  <si>
    <t>Textron Aviation Inc.\207</t>
  </si>
  <si>
    <t>Textron Aviation Inc.\207A</t>
  </si>
  <si>
    <t>Textron Aviation Inc.\208</t>
  </si>
  <si>
    <t>Textron Aviation Inc.\208B</t>
  </si>
  <si>
    <t>Textron Aviation Inc.\210-5 (205)</t>
  </si>
  <si>
    <t>Textron Aviation Inc.\210-5A (205A)</t>
  </si>
  <si>
    <t>Textron Aviation Inc.\210</t>
  </si>
  <si>
    <t>Textron Aviation Inc.\210A</t>
  </si>
  <si>
    <t>Textron Aviation Inc.\210B</t>
  </si>
  <si>
    <t>Textron Aviation Inc.\210C</t>
  </si>
  <si>
    <t>Textron Aviation Inc.\210D</t>
  </si>
  <si>
    <t>Textron Aviation Inc.\210E</t>
  </si>
  <si>
    <t>Textron Aviation Inc.\210F</t>
  </si>
  <si>
    <t>Textron Aviation Inc.\210G</t>
  </si>
  <si>
    <t>Textron Aviation Inc.\210H</t>
  </si>
  <si>
    <t>Textron Aviation Inc.\210J</t>
  </si>
  <si>
    <t>Textron Aviation Inc.\210K</t>
  </si>
  <si>
    <t>Textron Aviation Inc.\210L</t>
  </si>
  <si>
    <t>Textron Aviation Inc.\210M</t>
  </si>
  <si>
    <t>Textron Aviation Inc.\210N</t>
  </si>
  <si>
    <t>Textron Aviation Inc.\210R</t>
  </si>
  <si>
    <t>Textron Aviation Inc.\23</t>
  </si>
  <si>
    <t>Textron Aviation Inc.\310</t>
  </si>
  <si>
    <t>Textron Aviation Inc.\310A</t>
  </si>
  <si>
    <t>Textron Aviation Inc.\310B</t>
  </si>
  <si>
    <t>Textron Aviation Inc.\310C</t>
  </si>
  <si>
    <t>Textron Aviation Inc.\310D</t>
  </si>
  <si>
    <t>Textron Aviation Inc.\310E</t>
  </si>
  <si>
    <t>Textron Aviation Inc.\310F</t>
  </si>
  <si>
    <t>Textron Aviation Inc.\310G</t>
  </si>
  <si>
    <t>Textron Aviation Inc.\310H</t>
  </si>
  <si>
    <t>Textron Aviation Inc.\310I</t>
  </si>
  <si>
    <t>Textron Aviation Inc.\310J-1</t>
  </si>
  <si>
    <t>Textron Aviation Inc.\310J</t>
  </si>
  <si>
    <t>Textron Aviation Inc.\310K</t>
  </si>
  <si>
    <t>Textron Aviation Inc.\310L</t>
  </si>
  <si>
    <t>Textron Aviation Inc.\310N</t>
  </si>
  <si>
    <t>Textron Aviation Inc.\310P</t>
  </si>
  <si>
    <t>Textron Aviation Inc.\310Q</t>
  </si>
  <si>
    <t>Textron Aviation Inc.\310R</t>
  </si>
  <si>
    <t>Textron Aviation Inc.\320-1</t>
  </si>
  <si>
    <t>Textron Aviation Inc.\320</t>
  </si>
  <si>
    <t>Textron Aviation Inc.\320A</t>
  </si>
  <si>
    <t>Textron Aviation Inc.\320B</t>
  </si>
  <si>
    <t>Textron Aviation Inc.\320C</t>
  </si>
  <si>
    <t>Textron Aviation Inc.\320D</t>
  </si>
  <si>
    <t>Textron Aviation Inc.\320E</t>
  </si>
  <si>
    <t>Textron Aviation Inc.\320F</t>
  </si>
  <si>
    <t>Textron Aviation Inc.\335</t>
  </si>
  <si>
    <t>Textron Aviation Inc.\336</t>
  </si>
  <si>
    <t>Textron Aviation Inc.\337</t>
  </si>
  <si>
    <t>Textron Aviation Inc.\337A</t>
  </si>
  <si>
    <t>Textron Aviation Inc.\337B</t>
  </si>
  <si>
    <t>Textron Aviation Inc.\337C</t>
  </si>
  <si>
    <t>Textron Aviation Inc.\337D</t>
  </si>
  <si>
    <t>Textron Aviation Inc.\337E</t>
  </si>
  <si>
    <t>Textron Aviation Inc.\337F</t>
  </si>
  <si>
    <t>Textron Aviation Inc.\337G</t>
  </si>
  <si>
    <t>Textron Aviation Inc.\337H</t>
  </si>
  <si>
    <t>Textron Aviation Inc.\340</t>
  </si>
  <si>
    <t>Textron Aviation Inc.\340A</t>
  </si>
  <si>
    <t>Textron Aviation Inc.\35-33</t>
  </si>
  <si>
    <t>Textron Aviation Inc.\35-A33</t>
  </si>
  <si>
    <t>Textron Aviation Inc.\35-B33</t>
  </si>
  <si>
    <t>Textron Aviation Inc.\35-C33</t>
  </si>
  <si>
    <t>Textron Aviation Inc.\35-C33A</t>
  </si>
  <si>
    <t>Textron Aviation Inc.\35</t>
  </si>
  <si>
    <t>Textron Aviation Inc.\35R</t>
  </si>
  <si>
    <t>Textron Aviation Inc.\36</t>
  </si>
  <si>
    <t>Textron Aviation Inc.\401</t>
  </si>
  <si>
    <t>Textron Aviation Inc.\401A</t>
  </si>
  <si>
    <t>Textron Aviation Inc.\401B</t>
  </si>
  <si>
    <t>Textron Aviation Inc.\402</t>
  </si>
  <si>
    <t>Textron Aviation Inc.\402A</t>
  </si>
  <si>
    <t>Textron Aviation Inc.\402B</t>
  </si>
  <si>
    <t>Textron Aviation Inc.\402C</t>
  </si>
  <si>
    <t>Textron Aviation Inc.\404</t>
  </si>
  <si>
    <t>Textron Aviation Inc.\406</t>
  </si>
  <si>
    <t>Textron Aviation Inc.\411</t>
  </si>
  <si>
    <t>Textron Aviation Inc.\411A</t>
  </si>
  <si>
    <t>Textron Aviation Inc.\414</t>
  </si>
  <si>
    <t>Textron Aviation Inc.\414A</t>
  </si>
  <si>
    <t>Textron Aviation Inc.\421</t>
  </si>
  <si>
    <t>Textron Aviation Inc.\421A</t>
  </si>
  <si>
    <t>Textron Aviation Inc.\421B</t>
  </si>
  <si>
    <t>Textron Aviation Inc.\421C</t>
  </si>
  <si>
    <t>Textron Aviation Inc.\45 (Military YT-34)</t>
  </si>
  <si>
    <t>Textron Aviation Inc.\50</t>
  </si>
  <si>
    <t>Textron Aviation Inc.\525</t>
  </si>
  <si>
    <t>Textron Aviation Inc.\525A</t>
  </si>
  <si>
    <t>Textron Aviation Inc.\56TC</t>
  </si>
  <si>
    <t>Textron Aviation Inc.\58</t>
  </si>
  <si>
    <t>Textron Aviation Inc.\58A</t>
  </si>
  <si>
    <t>Textron Aviation Inc.\58P</t>
  </si>
  <si>
    <t>Textron Aviation Inc.\58PA</t>
  </si>
  <si>
    <t>Textron Aviation Inc.\58TC</t>
  </si>
  <si>
    <t>Textron Aviation Inc.\58TCA</t>
  </si>
  <si>
    <t>Textron Aviation Inc.\60</t>
  </si>
  <si>
    <t>Textron Aviation Inc.\65-80</t>
  </si>
  <si>
    <t>Textron Aviation Inc.\65-88</t>
  </si>
  <si>
    <t>Textron Aviation Inc.\65-90</t>
  </si>
  <si>
    <t>Textron Aviation Inc.\65-A80-8800</t>
  </si>
  <si>
    <t>Textron Aviation Inc.\65-A80</t>
  </si>
  <si>
    <t>Textron Aviation Inc.\65-A90-1</t>
  </si>
  <si>
    <t>Textron Aviation Inc.\65-A90-2</t>
  </si>
  <si>
    <t>Textron Aviation Inc.\65-A90-3</t>
  </si>
  <si>
    <t>Textron Aviation Inc.\65-A90-4</t>
  </si>
  <si>
    <t>Textron Aviation Inc.\65-B80</t>
  </si>
  <si>
    <t>Textron Aviation Inc.\65</t>
  </si>
  <si>
    <t>Textron Aviation Inc.\70</t>
  </si>
  <si>
    <t>Textron Aviation Inc.\76</t>
  </si>
  <si>
    <t>Textron Aviation Inc.\77</t>
  </si>
  <si>
    <t>Textron Aviation Inc.\95-55</t>
  </si>
  <si>
    <t>Textron Aviation Inc.\95-A55</t>
  </si>
  <si>
    <t>Textron Aviation Inc.\95-B55</t>
  </si>
  <si>
    <t>Textron Aviation Inc.\95-B55A</t>
  </si>
  <si>
    <t>Textron Aviation Inc.\95-B55B</t>
  </si>
  <si>
    <t>Textron Aviation Inc.\95-C55</t>
  </si>
  <si>
    <t>Textron Aviation Inc.\95-C55A</t>
  </si>
  <si>
    <t>Textron Aviation Inc.\95</t>
  </si>
  <si>
    <t>Textron Aviation Inc.\99</t>
  </si>
  <si>
    <t>Textron Aviation Inc.\99A (FACH)</t>
  </si>
  <si>
    <t>Textron Aviation Inc.\99A</t>
  </si>
  <si>
    <t>TextronAviation Inc.\A100-1 (U-21J)</t>
  </si>
  <si>
    <t>Textron Aviation Inc.\A150K</t>
  </si>
  <si>
    <t>Textron Aviation Inc.\A150L</t>
  </si>
  <si>
    <t>Textron Aviation Inc.\A150M</t>
  </si>
  <si>
    <t>Textron Aviation Inc.\A152</t>
  </si>
  <si>
    <t>Textron Aviation Inc.\A185E</t>
  </si>
  <si>
    <t>Textron Aviation Inc.\A185F</t>
  </si>
  <si>
    <t>Textron Aviation Inc.\A200 (C-12A)</t>
  </si>
  <si>
    <t>Textron Aviation Inc.\A200 (C-12C)</t>
  </si>
  <si>
    <t>Textron Aviation Inc.\A200C (UC-12B)</t>
  </si>
  <si>
    <t>Textron Aviation Inc.\A200CT (C-12D)</t>
  </si>
  <si>
    <t>Textron Aviation Inc.\A200CT (C-12F)</t>
  </si>
  <si>
    <t>Textron Aviation Inc.\A200CT (FWC-12D)</t>
  </si>
  <si>
    <t>Textron Aviation Inc.\A200CT (RC-12D)</t>
  </si>
  <si>
    <t>Textron Aviation Inc.\A200CT (RC-12G)</t>
  </si>
  <si>
    <t>Textron Aviation Inc.\A200CT (RC-12H)</t>
  </si>
  <si>
    <t>Textron Aviation Inc.\A23-19</t>
  </si>
  <si>
    <t>Textron Aviation Inc.\A23-24</t>
  </si>
  <si>
    <t>Textron Aviation Inc.\A23</t>
  </si>
  <si>
    <t>Textron Aviation Inc.\A23A</t>
  </si>
  <si>
    <t>Textron Aviation Inc.\A24</t>
  </si>
  <si>
    <t>Textron Aviation Inc.\A24R</t>
  </si>
  <si>
    <t>Textron Aviation Inc.\A35</t>
  </si>
  <si>
    <t>Textron Aviation Inc.\A36</t>
  </si>
  <si>
    <t>Textron Aviation Inc.\A36TC</t>
  </si>
  <si>
    <t>Textron Aviation Inc.\A45 (Military T-34A, B-45)</t>
  </si>
  <si>
    <t>Textron Aviation Inc.\A56TC</t>
  </si>
  <si>
    <t>Textron Aviation Inc.\A60</t>
  </si>
  <si>
    <t>Textron Aviation Inc.\A65-8200</t>
  </si>
  <si>
    <t>Textron Aviation Inc.\A65</t>
  </si>
  <si>
    <t>Textron Aviation Inc.\A99</t>
  </si>
  <si>
    <t>Textron Aviation Inc.\A99A</t>
  </si>
  <si>
    <t>Textron Aviation Inc.\B100</t>
  </si>
  <si>
    <t>Textron Aviation Inc.\B19</t>
  </si>
  <si>
    <t>Textron Aviation Inc.\B200</t>
  </si>
  <si>
    <t>Textron Aviation Inc.\B200C (C-12F)</t>
  </si>
  <si>
    <t>Textron Aviation Inc.\B200C (C-12R)</t>
  </si>
  <si>
    <t>Textron Aviation Inc.\B200C (UC-12F)</t>
  </si>
  <si>
    <t>Textron Aviation Inc.\B200C (UC-12M)</t>
  </si>
  <si>
    <t>Textron Aviation Inc.\B200C</t>
  </si>
  <si>
    <t>Textron Aviation Inc.\B200CGT</t>
  </si>
  <si>
    <t>Textron Aviation Inc.\B200CT</t>
  </si>
  <si>
    <t>Textron Aviation Inc.\B200GT</t>
  </si>
  <si>
    <t>Textron Aviation Inc.\B23</t>
  </si>
  <si>
    <t>Textron Aviation Inc.\B24R</t>
  </si>
  <si>
    <t>Textron Aviation Inc.\B35</t>
  </si>
  <si>
    <t>Textron Aviation Inc.\B36TC</t>
  </si>
  <si>
    <t>Textron Aviation Inc.\B50</t>
  </si>
  <si>
    <t>Textron Aviation Inc.\B60</t>
  </si>
  <si>
    <t>Textron Aviation Inc.\B90</t>
  </si>
  <si>
    <t>Textron Aviation Inc.\B95</t>
  </si>
  <si>
    <t>Textron Aviation Inc.\B95A</t>
  </si>
  <si>
    <t>Textron Aviation Inc.\B99</t>
  </si>
  <si>
    <t>Textron Aviation Inc.\C23</t>
  </si>
  <si>
    <t>Textron Aviation Inc.\C24R</t>
  </si>
  <si>
    <t>Textron Aviation Inc.\C35</t>
  </si>
  <si>
    <t>Textron Aviation Inc.\C50</t>
  </si>
  <si>
    <t>Textron Aviation Inc.\C90</t>
  </si>
  <si>
    <t>Textron Aviation Inc.\C90A</t>
  </si>
  <si>
    <t>Textron Aviation Inc.\C90GT</t>
  </si>
  <si>
    <t>Textron Aviation Inc.\C90GTi</t>
  </si>
  <si>
    <t>Textron Aviation Inc.\C99</t>
  </si>
  <si>
    <t>Textron Aviation Inc.\D35</t>
  </si>
  <si>
    <t>Textron Aviation Inc.\D45 (Military T-34B)</t>
  </si>
  <si>
    <t>Textron Aviation Inc.\D50</t>
  </si>
  <si>
    <t>Textron Aviation Inc.\D50A</t>
  </si>
  <si>
    <t>Textron Aviation Inc.\D50B</t>
  </si>
  <si>
    <t>Textron AviationInc.\D50C</t>
  </si>
  <si>
    <t>Textron Aviation Inc.\D50E-5990</t>
  </si>
  <si>
    <t>Textron Aviation Inc.\D50E</t>
  </si>
  <si>
    <t>Textron Aviation Inc.\D55</t>
  </si>
  <si>
    <t>Textron Aviation Inc.\D55A</t>
  </si>
  <si>
    <t>Textron Aviation Inc.\D95A</t>
  </si>
  <si>
    <t>Textron Aviation Inc.\E310H</t>
  </si>
  <si>
    <t>Textron Aviation Inc.\E310J</t>
  </si>
  <si>
    <t>Textron Aviation Inc.\E33</t>
  </si>
  <si>
    <t>Textron Aviation Inc.\E33A</t>
  </si>
  <si>
    <t>Textron Aviation Inc.\E33C</t>
  </si>
  <si>
    <t>Textron Aviation Inc.\E35</t>
  </si>
  <si>
    <t>Textron Aviation Inc.\E50</t>
  </si>
  <si>
    <t>Textron Aviation Inc.\E55</t>
  </si>
  <si>
    <t>Textron Aviation Inc.\E55A</t>
  </si>
  <si>
    <t>Textron Aviation Inc.\E90</t>
  </si>
  <si>
    <t>Textron Aviation Inc.\E95</t>
  </si>
  <si>
    <t>Textron Aviation Inc.\F33</t>
  </si>
  <si>
    <t>Textron Aviation Inc.\F33A</t>
  </si>
  <si>
    <t>Textron Aviation Inc.\F33C</t>
  </si>
  <si>
    <t>Textron Aviation Inc.\F35</t>
  </si>
  <si>
    <t>Textron Aviation Inc.\F50</t>
  </si>
  <si>
    <t>Textron Aviation Inc.\F90</t>
  </si>
  <si>
    <t>Textron Aviation Inc.\G17S</t>
  </si>
  <si>
    <t>Textron Aviation Inc.\G33</t>
  </si>
  <si>
    <t>Textron Aviation Inc.\G35</t>
  </si>
  <si>
    <t>Textron Aviation Inc.\G50</t>
  </si>
  <si>
    <t>Textron Aviation Inc.\H35</t>
  </si>
  <si>
    <t>Textron Aviation Inc.\H50</t>
  </si>
  <si>
    <t>Textron Aviation Inc.\H90</t>
  </si>
  <si>
    <t>Textron Aviation Inc.\J35</t>
  </si>
  <si>
    <t>Textron Aviation Inc.\J50</t>
  </si>
  <si>
    <t>Textron Aviation Inc.\K35</t>
  </si>
  <si>
    <t>Textron Aviation Inc.\M19A</t>
  </si>
  <si>
    <t>Textron Aviation Inc.\M337B</t>
  </si>
  <si>
    <t>Textron Aviation Inc.\M35</t>
  </si>
  <si>
    <t>Textron Aviation Inc.\N35</t>
  </si>
  <si>
    <t>Textron Aviation Inc.\P172D</t>
  </si>
  <si>
    <t>Textron Aviation Inc.\P206</t>
  </si>
  <si>
    <t>Textron Aviation Inc.\P206A</t>
  </si>
  <si>
    <t>Textron Aviation Inc.\P206B</t>
  </si>
  <si>
    <t>Textron Aviation Inc.\P206C</t>
  </si>
  <si>
    <t>Textron Aviation Inc.\P206D</t>
  </si>
  <si>
    <t>Textron Aviation Inc.\P206E</t>
  </si>
  <si>
    <t>Textron Aviation Inc.\P210N</t>
  </si>
  <si>
    <t>Textron Aviation Inc.\P210R</t>
  </si>
  <si>
    <t>Textron Aviation Inc.\P337H</t>
  </si>
  <si>
    <t>Textron Aviation Inc.\P35</t>
  </si>
  <si>
    <t>Textron Aviation Inc.\R172E</t>
  </si>
  <si>
    <t>Textron Aviation Inc.\R172F</t>
  </si>
  <si>
    <t>Textron Aviation Inc.\R172G</t>
  </si>
  <si>
    <t>Textron Aviation Inc.\R172H</t>
  </si>
  <si>
    <t>Textron Aviation Inc.\R172J</t>
  </si>
  <si>
    <t>Textron Aviation Inc.\R172K</t>
  </si>
  <si>
    <t>Textron Aviation Inc.\R182</t>
  </si>
  <si>
    <t>Textron Aviation Inc.\S35</t>
  </si>
  <si>
    <t>Textron Aviation Inc.\T182</t>
  </si>
  <si>
    <t>Textron Aviation Inc.\T182T</t>
  </si>
  <si>
    <t>Textron Aviation Inc.\T206H</t>
  </si>
  <si>
    <t>Textron Aviation Inc.\T207</t>
  </si>
  <si>
    <t>Textron Aviation Inc.\T207A</t>
  </si>
  <si>
    <t>Textron Aviation Inc.\T210F</t>
  </si>
  <si>
    <t>Textron Aviation Inc.\T210G</t>
  </si>
  <si>
    <t>Textron Aviation Inc.\T210H</t>
  </si>
  <si>
    <t>Textron Aviation Inc.\T210J</t>
  </si>
  <si>
    <t>Textron Aviation Inc.\T210K</t>
  </si>
  <si>
    <t>Textron Aviation Inc.\T210L</t>
  </si>
  <si>
    <t>Textron Aviation Inc.\T210M</t>
  </si>
  <si>
    <t>Textron Aviation Inc.\T210N</t>
  </si>
  <si>
    <t>Textron Aviation Inc.\T210R</t>
  </si>
  <si>
    <t>Textron Aviation Inc.\T303</t>
  </si>
  <si>
    <t>Textron Aviation Inc.\T310P</t>
  </si>
  <si>
    <t>Textron Aviation Inc.\T310Q</t>
  </si>
  <si>
    <t>Textron Aviation Inc.\T310R</t>
  </si>
  <si>
    <t>Textron Aviation Inc.\T337B</t>
  </si>
  <si>
    <t>Textron Aviation Inc.\T337C</t>
  </si>
  <si>
    <t>Textron Aviation Inc.\T337D</t>
  </si>
  <si>
    <t>Textron Aviation Inc.\T337E</t>
  </si>
  <si>
    <t>Textron Aviation Inc.\T337F</t>
  </si>
  <si>
    <t>Textron Aviation Inc.\T337G</t>
  </si>
  <si>
    <t>Textron Aviation Inc.\T337H-SP</t>
  </si>
  <si>
    <t>Textron Aviation Inc.\T337H</t>
  </si>
  <si>
    <t>Textron Aviation Inc.\TP206A</t>
  </si>
  <si>
    <t>Textron Aviation Inc.\TP206B</t>
  </si>
  <si>
    <t>Textron Aviation Inc.\TP206C</t>
  </si>
  <si>
    <t>Textron Aviation Inc.\TP206D</t>
  </si>
  <si>
    <t>Textron Aviation Inc.\TP206E</t>
  </si>
  <si>
    <t>Textron Aviation Inc.\TR182</t>
  </si>
  <si>
    <t>Textron Aviation Inc.\TU206A</t>
  </si>
  <si>
    <t>Textron Aviation Inc.\TU206B</t>
  </si>
  <si>
    <t>Textron Aviation Inc.\TU206C</t>
  </si>
  <si>
    <t>Textron Aviation Inc.\TU206D</t>
  </si>
  <si>
    <t>Textron Aviation Inc.\TU206E</t>
  </si>
  <si>
    <t>Textron Aviation Inc.\TU206F</t>
  </si>
  <si>
    <t>Textron Aviation Inc.\TU206G</t>
  </si>
  <si>
    <t>Textron Aviation Inc.\U206</t>
  </si>
  <si>
    <t>Textron Aviation Inc.\U206A</t>
  </si>
  <si>
    <t>Textron Aviation Inc.\U206B</t>
  </si>
  <si>
    <t>Textron Aviation Inc.\U206C</t>
  </si>
  <si>
    <t>Textron Aviation Inc.\U206D</t>
  </si>
  <si>
    <t>Textron Aviation Inc.\U206E</t>
  </si>
  <si>
    <t>Textron Aviation Inc.\U206F</t>
  </si>
  <si>
    <t>Textron Aviation Inc.\U206G</t>
  </si>
  <si>
    <t>Textron Aviation Inc.\V35</t>
  </si>
  <si>
    <t>Textron Aviation Inc.\V35A</t>
  </si>
  <si>
    <t>Textron Aviation Inc.\V35B</t>
  </si>
  <si>
    <t>Topcub Aircraft, Inc\CC18-180</t>
  </si>
  <si>
    <t>Topcub Aircraft, Inc\CC18-180A</t>
  </si>
  <si>
    <t>Twin Commander Aircraft LLC\680-T</t>
  </si>
  <si>
    <t>Twin Commander Aircraft LLC\680-V</t>
  </si>
  <si>
    <t>Twin Commander Aircraft LLC\680-W</t>
  </si>
  <si>
    <t>Twin Commander Aircraft LLC\681</t>
  </si>
  <si>
    <t>Twin Commander Aircraft LLC\690</t>
  </si>
  <si>
    <t>Twin Commander Aircraft LLC\690A</t>
  </si>
  <si>
    <t>Twin Commander Aircraft LLC\690B</t>
  </si>
  <si>
    <t>Twin Commander Aircraft LLC\690C</t>
  </si>
  <si>
    <t>Twin Commander Aircraft LLC\690D</t>
  </si>
  <si>
    <t>Twin Commander Aircraft LLC\695</t>
  </si>
  <si>
    <t>Twin Commander Aircraft LLC\695A</t>
  </si>
  <si>
    <t>Twin Commander Aircraft LLC\695B</t>
  </si>
  <si>
    <t>Viking Air Limited\DHC-2 Mk.III</t>
  </si>
  <si>
    <t>Viking Air Limited\DHC-6-1</t>
  </si>
  <si>
    <t>Viking Air Limited\DHC-6-100</t>
  </si>
  <si>
    <t>Viking Air Limited\DHC-6-200</t>
  </si>
  <si>
    <t>Viking Air Limited\DHC-6-300</t>
  </si>
  <si>
    <t>Vulcanair S.p.A.\SF600</t>
  </si>
  <si>
    <t>Vulcanair S.p.A.\SF600A</t>
  </si>
  <si>
    <t>Found Aircraft Canada,Inc.\FBA-2C4</t>
  </si>
  <si>
    <t>Maule Aerospace Technology, Inc.\Bee Dee M-4</t>
  </si>
  <si>
    <t>Maule Aerospace Technology, Inc.\M-4-220</t>
  </si>
  <si>
    <t>Maule Aerospace Technology, Inc.\M-4-220C</t>
  </si>
  <si>
    <t>Maule Aerospace Technology, Inc.\M-4-220S</t>
  </si>
  <si>
    <t>Maule Aerospace Technology, Inc.\M-4-220T</t>
  </si>
  <si>
    <t>Maule Aerospace Technology,Inc.\M-7-235C</t>
  </si>
  <si>
    <t>Maule Aerospace Technology, Inc.\MX-7-235</t>
  </si>
  <si>
    <t>Maule Aerospace Technology, Inc.\MX-7-420</t>
  </si>
  <si>
    <t>Maule Aerospace Technology, Inc.\MXT-7-160</t>
  </si>
  <si>
    <t>Piper Aircraft, Inc.\PA-23-250 (Navy UO-1)</t>
  </si>
  <si>
    <t>Textron Aviation Inc.\182T</t>
  </si>
  <si>
    <t>Vulcanair S.p.A.\P.68R</t>
  </si>
  <si>
    <t>Airbus Helicopters\AS-350B</t>
  </si>
  <si>
    <t>Airbus Helicopters\AS-350B1</t>
  </si>
  <si>
    <t>Airbus Helicopters\AS-350B2</t>
  </si>
  <si>
    <t>Airbus Helicopters\AS-350B3</t>
  </si>
  <si>
    <t>Airbus Helicopters\AS-350BA</t>
  </si>
  <si>
    <t>Airbus Helicopters\AS-350C</t>
  </si>
  <si>
    <t>Airbus Helicopters\AS-350D</t>
  </si>
  <si>
    <t>Airbus Helicopters\AS-350D1</t>
  </si>
  <si>
    <t>Airbus Helicopters\AS355E</t>
  </si>
  <si>
    <t>Airbus Helicopters\AS355F</t>
  </si>
  <si>
    <t>Airbus Helicopters\AS355F1</t>
  </si>
  <si>
    <t>Airbus Helicopters\AS355F2</t>
  </si>
  <si>
    <t>Airbus Helicopters\AS355N</t>
  </si>
  <si>
    <t>Airbus Helicopters\AS355NP</t>
  </si>
  <si>
    <t>Airbus Helicopters\EC 130 B4</t>
  </si>
  <si>
    <t>Airbus Helicopters\EC 130 T2</t>
  </si>
  <si>
    <t>Bell Helicopter Textron Canada Limited\206</t>
  </si>
  <si>
    <t>Bell Helicopter Textron Canada Limited\206A-1 (OH-58A)</t>
  </si>
  <si>
    <t>Bell Helicopter Textron Canada Limited\206A</t>
  </si>
  <si>
    <t>Bell Helicopter Textron Canada Limited\206B-1</t>
  </si>
  <si>
    <t>Bell Helicopter Textron Canada Limited\206B</t>
  </si>
  <si>
    <t>Bell Helicopter Textron Canada Limited\206L-1</t>
  </si>
  <si>
    <t>Bell Helicopter Textron Canada Limited\206L-3</t>
  </si>
  <si>
    <t>Bell Helicopter Textron Canada Limited\206L-4</t>
  </si>
  <si>
    <t>Bell Helicopter Textron Canada Limited\206L</t>
  </si>
  <si>
    <t>Bell Helicopter Textron Canada Limited\407</t>
  </si>
  <si>
    <t>Bell Helicopter Textron Canada Limited\427</t>
  </si>
  <si>
    <t>MD Helicopters, Inc.\500N</t>
  </si>
  <si>
    <t>Robinson Helicopter Company\R22</t>
  </si>
  <si>
    <t>Robinson Helicopter Company\R22 ALPHA</t>
  </si>
  <si>
    <t>Robinson Helicopter Company\R22 BETA</t>
  </si>
  <si>
    <t>Robinson Helicopter Company\R22 MARINER</t>
  </si>
  <si>
    <t>Airbus Helicopters Deutschland GmbH\EC135 P1</t>
  </si>
  <si>
    <t>Airbus Helicopters Deutschland GmbH\EC135 P2</t>
  </si>
  <si>
    <t>Airbus Helicopters Deutschland GmbH\EC135 P2+</t>
  </si>
  <si>
    <t>Airbus Helicopters Deutschland GmbH\EC135 T1</t>
  </si>
  <si>
    <t>Airbus Helicopters Deutschland GmbH\EC135 T2</t>
  </si>
  <si>
    <t>Airbus Helicopters Deutschland GmbH\EC135 T2+</t>
  </si>
  <si>
    <t>Airbus Helicopters Deutschland GmbH\MBB-BK 117 A-1</t>
  </si>
  <si>
    <t>Airbus Helicopters Deutschland GmbH\MBB-BK 117 A-3</t>
  </si>
  <si>
    <t>Airbus Helicopters Deutschland GmbH\MBB-BK 117 A-4</t>
  </si>
  <si>
    <t>Airbus Helicopters Deutschland GmbH\MBB-BK 117 B-1</t>
  </si>
  <si>
    <t>Airbus Helicopters Deutschland GmbH\MBB-BK 117 B-2</t>
  </si>
  <si>
    <t>Airbus Helicopters Deutschland GmbH\MBB-BK 117 C-1</t>
  </si>
  <si>
    <t>Airbus Helicopters Deutschland GmbH\MBB-BK 117 C-2</t>
  </si>
  <si>
    <t>Bell Helicopter Textron, A Division of Textron Canada\222</t>
  </si>
  <si>
    <t>Bell Helicopter Textron, A Division of Textron Canada\222B</t>
  </si>
  <si>
    <t>Bell Helicopter Textron, A Division of Textron Canada\222U</t>
  </si>
  <si>
    <t>Bell Helicopter Textron, A Division of Textron Canada\230</t>
  </si>
  <si>
    <t>Bell Helicopter Textron, A Division of Textron Canada\430</t>
  </si>
  <si>
    <t>Bell Textron, Inc.\205A</t>
  </si>
  <si>
    <t>Bell Textron, Inc.\205A-1</t>
  </si>
  <si>
    <t>Bell Textron, Inc.\212</t>
  </si>
  <si>
    <t>Bell Textron, Inc.\412</t>
  </si>
  <si>
    <t>Columbia Helicopters, Inc.\107-II</t>
  </si>
  <si>
    <t>Columbia Helicopters, Inc.\234</t>
  </si>
  <si>
    <t>Erickson Incorporated, DBA Erickson Air-Crane\S-64E</t>
  </si>
  <si>
    <t>Erickson Incorporated, DBA Erickson Air-Crane\S-64F</t>
  </si>
  <si>
    <t>Leonardo S.p.a.\AW139</t>
  </si>
  <si>
    <t>Sikorsky Aircraft\S-61L</t>
  </si>
  <si>
    <t>Sikorsky Aircraft\S-61N</t>
  </si>
  <si>
    <t>Sikorsky Aircraft\S-61NM</t>
  </si>
  <si>
    <t>Sikorsky Aircraft\S-61R</t>
  </si>
  <si>
    <t>Sikorsky Aircraft Corporation\S-76A</t>
  </si>
  <si>
    <t>Sikorsky Aircraft Corporation\S-76B</t>
  </si>
  <si>
    <t>Sikorsky Aircraft Corporation\S-76C</t>
  </si>
  <si>
    <t>Sikorsky Aircraft Corporation\S-92A</t>
  </si>
  <si>
    <t>Bombardier Inc.\CL-600-1A11 (CL-600)</t>
  </si>
  <si>
    <t>Bombardier Inc.\CL-600-2A12 (CL-601)</t>
  </si>
  <si>
    <t>Bombardier Inc.\CL-600-2B16 (CL-601-3A)</t>
  </si>
  <si>
    <t>Bombardier Inc.\CL-600-2B16 (CL-601-3R)</t>
  </si>
  <si>
    <t>Bombardier Inc.\CL-600-2B16 (CL-604)</t>
  </si>
  <si>
    <t>Bombardier Inc.\DHC-8-101</t>
  </si>
  <si>
    <t>Bombardier Inc.\DHC-8-102</t>
  </si>
  <si>
    <t>Bombardier Inc.\DHC-8-103</t>
  </si>
  <si>
    <t>Bombardier Inc.\DHC-8-106</t>
  </si>
  <si>
    <t>Bombardier Inc.\DHC-8-201</t>
  </si>
  <si>
    <t>Bombardier Inc.\DHC-8-202</t>
  </si>
  <si>
    <t>Bombardier Inc.\DHC-8-301</t>
  </si>
  <si>
    <t>Bombardier Inc.\DHC-8-311</t>
  </si>
  <si>
    <t>Bombardier Inc.\DHC-8-315</t>
  </si>
  <si>
    <t>Bombardier Inc.\DHC-8-402</t>
  </si>
  <si>
    <t>Dassault Aviation\Mystere-Falcon 50</t>
  </si>
  <si>
    <t>Dassault Aviation\Mystere-Falcon 900</t>
  </si>
  <si>
    <t>Gulfstream Aerospace Corporation\G-1159</t>
  </si>
  <si>
    <t>Gulfstream Aerospace Corporation\G-1159A</t>
  </si>
  <si>
    <t>Gulfstream Aerospace Corporation\G-1159B</t>
  </si>
  <si>
    <t>Gulfstream Aerospace Corporation\G-IV</t>
  </si>
  <si>
    <t>Gulfstream Aerospace Corporation\GV</t>
  </si>
  <si>
    <t>Gulfstream Aerospace LP\1125 Westwind Astra</t>
  </si>
  <si>
    <t>Israel Aircraft Industries, Ltd.\1124</t>
  </si>
  <si>
    <t>Israel Aircraft Industries, Ltd.\1124A</t>
  </si>
  <si>
    <t>Learjet Inc.\25</t>
  </si>
  <si>
    <t>Learjet Inc.\25A</t>
  </si>
  <si>
    <t>Learjet Inc.\25B</t>
  </si>
  <si>
    <t>Learjet Inc.\25C</t>
  </si>
  <si>
    <t>Learjet Inc.\25D</t>
  </si>
  <si>
    <t>Learjet Inc.\25F</t>
  </si>
  <si>
    <t>Learjet Inc.\31</t>
  </si>
  <si>
    <t>Learjet Inc.\31A</t>
  </si>
  <si>
    <t>Learjet Inc.\35</t>
  </si>
  <si>
    <t>Learjet Inc.\35A (C-21A)</t>
  </si>
  <si>
    <t>Learjet Inc.\36</t>
  </si>
  <si>
    <t>Learjet Inc.\36A</t>
  </si>
  <si>
    <t>Learjet Inc.\45</t>
  </si>
  <si>
    <t>Learjet Inc.\55</t>
  </si>
  <si>
    <t>Learjet Inc.\55B</t>
  </si>
  <si>
    <t>Learjet Inc.\55C</t>
  </si>
  <si>
    <t>Sabreliner Aviation LLC\NA-265-40</t>
  </si>
  <si>
    <t>Sabreliner Aviation LLC\NA-265-60</t>
  </si>
  <si>
    <t>Sabreliner Aviation LLC\NA-265-65</t>
  </si>
  <si>
    <t>Textron Aviation Inc.\550</t>
  </si>
  <si>
    <t>Textron Aviation Inc.\560</t>
  </si>
  <si>
    <t>Textron Aviation Inc.\650</t>
  </si>
  <si>
    <t>Textron Aviation Inc.\S550</t>
  </si>
  <si>
    <t>Bombardier Inc.\CL-215-6B11 (CL-415 Variant)</t>
  </si>
  <si>
    <t>Fokker Services B.V.\F27 Mark 050</t>
  </si>
  <si>
    <t>Dassault Aviation\Falcon 10</t>
  </si>
  <si>
    <t>Dassault Aviation\Fan Jet Falcon</t>
  </si>
  <si>
    <t>Dassault Aviation\Fan Jet Falcon Series C</t>
  </si>
  <si>
    <t>Dassault Aviation\Fan Jet Falcon Series D</t>
  </si>
  <si>
    <t>Dassault Aviation\Fan Jet Falcon Series E</t>
  </si>
  <si>
    <t>Dassault Aviation\Fan Jet Falcon Series F</t>
  </si>
  <si>
    <t>Dassault Aviation\Fan Jet Falcon Series G</t>
  </si>
  <si>
    <t>Dassault Aviation\Mystere-Falcon 20 - C5</t>
  </si>
  <si>
    <t>Dassault Aviation\Mystere-Falcon 20 - D5</t>
  </si>
  <si>
    <t>Dassault Aviation\Mystere-Falcon 20 - E5</t>
  </si>
  <si>
    <t>Dassault Aviation\Mystere-Falcon 20 - F5</t>
  </si>
  <si>
    <t>Dassault Aviation\Mystere-Falcon 200</t>
  </si>
  <si>
    <t>Gulfstream Aerospace LP\Astra SPX</t>
  </si>
  <si>
    <t>Israel Aircraft Industries, Ltd.\1121</t>
  </si>
  <si>
    <t>Israel Aircraft Industries, Ltd.\1121A</t>
  </si>
  <si>
    <t>Israel Aircraft Industries, Ltd.\1121B</t>
  </si>
  <si>
    <t>Israel Aircraft Industries, Ltd.\1123</t>
  </si>
  <si>
    <t>Learjet Inc.\24</t>
  </si>
  <si>
    <t>Learjet Inc.\24A</t>
  </si>
  <si>
    <t>Learjet Inc.\24B-A</t>
  </si>
  <si>
    <t>Learjet Inc.\24B</t>
  </si>
  <si>
    <t>Learjet Inc.\24C</t>
  </si>
  <si>
    <t>Learjet Inc.\24D-A</t>
  </si>
  <si>
    <t>Learjet Inc.\24D</t>
  </si>
  <si>
    <t>Learjet Inc.\24E</t>
  </si>
  <si>
    <t>Learjet Inc.\24F-A</t>
  </si>
  <si>
    <t>Learjet Inc.\24F</t>
  </si>
  <si>
    <t>Learjet Inc.\28</t>
  </si>
  <si>
    <t>Learjet Inc.\29</t>
  </si>
  <si>
    <t>Textron Aviation Inc.\500</t>
  </si>
  <si>
    <t>Textron Aviation Inc.\552</t>
  </si>
  <si>
    <t>Textron Aviation Inc.\BAe.125 Series 800A</t>
  </si>
  <si>
    <t>Textron Aviation Inc.\BAe.125 Series 800B</t>
  </si>
  <si>
    <t>Textron Aviation Inc.\Hawker 800</t>
  </si>
  <si>
    <t>Textron Aviation Inc.\Hawker 800XP</t>
  </si>
  <si>
    <t>Dassault Aviation\Falcon 900EX</t>
  </si>
  <si>
    <t>Embraer S.A.\EMB-135BJ (Legacy 600)</t>
  </si>
  <si>
    <t>Embraer S.A.\EMB-135BJ (Legacy 650)</t>
  </si>
  <si>
    <t>Gulfstream Aerospace Corporation\GIV-X</t>
  </si>
  <si>
    <t>Textron Aviation Inc.\560XL</t>
  </si>
  <si>
    <t>Textron Aviation Inc.\680</t>
  </si>
  <si>
    <t>Textron Aviation Inc.\750</t>
  </si>
  <si>
    <t>Textron Aviation Inc.\BAe.125 Series 1000A</t>
  </si>
  <si>
    <t>Textron Aviation Inc.\BAe.125 Series 1000B</t>
  </si>
  <si>
    <t>Textron Aviation Inc.\BAe.125 Series 800A (C-29A)</t>
  </si>
  <si>
    <t>Textron Aviation Inc.\BAe.125 Series 800A (U-125)</t>
  </si>
  <si>
    <t>Textron Aviation Inc.\Hawker 1000</t>
  </si>
  <si>
    <t>Textron Aviation Inc.\Hawker 800 (U-125A)</t>
  </si>
  <si>
    <t>Textron Aviation Inc.\Hawker 750</t>
  </si>
  <si>
    <t>Textron Aviation Inc.\Hawker 850XP</t>
  </si>
  <si>
    <t>Textron Aviation Inc.\Hawker 900XP</t>
  </si>
  <si>
    <t>A-791</t>
  </si>
  <si>
    <t>A10EU</t>
  </si>
  <si>
    <t>A9EU</t>
  </si>
  <si>
    <t>7A11</t>
  </si>
  <si>
    <t>7A12</t>
  </si>
  <si>
    <t>A11WE</t>
  </si>
  <si>
    <t>A17WE</t>
  </si>
  <si>
    <t>1A3</t>
  </si>
  <si>
    <t>A18CE</t>
  </si>
  <si>
    <t>A21CE</t>
  </si>
  <si>
    <t>A36EU</t>
  </si>
  <si>
    <t>A29EU</t>
  </si>
  <si>
    <t>A1CE</t>
  </si>
  <si>
    <t>3A15</t>
  </si>
  <si>
    <t>A-777</t>
  </si>
  <si>
    <t>5A3</t>
  </si>
  <si>
    <t>5A4</t>
  </si>
  <si>
    <t>3A16</t>
  </si>
  <si>
    <t>A23CE</t>
  </si>
  <si>
    <t>A12CE</t>
  </si>
  <si>
    <t>3A20</t>
  </si>
  <si>
    <t>A29CE</t>
  </si>
  <si>
    <t>A30CE</t>
  </si>
  <si>
    <t>TC 779</t>
  </si>
  <si>
    <t>A-773</t>
  </si>
  <si>
    <t>A-768</t>
  </si>
  <si>
    <t>3A19</t>
  </si>
  <si>
    <t>A-799</t>
  </si>
  <si>
    <t>3A12</t>
  </si>
  <si>
    <t>3A17</t>
  </si>
  <si>
    <t>A13CE</t>
  </si>
  <si>
    <t>A20CE</t>
  </si>
  <si>
    <t>5A6</t>
  </si>
  <si>
    <t>3A24</t>
  </si>
  <si>
    <t>A-790</t>
  </si>
  <si>
    <t>A4CE</t>
  </si>
  <si>
    <t>A16CE</t>
  </si>
  <si>
    <t>3A21</t>
  </si>
  <si>
    <t>3A10</t>
  </si>
  <si>
    <t>3A25</t>
  </si>
  <si>
    <t>A2CE</t>
  </si>
  <si>
    <t>A6CE</t>
  </si>
  <si>
    <t>A7CE</t>
  </si>
  <si>
    <t>A25CE</t>
  </si>
  <si>
    <t>A42EU</t>
  </si>
  <si>
    <t>A18EU</t>
  </si>
  <si>
    <t>A34CE</t>
  </si>
  <si>
    <t>A00009CH</t>
  </si>
  <si>
    <t>A12SO</t>
  </si>
  <si>
    <t>A00006SE</t>
  </si>
  <si>
    <t>A47CE</t>
  </si>
  <si>
    <t>TA4CH</t>
  </si>
  <si>
    <t>7A13</t>
  </si>
  <si>
    <t>A16EU</t>
  </si>
  <si>
    <t>1A21</t>
  </si>
  <si>
    <t>A55EU</t>
  </si>
  <si>
    <t>A69EU</t>
  </si>
  <si>
    <t>A67EU</t>
  </si>
  <si>
    <t>A64EU</t>
  </si>
  <si>
    <t>A7EA</t>
  </si>
  <si>
    <t>A13EA</t>
  </si>
  <si>
    <t>A-780</t>
  </si>
  <si>
    <t>A00011LA</t>
  </si>
  <si>
    <t>A75EU</t>
  </si>
  <si>
    <t>A49CE</t>
  </si>
  <si>
    <t>A57EU</t>
  </si>
  <si>
    <t>A-717</t>
  </si>
  <si>
    <t>3A18</t>
  </si>
  <si>
    <t>A-804</t>
  </si>
  <si>
    <t>A2WI</t>
  </si>
  <si>
    <t>3A1</t>
  </si>
  <si>
    <t>A6SW</t>
  </si>
  <si>
    <t>2A3</t>
  </si>
  <si>
    <t>7A5</t>
  </si>
  <si>
    <t>A-813</t>
  </si>
  <si>
    <t>7A15</t>
  </si>
  <si>
    <t>1A4</t>
  </si>
  <si>
    <t>1A6</t>
  </si>
  <si>
    <t>1A10</t>
  </si>
  <si>
    <t>1A15</t>
  </si>
  <si>
    <t>2A13</t>
  </si>
  <si>
    <t>A1EA</t>
  </si>
  <si>
    <t>A20SO</t>
  </si>
  <si>
    <t>A8EA</t>
  </si>
  <si>
    <t>A3SO</t>
  </si>
  <si>
    <t>A7SO</t>
  </si>
  <si>
    <t>A18SO</t>
  </si>
  <si>
    <t>A19SO</t>
  </si>
  <si>
    <t>A44CE</t>
  </si>
  <si>
    <t>1A13</t>
  </si>
  <si>
    <t>A-782</t>
  </si>
  <si>
    <t>A-769</t>
  </si>
  <si>
    <t>A73EU</t>
  </si>
  <si>
    <t>A17SO</t>
  </si>
  <si>
    <t>7A14</t>
  </si>
  <si>
    <t>A51EU</t>
  </si>
  <si>
    <t>A6EA</t>
  </si>
  <si>
    <t>A-766</t>
  </si>
  <si>
    <t>A46CE</t>
  </si>
  <si>
    <t>A11EA</t>
  </si>
  <si>
    <t>A16EA</t>
  </si>
  <si>
    <t>6A1</t>
  </si>
  <si>
    <t>2A4</t>
  </si>
  <si>
    <t>A12SW</t>
  </si>
  <si>
    <t>A-767</t>
  </si>
  <si>
    <t>A-806</t>
  </si>
  <si>
    <t>A-815</t>
  </si>
  <si>
    <t>A19EA</t>
  </si>
  <si>
    <t>A31EU</t>
  </si>
  <si>
    <t>ATC 542</t>
  </si>
  <si>
    <t>A68EU</t>
  </si>
  <si>
    <t>TA5CH</t>
  </si>
  <si>
    <t>A76EU</t>
  </si>
  <si>
    <t>A8SO</t>
  </si>
  <si>
    <t>5A2</t>
  </si>
  <si>
    <t>A5SW</t>
  </si>
  <si>
    <t>3A23</t>
  </si>
  <si>
    <t>A23SO</t>
  </si>
  <si>
    <t>A28CE</t>
  </si>
  <si>
    <t>A2PC</t>
  </si>
  <si>
    <t>A10SW</t>
  </si>
  <si>
    <t>A50CE</t>
  </si>
  <si>
    <t>A78EU</t>
  </si>
  <si>
    <t>A54EU</t>
  </si>
  <si>
    <t>A15EU</t>
  </si>
  <si>
    <t>A60EU</t>
  </si>
  <si>
    <t>A24CE</t>
  </si>
  <si>
    <t>A1WI</t>
  </si>
  <si>
    <t>A14CE</t>
  </si>
  <si>
    <t>A31CE</t>
  </si>
  <si>
    <t>A9EA</t>
  </si>
  <si>
    <t>A61EU</t>
  </si>
  <si>
    <t>H88EU</t>
  </si>
  <si>
    <t>H9EU</t>
  </si>
  <si>
    <t>H11EU</t>
  </si>
  <si>
    <t>H2SW</t>
  </si>
  <si>
    <t>R00001RC</t>
  </si>
  <si>
    <t>H3WE</t>
  </si>
  <si>
    <t>H10WE</t>
  </si>
  <si>
    <t>H7EU</t>
  </si>
  <si>
    <t>H10EU</t>
  </si>
  <si>
    <t>H4EU</t>
  </si>
  <si>
    <t>H9SW</t>
  </si>
  <si>
    <t>H1SW</t>
  </si>
  <si>
    <t>H4SW</t>
  </si>
  <si>
    <t>1H16</t>
  </si>
  <si>
    <t>H9EA</t>
  </si>
  <si>
    <t>H6EA</t>
  </si>
  <si>
    <t>R00002RD</t>
  </si>
  <si>
    <t>1H15</t>
  </si>
  <si>
    <t>R00024BO</t>
  </si>
  <si>
    <t>A3EU</t>
  </si>
  <si>
    <t>A13NM</t>
  </si>
  <si>
    <t>A46EU</t>
  </si>
  <si>
    <t>A12EA</t>
  </si>
  <si>
    <t>A2SW</t>
  </si>
  <si>
    <t>A10CE</t>
  </si>
  <si>
    <t>T00008WI</t>
  </si>
  <si>
    <t>A2WE</t>
  </si>
  <si>
    <t>A9NM</t>
  </si>
  <si>
    <t>A14EA</t>
  </si>
  <si>
    <t>A-817</t>
  </si>
  <si>
    <t>A16SW</t>
  </si>
  <si>
    <t>A33EU</t>
  </si>
  <si>
    <t>A7EU</t>
  </si>
  <si>
    <t>T00011AT</t>
  </si>
  <si>
    <t>T00012WI</t>
  </si>
  <si>
    <t>T00007WI</t>
  </si>
  <si>
    <t>Model</t>
  </si>
  <si>
    <t>Model Count</t>
  </si>
  <si>
    <t>Coverage</t>
  </si>
  <si>
    <t>Range</t>
  </si>
  <si>
    <t>First</t>
  </si>
  <si>
    <t>Combined</t>
  </si>
  <si>
    <t>Fixed Make</t>
  </si>
  <si>
    <t>AlexandriaAircraft, LLC</t>
  </si>
  <si>
    <t>CessnaAircraft Company</t>
  </si>
  <si>
    <t>Cessna AircraftCompany</t>
  </si>
  <si>
    <t>Piper Aircraft,Inc.</t>
  </si>
  <si>
    <t>Univair AircraftCorporation</t>
  </si>
  <si>
    <t>TextronAviation Inc.</t>
  </si>
  <si>
    <t>Textron AviationInc.</t>
  </si>
  <si>
    <t>Found Aircraft Canada,Inc.</t>
  </si>
  <si>
    <t>Maule Aerospace Technology,Inc.</t>
  </si>
  <si>
    <t>Short</t>
  </si>
  <si>
    <t>IAI</t>
  </si>
  <si>
    <t>Found Aircraft</t>
  </si>
  <si>
    <t>Aermacchi</t>
  </si>
  <si>
    <t>PZL</t>
  </si>
  <si>
    <t>WSK PZL</t>
  </si>
  <si>
    <t>Shortest</t>
  </si>
  <si>
    <t>STC Range</t>
  </si>
  <si>
    <t>Outline Input</t>
  </si>
  <si>
    <t>Shortened description</t>
  </si>
  <si>
    <t>Trig Avionics TY-96 or TY-97 VHF Communications Radio</t>
  </si>
  <si>
    <t>BendixKing CAS 67B Traffic Alert and Collision Avoidance System (TCAS) II Version 7.1</t>
  </si>
  <si>
    <t>MD215 Standby Altimeter</t>
  </si>
  <si>
    <t>Becker Avionics BXT6553 transponder</t>
  </si>
  <si>
    <t>Supplemental Flap/Slat Actuator Heater System</t>
  </si>
  <si>
    <t>Garmin GSR 56 SATCOM Flightstream 210 transceivers</t>
  </si>
  <si>
    <t>MidContinent MD302 Standby Digital Flight Instrument System</t>
  </si>
  <si>
    <t>True Blue TB44 Lithium Ion Battery</t>
  </si>
  <si>
    <t>Garmin GTX 335/335R and GTX345/345R transponders for ADS-B Out and In</t>
  </si>
  <si>
    <t>ADS-B Out BendixKing KT74 Transponder</t>
  </si>
  <si>
    <t>ADS-B Out functionality using the BendixKing KT74 Transponder and qualified position sensor</t>
  </si>
  <si>
    <t>ADS-B Out Garmin G330ES or G33H ES Transponder</t>
  </si>
  <si>
    <t>ADS-B Out Trig Avionics TT22 Transponder and Freeflight Systems 1201 GPS</t>
  </si>
  <si>
    <t>ADS-B Out and In: BendixKing KT74 Transponder and ADS-B In Receiver</t>
  </si>
  <si>
    <t>ADS-B Out Garmin GTX 330ES transponder</t>
  </si>
  <si>
    <t>Honeywell ED-800 CRT replacement with CMC Electronics CMA-6800 LCD for rotorcraft</t>
  </si>
  <si>
    <t>Honeywell ED-800 CRT replacement with CMC Electronics CMA-6800 LCD</t>
  </si>
  <si>
    <t>ADS-B Out and In Garmin GTX 335R and GTX 345R remote transponders</t>
  </si>
  <si>
    <t>ADS-B Out Trig Avionics TT31 Panel Mount Transponder</t>
  </si>
  <si>
    <t>ADS-B Out Trig Avionics TT22 Panel Mount Transponder</t>
  </si>
  <si>
    <t>ADS-B Out Rockwell Collins TDR-94D Enhanced Surveillance Mode S Transponders, GPS-4000S WAAS GPS Receivers and IOC-4000</t>
  </si>
  <si>
    <t>LitefLCR-100 Attitude Heading and Reference System (AHRS) as replacement of LCR-93 AHRS</t>
  </si>
  <si>
    <t>Dual BendixKing KT 74 Transponders and optional BendixKing KGX 150 Receiver</t>
  </si>
  <si>
    <t>Garmin G700 TXi Avionics Suite Update of EMB-120</t>
  </si>
  <si>
    <t>FANS 1/A+, Remote Oceanic CPDLC), ADS-C and CPDLC Departure Clearance for Gulfstream Aircraft</t>
  </si>
  <si>
    <t>Replacement aft bay Heat Exchanger Blower Fans for improved reliability</t>
  </si>
  <si>
    <t>Aviation Clean Air Airborne Air &amp; Surface Purification System for multiple aircraft models</t>
  </si>
  <si>
    <t>Curtiss-Wright Fortress Flight Data Recorder (with Cockpit Voice Recorder) for compliant operations</t>
  </si>
  <si>
    <t xml:space="preserve">Aviation Clean Air Airborne Air &amp; Surface Purification System for multiple aircraft models with single ESC duct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</si>
</sst>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NumberFormat="1"/>
  </cellXfs>
  <cellStyles count="1">
    <cellStyle name="Normal" xfId="0" builtinId="0"/>
  </cellStyles>
  <dxfs count="3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A69EB60C-53CD-4CCC-9053-39257795A23C}" autoFormatId="16" applyNumberFormats="0" applyBorderFormats="0" applyFontFormats="0" applyPatternFormats="0" applyAlignmentFormats="0" applyWidthHeightFormats="0">
  <queryTableRefresh nextId="37" unboundColumnsRight="4">
    <queryTableFields count="17">
      <queryTableField id="20" name="STC Number" tableColumnId="20"/>
      <queryTableField id="21" name="Description" tableColumnId="21"/>
      <queryTableField id="22" name="Status" tableColumnId="22"/>
      <queryTableField id="23" name="CFR Part Reference" tableColumnId="23"/>
      <queryTableField id="24" name="STC Holder" tableColumnId="24"/>
      <queryTableField id="25" name="Office of Primary Responsibility" tableColumnId="25"/>
      <queryTableField id="26" name="TC Number" tableColumnId="26"/>
      <queryTableField id="27" name="Make" tableColumnId="27"/>
      <queryTableField id="28" name="Model/Series" tableColumnId="28"/>
      <queryTableField id="29" name="Product Type" tableColumnId="29"/>
      <queryTableField id="30" name="Product Subtype" tableColumnId="30"/>
      <queryTableField id="31" name="CFR Subpart/Appendix Reference" tableColumnId="31"/>
      <queryTableField id="32" name="CFR Section Reference" tableColumnId="32"/>
      <queryTableField id="33" dataBound="0" tableColumnId="33"/>
      <queryTableField id="34" dataBound="0" tableColumnId="34"/>
      <queryTableField id="35" dataBound="0" tableColumnId="1"/>
      <queryTableField id="36" dataBound="0"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8350A44-A417-4C17-98C8-D15C2B438CC3}" autoFormatId="16" applyNumberFormats="0" applyBorderFormats="0" applyFontFormats="0" applyPatternFormats="0" applyAlignmentFormats="0" applyWidthHeightFormats="0">
  <queryTableRefresh nextId="3">
    <queryTableFields count="2">
      <queryTableField id="1" name="STC Number.1" tableColumnId="3"/>
      <queryTableField id="2" name="Make"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F02FF520-05BA-48E4-A314-26927EBF604A}" autoFormatId="16" applyNumberFormats="0" applyBorderFormats="0" applyFontFormats="0" applyPatternFormats="0" applyAlignmentFormats="0" applyWidthHeightFormats="0">
  <queryTableRefresh nextId="8">
    <queryTableFields count="7">
      <queryTableField id="1" name="Column1.1" tableColumnId="8"/>
      <queryTableField id="2" name="Column8" tableColumnId="2"/>
      <queryTableField id="3" name="Column9" tableColumnId="3"/>
      <queryTableField id="4" name="Column10" tableColumnId="4"/>
      <queryTableField id="5" name="Column11" tableColumnId="5"/>
      <queryTableField id="6" name="Column12" tableColumnId="6"/>
      <queryTableField id="7" name="Column13" tableColumnId="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23EAF24-5FF8-482F-BBC9-56EDB9F6E5C7}" autoFormatId="16" applyNumberFormats="0" applyBorderFormats="0" applyFontFormats="0" applyPatternFormats="0" applyAlignmentFormats="0" applyWidthHeightFormats="0">
  <queryTableRefresh nextId="3">
    <queryTableFields count="2">
      <queryTableField id="1" name="STC Number" tableColumnId="3"/>
      <queryTableField id="2" name="TC Number"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D1EF58CB-5011-4A3D-805B-BB58CF5125C4}" autoFormatId="16" applyNumberFormats="0" applyBorderFormats="0" applyFontFormats="0" applyPatternFormats="0" applyAlignmentFormats="0" applyWidthHeightFormats="0">
  <queryTableRefresh nextId="11" unboundColumnsRight="7">
    <queryTableFields count="10">
      <queryTableField id="1" name="STC Number" tableColumnId="3"/>
      <queryTableField id="3" dataBound="0" tableColumnId="4"/>
      <queryTableField id="2" name="Model/Series" tableColumnId="2"/>
      <queryTableField id="4" dataBound="0" tableColumnId="5"/>
      <queryTableField id="5" dataBound="0" tableColumnId="6"/>
      <queryTableField id="9" dataBound="0" tableColumnId="9"/>
      <queryTableField id="6" dataBound="0" tableColumnId="7"/>
      <queryTableField id="7" dataBound="0" tableColumnId="8"/>
      <queryTableField id="8" dataBound="0" tableColumnId="1"/>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422921-3570-4239-8993-06876B0A5A3B}" name="Supplemental_Type_Certificates__STC" displayName="Supplemental_Type_Certificates__STC" ref="A1:Q31" tableType="queryTable" totalsRowShown="0">
  <autoFilter ref="A1:Q31" xr:uid="{32422921-3570-4239-8993-06876B0A5A3B}"/>
  <tableColumns count="17">
    <tableColumn id="20" xr3:uid="{0A8A29E6-DE2B-4781-8704-358B58D3BCFC}" uniqueName="20" name="STC Number" queryTableFieldId="20" dataDxfId="37"/>
    <tableColumn id="21" xr3:uid="{B2300A78-DFD3-427F-B6AF-35D50A1F687B}" uniqueName="21" name="Description" queryTableFieldId="21" dataDxfId="36"/>
    <tableColumn id="22" xr3:uid="{113DE625-6FF8-4F0A-9F7B-21DEFFDC794E}" uniqueName="22" name="Status" queryTableFieldId="22" dataDxfId="35"/>
    <tableColumn id="23" xr3:uid="{8861E172-CF58-4F44-B1A6-BFD9D43B2DF3}" uniqueName="23" name="CFR Part Reference" queryTableFieldId="23" dataDxfId="34"/>
    <tableColumn id="24" xr3:uid="{72494500-7295-42A5-B755-12A31FAB44CB}" uniqueName="24" name="STC Holder" queryTableFieldId="24" dataDxfId="33"/>
    <tableColumn id="25" xr3:uid="{467360EC-0823-4836-A558-D2CD28A841B6}" uniqueName="25" name="Office of Primary Responsibility" queryTableFieldId="25" dataDxfId="32"/>
    <tableColumn id="26" xr3:uid="{59173970-944D-4815-A094-245D69633A43}" uniqueName="26" name="TC Number" queryTableFieldId="26" dataDxfId="31"/>
    <tableColumn id="27" xr3:uid="{8E881AD7-8EE3-4A0D-BC91-B85ED286D447}" uniqueName="27" name="Make" queryTableFieldId="27" dataDxfId="30"/>
    <tableColumn id="28" xr3:uid="{5C9274CA-7258-4DB3-A9C4-781F9EC2EA66}" uniqueName="28" name="Model/Series" queryTableFieldId="28" dataDxfId="29"/>
    <tableColumn id="29" xr3:uid="{86256E03-8B40-49CA-B14F-914AFF812482}" uniqueName="29" name="Product Type" queryTableFieldId="29" dataDxfId="28"/>
    <tableColumn id="30" xr3:uid="{8C349ACD-56F8-42FD-94CE-FA6FA47E8BB9}" uniqueName="30" name="Product Subtype" queryTableFieldId="30" dataDxfId="27"/>
    <tableColumn id="31" xr3:uid="{E33FDBDA-6F5D-47C5-A8D2-682DBB6E5F2A}" uniqueName="31" name="CFR Subpart/Appendix Reference" queryTableFieldId="31" dataDxfId="26"/>
    <tableColumn id="32" xr3:uid="{AB762502-DD91-4CFE-878B-46CDBC562436}" uniqueName="32" name="CFR Section Reference" queryTableFieldId="32" dataDxfId="25"/>
    <tableColumn id="33" xr3:uid="{AE05DCBD-37F6-484A-9644-4904866A417F}" uniqueName="33" name="Model Count" queryTableFieldId="33" dataDxfId="24">
      <calculatedColumnFormula>COUNTIF(Count_table[[#All],[STC Number]],Supplemental_Type_Certificates__STC[[#This Row],[STC Number]])</calculatedColumnFormula>
    </tableColumn>
    <tableColumn id="34" xr3:uid="{85D1FDCF-F935-485D-9F91-80FECDDCA52F}" uniqueName="34" name="Coverage" queryTableFieldId="34" dataDxfId="2">
      <calculatedColumnFormula>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calculatedColumnFormula>
    </tableColumn>
    <tableColumn id="1" xr3:uid="{5D17E0DE-9846-407D-8545-99A7C81EA2A5}" uniqueName="1" name="Outline Input" queryTableFieldId="35" dataDxfId="0">
      <calculatedColumnFormula>Supplemental_Type_Certificates__STC[[#This Row],[STC Number]]&amp;" - "&amp;Supplemental_Type_Certificates__STC[[#This Row],[Shortened description]]&amp;CHAR(13)&amp;CHAR(10)&amp;CHAR(9)&amp;Supplemental_Type_Certificates__STC[[#This Row],[Coverage]]</calculatedColumnFormula>
    </tableColumn>
    <tableColumn id="2" xr3:uid="{3530F915-B615-4E2D-B832-23CBAC7F4A54}" uniqueName="2" name="Shortened description" queryTableFieldId="36"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0C1003-8E37-41A2-BC49-3AA5BE8974A9}" name="Supplemental_Type_Certificates__STC___2" displayName="Supplemental_Type_Certificates__STC___2" ref="A1:B302" tableType="queryTable" totalsRowShown="0">
  <autoFilter ref="A1:B302" xr:uid="{070C1003-8E37-41A2-BC49-3AA5BE8974A9}"/>
  <tableColumns count="2">
    <tableColumn id="3" xr3:uid="{247A161D-5845-446B-BD94-B39620BD2B21}" uniqueName="3" name="STC Number.1" queryTableFieldId="1" dataDxfId="23"/>
    <tableColumn id="2" xr3:uid="{F43F5BA5-32A9-46EC-AE66-73865CA545A9}" uniqueName="2" name="Make" queryTableFieldId="2" dataDxfId="2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8EF26B-6708-4727-844B-7D4B40D53166}" name="Supplemental_Type_Certificates__STC___3" displayName="Supplemental_Type_Certificates__STC___3" ref="A1:G3137" tableType="queryTable" totalsRowShown="0">
  <autoFilter ref="A1:G3137" xr:uid="{348EF26B-6708-4727-844B-7D4B40D53166}"/>
  <tableColumns count="7">
    <tableColumn id="8" xr3:uid="{DB9C90BF-A314-49E4-92AA-A21BB0D1A687}" uniqueName="8" name="Column1.1" queryTableFieldId="1" dataDxfId="21"/>
    <tableColumn id="2" xr3:uid="{66C7125E-0340-4837-8AF2-05CFA09682AA}" uniqueName="2" name="Column8" queryTableFieldId="2" dataDxfId="20"/>
    <tableColumn id="3" xr3:uid="{C4775D3B-3D3A-464F-9112-14F25CD6C1A4}" uniqueName="3" name="Column9" queryTableFieldId="3" dataDxfId="19"/>
    <tableColumn id="4" xr3:uid="{E56899D3-1314-4B3F-9E22-ECC3272D953F}" uniqueName="4" name="Column10" queryTableFieldId="4" dataDxfId="18"/>
    <tableColumn id="5" xr3:uid="{8CDEE54B-03D4-46E0-8D46-772DCDD6AD61}" uniqueName="5" name="Column11" queryTableFieldId="5" dataDxfId="17"/>
    <tableColumn id="6" xr3:uid="{40DC30B6-5353-4AA7-A73D-A47EF7578DB3}" uniqueName="6" name="Column12" queryTableFieldId="6" dataDxfId="16"/>
    <tableColumn id="7" xr3:uid="{46330A3A-E9E3-47B1-8B06-3AE4D3F88488}" uniqueName="7" name="Column13" queryTableFieldId="7" dataDxfId="1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49FA0-A7B0-4B8D-A4D8-D8D0989D561C}" name="Supplemental_Type_Certificates__STC___4" displayName="Supplemental_Type_Certificates__STC___4" ref="A1:B559" tableType="queryTable" totalsRowShown="0">
  <autoFilter ref="A1:B559" xr:uid="{AB149FA0-A7B0-4B8D-A4D8-D8D0989D561C}"/>
  <tableColumns count="2">
    <tableColumn id="3" xr3:uid="{40369ABB-3544-4AA8-BDFE-3DD25E434E3C}" uniqueName="3" name="STC Number" queryTableFieldId="1" dataDxfId="14"/>
    <tableColumn id="2" xr3:uid="{C76305BB-9914-4616-8D2D-9A61DC9B6600}" uniqueName="2" name="TC Number" queryTableFieldId="2" dataDxfId="1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6EF7E8-E794-4693-A9B6-97256C3A7A47}" name="Count_table" displayName="Count_table" ref="A1:J3136" tableType="queryTable" totalsRowShown="0">
  <autoFilter ref="A1:J3136" xr:uid="{9A6EF7E8-E794-4693-A9B6-97256C3A7A47}"/>
  <tableColumns count="10">
    <tableColumn id="3" xr3:uid="{E2F25AC4-A3E7-4653-AF3A-29434ACD8243}" uniqueName="3" name="STC Number" queryTableFieldId="1" dataDxfId="12"/>
    <tableColumn id="4" xr3:uid="{58F95308-7DBD-436E-B6B8-6B36CAA9EB62}" uniqueName="4" name="Column1" queryTableFieldId="3" dataDxfId="11">
      <calculatedColumnFormula>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calculatedColumnFormula>
    </tableColumn>
    <tableColumn id="2" xr3:uid="{F1968DE9-D80C-40AE-AA93-2D82BB266924}" uniqueName="2" name="Model/Series" queryTableFieldId="2" dataDxfId="10"/>
    <tableColumn id="5" xr3:uid="{4C38764D-28E2-430B-9313-95B6D90E2602}" uniqueName="5" name="Make" queryTableFieldId="4" dataDxfId="9">
      <calculatedColumnFormula>LEFT(Count_table[[#This Row],[Column1]],SEARCH("\",Count_table[[#This Row],[Column1]])-1)</calculatedColumnFormula>
    </tableColumn>
    <tableColumn id="6" xr3:uid="{A25EE996-D797-4185-B09E-D25D26CF85D3}" uniqueName="6" name="Model" queryTableFieldId="5" dataDxfId="8">
      <calculatedColumnFormula>RIGHT(Count_table[[#This Row],[Column1]],LEN(Count_table[[#This Row],[Column1]])-SEARCH("\",Count_table[[#This Row],[Column1]]))</calculatedColumnFormula>
    </tableColumn>
    <tableColumn id="9" xr3:uid="{4A825556-CE45-4DC2-A80F-5F7AAAD32046}" uniqueName="9" name="Fixed Make" queryTableFieldId="9" dataDxfId="6">
      <calculatedColumnFormula>INDEX(Sheet1!A:D,MATCH(Count_table[[#This Row],[Make]],Sheet1!D:D,0),1)</calculatedColumnFormula>
    </tableColumn>
    <tableColumn id="7" xr3:uid="{BFE1E26E-7F6F-4B20-A9E8-A3C18ECF3AE2}" uniqueName="7" name="First" queryTableFieldId="6" dataDxfId="7">
      <calculatedColumnFormula>IF(OR(Count_table[[#This Row],[STC Number]]&lt;&gt;OFFSET(Count_table[[#This Row],[STC Number]],-1,0),Count_table[[#This Row],[Fixed Make]]&lt;&gt;OFFSET(Count_table[[#This Row],[Fixed Make]],-1,0)),Count_table[[#This Row],[Fixed Make]],"")</calculatedColumnFormula>
    </tableColumn>
    <tableColumn id="8" xr3:uid="{2863DD2A-CF59-4617-9DCD-531C66325AC7}" uniqueName="8" name="Range" queryTableFieldId="7" dataDxfId="5">
      <calculatedColumnFormula>IF(LEN(Count_table[[#This Row],[First]])=0,OFFSET(Count_table[[#This Row],[Range]],-1,0),"E"&amp;ROW(Count_table[[#This Row],[First]])&amp;":E"&amp;COUNTIFS(Count_table[[#All],[STC Number]],Count_table[[#This Row],[STC Number]],Count_table[[#All],[Fixed Make]],Count_table[[#This Row],[First]])+ROW(Count_table[[#This Row],[First]])-1)</calculatedColumnFormula>
    </tableColumn>
    <tableColumn id="1" xr3:uid="{6C201EB8-D946-4314-9273-783F6D96D853}" uniqueName="1" name="Combined" queryTableFieldId="8" dataDxfId="3">
      <calculatedColumnFormula>IF(LEN(Count_table[[#This Row],[First]])&lt;&gt;0,Count_table[[#This Row],[First]]&amp;": "&amp;_xlfn.TEXTJOIN(", ",TRUE,INDIRECT(Count_table[[#This Row],[Range]])),"")</calculatedColumnFormula>
    </tableColumn>
    <tableColumn id="10" xr3:uid="{1310F96E-D6C3-4CEA-A3E3-1C03FB316158}" uniqueName="10" name="STC Range" queryTableFieldId="10" dataDxfId="4">
      <calculatedColumnFormula>IF(Count_table[[#This Row],[STC Number]]=OFFSET(Count_table[[#This Row],[STC Number]],-1,0),OFFSET(Count_table[[#This Row],[STC Range]],-1,0),"'Sheet11'!i"&amp;ROW(Count_table[[#This Row],[First]])&amp;":i"&amp;COUNTIF(Count_table[[#All],[STC Number]],Count_table[[#This Row],[STC Number]])+ROW(Count_table[[#This Row],[First]])-1)</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A8FF-C81A-4F8E-8476-C632F68656F4}">
  <dimension ref="A1:Y31"/>
  <sheetViews>
    <sheetView tabSelected="1" topLeftCell="N1" workbookViewId="0">
      <selection activeCell="Q2" sqref="Q2"/>
    </sheetView>
  </sheetViews>
  <sheetFormatPr defaultRowHeight="15" x14ac:dyDescent="0.25"/>
  <cols>
    <col min="1" max="1" width="16.85546875" bestFit="1" customWidth="1"/>
    <col min="2" max="2" width="31.5703125" customWidth="1"/>
    <col min="3" max="3" width="8.7109375" hidden="1" customWidth="1"/>
    <col min="4" max="4" width="75" hidden="1" customWidth="1"/>
    <col min="5" max="5" width="14" customWidth="1"/>
    <col min="6" max="6" width="39.140625" hidden="1" customWidth="1"/>
    <col min="7" max="9" width="81.140625" hidden="1" customWidth="1"/>
    <col min="10" max="10" width="14.85546875" bestFit="1" customWidth="1"/>
    <col min="11" max="11" width="19.7109375" bestFit="1" customWidth="1"/>
    <col min="12" max="12" width="33.5703125" hidden="1" customWidth="1"/>
    <col min="13" max="13" width="81.140625" hidden="1" customWidth="1"/>
    <col min="14" max="14" width="14.85546875" bestFit="1" customWidth="1"/>
    <col min="15" max="15" width="34.7109375" customWidth="1"/>
    <col min="16" max="16" width="39.140625" bestFit="1" customWidth="1"/>
    <col min="17" max="19" width="81.140625" bestFit="1" customWidth="1"/>
    <col min="20" max="20" width="12.5703125" bestFit="1" customWidth="1"/>
    <col min="21" max="21" width="12.5703125" hidden="1" customWidth="1"/>
    <col min="22" max="22" width="19.7109375" hidden="1" customWidth="1"/>
    <col min="23" max="23" width="81.140625" bestFit="1" customWidth="1"/>
    <col min="24" max="24" width="31.28515625" hidden="1" customWidth="1"/>
    <col min="25" max="25" width="81.140625" hidden="1" customWidth="1"/>
    <col min="26" max="26" width="13.140625" bestFit="1" customWidth="1"/>
  </cols>
  <sheetData>
    <row r="1" spans="1:17" x14ac:dyDescent="0.25">
      <c r="A1" t="s">
        <v>7</v>
      </c>
      <c r="B1" t="s">
        <v>8</v>
      </c>
      <c r="C1" t="s">
        <v>9</v>
      </c>
      <c r="D1" t="s">
        <v>10</v>
      </c>
      <c r="E1" t="s">
        <v>11</v>
      </c>
      <c r="F1" t="s">
        <v>12</v>
      </c>
      <c r="G1" t="s">
        <v>13</v>
      </c>
      <c r="H1" t="s">
        <v>14</v>
      </c>
      <c r="I1" t="s">
        <v>15</v>
      </c>
      <c r="J1" t="s">
        <v>16</v>
      </c>
      <c r="K1" t="s">
        <v>17</v>
      </c>
      <c r="L1" t="s">
        <v>18</v>
      </c>
      <c r="M1" t="s">
        <v>19</v>
      </c>
      <c r="N1" t="s">
        <v>1939</v>
      </c>
      <c r="O1" t="s">
        <v>1940</v>
      </c>
      <c r="P1" t="s">
        <v>1962</v>
      </c>
      <c r="Q1" t="s">
        <v>1963</v>
      </c>
    </row>
    <row r="2" spans="1:17" x14ac:dyDescent="0.25">
      <c r="A2" s="1" t="s">
        <v>20</v>
      </c>
      <c r="B2" s="1" t="s">
        <v>21</v>
      </c>
      <c r="C2" s="1" t="s">
        <v>22</v>
      </c>
      <c r="D2" s="1" t="s">
        <v>23</v>
      </c>
      <c r="E2" s="1" t="s">
        <v>24</v>
      </c>
      <c r="F2" s="1" t="s">
        <v>25</v>
      </c>
      <c r="G2" s="1" t="s">
        <v>26</v>
      </c>
      <c r="H2" s="1" t="s">
        <v>376</v>
      </c>
      <c r="I2" s="1" t="s">
        <v>377</v>
      </c>
      <c r="J2" s="1" t="s">
        <v>29</v>
      </c>
      <c r="K2" s="1" t="s">
        <v>30</v>
      </c>
      <c r="L2" s="1" t="s">
        <v>41</v>
      </c>
      <c r="M2" s="1" t="s">
        <v>31</v>
      </c>
      <c r="N2" s="1">
        <f>COUNTIF(Count_table[[#All],[STC Number]],Supplemental_Type_Certificates__STC[[#This Row],[STC Number]])</f>
        <v>652</v>
      </c>
      <c r="O2"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652 Small Airplane models</v>
      </c>
      <c r="P2" s="1" t="str">
        <f ca="1">Supplemental_Type_Certificates__STC[[#This Row],[STC Number]]&amp;" - "&amp;Supplemental_Type_Certificates__STC[[#This Row],[Shortened description]]&amp;CHAR(13)&amp;CHAR(10)&amp;CHAR(9)&amp;Supplemental_Type_Certificates__STC[[#This Row],[Coverage]]</f>
        <v>SA00744DE - ADS-B Out Trig Avionics TT31 Panel Mount Transponder_x000D_
	Applicable to 652 Small Airplane models</v>
      </c>
      <c r="Q2" s="1" t="s">
        <v>1982</v>
      </c>
    </row>
    <row r="3" spans="1:17" x14ac:dyDescent="0.25">
      <c r="A3" s="1" t="s">
        <v>130</v>
      </c>
      <c r="B3" s="1" t="s">
        <v>131</v>
      </c>
      <c r="C3" s="1" t="s">
        <v>22</v>
      </c>
      <c r="D3" s="1" t="s">
        <v>23</v>
      </c>
      <c r="E3" s="1" t="s">
        <v>24</v>
      </c>
      <c r="F3" s="1" t="s">
        <v>25</v>
      </c>
      <c r="G3" s="1" t="s">
        <v>132</v>
      </c>
      <c r="H3" s="1" t="s">
        <v>378</v>
      </c>
      <c r="I3" s="1" t="s">
        <v>379</v>
      </c>
      <c r="J3" s="1" t="s">
        <v>29</v>
      </c>
      <c r="K3" s="1" t="s">
        <v>30</v>
      </c>
      <c r="L3" s="1" t="s">
        <v>41</v>
      </c>
      <c r="M3" s="1" t="s">
        <v>133</v>
      </c>
      <c r="N3" s="1">
        <f>COUNTIF(Count_table[[#All],[STC Number]],Supplemental_Type_Certificates__STC[[#This Row],[STC Number]])</f>
        <v>627</v>
      </c>
      <c r="O3"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627 Small Airplane models</v>
      </c>
      <c r="P3" s="1" t="str">
        <f ca="1">Supplemental_Type_Certificates__STC[[#This Row],[STC Number]]&amp;" - "&amp;Supplemental_Type_Certificates__STC[[#This Row],[Shortened description]]&amp;CHAR(13)&amp;CHAR(10)&amp;CHAR(9)&amp;Supplemental_Type_Certificates__STC[[#This Row],[Coverage]]</f>
        <v>SA00756DE - ADS-B Out Trig Avionics TT22 Panel Mount Transponder_x000D_
	Applicable to 627 Small Airplane models</v>
      </c>
      <c r="Q3" s="1" t="s">
        <v>1983</v>
      </c>
    </row>
    <row r="4" spans="1:17" x14ac:dyDescent="0.25">
      <c r="A4" s="1" t="s">
        <v>138</v>
      </c>
      <c r="B4" s="1" t="s">
        <v>139</v>
      </c>
      <c r="C4" s="1" t="s">
        <v>22</v>
      </c>
      <c r="D4" s="1" t="s">
        <v>140</v>
      </c>
      <c r="E4" s="1" t="s">
        <v>24</v>
      </c>
      <c r="F4" s="1" t="s">
        <v>25</v>
      </c>
      <c r="G4" s="1" t="s">
        <v>141</v>
      </c>
      <c r="H4" s="1" t="s">
        <v>108</v>
      </c>
      <c r="I4" s="1" t="s">
        <v>368</v>
      </c>
      <c r="J4" s="1" t="s">
        <v>29</v>
      </c>
      <c r="K4" s="1" t="s">
        <v>30</v>
      </c>
      <c r="L4" s="1" t="s">
        <v>41</v>
      </c>
      <c r="M4" s="1" t="s">
        <v>142</v>
      </c>
      <c r="N4" s="1">
        <f>COUNTIF(Count_table[[#All],[STC Number]],Supplemental_Type_Certificates__STC[[#This Row],[STC Number]])</f>
        <v>3</v>
      </c>
      <c r="O4"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3 models, including:_x000D_
		Piper: PA-46-350P, PA-46-500TP, PA-46R-350T</v>
      </c>
      <c r="P4" s="1" t="str">
        <f ca="1">Supplemental_Type_Certificates__STC[[#This Row],[STC Number]]&amp;" - "&amp;Supplemental_Type_Certificates__STC[[#This Row],[Shortened description]]&amp;CHAR(13)&amp;CHAR(10)&amp;CHAR(9)&amp;Supplemental_Type_Certificates__STC[[#This Row],[Coverage]]</f>
        <v>SA00762DE - MidContinent MD302 Standby Digital Flight Instrument System_x000D_
	Applicable to 3 models, including:_x000D_
		Piper: PA-46-350P, PA-46-500TP, PA-46R-350T</v>
      </c>
      <c r="Q4" s="1" t="s">
        <v>1970</v>
      </c>
    </row>
    <row r="5" spans="1:17" x14ac:dyDescent="0.25">
      <c r="A5" s="1" t="s">
        <v>144</v>
      </c>
      <c r="B5" s="1" t="s">
        <v>145</v>
      </c>
      <c r="C5" s="1" t="s">
        <v>22</v>
      </c>
      <c r="D5" s="1" t="s">
        <v>23</v>
      </c>
      <c r="E5" s="1" t="s">
        <v>24</v>
      </c>
      <c r="F5" s="1" t="s">
        <v>25</v>
      </c>
      <c r="G5" s="1" t="s">
        <v>146</v>
      </c>
      <c r="H5" s="1" t="s">
        <v>380</v>
      </c>
      <c r="I5" s="1" t="s">
        <v>381</v>
      </c>
      <c r="J5" s="1" t="s">
        <v>29</v>
      </c>
      <c r="K5" s="1" t="s">
        <v>30</v>
      </c>
      <c r="L5" s="1" t="s">
        <v>41</v>
      </c>
      <c r="M5" s="1" t="s">
        <v>147</v>
      </c>
      <c r="N5" s="1">
        <f>COUNTIF(Count_table[[#All],[STC Number]],Supplemental_Type_Certificates__STC[[#This Row],[STC Number]])</f>
        <v>786</v>
      </c>
      <c r="O5"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786 Small Airplane models</v>
      </c>
      <c r="P5" s="1" t="str">
        <f ca="1">Supplemental_Type_Certificates__STC[[#This Row],[STC Number]]&amp;" - "&amp;Supplemental_Type_Certificates__STC[[#This Row],[Shortened description]]&amp;CHAR(13)&amp;CHAR(10)&amp;CHAR(9)&amp;Supplemental_Type_Certificates__STC[[#This Row],[Coverage]]</f>
        <v>SA00765DE - ADS-B Out BendixKing KT74 Transponder_x000D_
	Applicable to 786 Small Airplane models</v>
      </c>
      <c r="Q5" s="1" t="s">
        <v>1973</v>
      </c>
    </row>
    <row r="6" spans="1:17" hidden="1" x14ac:dyDescent="0.25">
      <c r="A6" s="1" t="s">
        <v>159</v>
      </c>
      <c r="B6" s="1" t="s">
        <v>145</v>
      </c>
      <c r="C6" s="1" t="s">
        <v>22</v>
      </c>
      <c r="D6" s="1" t="s">
        <v>23</v>
      </c>
      <c r="E6" s="1" t="s">
        <v>24</v>
      </c>
      <c r="F6" s="1" t="s">
        <v>25</v>
      </c>
      <c r="G6" s="1" t="s">
        <v>160</v>
      </c>
      <c r="H6" s="1" t="s">
        <v>137</v>
      </c>
      <c r="I6" s="1" t="s">
        <v>370</v>
      </c>
      <c r="J6" s="1" t="s">
        <v>29</v>
      </c>
      <c r="K6" s="1" t="s">
        <v>30</v>
      </c>
      <c r="L6" s="1" t="s">
        <v>41</v>
      </c>
      <c r="M6" s="1" t="s">
        <v>147</v>
      </c>
      <c r="N6" s="1">
        <f>COUNTIF(Count_table[[#All],[STC Number]],Supplemental_Type_Certificates__STC[[#This Row],[STC Number]])</f>
        <v>0</v>
      </c>
      <c r="O6" s="1" t="e">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#N/A</v>
      </c>
      <c r="P6" s="1" t="e">
        <f ca="1">Supplemental_Type_Certificates__STC[[#This Row],[STC Number]]&amp;" - "&amp;Supplemental_Type_Certificates__STC[[#This Row],[Shortened description]]&amp;CHAR(13)&amp;CHAR(10)&amp;CHAR(9)&amp;Supplemental_Type_Certificates__STC[[#This Row],[Coverage]]</f>
        <v>#N/A</v>
      </c>
      <c r="Q6" s="1" t="s">
        <v>1974</v>
      </c>
    </row>
    <row r="7" spans="1:17" x14ac:dyDescent="0.25">
      <c r="A7" s="1" t="s">
        <v>161</v>
      </c>
      <c r="B7" s="1" t="s">
        <v>162</v>
      </c>
      <c r="C7" s="1" t="s">
        <v>22</v>
      </c>
      <c r="D7" s="1" t="s">
        <v>140</v>
      </c>
      <c r="E7" s="1" t="s">
        <v>24</v>
      </c>
      <c r="F7" s="1" t="s">
        <v>25</v>
      </c>
      <c r="G7" s="1" t="s">
        <v>163</v>
      </c>
      <c r="H7" s="1" t="s">
        <v>164</v>
      </c>
      <c r="I7" s="1" t="s">
        <v>165</v>
      </c>
      <c r="J7" s="1" t="s">
        <v>29</v>
      </c>
      <c r="K7" s="1" t="s">
        <v>30</v>
      </c>
      <c r="L7" s="1" t="s">
        <v>41</v>
      </c>
      <c r="M7" s="1" t="s">
        <v>166</v>
      </c>
      <c r="N7" s="1">
        <f>COUNTIF(Count_table[[#All],[STC Number]],Supplemental_Type_Certificates__STC[[#This Row],[STC Number]])</f>
        <v>1</v>
      </c>
      <c r="O7"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the Daher Kodiak 100</v>
      </c>
      <c r="P7" s="1" t="str">
        <f ca="1">Supplemental_Type_Certificates__STC[[#This Row],[STC Number]]&amp;" - "&amp;Supplemental_Type_Certificates__STC[[#This Row],[Shortened description]]&amp;CHAR(13)&amp;CHAR(10)&amp;CHAR(9)&amp;Supplemental_Type_Certificates__STC[[#This Row],[Coverage]]</f>
        <v>SA01031DE - Garmin GSR 56 SATCOM Flightstream 210 transceivers_x000D_
	Applicable to the Daher Kodiak 100</v>
      </c>
      <c r="Q7" s="1" t="s">
        <v>1969</v>
      </c>
    </row>
    <row r="8" spans="1:17" x14ac:dyDescent="0.25">
      <c r="A8" s="1" t="s">
        <v>167</v>
      </c>
      <c r="B8" s="1" t="s">
        <v>168</v>
      </c>
      <c r="C8" s="1" t="s">
        <v>22</v>
      </c>
      <c r="D8" s="1" t="s">
        <v>140</v>
      </c>
      <c r="E8" s="1" t="s">
        <v>169</v>
      </c>
      <c r="F8" s="1" t="s">
        <v>170</v>
      </c>
      <c r="G8" s="1" t="s">
        <v>171</v>
      </c>
      <c r="H8" s="1" t="s">
        <v>137</v>
      </c>
      <c r="I8" s="1" t="s">
        <v>371</v>
      </c>
      <c r="J8" s="1" t="s">
        <v>29</v>
      </c>
      <c r="K8" s="1" t="s">
        <v>30</v>
      </c>
      <c r="L8" s="1" t="s">
        <v>41</v>
      </c>
      <c r="M8" s="1" t="s">
        <v>172</v>
      </c>
      <c r="N8" s="1">
        <f>COUNTIF(Count_table[[#All],[STC Number]],Supplemental_Type_Certificates__STC[[#This Row],[STC Number]])</f>
        <v>2</v>
      </c>
      <c r="O8"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 models, including:_x000D_
		Textron: 208, 208B</v>
      </c>
      <c r="P8" s="1" t="str">
        <f ca="1">Supplemental_Type_Certificates__STC[[#This Row],[STC Number]]&amp;" - "&amp;Supplemental_Type_Certificates__STC[[#This Row],[Shortened description]]&amp;CHAR(13)&amp;CHAR(10)&amp;CHAR(9)&amp;Supplemental_Type_Certificates__STC[[#This Row],[Coverage]]</f>
        <v>SA01822WI - True Blue TB44 Lithium Ion Battery_x000D_
	Applicable to 2 models, including:_x000D_
		Textron: 208, 208B</v>
      </c>
      <c r="Q8" s="1" t="s">
        <v>1971</v>
      </c>
    </row>
    <row r="9" spans="1:17" x14ac:dyDescent="0.25">
      <c r="A9" s="1" t="s">
        <v>173</v>
      </c>
      <c r="B9" s="1" t="s">
        <v>174</v>
      </c>
      <c r="C9" s="1" t="s">
        <v>22</v>
      </c>
      <c r="D9" s="1" t="s">
        <v>23</v>
      </c>
      <c r="E9" s="1" t="s">
        <v>24</v>
      </c>
      <c r="F9" s="1" t="s">
        <v>25</v>
      </c>
      <c r="G9" s="1" t="s">
        <v>175</v>
      </c>
      <c r="H9" s="1" t="s">
        <v>382</v>
      </c>
      <c r="I9" s="1" t="s">
        <v>383</v>
      </c>
      <c r="J9" s="1" t="s">
        <v>29</v>
      </c>
      <c r="K9" s="1" t="s">
        <v>30</v>
      </c>
      <c r="L9" s="1" t="s">
        <v>41</v>
      </c>
      <c r="M9" s="1" t="s">
        <v>176</v>
      </c>
      <c r="N9" s="1">
        <f>COUNTIF(Count_table[[#All],[STC Number]],Supplemental_Type_Certificates__STC[[#This Row],[STC Number]])</f>
        <v>704</v>
      </c>
      <c r="O9"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704 Small Airplane models</v>
      </c>
      <c r="P9" s="1" t="str">
        <f ca="1">Supplemental_Type_Certificates__STC[[#This Row],[STC Number]]&amp;" - "&amp;Supplemental_Type_Certificates__STC[[#This Row],[Shortened description]]&amp;CHAR(13)&amp;CHAR(10)&amp;CHAR(9)&amp;Supplemental_Type_Certificates__STC[[#This Row],[Coverage]]</f>
        <v>SA01835WI - Trig Avionics TY-96 or TY-97 VHF Communications Radio_x000D_
	Applicable to 704 Small Airplane models</v>
      </c>
      <c r="Q9" s="1" t="s">
        <v>1964</v>
      </c>
    </row>
    <row r="10" spans="1:17" x14ac:dyDescent="0.25">
      <c r="A10" s="1" t="s">
        <v>177</v>
      </c>
      <c r="B10" s="1" t="s">
        <v>178</v>
      </c>
      <c r="C10" s="1" t="s">
        <v>22</v>
      </c>
      <c r="D10" s="1" t="s">
        <v>179</v>
      </c>
      <c r="E10" s="1" t="s">
        <v>24</v>
      </c>
      <c r="F10" s="1" t="s">
        <v>25</v>
      </c>
      <c r="G10" s="1" t="s">
        <v>180</v>
      </c>
      <c r="H10" s="1" t="s">
        <v>181</v>
      </c>
      <c r="I10" s="1" t="s">
        <v>372</v>
      </c>
      <c r="J10" s="1" t="s">
        <v>29</v>
      </c>
      <c r="K10" s="1" t="s">
        <v>183</v>
      </c>
      <c r="L10" s="1" t="s">
        <v>41</v>
      </c>
      <c r="M10" s="1" t="s">
        <v>184</v>
      </c>
      <c r="N10" s="1">
        <f>COUNTIF(Count_table[[#All],[STC Number]],Supplemental_Type_Certificates__STC[[#This Row],[STC Number]])</f>
        <v>3</v>
      </c>
      <c r="O10"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3 models, including:_x000D_
		Sikorsky: S-76A, S-76B, S-76C</v>
      </c>
      <c r="P10" s="1" t="str">
        <f ca="1">Supplemental_Type_Certificates__STC[[#This Row],[STC Number]]&amp;" - "&amp;Supplemental_Type_Certificates__STC[[#This Row],[Shortened description]]&amp;CHAR(13)&amp;CHAR(10)&amp;CHAR(9)&amp;Supplemental_Type_Certificates__STC[[#This Row],[Coverage]]</f>
        <v>SR00764DE - ADS-B Out Trig Avionics TT22 Transponder and Freeflight Systems 1201 GPS_x000D_
	Applicable to 3 models, including:_x000D_
		Sikorsky: S-76A, S-76B, S-76C</v>
      </c>
      <c r="Q10" s="1" t="s">
        <v>1976</v>
      </c>
    </row>
    <row r="11" spans="1:17" x14ac:dyDescent="0.25">
      <c r="A11" s="1" t="s">
        <v>187</v>
      </c>
      <c r="B11" s="1" t="s">
        <v>188</v>
      </c>
      <c r="C11" s="1" t="s">
        <v>22</v>
      </c>
      <c r="D11" s="1" t="s">
        <v>23</v>
      </c>
      <c r="E11" s="1" t="s">
        <v>24</v>
      </c>
      <c r="F11" s="1" t="s">
        <v>25</v>
      </c>
      <c r="G11" s="1" t="s">
        <v>189</v>
      </c>
      <c r="H11" s="1" t="s">
        <v>373</v>
      </c>
      <c r="I11" s="1" t="s">
        <v>384</v>
      </c>
      <c r="J11" s="1" t="s">
        <v>29</v>
      </c>
      <c r="K11" s="1" t="s">
        <v>183</v>
      </c>
      <c r="L11" s="1" t="s">
        <v>41</v>
      </c>
      <c r="M11" s="1" t="s">
        <v>192</v>
      </c>
      <c r="N11" s="1">
        <f>COUNTIF(Count_table[[#All],[STC Number]],Supplemental_Type_Certificates__STC[[#This Row],[STC Number]])</f>
        <v>40</v>
      </c>
      <c r="O11"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40 models, including:_x000D_
		Airbus Helicopters: EC135 P1, EC135 P2, EC135 P2+, EC135 T1, EC135 T2, EC135 T2+, EC135P3, EC135T3, AS-350B, AS-350B1, AS-350B2, AS-350B3, AS-350BA, AS-350C, AS-350D, AS-350D1, AS355E, AS355F, AS355F1, AS355F2, AS355N, AS355NP, EC 130 B4, EC 130 T2_x000D_
		Bell: 206, 206A-1 (OH-58A), 206A, 206B-1, 206B, 206L-1, 206L-3, 206L-4, 206L, 407, 427_x000D_
		MD Helicopters: 500N_x000D_
		Robinson: R22, R22 ALPHA, R22 BETA, R22 MARINER</v>
      </c>
      <c r="P11" s="1" t="str">
        <f ca="1">Supplemental_Type_Certificates__STC[[#This Row],[STC Number]]&amp;" - "&amp;Supplemental_Type_Certificates__STC[[#This Row],[Shortened description]]&amp;CHAR(13)&amp;CHAR(10)&amp;CHAR(9)&amp;Supplemental_Type_Certificates__STC[[#This Row],[Coverage]]</f>
        <v>SR00821DE - ADS-B Out and In: BendixKing KT74 Transponder and ADS-B In Receiver_x000D_
	Applicable to 40 models, including:_x000D_
		Airbus Helicopters: EC135 P1, EC135 P2, EC135 P2+, EC135 T1, EC135 T2, EC135 T2+, EC135P3, EC135T3, AS-350B, AS-350B1, AS-350B2, AS-350B3, AS-350BA, AS-350C, AS-350D, AS-350D1, AS355E, AS355F, AS355F1, AS355F2, AS355N, AS355NP, EC 130 B4, EC 130 T2_x000D_
		Bell: 206, 206A-1 (OH-58A), 206A, 206B-1, 206B, 206L-1, 206L-3, 206L-4, 206L, 407, 427_x000D_
		MD Helicopters: 500N_x000D_
		Robinson: R22, R22 ALPHA, R22 BETA, R22 MARINER</v>
      </c>
      <c r="Q11" s="1" t="s">
        <v>1977</v>
      </c>
    </row>
    <row r="12" spans="1:17" x14ac:dyDescent="0.25">
      <c r="A12" s="1" t="s">
        <v>204</v>
      </c>
      <c r="B12" s="1" t="s">
        <v>205</v>
      </c>
      <c r="C12" s="1" t="s">
        <v>22</v>
      </c>
      <c r="D12" s="1" t="s">
        <v>23</v>
      </c>
      <c r="E12" s="1" t="s">
        <v>24</v>
      </c>
      <c r="F12" s="1" t="s">
        <v>25</v>
      </c>
      <c r="G12" s="1" t="s">
        <v>206</v>
      </c>
      <c r="H12" s="1" t="s">
        <v>374</v>
      </c>
      <c r="I12" s="1" t="s">
        <v>375</v>
      </c>
      <c r="J12" s="1" t="s">
        <v>29</v>
      </c>
      <c r="K12" s="1" t="s">
        <v>183</v>
      </c>
      <c r="L12" s="1" t="s">
        <v>41</v>
      </c>
      <c r="M12" s="1" t="s">
        <v>209</v>
      </c>
      <c r="N12" s="1">
        <f>COUNTIF(Count_table[[#All],[STC Number]],Supplemental_Type_Certificates__STC[[#This Row],[STC Number]])</f>
        <v>18</v>
      </c>
      <c r="O12"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18 models, including:_x000D_
		Agusta: A109_x000D_
		Airbus Helicopters: EC135 P1, EC135 P2, EC135 P2+, EC135 T1, EC135 T2, EC135 T2+, AS-350B, AS-350B1, AS-350B2, AS-350B3, AS-350BA, AS-350C, AS-350D, AS-350D1, EC 130 B4, EC 130 T2_x000D_
		Bell: 407</v>
      </c>
      <c r="P12" s="1" t="str">
        <f ca="1">Supplemental_Type_Certificates__STC[[#This Row],[STC Number]]&amp;" - "&amp;Supplemental_Type_Certificates__STC[[#This Row],[Shortened description]]&amp;CHAR(13)&amp;CHAR(10)&amp;CHAR(9)&amp;Supplemental_Type_Certificates__STC[[#This Row],[Coverage]]</f>
        <v>SR00828DE - ADS-B Out Garmin G330ES or G33H ES Transponder_x000D_
	Applicable to 18 models, including:_x000D_
		Agusta: A109_x000D_
		Airbus Helicopters: EC135 P1, EC135 P2, EC135 P2+, EC135 T1, EC135 T2, EC135 T2+, AS-350B, AS-350B1, AS-350B2, AS-350B3, AS-350BA, AS-350C, AS-350D, AS-350D1, EC 130 B4, EC 130 T2_x000D_
		Bell: 407</v>
      </c>
      <c r="Q12" s="1" t="s">
        <v>1975</v>
      </c>
    </row>
    <row r="13" spans="1:17" x14ac:dyDescent="0.25">
      <c r="A13" s="1" t="s">
        <v>210</v>
      </c>
      <c r="B13" s="1" t="s">
        <v>211</v>
      </c>
      <c r="C13" s="1" t="s">
        <v>22</v>
      </c>
      <c r="D13" s="1" t="s">
        <v>179</v>
      </c>
      <c r="E13" s="1" t="s">
        <v>24</v>
      </c>
      <c r="F13" s="1" t="s">
        <v>25</v>
      </c>
      <c r="G13" s="1" t="s">
        <v>180</v>
      </c>
      <c r="H13" s="1" t="s">
        <v>181</v>
      </c>
      <c r="I13" s="1" t="s">
        <v>385</v>
      </c>
      <c r="J13" s="1" t="s">
        <v>29</v>
      </c>
      <c r="K13" s="1" t="s">
        <v>183</v>
      </c>
      <c r="L13" s="1" t="s">
        <v>41</v>
      </c>
      <c r="M13" s="1" t="s">
        <v>212</v>
      </c>
      <c r="N13" s="1">
        <f>COUNTIF(Count_table[[#All],[STC Number]],Supplemental_Type_Certificates__STC[[#This Row],[STC Number]])</f>
        <v>2</v>
      </c>
      <c r="O13"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 models, including:_x000D_
		Sikorsky: S-76B, S-76C</v>
      </c>
      <c r="P13" s="1" t="str">
        <f ca="1">Supplemental_Type_Certificates__STC[[#This Row],[STC Number]]&amp;" - "&amp;Supplemental_Type_Certificates__STC[[#This Row],[Shortened description]]&amp;CHAR(13)&amp;CHAR(10)&amp;CHAR(9)&amp;Supplemental_Type_Certificates__STC[[#This Row],[Coverage]]</f>
        <v>SR00847DE - Honeywell ED-800 CRT replacement with CMC Electronics CMA-6800 LCD for rotorcraft_x000D_
	Applicable to 2 models, including:_x000D_
		Sikorsky: S-76B, S-76C</v>
      </c>
      <c r="Q13" s="1" t="s">
        <v>1979</v>
      </c>
    </row>
    <row r="14" spans="1:17" x14ac:dyDescent="0.25">
      <c r="A14" s="1" t="s">
        <v>213</v>
      </c>
      <c r="B14" s="1" t="s">
        <v>214</v>
      </c>
      <c r="C14" s="1" t="s">
        <v>22</v>
      </c>
      <c r="D14" s="1" t="s">
        <v>179</v>
      </c>
      <c r="E14" s="1" t="s">
        <v>24</v>
      </c>
      <c r="F14" s="1" t="s">
        <v>25</v>
      </c>
      <c r="G14" s="1" t="s">
        <v>215</v>
      </c>
      <c r="H14" s="1" t="s">
        <v>190</v>
      </c>
      <c r="I14" s="1" t="s">
        <v>386</v>
      </c>
      <c r="J14" s="1" t="s">
        <v>29</v>
      </c>
      <c r="K14" s="1" t="s">
        <v>183</v>
      </c>
      <c r="L14" s="1" t="s">
        <v>41</v>
      </c>
      <c r="M14" s="1" t="s">
        <v>217</v>
      </c>
      <c r="N14" s="1">
        <f>COUNTIF(Count_table[[#All],[STC Number]],Supplemental_Type_Certificates__STC[[#This Row],[STC Number]])</f>
        <v>7</v>
      </c>
      <c r="O14"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7 models, including:_x000D_
		Airbus Helicopters: MBB-BK 117 A-1, MBB-BK 117 A-3, MBB-BK 117 A-4, MBB-BK 117 B-1, MBB-BK 117 B-2, MBB-BK 117 C-1, MBB-BK 117 C-2</v>
      </c>
      <c r="P14" s="1" t="str">
        <f ca="1">Supplemental_Type_Certificates__STC[[#This Row],[STC Number]]&amp;" - "&amp;Supplemental_Type_Certificates__STC[[#This Row],[Shortened description]]&amp;CHAR(13)&amp;CHAR(10)&amp;CHAR(9)&amp;Supplemental_Type_Certificates__STC[[#This Row],[Coverage]]</f>
        <v>SR00851DE - ADS-B Out Garmin GTX 330ES transponder_x000D_
	Applicable to 7 models, including:_x000D_
		Airbus Helicopters: MBB-BK 117 A-1, MBB-BK 117 A-3, MBB-BK 117 A-4, MBB-BK 117 B-1, MBB-BK 117 B-2, MBB-BK 117 C-1, MBB-BK 117 C-2</v>
      </c>
      <c r="Q14" s="1" t="s">
        <v>1978</v>
      </c>
    </row>
    <row r="15" spans="1:17" x14ac:dyDescent="0.25">
      <c r="A15" s="1" t="s">
        <v>224</v>
      </c>
      <c r="B15" s="1" t="s">
        <v>225</v>
      </c>
      <c r="C15" s="1" t="s">
        <v>22</v>
      </c>
      <c r="D15" s="1" t="s">
        <v>226</v>
      </c>
      <c r="E15" s="1" t="s">
        <v>24</v>
      </c>
      <c r="F15" s="1" t="s">
        <v>25</v>
      </c>
      <c r="G15" s="1" t="s">
        <v>227</v>
      </c>
      <c r="H15" s="1" t="s">
        <v>387</v>
      </c>
      <c r="I15" s="1" t="s">
        <v>388</v>
      </c>
      <c r="J15" s="1" t="s">
        <v>29</v>
      </c>
      <c r="K15" s="1" t="s">
        <v>183</v>
      </c>
      <c r="L15" s="1" t="s">
        <v>41</v>
      </c>
      <c r="M15" s="1" t="s">
        <v>228</v>
      </c>
      <c r="N15" s="1">
        <f>COUNTIF(Count_table[[#All],[STC Number]],Supplemental_Type_Certificates__STC[[#This Row],[STC Number]])</f>
        <v>40</v>
      </c>
      <c r="O15"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40 models, including:_x000D_
		Airbus Helicopters: MBB-BK 117 A-1, MBB-BK 117 A-3, MBB-BK 117 A-4, MBB-BK 117 B-1, MBB-BK 117 B-2, MBB-BK 117 C-1, MBB-BK 117 C-2, AS-365N2, AS-365N3, EC 155B, EC155B1, SA-365N1, AS332C, AS332C1, AS332L, AS332L1, AS332L2, EC225LP_x000D_
		Bell: 222, 222B, 222U, 230, 430, 205A, 205A-1, 212, 412_x000D_
		Columbia Helicopters: 107-II, 234_x000D_
		Erickson: S-64E, S-64F_x000D_
		Leonardo: AW139_x000D_
		Sikorsky: S-61L, S-61N, S-61NM, S-61R, S-76A, S-76B, S-76C, S-92A</v>
      </c>
      <c r="P15" s="1" t="str">
        <f ca="1">Supplemental_Type_Certificates__STC[[#This Row],[STC Number]]&amp;" - "&amp;Supplemental_Type_Certificates__STC[[#This Row],[Shortened description]]&amp;CHAR(13)&amp;CHAR(10)&amp;CHAR(9)&amp;Supplemental_Type_Certificates__STC[[#This Row],[Coverage]]</f>
        <v>SR00925DE - Garmin GTX 335/335R and GTX345/345R transponders for ADS-B Out and In_x000D_
	Applicable to 40 models, including:_x000D_
		Airbus Helicopters: MBB-BK 117 A-1, MBB-BK 117 A-3, MBB-BK 117 A-4, MBB-BK 117 B-1, MBB-BK 117 B-2, MBB-BK 117 C-1, MBB-BK 117 C-2, AS-365N2, AS-365N3, EC 155B, EC155B1, SA-365N1, AS332C, AS332C1, AS332L, AS332L1, AS332L2, EC225LP_x000D_
		Bell: 222, 222B, 222U, 230, 430, 205A, 205A-1, 212, 412_x000D_
		Columbia Helicopters: 107-II, 234_x000D_
		Erickson: S-64E, S-64F_x000D_
		Leonardo: AW139_x000D_
		Sikorsky: S-61L, S-61N, S-61NM, S-61R, S-76A, S-76B, S-76C, S-92A</v>
      </c>
      <c r="Q15" s="1" t="s">
        <v>1972</v>
      </c>
    </row>
    <row r="16" spans="1:17" x14ac:dyDescent="0.25">
      <c r="A16" s="1" t="s">
        <v>247</v>
      </c>
      <c r="B16" s="1" t="s">
        <v>248</v>
      </c>
      <c r="C16" s="1" t="s">
        <v>22</v>
      </c>
      <c r="D16" s="1" t="s">
        <v>23</v>
      </c>
      <c r="E16" s="1" t="s">
        <v>24</v>
      </c>
      <c r="F16" s="1" t="s">
        <v>25</v>
      </c>
      <c r="G16" s="1" t="s">
        <v>249</v>
      </c>
      <c r="H16" s="1" t="s">
        <v>389</v>
      </c>
      <c r="I16" s="1" t="s">
        <v>390</v>
      </c>
      <c r="J16" s="1" t="s">
        <v>29</v>
      </c>
      <c r="K16" s="1" t="s">
        <v>251</v>
      </c>
      <c r="L16" s="1" t="s">
        <v>41</v>
      </c>
      <c r="M16" s="1" t="s">
        <v>252</v>
      </c>
      <c r="N16" s="1">
        <f>COUNTIF(Count_table[[#All],[STC Number]],Supplemental_Type_Certificates__STC[[#This Row],[STC Number]])</f>
        <v>59</v>
      </c>
      <c r="O16"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59 models, including:_x000D_
		Beechcraft: BAe.125 Series 1000A, BAe.125 Series 1000B, BAe.125 Series 800A (C-29A), BAe.125 Series 800A (U-125), BAe.125 Series 800A, BH.125 Series 400A, Hawker 1000, Hawker 800 (U-125A), Hawker 800, Hawker 800XP, HS.125 Series 700A_x000D_
		Bombardier: CL-600-1A11 (CL-600), CL-600-2A12 (CL-601), CL-600-2B16 (CL-601-3A), CL-600-2B16 (CL-601-3R), CL-600-2B16 (CL-604), DHC-8-101, DHC-8-102, DHC-8-103, DHC-8-106, DHC-8-201, DHC-8-202, DHC-8-301, DHC-8-311, DHC-8-315, DHC-8-402_x000D_
		Dassault: Mystere-Falcon 50, Mystere-Falcon 900_x000D_
		Gulfstream: G-1159, G-1159A, G-1159B, G-IV, GV, 1125 Westwind Astra_x000D_
		IAI: 1124, 1124A_x000D_
		Learjet: 25, 25A, 25B, 25C, 25D, 25F, 31, 31A, 35, 35A (C-21A), 36, 36A, 45, 55, 55B, 55C_x000D_
		Sabreliner: NA-265-40, NA-265-60, NA-265-65_x000D_
		Textron: 550, 560, 650, S550</v>
      </c>
      <c r="P16" s="1" t="str">
        <f ca="1">Supplemental_Type_Certificates__STC[[#This Row],[STC Number]]&amp;" - "&amp;Supplemental_Type_Certificates__STC[[#This Row],[Shortened description]]&amp;CHAR(13)&amp;CHAR(10)&amp;CHAR(9)&amp;Supplemental_Type_Certificates__STC[[#This Row],[Coverage]]</f>
        <v>ST00790DE - BendixKing CAS 67B Traffic Alert and Collision Avoidance System (TCAS) II Version 7.1_x000D_
	Applicable to 59 models, including:_x000D_
		Beechcraft: BAe.125 Series 1000A, BAe.125 Series 1000B, BAe.125 Series 800A (C-29A), BAe.125 Series 800A (U-125), BAe.125 Series 800A, BH.125 Series 400A, Hawker 1000, Hawker 800 (U-125A), Hawker 800, Hawker 800XP, HS.125 Series 700A_x000D_
		Bombardier: CL-600-1A11 (CL-600), CL-600-2A12 (CL-601), CL-600-2B16 (CL-601-3A), CL-600-2B16 (CL-601-3R), CL-600-2B16 (CL-604), DHC-8-101, DHC-8-102, DHC-8-103, DHC-8-106, DHC-8-201, DHC-8-202, DHC-8-301, DHC-8-311, DHC-8-315, DHC-8-402_x000D_
		Dassault: Mystere-Falcon 50, Mystere-Falcon 900_x000D_
		Gulfstream: G-1159, G-1159A, G-1159B, G-IV, GV, 1125 Westwind Astra_x000D_
		IAI: 1124, 1124A_x000D_
		Learjet: 25, 25A, 25B, 25C, 25D, 25F, 31, 31A, 35, 35A (C-21A), 36, 36A, 45, 55, 55B, 55C_x000D_
		Sabreliner: NA-265-40, NA-265-60, NA-265-65_x000D_
		Textron: 550, 560, 650, S550</v>
      </c>
      <c r="Q16" s="1" t="s">
        <v>1965</v>
      </c>
    </row>
    <row r="17" spans="1:17" x14ac:dyDescent="0.25">
      <c r="A17" s="1" t="s">
        <v>281</v>
      </c>
      <c r="B17" s="1" t="s">
        <v>282</v>
      </c>
      <c r="C17" s="1" t="s">
        <v>22</v>
      </c>
      <c r="D17" s="1" t="s">
        <v>23</v>
      </c>
      <c r="E17" s="1" t="s">
        <v>24</v>
      </c>
      <c r="F17" s="1" t="s">
        <v>25</v>
      </c>
      <c r="G17" s="1" t="s">
        <v>283</v>
      </c>
      <c r="H17" s="1" t="s">
        <v>391</v>
      </c>
      <c r="I17" s="1" t="s">
        <v>392</v>
      </c>
      <c r="J17" s="1" t="s">
        <v>29</v>
      </c>
      <c r="K17" s="1" t="s">
        <v>251</v>
      </c>
      <c r="L17" s="1" t="s">
        <v>41</v>
      </c>
      <c r="M17" s="1" t="s">
        <v>284</v>
      </c>
      <c r="N17" s="1">
        <f>COUNTIF(Count_table[[#All],[STC Number]],Supplemental_Type_Certificates__STC[[#This Row],[STC Number]])</f>
        <v>24</v>
      </c>
      <c r="O17"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24 models, including:_x000D_
		Beechcraft: BAe.125 Series 1000A, BAe.125 Series 1000B, BAe.125 Series 800A, BAe.125 Series 800B, Hawker 1000, Hawker 800, Hawker 800XP_x000D_
		Bombardier: CL-215-6B11 (CL-415 Variant), CL-600-2A12 (CL-601), CL-600-2B16 (CL-601-3A), CL-600-2B16 (CL-601-3R), DHC-8-101, DHC-8-102, DHC-8-103, DHC-8-106, DHC-8-201, DHC-8-202, DHC-8-301, DHC-8-311, DHC-8-315_x000D_
		Dassault: Mystere-Falcon 900_x000D_
		Fokker: F27 Mark 050_x000D_
		Gulfstream: G-1159A_x000D_
		Textron: 650</v>
      </c>
      <c r="P17" s="1" t="str">
        <f ca="1">Supplemental_Type_Certificates__STC[[#This Row],[STC Number]]&amp;" - "&amp;Supplemental_Type_Certificates__STC[[#This Row],[Shortened description]]&amp;CHAR(13)&amp;CHAR(10)&amp;CHAR(9)&amp;Supplemental_Type_Certificates__STC[[#This Row],[Coverage]]</f>
        <v>ST00813DE - Honeywell ED-800 CRT replacement with CMC Electronics CMA-6800 LCD_x000D_
	Applicable to 24 models, including:_x000D_
		Beechcraft: BAe.125 Series 1000A, BAe.125 Series 1000B, BAe.125 Series 800A, BAe.125 Series 800B, Hawker 1000, Hawker 800, Hawker 800XP_x000D_
		Bombardier: CL-215-6B11 (CL-415 Variant), CL-600-2A12 (CL-601), CL-600-2B16 (CL-601-3A), CL-600-2B16 (CL-601-3R), DHC-8-101, DHC-8-102, DHC-8-103, DHC-8-106, DHC-8-201, DHC-8-202, DHC-8-301, DHC-8-311, DHC-8-315_x000D_
		Dassault: Mystere-Falcon 900_x000D_
		Fokker: F27 Mark 050_x000D_
		Gulfstream: G-1159A_x000D_
		Textron: 650</v>
      </c>
      <c r="Q17" s="1" t="s">
        <v>1980</v>
      </c>
    </row>
    <row r="18" spans="1:17" x14ac:dyDescent="0.25">
      <c r="A18" s="1" t="s">
        <v>287</v>
      </c>
      <c r="B18" s="1" t="s">
        <v>288</v>
      </c>
      <c r="C18" s="1" t="s">
        <v>22</v>
      </c>
      <c r="D18" s="1" t="s">
        <v>23</v>
      </c>
      <c r="E18" s="1" t="s">
        <v>24</v>
      </c>
      <c r="F18" s="1" t="s">
        <v>25</v>
      </c>
      <c r="G18" s="1" t="s">
        <v>289</v>
      </c>
      <c r="H18" s="1" t="s">
        <v>393</v>
      </c>
      <c r="I18" s="1" t="s">
        <v>394</v>
      </c>
      <c r="J18" s="1" t="s">
        <v>29</v>
      </c>
      <c r="K18" s="1" t="s">
        <v>290</v>
      </c>
      <c r="L18" s="1" t="s">
        <v>41</v>
      </c>
      <c r="M18" s="1" t="s">
        <v>291</v>
      </c>
      <c r="N18" s="1">
        <f>COUNTIF(Count_table[[#All],[STC Number]],Supplemental_Type_Certificates__STC[[#This Row],[STC Number]])</f>
        <v>72</v>
      </c>
      <c r="O18"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72 Small/Large Airplane models</v>
      </c>
      <c r="P18" s="1" t="str">
        <f ca="1">Supplemental_Type_Certificates__STC[[#This Row],[STC Number]]&amp;" - "&amp;Supplemental_Type_Certificates__STC[[#This Row],[Shortened description]]&amp;CHAR(13)&amp;CHAR(10)&amp;CHAR(9)&amp;Supplemental_Type_Certificates__STC[[#This Row],[Coverage]]</f>
        <v>ST00835DE - ADS-B Out and In Garmin GTX 335R and GTX 345R remote transponders_x000D_
	Applicable to 72 Small/Large Airplane models</v>
      </c>
      <c r="Q18" s="1" t="s">
        <v>1981</v>
      </c>
    </row>
    <row r="19" spans="1:17" x14ac:dyDescent="0.25">
      <c r="A19" s="1" t="s">
        <v>305</v>
      </c>
      <c r="B19" s="1" t="s">
        <v>306</v>
      </c>
      <c r="C19" s="1" t="s">
        <v>22</v>
      </c>
      <c r="D19" s="1" t="s">
        <v>307</v>
      </c>
      <c r="E19" s="1" t="s">
        <v>308</v>
      </c>
      <c r="F19" s="1" t="s">
        <v>170</v>
      </c>
      <c r="G19" s="1" t="s">
        <v>309</v>
      </c>
      <c r="H19" s="1" t="s">
        <v>263</v>
      </c>
      <c r="I19" s="1" t="s">
        <v>395</v>
      </c>
      <c r="J19" s="1" t="s">
        <v>29</v>
      </c>
      <c r="K19" s="1" t="s">
        <v>251</v>
      </c>
      <c r="L19" s="1" t="s">
        <v>41</v>
      </c>
      <c r="M19" s="1" t="s">
        <v>212</v>
      </c>
      <c r="N19" s="1">
        <f>COUNTIF(Count_table[[#All],[STC Number]],Supplemental_Type_Certificates__STC[[#This Row],[STC Number]])</f>
        <v>3</v>
      </c>
      <c r="O19"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3 models, including:_x000D_
		Bombardier: CL-600-2B16 (CL-601-3A), CL-600-2B16 (CL-601-3R), CL-600-2B16 (CL-604)</v>
      </c>
      <c r="P19" s="1" t="str">
        <f ca="1">Supplemental_Type_Certificates__STC[[#This Row],[STC Number]]&amp;" - "&amp;Supplemental_Type_Certificates__STC[[#This Row],[Shortened description]]&amp;CHAR(13)&amp;CHAR(10)&amp;CHAR(9)&amp;Supplemental_Type_Certificates__STC[[#This Row],[Coverage]]</f>
        <v>ST00841DE - ADS-B Out Rockwell Collins TDR-94D Enhanced Surveillance Mode S Transponders, GPS-4000S WAAS GPS Receivers and IOC-4000_x000D_
	Applicable to 3 models, including:_x000D_
		Bombardier: CL-600-2B16 (CL-601-3A), CL-600-2B16 (CL-601-3R), CL-600-2B16 (CL-604)</v>
      </c>
      <c r="Q19" s="1" t="s">
        <v>1984</v>
      </c>
    </row>
    <row r="20" spans="1:17" x14ac:dyDescent="0.25">
      <c r="A20" s="1" t="s">
        <v>310</v>
      </c>
      <c r="B20" s="1" t="s">
        <v>311</v>
      </c>
      <c r="C20" s="1" t="s">
        <v>22</v>
      </c>
      <c r="D20" s="1" t="s">
        <v>23</v>
      </c>
      <c r="E20" s="1" t="s">
        <v>169</v>
      </c>
      <c r="F20" s="1" t="s">
        <v>170</v>
      </c>
      <c r="G20" s="1" t="s">
        <v>312</v>
      </c>
      <c r="H20" s="1" t="s">
        <v>396</v>
      </c>
      <c r="I20" s="1" t="s">
        <v>397</v>
      </c>
      <c r="J20" s="1" t="s">
        <v>29</v>
      </c>
      <c r="K20" s="1" t="s">
        <v>251</v>
      </c>
      <c r="L20" s="1" t="s">
        <v>41</v>
      </c>
      <c r="M20" s="1" t="s">
        <v>313</v>
      </c>
      <c r="N20" s="1">
        <f>COUNTIF(Count_table[[#All],[STC Number]],Supplemental_Type_Certificates__STC[[#This Row],[STC Number]])</f>
        <v>2</v>
      </c>
      <c r="O20"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 models, including:_x000D_
		Beechcraft: BAe.125 Series 800A_x000D_
		Textron: 650</v>
      </c>
      <c r="P20" s="1" t="str">
        <f ca="1">Supplemental_Type_Certificates__STC[[#This Row],[STC Number]]&amp;" - "&amp;Supplemental_Type_Certificates__STC[[#This Row],[Shortened description]]&amp;CHAR(13)&amp;CHAR(10)&amp;CHAR(9)&amp;Supplemental_Type_Certificates__STC[[#This Row],[Coverage]]</f>
        <v>ST00857DE - MD215 Standby Altimeter_x000D_
	Applicable to 2 models, including:_x000D_
		Beechcraft: BAe.125 Series 800A_x000D_
		Textron: 650</v>
      </c>
      <c r="Q20" s="1" t="s">
        <v>1966</v>
      </c>
    </row>
    <row r="21" spans="1:17" x14ac:dyDescent="0.25">
      <c r="A21" s="1" t="s">
        <v>314</v>
      </c>
      <c r="B21" s="1" t="s">
        <v>315</v>
      </c>
      <c r="C21" s="1" t="s">
        <v>22</v>
      </c>
      <c r="D21" s="1" t="s">
        <v>23</v>
      </c>
      <c r="E21" s="1" t="s">
        <v>24</v>
      </c>
      <c r="F21" s="1" t="s">
        <v>25</v>
      </c>
      <c r="G21" s="1" t="s">
        <v>316</v>
      </c>
      <c r="H21" s="1" t="s">
        <v>398</v>
      </c>
      <c r="I21" s="1" t="s">
        <v>399</v>
      </c>
      <c r="J21" s="1" t="s">
        <v>29</v>
      </c>
      <c r="K21" s="1" t="s">
        <v>251</v>
      </c>
      <c r="L21" s="1" t="s">
        <v>41</v>
      </c>
      <c r="M21" s="1" t="s">
        <v>317</v>
      </c>
      <c r="N21" s="1">
        <f>COUNTIF(Count_table[[#All],[STC Number]],Supplemental_Type_Certificates__STC[[#This Row],[STC Number]])</f>
        <v>22</v>
      </c>
      <c r="O21"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22 models, including:_x000D_
		Bombardier: CL-600-2A12 (CL-601), CL-600-2B16 (CL-601-3A), CL-600-2B16 (CL-601-3R)_x000D_
		Dassault: Mystere-Falcon 900_x000D_
		Gulfstream: G-1159A, G-IV, 1125 Westwind Astra_x000D_
		Learjet: 31, 31A, 35, 35A (C-21A), 36, 36A, 55, 55B, 55C_x000D_
		Textron: 550, BAe.125 Series 800A, BAe.125 Series 800B, Hawker 800, Hawker 800XP, 650</v>
      </c>
      <c r="P21" s="1" t="str">
        <f ca="1">Supplemental_Type_Certificates__STC[[#This Row],[STC Number]]&amp;" - "&amp;Supplemental_Type_Certificates__STC[[#This Row],[Shortened description]]&amp;CHAR(13)&amp;CHAR(10)&amp;CHAR(9)&amp;Supplemental_Type_Certificates__STC[[#This Row],[Coverage]]</f>
        <v>ST00882DE - Becker Avionics BXT6553 transponder_x000D_
	Applicable to 22 models, including:_x000D_
		Bombardier: CL-600-2A12 (CL-601), CL-600-2B16 (CL-601-3A), CL-600-2B16 (CL-601-3R)_x000D_
		Dassault: Mystere-Falcon 900_x000D_
		Gulfstream: G-1159A, G-IV, 1125 Westwind Astra_x000D_
		Learjet: 31, 31A, 35, 35A (C-21A), 36, 36A, 55, 55B, 55C_x000D_
		Textron: 550, BAe.125 Series 800A, BAe.125 Series 800B, Hawker 800, Hawker 800XP, 650</v>
      </c>
      <c r="Q21" s="1" t="s">
        <v>1967</v>
      </c>
    </row>
    <row r="22" spans="1:17" x14ac:dyDescent="0.25">
      <c r="A22" s="1" t="s">
        <v>318</v>
      </c>
      <c r="B22" s="1" t="s">
        <v>319</v>
      </c>
      <c r="C22" s="1" t="s">
        <v>22</v>
      </c>
      <c r="D22" s="1" t="s">
        <v>307</v>
      </c>
      <c r="E22" s="1" t="s">
        <v>24</v>
      </c>
      <c r="F22" s="1" t="s">
        <v>25</v>
      </c>
      <c r="G22" s="1" t="s">
        <v>320</v>
      </c>
      <c r="H22" s="1" t="s">
        <v>137</v>
      </c>
      <c r="I22" s="1" t="s">
        <v>321</v>
      </c>
      <c r="J22" s="1" t="s">
        <v>29</v>
      </c>
      <c r="K22" s="1" t="s">
        <v>251</v>
      </c>
      <c r="L22" s="1" t="s">
        <v>41</v>
      </c>
      <c r="M22" s="1" t="s">
        <v>322</v>
      </c>
      <c r="N22" s="1">
        <f>COUNTIF(Count_table[[#All],[STC Number]],Supplemental_Type_Certificates__STC[[#This Row],[STC Number]])</f>
        <v>1</v>
      </c>
      <c r="O22"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the Textron 560XL</v>
      </c>
      <c r="P22" s="1" t="str">
        <f ca="1">Supplemental_Type_Certificates__STC[[#This Row],[STC Number]]&amp;" - "&amp;Supplemental_Type_Certificates__STC[[#This Row],[Shortened description]]&amp;CHAR(13)&amp;CHAR(10)&amp;CHAR(9)&amp;Supplemental_Type_Certificates__STC[[#This Row],[Coverage]]</f>
        <v>ST00883DE - LitefLCR-100 Attitude Heading and Reference System (AHRS) as replacement of LCR-93 AHRS_x000D_
	Applicable to the Textron 560XL</v>
      </c>
      <c r="Q22" s="1" t="s">
        <v>1985</v>
      </c>
    </row>
    <row r="23" spans="1:17" x14ac:dyDescent="0.25">
      <c r="A23" s="1" t="s">
        <v>323</v>
      </c>
      <c r="B23" s="1" t="s">
        <v>324</v>
      </c>
      <c r="C23" s="1" t="s">
        <v>22</v>
      </c>
      <c r="D23" s="1" t="s">
        <v>307</v>
      </c>
      <c r="E23" s="1" t="s">
        <v>24</v>
      </c>
      <c r="F23" s="1" t="s">
        <v>25</v>
      </c>
      <c r="G23" s="1" t="s">
        <v>320</v>
      </c>
      <c r="H23" s="1" t="s">
        <v>137</v>
      </c>
      <c r="I23" s="1" t="s">
        <v>280</v>
      </c>
      <c r="J23" s="1" t="s">
        <v>29</v>
      </c>
      <c r="K23" s="1" t="s">
        <v>251</v>
      </c>
      <c r="L23" s="1" t="s">
        <v>41</v>
      </c>
      <c r="M23" s="1" t="s">
        <v>325</v>
      </c>
      <c r="N23" s="1">
        <f>COUNTIF(Count_table[[#All],[STC Number]],Supplemental_Type_Certificates__STC[[#This Row],[STC Number]])</f>
        <v>1</v>
      </c>
      <c r="O23"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the Textron 550</v>
      </c>
      <c r="P23" s="1" t="str">
        <f ca="1">Supplemental_Type_Certificates__STC[[#This Row],[STC Number]]&amp;" - "&amp;Supplemental_Type_Certificates__STC[[#This Row],[Shortened description]]&amp;CHAR(13)&amp;CHAR(10)&amp;CHAR(9)&amp;Supplemental_Type_Certificates__STC[[#This Row],[Coverage]]</f>
        <v>ST00892DE - Dual BendixKing KT 74 Transponders and optional BendixKing KGX 150 Receiver_x000D_
	Applicable to the Textron 550</v>
      </c>
      <c r="Q23" s="1" t="s">
        <v>1986</v>
      </c>
    </row>
    <row r="24" spans="1:17" x14ac:dyDescent="0.25">
      <c r="A24" s="1" t="s">
        <v>326</v>
      </c>
      <c r="B24" s="1" t="s">
        <v>327</v>
      </c>
      <c r="C24" s="1" t="s">
        <v>22</v>
      </c>
      <c r="D24" s="1" t="s">
        <v>328</v>
      </c>
      <c r="E24" s="1" t="s">
        <v>24</v>
      </c>
      <c r="F24" s="1" t="s">
        <v>25</v>
      </c>
      <c r="G24" s="1" t="s">
        <v>329</v>
      </c>
      <c r="H24" s="1" t="s">
        <v>330</v>
      </c>
      <c r="I24" s="1" t="s">
        <v>400</v>
      </c>
      <c r="J24" s="1" t="s">
        <v>29</v>
      </c>
      <c r="K24" s="1" t="s">
        <v>251</v>
      </c>
      <c r="L24" s="1" t="s">
        <v>41</v>
      </c>
      <c r="M24" s="1" t="s">
        <v>332</v>
      </c>
      <c r="N24" s="1">
        <f>COUNTIF(Count_table[[#All],[STC Number]],Supplemental_Type_Certificates__STC[[#This Row],[STC Number]])</f>
        <v>5</v>
      </c>
      <c r="O24"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5 models, including:_x000D_
		Yaborã: EMB-120, EMB-120ER, EMB-120FC, EMB-120QC, EMB-120RT</v>
      </c>
      <c r="P24" s="1" t="str">
        <f ca="1">Supplemental_Type_Certificates__STC[[#This Row],[STC Number]]&amp;" - "&amp;Supplemental_Type_Certificates__STC[[#This Row],[Shortened description]]&amp;CHAR(13)&amp;CHAR(10)&amp;CHAR(9)&amp;Supplemental_Type_Certificates__STC[[#This Row],[Coverage]]</f>
        <v>ST00895DE - Garmin G700 TXi Avionics Suite Update of EMB-120_x000D_
	Applicable to 5 models, including:_x000D_
		Yaborã: EMB-120, EMB-120ER, EMB-120FC, EMB-120QC, EMB-120RT</v>
      </c>
      <c r="Q24" s="1" t="s">
        <v>1987</v>
      </c>
    </row>
    <row r="25" spans="1:17" x14ac:dyDescent="0.25">
      <c r="A25" s="1" t="s">
        <v>337</v>
      </c>
      <c r="B25" s="1" t="s">
        <v>338</v>
      </c>
      <c r="C25" s="1" t="s">
        <v>22</v>
      </c>
      <c r="D25" s="1" t="s">
        <v>307</v>
      </c>
      <c r="E25" s="1" t="s">
        <v>270</v>
      </c>
      <c r="F25" s="1" t="s">
        <v>25</v>
      </c>
      <c r="G25" s="1" t="s">
        <v>339</v>
      </c>
      <c r="H25" s="1" t="s">
        <v>271</v>
      </c>
      <c r="I25" s="1" t="s">
        <v>401</v>
      </c>
      <c r="J25" s="1" t="s">
        <v>29</v>
      </c>
      <c r="K25" s="1" t="s">
        <v>251</v>
      </c>
      <c r="L25" s="1" t="s">
        <v>41</v>
      </c>
      <c r="M25" s="1" t="s">
        <v>166</v>
      </c>
      <c r="N25" s="1">
        <f>COUNTIF(Count_table[[#All],[STC Number]],Supplemental_Type_Certificates__STC[[#This Row],[STC Number]])</f>
        <v>2</v>
      </c>
      <c r="O25"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 models, including:_x000D_
		Gulfstream: Galaxy, Gulfstream 200</v>
      </c>
      <c r="P25" s="1" t="str">
        <f ca="1">Supplemental_Type_Certificates__STC[[#This Row],[STC Number]]&amp;" - "&amp;Supplemental_Type_Certificates__STC[[#This Row],[Shortened description]]&amp;CHAR(13)&amp;CHAR(10)&amp;CHAR(9)&amp;Supplemental_Type_Certificates__STC[[#This Row],[Coverage]]</f>
        <v>ST00912DE - FANS 1/A+, Remote Oceanic CPDLC), ADS-C and CPDLC Departure Clearance for Gulfstream Aircraft_x000D_
	Applicable to 2 models, including:_x000D_
		Gulfstream: Galaxy, Gulfstream 200</v>
      </c>
      <c r="Q25" s="1" t="s">
        <v>1988</v>
      </c>
    </row>
    <row r="26" spans="1:17" x14ac:dyDescent="0.25">
      <c r="A26" s="1" t="s">
        <v>342</v>
      </c>
      <c r="B26" s="1" t="s">
        <v>315</v>
      </c>
      <c r="C26" s="1" t="s">
        <v>22</v>
      </c>
      <c r="D26" s="1" t="s">
        <v>23</v>
      </c>
      <c r="E26" s="1" t="s">
        <v>24</v>
      </c>
      <c r="F26" s="1" t="s">
        <v>25</v>
      </c>
      <c r="G26" s="1" t="s">
        <v>343</v>
      </c>
      <c r="H26" s="1" t="s">
        <v>402</v>
      </c>
      <c r="I26" s="1" t="s">
        <v>403</v>
      </c>
      <c r="J26" s="1" t="s">
        <v>29</v>
      </c>
      <c r="K26" s="1" t="s">
        <v>251</v>
      </c>
      <c r="L26" s="1" t="s">
        <v>41</v>
      </c>
      <c r="M26" s="1" t="s">
        <v>344</v>
      </c>
      <c r="N26" s="1">
        <f>COUNTIF(Count_table[[#All],[STC Number]],Supplemental_Type_Certificates__STC[[#This Row],[STC Number]])</f>
        <v>24</v>
      </c>
      <c r="O26"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24 models, including:_x000D_
		Bombardier: CL-600-2B16 (CL-601-3A), CL-600-2B16 (CL-601-3R)_x000D_
		Dassault: Falcon 900EX_x000D_
		Embraer: EMB-135BJ (Legacy 600), EMB-135BJ (Legacy 650)_x000D_
		Gulfstream: G-IV, GIV-X_x000D_
		Learjet: 45_x000D_
		Textron: 550, 560, 560XL, 650, 680, 750, BAe.125 Series 1000A, BAe.125 Series 1000B, BAe.125 Series 800A (C-29A), BAe.125 Series 800A (U-125), BAe.125 Series 800A, BAe.125 Series 800B, Hawker 1000, Hawker 800 (U-125A), Hawker 800, Hawker 800XP</v>
      </c>
      <c r="P26" s="1" t="str">
        <f ca="1">Supplemental_Type_Certificates__STC[[#This Row],[STC Number]]&amp;" - "&amp;Supplemental_Type_Certificates__STC[[#This Row],[Shortened description]]&amp;CHAR(13)&amp;CHAR(10)&amp;CHAR(9)&amp;Supplemental_Type_Certificates__STC[[#This Row],[Coverage]]</f>
        <v>ST00934DE - Becker Avionics BXT6553 transponder_x000D_
	Applicable to 24 models, including:_x000D_
		Bombardier: CL-600-2B16 (CL-601-3A), CL-600-2B16 (CL-601-3R)_x000D_
		Dassault: Falcon 900EX_x000D_
		Embraer: EMB-135BJ (Legacy 600), EMB-135BJ (Legacy 650)_x000D_
		Gulfstream: G-IV, GIV-X_x000D_
		Learjet: 45_x000D_
		Textron: 550, 560, 560XL, 650, 680, 750, BAe.125 Series 1000A, BAe.125 Series 1000B, BAe.125 Series 800A (C-29A), BAe.125 Series 800A (U-125), BAe.125 Series 800A, BAe.125 Series 800B, Hawker 1000, Hawker 800 (U-125A), Hawker 800, Hawker 800XP</v>
      </c>
      <c r="Q26" s="1" t="s">
        <v>1967</v>
      </c>
    </row>
    <row r="27" spans="1:17" x14ac:dyDescent="0.25">
      <c r="A27" s="1" t="s">
        <v>346</v>
      </c>
      <c r="B27" s="1" t="s">
        <v>347</v>
      </c>
      <c r="C27" s="1" t="s">
        <v>22</v>
      </c>
      <c r="D27" s="1" t="s">
        <v>307</v>
      </c>
      <c r="E27" s="1" t="s">
        <v>24</v>
      </c>
      <c r="F27" s="1" t="s">
        <v>25</v>
      </c>
      <c r="G27" s="1" t="s">
        <v>348</v>
      </c>
      <c r="H27" s="1" t="s">
        <v>137</v>
      </c>
      <c r="I27" s="1" t="s">
        <v>349</v>
      </c>
      <c r="J27" s="1" t="s">
        <v>29</v>
      </c>
      <c r="K27" s="1" t="s">
        <v>251</v>
      </c>
      <c r="L27" s="1" t="s">
        <v>41</v>
      </c>
      <c r="M27" s="1" t="s">
        <v>350</v>
      </c>
      <c r="N27" s="1">
        <f>COUNTIF(Count_table[[#All],[STC Number]],Supplemental_Type_Certificates__STC[[#This Row],[STC Number]])</f>
        <v>1</v>
      </c>
      <c r="O27"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the Textron 4000</v>
      </c>
      <c r="P27" s="1" t="str">
        <f ca="1">Supplemental_Type_Certificates__STC[[#This Row],[STC Number]]&amp;" - "&amp;Supplemental_Type_Certificates__STC[[#This Row],[Shortened description]]&amp;CHAR(13)&amp;CHAR(10)&amp;CHAR(9)&amp;Supplemental_Type_Certificates__STC[[#This Row],[Coverage]]</f>
        <v>ST01035DE - Replacement aft bay Heat Exchanger Blower Fans for improved reliability_x000D_
	Applicable to the Textron 4000</v>
      </c>
      <c r="Q27" s="1" t="s">
        <v>1989</v>
      </c>
    </row>
    <row r="28" spans="1:17" x14ac:dyDescent="0.25">
      <c r="A28" s="1" t="s">
        <v>351</v>
      </c>
      <c r="B28" s="1" t="s">
        <v>352</v>
      </c>
      <c r="C28" s="1" t="s">
        <v>22</v>
      </c>
      <c r="D28" s="1" t="s">
        <v>23</v>
      </c>
      <c r="E28" s="1" t="s">
        <v>24</v>
      </c>
      <c r="F28" s="1" t="s">
        <v>25</v>
      </c>
      <c r="G28" s="1" t="s">
        <v>353</v>
      </c>
      <c r="H28" s="1" t="s">
        <v>404</v>
      </c>
      <c r="I28" s="1" t="s">
        <v>405</v>
      </c>
      <c r="J28" s="1" t="s">
        <v>29</v>
      </c>
      <c r="K28" s="1" t="s">
        <v>251</v>
      </c>
      <c r="L28" s="1" t="s">
        <v>41</v>
      </c>
      <c r="M28" s="1" t="s">
        <v>354</v>
      </c>
      <c r="N28" s="1">
        <f>COUNTIF(Count_table[[#All],[STC Number]],Supplemental_Type_Certificates__STC[[#This Row],[STC Number]])</f>
        <v>9</v>
      </c>
      <c r="O28"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9 models, including:_x000D_
		Bombardier: CL-600-1A11 (CL-600), CL-600-2A12 (CL-601), CL-600-2B16 (CL-601-3A), CL-600-2B16 (CL-601-3R), CL-600-2B16 (CL-604)_x000D_
		Dassault: Falcon 900EX, Mystere-Falcon 50, Mystere-Falcon 900_x000D_
		Gulfstream: G-IV</v>
      </c>
      <c r="P28" s="1" t="str">
        <f ca="1">Supplemental_Type_Certificates__STC[[#This Row],[STC Number]]&amp;" - "&amp;Supplemental_Type_Certificates__STC[[#This Row],[Shortened description]]&amp;CHAR(13)&amp;CHAR(10)&amp;CHAR(9)&amp;Supplemental_Type_Certificates__STC[[#This Row],[Coverage]]</f>
        <v>ST01066DE - Aviation Clean Air Airborne Air &amp; Surface Purification System for multiple aircraft models_x000D_
	Applicable to 9 models, including:_x000D_
		Bombardier: CL-600-1A11 (CL-600), CL-600-2A12 (CL-601), CL-600-2B16 (CL-601-3A), CL-600-2B16 (CL-601-3R), CL-600-2B16 (CL-604)_x000D_
		Dassault: Falcon 900EX, Mystere-Falcon 50, Mystere-Falcon 900_x000D_
		Gulfstream: G-IV</v>
      </c>
      <c r="Q28" s="1" t="s">
        <v>1990</v>
      </c>
    </row>
    <row r="29" spans="1:17" x14ac:dyDescent="0.25">
      <c r="A29" s="1" t="s">
        <v>355</v>
      </c>
      <c r="B29" s="1" t="s">
        <v>356</v>
      </c>
      <c r="C29" s="1" t="s">
        <v>22</v>
      </c>
      <c r="D29" s="1" t="s">
        <v>23</v>
      </c>
      <c r="E29" s="1" t="s">
        <v>24</v>
      </c>
      <c r="F29" s="1" t="s">
        <v>25</v>
      </c>
      <c r="G29" s="1" t="s">
        <v>357</v>
      </c>
      <c r="H29" s="1" t="s">
        <v>406</v>
      </c>
      <c r="I29" s="1" t="s">
        <v>407</v>
      </c>
      <c r="J29" s="1" t="s">
        <v>29</v>
      </c>
      <c r="K29" s="1" t="s">
        <v>251</v>
      </c>
      <c r="L29" s="1" t="s">
        <v>41</v>
      </c>
      <c r="M29" s="1" t="s">
        <v>358</v>
      </c>
      <c r="N29" s="1">
        <f>COUNTIF(Count_table[[#All],[STC Number]],Supplemental_Type_Certificates__STC[[#This Row],[STC Number]])</f>
        <v>18</v>
      </c>
      <c r="O29"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18 models, including:_x000D_
		Learjet: 31, 31A, 35, 35A (C-21A), 36, 36A, 45_x000D_
		Textron: BAe.125 Series 1000A, BAe.125 Series 1000B, BAe.125 Series 800A, BAe.125 Series 800B, Hawker 1000, Hawker 750, Hawker 800, Hawker 800XP, Hawker 850XP, Hawker 900XP, 750</v>
      </c>
      <c r="P29" s="1" t="str">
        <f ca="1">Supplemental_Type_Certificates__STC[[#This Row],[STC Number]]&amp;" - "&amp;Supplemental_Type_Certificates__STC[[#This Row],[Shortened description]]&amp;CHAR(13)&amp;CHAR(10)&amp;CHAR(9)&amp;Supplemental_Type_Certificates__STC[[#This Row],[Coverage]]</f>
        <v>ST01070DE - Curtiss-Wright Fortress Flight Data Recorder (with Cockpit Voice Recorder) for compliant operations_x000D_
	Applicable to 18 models, including:_x000D_
		Learjet: 31, 31A, 35, 35A (C-21A), 36, 36A, 45_x000D_
		Textron: BAe.125 Series 1000A, BAe.125 Series 1000B, BAe.125 Series 800A, BAe.125 Series 800B, Hawker 1000, Hawker 750, Hawker 800, Hawker 800XP, Hawker 850XP, Hawker 900XP, 750</v>
      </c>
      <c r="Q29" s="1" t="s">
        <v>1991</v>
      </c>
    </row>
    <row r="30" spans="1:17" x14ac:dyDescent="0.25">
      <c r="A30" s="1" t="s">
        <v>359</v>
      </c>
      <c r="B30" s="1" t="s">
        <v>360</v>
      </c>
      <c r="C30" s="1" t="s">
        <v>22</v>
      </c>
      <c r="D30" s="1" t="s">
        <v>307</v>
      </c>
      <c r="E30" s="1" t="s">
        <v>24</v>
      </c>
      <c r="F30" s="1" t="s">
        <v>25</v>
      </c>
      <c r="G30" s="1" t="s">
        <v>361</v>
      </c>
      <c r="H30" s="1" t="s">
        <v>271</v>
      </c>
      <c r="I30" s="1" t="s">
        <v>362</v>
      </c>
      <c r="J30" s="1" t="s">
        <v>29</v>
      </c>
      <c r="K30" s="1" t="s">
        <v>251</v>
      </c>
      <c r="L30" s="1" t="s">
        <v>41</v>
      </c>
      <c r="M30" s="1" t="s">
        <v>363</v>
      </c>
      <c r="N30" s="1">
        <f>COUNTIF(Count_table[[#All],[STC Number]],Supplemental_Type_Certificates__STC[[#This Row],[STC Number]])</f>
        <v>1</v>
      </c>
      <c r="O30"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the Gulfstream G150</v>
      </c>
      <c r="P30" s="1" t="str">
        <f ca="1">Supplemental_Type_Certificates__STC[[#This Row],[STC Number]]&amp;" - "&amp;Supplemental_Type_Certificates__STC[[#This Row],[Shortened description]]&amp;CHAR(13)&amp;CHAR(10)&amp;CHAR(9)&amp;Supplemental_Type_Certificates__STC[[#This Row],[Coverage]]</f>
        <v>ST01075DE - Supplemental Flap/Slat Actuator Heater System_x000D_
	Applicable to the Gulfstream G150</v>
      </c>
      <c r="Q30" s="1" t="s">
        <v>1968</v>
      </c>
    </row>
    <row r="31" spans="1:17" x14ac:dyDescent="0.25">
      <c r="A31" s="1" t="s">
        <v>364</v>
      </c>
      <c r="B31" s="1" t="s">
        <v>352</v>
      </c>
      <c r="C31" s="1" t="s">
        <v>22</v>
      </c>
      <c r="D31" s="1" t="s">
        <v>23</v>
      </c>
      <c r="E31" s="1" t="s">
        <v>24</v>
      </c>
      <c r="F31" s="1" t="s">
        <v>25</v>
      </c>
      <c r="G31" s="1" t="s">
        <v>365</v>
      </c>
      <c r="H31" s="1" t="s">
        <v>408</v>
      </c>
      <c r="I31" s="1" t="s">
        <v>409</v>
      </c>
      <c r="J31" s="1" t="s">
        <v>29</v>
      </c>
      <c r="K31" s="1" t="s">
        <v>251</v>
      </c>
      <c r="L31" s="1" t="s">
        <v>41</v>
      </c>
      <c r="M31" s="1" t="s">
        <v>366</v>
      </c>
      <c r="N31" s="1">
        <f>COUNTIF(Count_table[[#All],[STC Number]],Supplemental_Type_Certificates__STC[[#This Row],[STC Number]])</f>
        <v>6</v>
      </c>
      <c r="O31" s="1" t="str">
        <f ca="1">IF(Supplemental_Type_Certificates__STC[[#This Row],[Model Count]]&lt;60,IF(Supplemental_Type_Certificates__STC[[#This Row],[Model Count]]=1,"Applicable to the "&amp;SUBSTITUTE(_xlfn.TEXTJOIN("; ",TRUE,INDIRECT(INDEX(Count_table[#All],MATCH(Supplemental_Type_Certificates__STC[[#This Row],[STC Number]],Count_table[[#All],[STC Number]],0),MATCH("STC Range",Count_table[#Headers],0)))),":",""), "Applicable to "&amp;Supplemental_Type_Certificates__STC[[#This Row],[Model Count]]&amp;" models, including:"&amp;CHAR(13)&amp;CHAR(10)&amp;CHAR(9)&amp;CHAR(9)&amp;_xlfn.TEXTJOIN(CHAR(13)&amp;CHAR(10)&amp;CHAR(9)&amp;CHAR(9),TRUE,INDIRECT(INDEX(Count_table[#All],MATCH(Supplemental_Type_Certificates__STC[[#This Row],[STC Number]],Count_table[[#All],[STC Number]],0),MATCH("STC Range",Count_table[#Headers],0))))),"Applicable to "&amp;Supplemental_Type_Certificates__STC[[#This Row],[Model Count]]&amp;" "&amp;Supplemental_Type_Certificates__STC[[#This Row],[Product Subtype]]&amp;" models")</f>
        <v>Applicable to 6 models, including:_x000D_
		Gulfstream: G150_x000D_
		Learjet: 35, 35A (C-21A), 36, 36A_x000D_
		Textron: 560XL</v>
      </c>
      <c r="P31" s="1" t="str">
        <f ca="1">Supplemental_Type_Certificates__STC[[#This Row],[STC Number]]&amp;" - "&amp;Supplemental_Type_Certificates__STC[[#This Row],[Shortened description]]&amp;CHAR(13)&amp;CHAR(10)&amp;CHAR(9)&amp;Supplemental_Type_Certificates__STC[[#This Row],[Coverage]]</f>
        <v>ST01083DE - Aviation Clean Air Airborne Air &amp; Surface Purification System for multiple aircraft models with single ESC duct _x000D_
	Applicable to 6 models, including:_x000D_
		Gulfstream: G150_x000D_
		Learjet: 35, 35A (C-21A), 36, 36A_x000D_
		Textron: 560XL</v>
      </c>
      <c r="Q31" s="1" t="s">
        <v>1992</v>
      </c>
    </row>
  </sheetData>
  <phoneticPr fontId="1"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55A0-FD4F-4C65-B333-8B3F0A454E3B}">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ECD2-4DF7-44AE-9403-2C71D3417F9F}">
  <dimension ref="A1:B302"/>
  <sheetViews>
    <sheetView workbookViewId="0">
      <selection activeCell="C2" sqref="C2:C116"/>
    </sheetView>
  </sheetViews>
  <sheetFormatPr defaultRowHeight="15" x14ac:dyDescent="0.25"/>
  <cols>
    <col min="1" max="1" width="15.85546875" bestFit="1" customWidth="1"/>
    <col min="2" max="2" width="49" bestFit="1" customWidth="1"/>
  </cols>
  <sheetData>
    <row r="1" spans="1:2" x14ac:dyDescent="0.25">
      <c r="A1" s="1" t="s">
        <v>410</v>
      </c>
      <c r="B1" s="1" t="s">
        <v>14</v>
      </c>
    </row>
    <row r="2" spans="1:2" x14ac:dyDescent="0.25">
      <c r="A2" s="1" t="s">
        <v>20</v>
      </c>
      <c r="B2" s="1" t="s">
        <v>27</v>
      </c>
    </row>
    <row r="3" spans="1:2" x14ac:dyDescent="0.25">
      <c r="A3" s="1" t="s">
        <v>20</v>
      </c>
      <c r="B3" s="1" t="s">
        <v>32</v>
      </c>
    </row>
    <row r="4" spans="1:2" x14ac:dyDescent="0.25">
      <c r="A4" s="1" t="s">
        <v>20</v>
      </c>
      <c r="B4" s="1" t="s">
        <v>45</v>
      </c>
    </row>
    <row r="5" spans="1:2" x14ac:dyDescent="0.25">
      <c r="A5" s="1" t="s">
        <v>20</v>
      </c>
      <c r="B5" s="1" t="s">
        <v>46</v>
      </c>
    </row>
    <row r="6" spans="1:2" x14ac:dyDescent="0.25">
      <c r="A6" s="1" t="s">
        <v>20</v>
      </c>
      <c r="B6" s="1" t="s">
        <v>47</v>
      </c>
    </row>
    <row r="7" spans="1:2" x14ac:dyDescent="0.25">
      <c r="A7" s="1" t="s">
        <v>20</v>
      </c>
      <c r="B7" s="1" t="s">
        <v>49</v>
      </c>
    </row>
    <row r="8" spans="1:2" x14ac:dyDescent="0.25">
      <c r="A8" s="1" t="s">
        <v>20</v>
      </c>
      <c r="B8" s="1" t="s">
        <v>50</v>
      </c>
    </row>
    <row r="9" spans="1:2" x14ac:dyDescent="0.25">
      <c r="A9" s="1" t="s">
        <v>20</v>
      </c>
      <c r="B9" s="1" t="s">
        <v>51</v>
      </c>
    </row>
    <row r="10" spans="1:2" x14ac:dyDescent="0.25">
      <c r="A10" s="1" t="s">
        <v>20</v>
      </c>
      <c r="B10" s="1" t="s">
        <v>52</v>
      </c>
    </row>
    <row r="11" spans="1:2" x14ac:dyDescent="0.25">
      <c r="A11" s="1" t="s">
        <v>20</v>
      </c>
      <c r="B11" s="1" t="s">
        <v>53</v>
      </c>
    </row>
    <row r="12" spans="1:2" x14ac:dyDescent="0.25">
      <c r="A12" s="1" t="s">
        <v>20</v>
      </c>
      <c r="B12" s="1" t="s">
        <v>56</v>
      </c>
    </row>
    <row r="13" spans="1:2" x14ac:dyDescent="0.25">
      <c r="A13" s="1" t="s">
        <v>20</v>
      </c>
      <c r="B13" s="1" t="s">
        <v>57</v>
      </c>
    </row>
    <row r="14" spans="1:2" x14ac:dyDescent="0.25">
      <c r="A14" s="1" t="s">
        <v>20</v>
      </c>
      <c r="B14" s="1" t="s">
        <v>81</v>
      </c>
    </row>
    <row r="15" spans="1:2" x14ac:dyDescent="0.25">
      <c r="A15" s="1" t="s">
        <v>20</v>
      </c>
      <c r="B15" s="1" t="s">
        <v>82</v>
      </c>
    </row>
    <row r="16" spans="1:2" x14ac:dyDescent="0.25">
      <c r="A16" s="1" t="s">
        <v>20</v>
      </c>
      <c r="B16" s="1" t="s">
        <v>83</v>
      </c>
    </row>
    <row r="17" spans="1:2" x14ac:dyDescent="0.25">
      <c r="A17" s="1" t="s">
        <v>20</v>
      </c>
      <c r="B17" s="1" t="s">
        <v>84</v>
      </c>
    </row>
    <row r="18" spans="1:2" x14ac:dyDescent="0.25">
      <c r="A18" s="1" t="s">
        <v>20</v>
      </c>
      <c r="B18" s="1" t="s">
        <v>85</v>
      </c>
    </row>
    <row r="19" spans="1:2" x14ac:dyDescent="0.25">
      <c r="A19" s="1" t="s">
        <v>20</v>
      </c>
      <c r="B19" s="1" t="s">
        <v>86</v>
      </c>
    </row>
    <row r="20" spans="1:2" x14ac:dyDescent="0.25">
      <c r="A20" s="1" t="s">
        <v>20</v>
      </c>
      <c r="B20" s="1" t="s">
        <v>87</v>
      </c>
    </row>
    <row r="21" spans="1:2" x14ac:dyDescent="0.25">
      <c r="A21" s="1" t="s">
        <v>20</v>
      </c>
      <c r="B21" s="1" t="s">
        <v>88</v>
      </c>
    </row>
    <row r="22" spans="1:2" x14ac:dyDescent="0.25">
      <c r="A22" s="1" t="s">
        <v>20</v>
      </c>
      <c r="B22" s="1" t="s">
        <v>89</v>
      </c>
    </row>
    <row r="23" spans="1:2" x14ac:dyDescent="0.25">
      <c r="A23" s="1" t="s">
        <v>20</v>
      </c>
      <c r="B23" s="1" t="s">
        <v>90</v>
      </c>
    </row>
    <row r="24" spans="1:2" x14ac:dyDescent="0.25">
      <c r="A24" s="1" t="s">
        <v>20</v>
      </c>
      <c r="B24" s="1" t="s">
        <v>91</v>
      </c>
    </row>
    <row r="25" spans="1:2" x14ac:dyDescent="0.25">
      <c r="A25" s="1" t="s">
        <v>20</v>
      </c>
      <c r="B25" s="1" t="s">
        <v>92</v>
      </c>
    </row>
    <row r="26" spans="1:2" x14ac:dyDescent="0.25">
      <c r="A26" s="1" t="s">
        <v>20</v>
      </c>
      <c r="B26" s="1" t="s">
        <v>93</v>
      </c>
    </row>
    <row r="27" spans="1:2" x14ac:dyDescent="0.25">
      <c r="A27" s="1" t="s">
        <v>20</v>
      </c>
      <c r="B27" s="1" t="s">
        <v>94</v>
      </c>
    </row>
    <row r="28" spans="1:2" x14ac:dyDescent="0.25">
      <c r="A28" s="1" t="s">
        <v>20</v>
      </c>
      <c r="B28" s="1" t="s">
        <v>95</v>
      </c>
    </row>
    <row r="29" spans="1:2" x14ac:dyDescent="0.25">
      <c r="A29" s="1" t="s">
        <v>20</v>
      </c>
      <c r="B29" s="1" t="s">
        <v>96</v>
      </c>
    </row>
    <row r="30" spans="1:2" x14ac:dyDescent="0.25">
      <c r="A30" s="1" t="s">
        <v>20</v>
      </c>
      <c r="B30" s="1" t="s">
        <v>97</v>
      </c>
    </row>
    <row r="31" spans="1:2" x14ac:dyDescent="0.25">
      <c r="A31" s="1" t="s">
        <v>20</v>
      </c>
      <c r="B31" s="1" t="s">
        <v>98</v>
      </c>
    </row>
    <row r="32" spans="1:2" x14ac:dyDescent="0.25">
      <c r="A32" s="1" t="s">
        <v>20</v>
      </c>
      <c r="B32" s="1" t="s">
        <v>99</v>
      </c>
    </row>
    <row r="33" spans="1:2" x14ac:dyDescent="0.25">
      <c r="A33" s="1" t="s">
        <v>20</v>
      </c>
      <c r="B33" s="1" t="s">
        <v>100</v>
      </c>
    </row>
    <row r="34" spans="1:2" x14ac:dyDescent="0.25">
      <c r="A34" s="1" t="s">
        <v>20</v>
      </c>
      <c r="B34" s="1" t="s">
        <v>101</v>
      </c>
    </row>
    <row r="35" spans="1:2" x14ac:dyDescent="0.25">
      <c r="A35" s="1" t="s">
        <v>20</v>
      </c>
      <c r="B35" s="1" t="s">
        <v>102</v>
      </c>
    </row>
    <row r="36" spans="1:2" x14ac:dyDescent="0.25">
      <c r="A36" s="1" t="s">
        <v>20</v>
      </c>
      <c r="B36" s="1" t="s">
        <v>103</v>
      </c>
    </row>
    <row r="37" spans="1:2" x14ac:dyDescent="0.25">
      <c r="A37" s="1" t="s">
        <v>20</v>
      </c>
      <c r="B37" s="1" t="s">
        <v>104</v>
      </c>
    </row>
    <row r="38" spans="1:2" x14ac:dyDescent="0.25">
      <c r="A38" s="1" t="s">
        <v>20</v>
      </c>
      <c r="B38" s="1" t="s">
        <v>105</v>
      </c>
    </row>
    <row r="39" spans="1:2" x14ac:dyDescent="0.25">
      <c r="A39" s="1" t="s">
        <v>20</v>
      </c>
      <c r="B39" s="1" t="s">
        <v>106</v>
      </c>
    </row>
    <row r="40" spans="1:2" x14ac:dyDescent="0.25">
      <c r="A40" s="1" t="s">
        <v>20</v>
      </c>
      <c r="B40" s="1" t="s">
        <v>107</v>
      </c>
    </row>
    <row r="41" spans="1:2" x14ac:dyDescent="0.25">
      <c r="A41" s="1" t="s">
        <v>20</v>
      </c>
      <c r="B41" s="1" t="s">
        <v>108</v>
      </c>
    </row>
    <row r="42" spans="1:2" x14ac:dyDescent="0.25">
      <c r="A42" s="1" t="s">
        <v>20</v>
      </c>
      <c r="B42" s="1" t="s">
        <v>111</v>
      </c>
    </row>
    <row r="43" spans="1:2" x14ac:dyDescent="0.25">
      <c r="A43" s="1" t="s">
        <v>20</v>
      </c>
      <c r="B43" s="1" t="s">
        <v>112</v>
      </c>
    </row>
    <row r="44" spans="1:2" x14ac:dyDescent="0.25">
      <c r="A44" s="1" t="s">
        <v>20</v>
      </c>
      <c r="B44" s="1" t="s">
        <v>113</v>
      </c>
    </row>
    <row r="45" spans="1:2" x14ac:dyDescent="0.25">
      <c r="A45" s="1" t="s">
        <v>20</v>
      </c>
      <c r="B45" s="1" t="s">
        <v>114</v>
      </c>
    </row>
    <row r="46" spans="1:2" x14ac:dyDescent="0.25">
      <c r="A46" s="1" t="s">
        <v>20</v>
      </c>
      <c r="B46" s="1" t="s">
        <v>115</v>
      </c>
    </row>
    <row r="47" spans="1:2" x14ac:dyDescent="0.25">
      <c r="A47" s="1" t="s">
        <v>20</v>
      </c>
      <c r="B47" s="1" t="s">
        <v>116</v>
      </c>
    </row>
    <row r="48" spans="1:2" x14ac:dyDescent="0.25">
      <c r="A48" s="1" t="s">
        <v>20</v>
      </c>
      <c r="B48" s="1" t="s">
        <v>117</v>
      </c>
    </row>
    <row r="49" spans="1:2" x14ac:dyDescent="0.25">
      <c r="A49" s="1" t="s">
        <v>20</v>
      </c>
      <c r="B49" s="1" t="s">
        <v>118</v>
      </c>
    </row>
    <row r="50" spans="1:2" x14ac:dyDescent="0.25">
      <c r="A50" s="1" t="s">
        <v>20</v>
      </c>
      <c r="B50" s="1" t="s">
        <v>119</v>
      </c>
    </row>
    <row r="51" spans="1:2" x14ac:dyDescent="0.25">
      <c r="A51" s="1" t="s">
        <v>20</v>
      </c>
      <c r="B51" s="1" t="s">
        <v>120</v>
      </c>
    </row>
    <row r="52" spans="1:2" x14ac:dyDescent="0.25">
      <c r="A52" s="1" t="s">
        <v>20</v>
      </c>
      <c r="B52" s="1" t="s">
        <v>121</v>
      </c>
    </row>
    <row r="53" spans="1:2" x14ac:dyDescent="0.25">
      <c r="A53" s="1" t="s">
        <v>20</v>
      </c>
      <c r="B53" s="1" t="s">
        <v>122</v>
      </c>
    </row>
    <row r="54" spans="1:2" x14ac:dyDescent="0.25">
      <c r="A54" s="1" t="s">
        <v>20</v>
      </c>
      <c r="B54" s="1" t="s">
        <v>123</v>
      </c>
    </row>
    <row r="55" spans="1:2" x14ac:dyDescent="0.25">
      <c r="A55" s="1" t="s">
        <v>20</v>
      </c>
      <c r="B55" s="1" t="s">
        <v>124</v>
      </c>
    </row>
    <row r="56" spans="1:2" x14ac:dyDescent="0.25">
      <c r="A56" s="1" t="s">
        <v>20</v>
      </c>
      <c r="B56" s="1" t="s">
        <v>125</v>
      </c>
    </row>
    <row r="57" spans="1:2" x14ac:dyDescent="0.25">
      <c r="A57" s="1" t="s">
        <v>20</v>
      </c>
      <c r="B57" s="1" t="s">
        <v>126</v>
      </c>
    </row>
    <row r="58" spans="1:2" x14ac:dyDescent="0.25">
      <c r="A58" s="1" t="s">
        <v>20</v>
      </c>
      <c r="B58" s="1" t="s">
        <v>127</v>
      </c>
    </row>
    <row r="59" spans="1:2" x14ac:dyDescent="0.25">
      <c r="A59" s="1" t="s">
        <v>20</v>
      </c>
      <c r="B59" s="1" t="s">
        <v>128</v>
      </c>
    </row>
    <row r="60" spans="1:2" x14ac:dyDescent="0.25">
      <c r="A60" s="1" t="s">
        <v>20</v>
      </c>
      <c r="B60" s="1" t="s">
        <v>129</v>
      </c>
    </row>
    <row r="61" spans="1:2" x14ac:dyDescent="0.25">
      <c r="A61" s="1" t="s">
        <v>130</v>
      </c>
      <c r="B61" s="1" t="s">
        <v>32</v>
      </c>
    </row>
    <row r="62" spans="1:2" x14ac:dyDescent="0.25">
      <c r="A62" s="1" t="s">
        <v>130</v>
      </c>
      <c r="B62" s="1" t="s">
        <v>45</v>
      </c>
    </row>
    <row r="63" spans="1:2" x14ac:dyDescent="0.25">
      <c r="A63" s="1" t="s">
        <v>130</v>
      </c>
      <c r="B63" s="1" t="s">
        <v>46</v>
      </c>
    </row>
    <row r="64" spans="1:2" x14ac:dyDescent="0.25">
      <c r="A64" s="1" t="s">
        <v>130</v>
      </c>
      <c r="B64" s="1" t="s">
        <v>47</v>
      </c>
    </row>
    <row r="65" spans="1:2" x14ac:dyDescent="0.25">
      <c r="A65" s="1" t="s">
        <v>130</v>
      </c>
      <c r="B65" s="1" t="s">
        <v>49</v>
      </c>
    </row>
    <row r="66" spans="1:2" x14ac:dyDescent="0.25">
      <c r="A66" s="1" t="s">
        <v>130</v>
      </c>
      <c r="B66" s="1" t="s">
        <v>50</v>
      </c>
    </row>
    <row r="67" spans="1:2" x14ac:dyDescent="0.25">
      <c r="A67" s="1" t="s">
        <v>130</v>
      </c>
      <c r="B67" s="1" t="s">
        <v>51</v>
      </c>
    </row>
    <row r="68" spans="1:2" x14ac:dyDescent="0.25">
      <c r="A68" s="1" t="s">
        <v>130</v>
      </c>
      <c r="B68" s="1" t="s">
        <v>134</v>
      </c>
    </row>
    <row r="69" spans="1:2" x14ac:dyDescent="0.25">
      <c r="A69" s="1" t="s">
        <v>130</v>
      </c>
      <c r="B69" s="1" t="s">
        <v>52</v>
      </c>
    </row>
    <row r="70" spans="1:2" x14ac:dyDescent="0.25">
      <c r="A70" s="1" t="s">
        <v>130</v>
      </c>
      <c r="B70" s="1" t="s">
        <v>53</v>
      </c>
    </row>
    <row r="71" spans="1:2" x14ac:dyDescent="0.25">
      <c r="A71" s="1" t="s">
        <v>130</v>
      </c>
      <c r="B71" s="1" t="s">
        <v>56</v>
      </c>
    </row>
    <row r="72" spans="1:2" x14ac:dyDescent="0.25">
      <c r="A72" s="1" t="s">
        <v>130</v>
      </c>
      <c r="B72" s="1" t="s">
        <v>57</v>
      </c>
    </row>
    <row r="73" spans="1:2" x14ac:dyDescent="0.25">
      <c r="A73" s="1" t="s">
        <v>130</v>
      </c>
      <c r="B73" s="1" t="s">
        <v>82</v>
      </c>
    </row>
    <row r="74" spans="1:2" x14ac:dyDescent="0.25">
      <c r="A74" s="1" t="s">
        <v>130</v>
      </c>
      <c r="B74" s="1" t="s">
        <v>86</v>
      </c>
    </row>
    <row r="75" spans="1:2" x14ac:dyDescent="0.25">
      <c r="A75" s="1" t="s">
        <v>130</v>
      </c>
      <c r="B75" s="1" t="s">
        <v>87</v>
      </c>
    </row>
    <row r="76" spans="1:2" x14ac:dyDescent="0.25">
      <c r="A76" s="1" t="s">
        <v>130</v>
      </c>
      <c r="B76" s="1" t="s">
        <v>88</v>
      </c>
    </row>
    <row r="77" spans="1:2" x14ac:dyDescent="0.25">
      <c r="A77" s="1" t="s">
        <v>130</v>
      </c>
      <c r="B77" s="1" t="s">
        <v>89</v>
      </c>
    </row>
    <row r="78" spans="1:2" x14ac:dyDescent="0.25">
      <c r="A78" s="1" t="s">
        <v>130</v>
      </c>
      <c r="B78" s="1" t="s">
        <v>92</v>
      </c>
    </row>
    <row r="79" spans="1:2" x14ac:dyDescent="0.25">
      <c r="A79" s="1" t="s">
        <v>130</v>
      </c>
      <c r="B79" s="1" t="s">
        <v>93</v>
      </c>
    </row>
    <row r="80" spans="1:2" x14ac:dyDescent="0.25">
      <c r="A80" s="1" t="s">
        <v>130</v>
      </c>
      <c r="B80" s="1" t="s">
        <v>94</v>
      </c>
    </row>
    <row r="81" spans="1:2" x14ac:dyDescent="0.25">
      <c r="A81" s="1" t="s">
        <v>130</v>
      </c>
      <c r="B81" s="1" t="s">
        <v>98</v>
      </c>
    </row>
    <row r="82" spans="1:2" x14ac:dyDescent="0.25">
      <c r="A82" s="1" t="s">
        <v>130</v>
      </c>
      <c r="B82" s="1" t="s">
        <v>99</v>
      </c>
    </row>
    <row r="83" spans="1:2" x14ac:dyDescent="0.25">
      <c r="A83" s="1" t="s">
        <v>130</v>
      </c>
      <c r="B83" s="1" t="s">
        <v>135</v>
      </c>
    </row>
    <row r="84" spans="1:2" x14ac:dyDescent="0.25">
      <c r="A84" s="1" t="s">
        <v>130</v>
      </c>
      <c r="B84" s="1" t="s">
        <v>136</v>
      </c>
    </row>
    <row r="85" spans="1:2" x14ac:dyDescent="0.25">
      <c r="A85" s="1" t="s">
        <v>130</v>
      </c>
      <c r="B85" s="1" t="s">
        <v>102</v>
      </c>
    </row>
    <row r="86" spans="1:2" x14ac:dyDescent="0.25">
      <c r="A86" s="1" t="s">
        <v>130</v>
      </c>
      <c r="B86" s="1" t="s">
        <v>103</v>
      </c>
    </row>
    <row r="87" spans="1:2" x14ac:dyDescent="0.25">
      <c r="A87" s="1" t="s">
        <v>130</v>
      </c>
      <c r="B87" s="1" t="s">
        <v>104</v>
      </c>
    </row>
    <row r="88" spans="1:2" x14ac:dyDescent="0.25">
      <c r="A88" s="1" t="s">
        <v>130</v>
      </c>
      <c r="B88" s="1" t="s">
        <v>105</v>
      </c>
    </row>
    <row r="89" spans="1:2" x14ac:dyDescent="0.25">
      <c r="A89" s="1" t="s">
        <v>130</v>
      </c>
      <c r="B89" s="1" t="s">
        <v>106</v>
      </c>
    </row>
    <row r="90" spans="1:2" x14ac:dyDescent="0.25">
      <c r="A90" s="1" t="s">
        <v>130</v>
      </c>
      <c r="B90" s="1" t="s">
        <v>107</v>
      </c>
    </row>
    <row r="91" spans="1:2" x14ac:dyDescent="0.25">
      <c r="A91" s="1" t="s">
        <v>130</v>
      </c>
      <c r="B91" s="1" t="s">
        <v>108</v>
      </c>
    </row>
    <row r="92" spans="1:2" x14ac:dyDescent="0.25">
      <c r="A92" s="1" t="s">
        <v>130</v>
      </c>
      <c r="B92" s="1" t="s">
        <v>112</v>
      </c>
    </row>
    <row r="93" spans="1:2" x14ac:dyDescent="0.25">
      <c r="A93" s="1" t="s">
        <v>130</v>
      </c>
      <c r="B93" s="1" t="s">
        <v>113</v>
      </c>
    </row>
    <row r="94" spans="1:2" x14ac:dyDescent="0.25">
      <c r="A94" s="1" t="s">
        <v>130</v>
      </c>
      <c r="B94" s="1" t="s">
        <v>114</v>
      </c>
    </row>
    <row r="95" spans="1:2" x14ac:dyDescent="0.25">
      <c r="A95" s="1" t="s">
        <v>130</v>
      </c>
      <c r="B95" s="1" t="s">
        <v>116</v>
      </c>
    </row>
    <row r="96" spans="1:2" x14ac:dyDescent="0.25">
      <c r="A96" s="1" t="s">
        <v>130</v>
      </c>
      <c r="B96" s="1" t="s">
        <v>117</v>
      </c>
    </row>
    <row r="97" spans="1:2" x14ac:dyDescent="0.25">
      <c r="A97" s="1" t="s">
        <v>130</v>
      </c>
      <c r="B97" s="1" t="s">
        <v>118</v>
      </c>
    </row>
    <row r="98" spans="1:2" x14ac:dyDescent="0.25">
      <c r="A98" s="1" t="s">
        <v>130</v>
      </c>
      <c r="B98" s="1" t="s">
        <v>119</v>
      </c>
    </row>
    <row r="99" spans="1:2" x14ac:dyDescent="0.25">
      <c r="A99" s="1" t="s">
        <v>130</v>
      </c>
      <c r="B99" s="1" t="s">
        <v>137</v>
      </c>
    </row>
    <row r="100" spans="1:2" x14ac:dyDescent="0.25">
      <c r="A100" s="1" t="s">
        <v>130</v>
      </c>
      <c r="B100" s="1" t="s">
        <v>121</v>
      </c>
    </row>
    <row r="101" spans="1:2" x14ac:dyDescent="0.25">
      <c r="A101" s="1" t="s">
        <v>130</v>
      </c>
      <c r="B101" s="1" t="s">
        <v>122</v>
      </c>
    </row>
    <row r="102" spans="1:2" x14ac:dyDescent="0.25">
      <c r="A102" s="1" t="s">
        <v>130</v>
      </c>
      <c r="B102" s="1" t="s">
        <v>123</v>
      </c>
    </row>
    <row r="103" spans="1:2" x14ac:dyDescent="0.25">
      <c r="A103" s="1" t="s">
        <v>130</v>
      </c>
      <c r="B103" s="1" t="s">
        <v>124</v>
      </c>
    </row>
    <row r="104" spans="1:2" x14ac:dyDescent="0.25">
      <c r="A104" s="1" t="s">
        <v>138</v>
      </c>
      <c r="B104" s="1" t="s">
        <v>108</v>
      </c>
    </row>
    <row r="105" spans="1:2" x14ac:dyDescent="0.25">
      <c r="A105" s="1" t="s">
        <v>144</v>
      </c>
      <c r="B105" s="1" t="s">
        <v>27</v>
      </c>
    </row>
    <row r="106" spans="1:2" x14ac:dyDescent="0.25">
      <c r="A106" s="1" t="s">
        <v>144</v>
      </c>
      <c r="B106" s="1" t="s">
        <v>32</v>
      </c>
    </row>
    <row r="107" spans="1:2" x14ac:dyDescent="0.25">
      <c r="A107" s="1" t="s">
        <v>144</v>
      </c>
      <c r="B107" s="1" t="s">
        <v>45</v>
      </c>
    </row>
    <row r="108" spans="1:2" x14ac:dyDescent="0.25">
      <c r="A108" s="1" t="s">
        <v>144</v>
      </c>
      <c r="B108" s="1" t="s">
        <v>46</v>
      </c>
    </row>
    <row r="109" spans="1:2" x14ac:dyDescent="0.25">
      <c r="A109" s="1" t="s">
        <v>144</v>
      </c>
      <c r="B109" s="1" t="s">
        <v>47</v>
      </c>
    </row>
    <row r="110" spans="1:2" x14ac:dyDescent="0.25">
      <c r="A110" s="1" t="s">
        <v>144</v>
      </c>
      <c r="B110" s="1" t="s">
        <v>49</v>
      </c>
    </row>
    <row r="111" spans="1:2" x14ac:dyDescent="0.25">
      <c r="A111" s="1" t="s">
        <v>144</v>
      </c>
      <c r="B111" s="1" t="s">
        <v>50</v>
      </c>
    </row>
    <row r="112" spans="1:2" x14ac:dyDescent="0.25">
      <c r="A112" s="1" t="s">
        <v>144</v>
      </c>
      <c r="B112" s="1" t="s">
        <v>51</v>
      </c>
    </row>
    <row r="113" spans="1:2" x14ac:dyDescent="0.25">
      <c r="A113" s="1" t="s">
        <v>144</v>
      </c>
      <c r="B113" s="1" t="s">
        <v>52</v>
      </c>
    </row>
    <row r="114" spans="1:2" x14ac:dyDescent="0.25">
      <c r="A114" s="1" t="s">
        <v>144</v>
      </c>
      <c r="B114" s="1" t="s">
        <v>56</v>
      </c>
    </row>
    <row r="115" spans="1:2" x14ac:dyDescent="0.25">
      <c r="A115" s="1" t="s">
        <v>144</v>
      </c>
      <c r="B115" s="1" t="s">
        <v>57</v>
      </c>
    </row>
    <row r="116" spans="1:2" x14ac:dyDescent="0.25">
      <c r="A116" s="1" t="s">
        <v>144</v>
      </c>
      <c r="B116" s="1" t="s">
        <v>81</v>
      </c>
    </row>
    <row r="117" spans="1:2" x14ac:dyDescent="0.25">
      <c r="A117" s="1" t="s">
        <v>144</v>
      </c>
      <c r="B117" s="1" t="s">
        <v>82</v>
      </c>
    </row>
    <row r="118" spans="1:2" x14ac:dyDescent="0.25">
      <c r="A118" s="1" t="s">
        <v>144</v>
      </c>
      <c r="B118" s="1" t="s">
        <v>84</v>
      </c>
    </row>
    <row r="119" spans="1:2" x14ac:dyDescent="0.25">
      <c r="A119" s="1" t="s">
        <v>144</v>
      </c>
      <c r="B119" s="1" t="s">
        <v>85</v>
      </c>
    </row>
    <row r="120" spans="1:2" x14ac:dyDescent="0.25">
      <c r="A120" s="1" t="s">
        <v>144</v>
      </c>
      <c r="B120" s="1" t="s">
        <v>88</v>
      </c>
    </row>
    <row r="121" spans="1:2" x14ac:dyDescent="0.25">
      <c r="A121" s="1" t="s">
        <v>144</v>
      </c>
      <c r="B121" s="1" t="s">
        <v>89</v>
      </c>
    </row>
    <row r="122" spans="1:2" x14ac:dyDescent="0.25">
      <c r="A122" s="1" t="s">
        <v>144</v>
      </c>
      <c r="B122" s="1" t="s">
        <v>148</v>
      </c>
    </row>
    <row r="123" spans="1:2" x14ac:dyDescent="0.25">
      <c r="A123" s="1" t="s">
        <v>144</v>
      </c>
      <c r="B123" s="1" t="s">
        <v>91</v>
      </c>
    </row>
    <row r="124" spans="1:2" x14ac:dyDescent="0.25">
      <c r="A124" s="1" t="s">
        <v>144</v>
      </c>
      <c r="B124" s="1" t="s">
        <v>92</v>
      </c>
    </row>
    <row r="125" spans="1:2" x14ac:dyDescent="0.25">
      <c r="A125" s="1" t="s">
        <v>144</v>
      </c>
      <c r="B125" s="1" t="s">
        <v>93</v>
      </c>
    </row>
    <row r="126" spans="1:2" x14ac:dyDescent="0.25">
      <c r="A126" s="1" t="s">
        <v>144</v>
      </c>
      <c r="B126" s="1" t="s">
        <v>94</v>
      </c>
    </row>
    <row r="127" spans="1:2" x14ac:dyDescent="0.25">
      <c r="A127" s="1" t="s">
        <v>144</v>
      </c>
      <c r="B127" s="1" t="s">
        <v>95</v>
      </c>
    </row>
    <row r="128" spans="1:2" x14ac:dyDescent="0.25">
      <c r="A128" s="1" t="s">
        <v>144</v>
      </c>
      <c r="B128" s="1" t="s">
        <v>96</v>
      </c>
    </row>
    <row r="129" spans="1:2" x14ac:dyDescent="0.25">
      <c r="A129" s="1" t="s">
        <v>144</v>
      </c>
      <c r="B129" s="1" t="s">
        <v>149</v>
      </c>
    </row>
    <row r="130" spans="1:2" x14ac:dyDescent="0.25">
      <c r="A130" s="1" t="s">
        <v>144</v>
      </c>
      <c r="B130" s="1" t="s">
        <v>98</v>
      </c>
    </row>
    <row r="131" spans="1:2" x14ac:dyDescent="0.25">
      <c r="A131" s="1" t="s">
        <v>144</v>
      </c>
      <c r="B131" s="1" t="s">
        <v>99</v>
      </c>
    </row>
    <row r="132" spans="1:2" x14ac:dyDescent="0.25">
      <c r="A132" s="1" t="s">
        <v>144</v>
      </c>
      <c r="B132" s="1" t="s">
        <v>100</v>
      </c>
    </row>
    <row r="133" spans="1:2" x14ac:dyDescent="0.25">
      <c r="A133" s="1" t="s">
        <v>144</v>
      </c>
      <c r="B133" s="1" t="s">
        <v>101</v>
      </c>
    </row>
    <row r="134" spans="1:2" x14ac:dyDescent="0.25">
      <c r="A134" s="1" t="s">
        <v>144</v>
      </c>
      <c r="B134" s="1" t="s">
        <v>150</v>
      </c>
    </row>
    <row r="135" spans="1:2" x14ac:dyDescent="0.25">
      <c r="A135" s="1" t="s">
        <v>144</v>
      </c>
      <c r="B135" s="1" t="s">
        <v>151</v>
      </c>
    </row>
    <row r="136" spans="1:2" x14ac:dyDescent="0.25">
      <c r="A136" s="1" t="s">
        <v>144</v>
      </c>
      <c r="B136" s="1" t="s">
        <v>102</v>
      </c>
    </row>
    <row r="137" spans="1:2" x14ac:dyDescent="0.25">
      <c r="A137" s="1" t="s">
        <v>144</v>
      </c>
      <c r="B137" s="1" t="s">
        <v>103</v>
      </c>
    </row>
    <row r="138" spans="1:2" x14ac:dyDescent="0.25">
      <c r="A138" s="1" t="s">
        <v>144</v>
      </c>
      <c r="B138" s="1" t="s">
        <v>104</v>
      </c>
    </row>
    <row r="139" spans="1:2" x14ac:dyDescent="0.25">
      <c r="A139" s="1" t="s">
        <v>144</v>
      </c>
      <c r="B139" s="1" t="s">
        <v>105</v>
      </c>
    </row>
    <row r="140" spans="1:2" x14ac:dyDescent="0.25">
      <c r="A140" s="1" t="s">
        <v>144</v>
      </c>
      <c r="B140" s="1" t="s">
        <v>152</v>
      </c>
    </row>
    <row r="141" spans="1:2" x14ac:dyDescent="0.25">
      <c r="A141" s="1" t="s">
        <v>144</v>
      </c>
      <c r="B141" s="1" t="s">
        <v>106</v>
      </c>
    </row>
    <row r="142" spans="1:2" x14ac:dyDescent="0.25">
      <c r="A142" s="1" t="s">
        <v>144</v>
      </c>
      <c r="B142" s="1" t="s">
        <v>107</v>
      </c>
    </row>
    <row r="143" spans="1:2" x14ac:dyDescent="0.25">
      <c r="A143" s="1" t="s">
        <v>144</v>
      </c>
      <c r="B143" s="1" t="s">
        <v>108</v>
      </c>
    </row>
    <row r="144" spans="1:2" x14ac:dyDescent="0.25">
      <c r="A144" s="1" t="s">
        <v>144</v>
      </c>
      <c r="B144" s="1" t="s">
        <v>111</v>
      </c>
    </row>
    <row r="145" spans="1:2" x14ac:dyDescent="0.25">
      <c r="A145" s="1" t="s">
        <v>144</v>
      </c>
      <c r="B145" s="1" t="s">
        <v>153</v>
      </c>
    </row>
    <row r="146" spans="1:2" x14ac:dyDescent="0.25">
      <c r="A146" s="1" t="s">
        <v>144</v>
      </c>
      <c r="B146" s="1" t="s">
        <v>112</v>
      </c>
    </row>
    <row r="147" spans="1:2" x14ac:dyDescent="0.25">
      <c r="A147" s="1" t="s">
        <v>144</v>
      </c>
      <c r="B147" s="1" t="s">
        <v>154</v>
      </c>
    </row>
    <row r="148" spans="1:2" x14ac:dyDescent="0.25">
      <c r="A148" s="1" t="s">
        <v>144</v>
      </c>
      <c r="B148" s="1" t="s">
        <v>155</v>
      </c>
    </row>
    <row r="149" spans="1:2" x14ac:dyDescent="0.25">
      <c r="A149" s="1" t="s">
        <v>144</v>
      </c>
      <c r="B149" s="1" t="s">
        <v>113</v>
      </c>
    </row>
    <row r="150" spans="1:2" x14ac:dyDescent="0.25">
      <c r="A150" s="1" t="s">
        <v>144</v>
      </c>
      <c r="B150" s="1" t="s">
        <v>114</v>
      </c>
    </row>
    <row r="151" spans="1:2" x14ac:dyDescent="0.25">
      <c r="A151" s="1" t="s">
        <v>144</v>
      </c>
      <c r="B151" s="1" t="s">
        <v>115</v>
      </c>
    </row>
    <row r="152" spans="1:2" x14ac:dyDescent="0.25">
      <c r="A152" s="1" t="s">
        <v>144</v>
      </c>
      <c r="B152" s="1" t="s">
        <v>116</v>
      </c>
    </row>
    <row r="153" spans="1:2" x14ac:dyDescent="0.25">
      <c r="A153" s="1" t="s">
        <v>144</v>
      </c>
      <c r="B153" s="1" t="s">
        <v>117</v>
      </c>
    </row>
    <row r="154" spans="1:2" x14ac:dyDescent="0.25">
      <c r="A154" s="1" t="s">
        <v>144</v>
      </c>
      <c r="B154" s="1" t="s">
        <v>119</v>
      </c>
    </row>
    <row r="155" spans="1:2" x14ac:dyDescent="0.25">
      <c r="A155" s="1" t="s">
        <v>144</v>
      </c>
      <c r="B155" s="1" t="s">
        <v>120</v>
      </c>
    </row>
    <row r="156" spans="1:2" x14ac:dyDescent="0.25">
      <c r="A156" s="1" t="s">
        <v>144</v>
      </c>
      <c r="B156" s="1" t="s">
        <v>137</v>
      </c>
    </row>
    <row r="157" spans="1:2" x14ac:dyDescent="0.25">
      <c r="A157" s="1" t="s">
        <v>144</v>
      </c>
      <c r="B157" s="1" t="s">
        <v>158</v>
      </c>
    </row>
    <row r="158" spans="1:2" x14ac:dyDescent="0.25">
      <c r="A158" s="1" t="s">
        <v>144</v>
      </c>
      <c r="B158" s="1" t="s">
        <v>121</v>
      </c>
    </row>
    <row r="159" spans="1:2" x14ac:dyDescent="0.25">
      <c r="A159" s="1" t="s">
        <v>144</v>
      </c>
      <c r="B159" s="1" t="s">
        <v>122</v>
      </c>
    </row>
    <row r="160" spans="1:2" x14ac:dyDescent="0.25">
      <c r="A160" s="1" t="s">
        <v>144</v>
      </c>
      <c r="B160" s="1" t="s">
        <v>123</v>
      </c>
    </row>
    <row r="161" spans="1:2" x14ac:dyDescent="0.25">
      <c r="A161" s="1" t="s">
        <v>144</v>
      </c>
      <c r="B161" s="1" t="s">
        <v>124</v>
      </c>
    </row>
    <row r="162" spans="1:2" x14ac:dyDescent="0.25">
      <c r="A162" s="1" t="s">
        <v>144</v>
      </c>
      <c r="B162" s="1" t="s">
        <v>125</v>
      </c>
    </row>
    <row r="163" spans="1:2" x14ac:dyDescent="0.25">
      <c r="A163" s="1" t="s">
        <v>144</v>
      </c>
      <c r="B163" s="1" t="s">
        <v>126</v>
      </c>
    </row>
    <row r="164" spans="1:2" x14ac:dyDescent="0.25">
      <c r="A164" s="1" t="s">
        <v>144</v>
      </c>
      <c r="B164" s="1" t="s">
        <v>127</v>
      </c>
    </row>
    <row r="165" spans="1:2" x14ac:dyDescent="0.25">
      <c r="A165" s="1" t="s">
        <v>144</v>
      </c>
      <c r="B165" s="1" t="s">
        <v>128</v>
      </c>
    </row>
    <row r="166" spans="1:2" x14ac:dyDescent="0.25">
      <c r="A166" s="1" t="s">
        <v>144</v>
      </c>
      <c r="B166" s="1" t="s">
        <v>129</v>
      </c>
    </row>
    <row r="167" spans="1:2" x14ac:dyDescent="0.25">
      <c r="A167" s="1" t="s">
        <v>369</v>
      </c>
      <c r="B167" s="1" t="s">
        <v>137</v>
      </c>
    </row>
    <row r="168" spans="1:2" x14ac:dyDescent="0.25">
      <c r="A168" s="1" t="s">
        <v>161</v>
      </c>
      <c r="B168" s="1" t="s">
        <v>164</v>
      </c>
    </row>
    <row r="169" spans="1:2" x14ac:dyDescent="0.25">
      <c r="A169" s="1" t="s">
        <v>167</v>
      </c>
      <c r="B169" s="1" t="s">
        <v>137</v>
      </c>
    </row>
    <row r="170" spans="1:2" x14ac:dyDescent="0.25">
      <c r="A170" s="1" t="s">
        <v>173</v>
      </c>
      <c r="B170" s="1" t="s">
        <v>27</v>
      </c>
    </row>
    <row r="171" spans="1:2" x14ac:dyDescent="0.25">
      <c r="A171" s="1" t="s">
        <v>173</v>
      </c>
      <c r="B171" s="1" t="s">
        <v>32</v>
      </c>
    </row>
    <row r="172" spans="1:2" x14ac:dyDescent="0.25">
      <c r="A172" s="1" t="s">
        <v>173</v>
      </c>
      <c r="B172" s="1" t="s">
        <v>45</v>
      </c>
    </row>
    <row r="173" spans="1:2" x14ac:dyDescent="0.25">
      <c r="A173" s="1" t="s">
        <v>173</v>
      </c>
      <c r="B173" s="1" t="s">
        <v>46</v>
      </c>
    </row>
    <row r="174" spans="1:2" x14ac:dyDescent="0.25">
      <c r="A174" s="1" t="s">
        <v>173</v>
      </c>
      <c r="B174" s="1" t="s">
        <v>47</v>
      </c>
    </row>
    <row r="175" spans="1:2" x14ac:dyDescent="0.25">
      <c r="A175" s="1" t="s">
        <v>173</v>
      </c>
      <c r="B175" s="1" t="s">
        <v>49</v>
      </c>
    </row>
    <row r="176" spans="1:2" x14ac:dyDescent="0.25">
      <c r="A176" s="1" t="s">
        <v>173</v>
      </c>
      <c r="B176" s="1" t="s">
        <v>50</v>
      </c>
    </row>
    <row r="177" spans="1:2" x14ac:dyDescent="0.25">
      <c r="A177" s="1" t="s">
        <v>173</v>
      </c>
      <c r="B177" s="1" t="s">
        <v>51</v>
      </c>
    </row>
    <row r="178" spans="1:2" x14ac:dyDescent="0.25">
      <c r="A178" s="1" t="s">
        <v>173</v>
      </c>
      <c r="B178" s="1" t="s">
        <v>52</v>
      </c>
    </row>
    <row r="179" spans="1:2" x14ac:dyDescent="0.25">
      <c r="A179" s="1" t="s">
        <v>173</v>
      </c>
      <c r="B179" s="1" t="s">
        <v>53</v>
      </c>
    </row>
    <row r="180" spans="1:2" x14ac:dyDescent="0.25">
      <c r="A180" s="1" t="s">
        <v>173</v>
      </c>
      <c r="B180" s="1" t="s">
        <v>56</v>
      </c>
    </row>
    <row r="181" spans="1:2" x14ac:dyDescent="0.25">
      <c r="A181" s="1" t="s">
        <v>173</v>
      </c>
      <c r="B181" s="1" t="s">
        <v>57</v>
      </c>
    </row>
    <row r="182" spans="1:2" x14ac:dyDescent="0.25">
      <c r="A182" s="1" t="s">
        <v>173</v>
      </c>
      <c r="B182" s="1" t="s">
        <v>81</v>
      </c>
    </row>
    <row r="183" spans="1:2" x14ac:dyDescent="0.25">
      <c r="A183" s="1" t="s">
        <v>173</v>
      </c>
      <c r="B183" s="1" t="s">
        <v>82</v>
      </c>
    </row>
    <row r="184" spans="1:2" x14ac:dyDescent="0.25">
      <c r="A184" s="1" t="s">
        <v>173</v>
      </c>
      <c r="B184" s="1" t="s">
        <v>84</v>
      </c>
    </row>
    <row r="185" spans="1:2" x14ac:dyDescent="0.25">
      <c r="A185" s="1" t="s">
        <v>173</v>
      </c>
      <c r="B185" s="1" t="s">
        <v>85</v>
      </c>
    </row>
    <row r="186" spans="1:2" x14ac:dyDescent="0.25">
      <c r="A186" s="1" t="s">
        <v>173</v>
      </c>
      <c r="B186" s="1" t="s">
        <v>88</v>
      </c>
    </row>
    <row r="187" spans="1:2" x14ac:dyDescent="0.25">
      <c r="A187" s="1" t="s">
        <v>173</v>
      </c>
      <c r="B187" s="1" t="s">
        <v>89</v>
      </c>
    </row>
    <row r="188" spans="1:2" x14ac:dyDescent="0.25">
      <c r="A188" s="1" t="s">
        <v>173</v>
      </c>
      <c r="B188" s="1" t="s">
        <v>148</v>
      </c>
    </row>
    <row r="189" spans="1:2" x14ac:dyDescent="0.25">
      <c r="A189" s="1" t="s">
        <v>173</v>
      </c>
      <c r="B189" s="1" t="s">
        <v>91</v>
      </c>
    </row>
    <row r="190" spans="1:2" x14ac:dyDescent="0.25">
      <c r="A190" s="1" t="s">
        <v>173</v>
      </c>
      <c r="B190" s="1" t="s">
        <v>92</v>
      </c>
    </row>
    <row r="191" spans="1:2" x14ac:dyDescent="0.25">
      <c r="A191" s="1" t="s">
        <v>173</v>
      </c>
      <c r="B191" s="1" t="s">
        <v>93</v>
      </c>
    </row>
    <row r="192" spans="1:2" x14ac:dyDescent="0.25">
      <c r="A192" s="1" t="s">
        <v>173</v>
      </c>
      <c r="B192" s="1" t="s">
        <v>94</v>
      </c>
    </row>
    <row r="193" spans="1:2" x14ac:dyDescent="0.25">
      <c r="A193" s="1" t="s">
        <v>173</v>
      </c>
      <c r="B193" s="1" t="s">
        <v>95</v>
      </c>
    </row>
    <row r="194" spans="1:2" x14ac:dyDescent="0.25">
      <c r="A194" s="1" t="s">
        <v>173</v>
      </c>
      <c r="B194" s="1" t="s">
        <v>96</v>
      </c>
    </row>
    <row r="195" spans="1:2" x14ac:dyDescent="0.25">
      <c r="A195" s="1" t="s">
        <v>173</v>
      </c>
      <c r="B195" s="1" t="s">
        <v>149</v>
      </c>
    </row>
    <row r="196" spans="1:2" x14ac:dyDescent="0.25">
      <c r="A196" s="1" t="s">
        <v>173</v>
      </c>
      <c r="B196" s="1" t="s">
        <v>98</v>
      </c>
    </row>
    <row r="197" spans="1:2" x14ac:dyDescent="0.25">
      <c r="A197" s="1" t="s">
        <v>173</v>
      </c>
      <c r="B197" s="1" t="s">
        <v>99</v>
      </c>
    </row>
    <row r="198" spans="1:2" x14ac:dyDescent="0.25">
      <c r="A198" s="1" t="s">
        <v>173</v>
      </c>
      <c r="B198" s="1" t="s">
        <v>100</v>
      </c>
    </row>
    <row r="199" spans="1:2" x14ac:dyDescent="0.25">
      <c r="A199" s="1" t="s">
        <v>173</v>
      </c>
      <c r="B199" s="1" t="s">
        <v>101</v>
      </c>
    </row>
    <row r="200" spans="1:2" x14ac:dyDescent="0.25">
      <c r="A200" s="1" t="s">
        <v>173</v>
      </c>
      <c r="B200" s="1" t="s">
        <v>136</v>
      </c>
    </row>
    <row r="201" spans="1:2" x14ac:dyDescent="0.25">
      <c r="A201" s="1" t="s">
        <v>173</v>
      </c>
      <c r="B201" s="1" t="s">
        <v>102</v>
      </c>
    </row>
    <row r="202" spans="1:2" x14ac:dyDescent="0.25">
      <c r="A202" s="1" t="s">
        <v>173</v>
      </c>
      <c r="B202" s="1" t="s">
        <v>103</v>
      </c>
    </row>
    <row r="203" spans="1:2" x14ac:dyDescent="0.25">
      <c r="A203" s="1" t="s">
        <v>173</v>
      </c>
      <c r="B203" s="1" t="s">
        <v>104</v>
      </c>
    </row>
    <row r="204" spans="1:2" x14ac:dyDescent="0.25">
      <c r="A204" s="1" t="s">
        <v>173</v>
      </c>
      <c r="B204" s="1" t="s">
        <v>105</v>
      </c>
    </row>
    <row r="205" spans="1:2" x14ac:dyDescent="0.25">
      <c r="A205" s="1" t="s">
        <v>173</v>
      </c>
      <c r="B205" s="1" t="s">
        <v>106</v>
      </c>
    </row>
    <row r="206" spans="1:2" x14ac:dyDescent="0.25">
      <c r="A206" s="1" t="s">
        <v>173</v>
      </c>
      <c r="B206" s="1" t="s">
        <v>107</v>
      </c>
    </row>
    <row r="207" spans="1:2" x14ac:dyDescent="0.25">
      <c r="A207" s="1" t="s">
        <v>173</v>
      </c>
      <c r="B207" s="1" t="s">
        <v>108</v>
      </c>
    </row>
    <row r="208" spans="1:2" x14ac:dyDescent="0.25">
      <c r="A208" s="1" t="s">
        <v>173</v>
      </c>
      <c r="B208" s="1" t="s">
        <v>111</v>
      </c>
    </row>
    <row r="209" spans="1:2" x14ac:dyDescent="0.25">
      <c r="A209" s="1" t="s">
        <v>173</v>
      </c>
      <c r="B209" s="1" t="s">
        <v>112</v>
      </c>
    </row>
    <row r="210" spans="1:2" x14ac:dyDescent="0.25">
      <c r="A210" s="1" t="s">
        <v>173</v>
      </c>
      <c r="B210" s="1" t="s">
        <v>154</v>
      </c>
    </row>
    <row r="211" spans="1:2" x14ac:dyDescent="0.25">
      <c r="A211" s="1" t="s">
        <v>173</v>
      </c>
      <c r="B211" s="1" t="s">
        <v>113</v>
      </c>
    </row>
    <row r="212" spans="1:2" x14ac:dyDescent="0.25">
      <c r="A212" s="1" t="s">
        <v>173</v>
      </c>
      <c r="B212" s="1" t="s">
        <v>114</v>
      </c>
    </row>
    <row r="213" spans="1:2" x14ac:dyDescent="0.25">
      <c r="A213" s="1" t="s">
        <v>173</v>
      </c>
      <c r="B213" s="1" t="s">
        <v>115</v>
      </c>
    </row>
    <row r="214" spans="1:2" x14ac:dyDescent="0.25">
      <c r="A214" s="1" t="s">
        <v>173</v>
      </c>
      <c r="B214" s="1" t="s">
        <v>116</v>
      </c>
    </row>
    <row r="215" spans="1:2" x14ac:dyDescent="0.25">
      <c r="A215" s="1" t="s">
        <v>173</v>
      </c>
      <c r="B215" s="1" t="s">
        <v>117</v>
      </c>
    </row>
    <row r="216" spans="1:2" x14ac:dyDescent="0.25">
      <c r="A216" s="1" t="s">
        <v>173</v>
      </c>
      <c r="B216" s="1" t="s">
        <v>118</v>
      </c>
    </row>
    <row r="217" spans="1:2" x14ac:dyDescent="0.25">
      <c r="A217" s="1" t="s">
        <v>173</v>
      </c>
      <c r="B217" s="1" t="s">
        <v>119</v>
      </c>
    </row>
    <row r="218" spans="1:2" x14ac:dyDescent="0.25">
      <c r="A218" s="1" t="s">
        <v>173</v>
      </c>
      <c r="B218" s="1" t="s">
        <v>120</v>
      </c>
    </row>
    <row r="219" spans="1:2" x14ac:dyDescent="0.25">
      <c r="A219" s="1" t="s">
        <v>173</v>
      </c>
      <c r="B219" s="1" t="s">
        <v>137</v>
      </c>
    </row>
    <row r="220" spans="1:2" x14ac:dyDescent="0.25">
      <c r="A220" s="1" t="s">
        <v>173</v>
      </c>
      <c r="B220" s="1" t="s">
        <v>158</v>
      </c>
    </row>
    <row r="221" spans="1:2" x14ac:dyDescent="0.25">
      <c r="A221" s="1" t="s">
        <v>173</v>
      </c>
      <c r="B221" s="1" t="s">
        <v>121</v>
      </c>
    </row>
    <row r="222" spans="1:2" x14ac:dyDescent="0.25">
      <c r="A222" s="1" t="s">
        <v>173</v>
      </c>
      <c r="B222" s="1" t="s">
        <v>122</v>
      </c>
    </row>
    <row r="223" spans="1:2" x14ac:dyDescent="0.25">
      <c r="A223" s="1" t="s">
        <v>173</v>
      </c>
      <c r="B223" s="1" t="s">
        <v>123</v>
      </c>
    </row>
    <row r="224" spans="1:2" x14ac:dyDescent="0.25">
      <c r="A224" s="1" t="s">
        <v>173</v>
      </c>
      <c r="B224" s="1" t="s">
        <v>124</v>
      </c>
    </row>
    <row r="225" spans="1:2" x14ac:dyDescent="0.25">
      <c r="A225" s="1" t="s">
        <v>173</v>
      </c>
      <c r="B225" s="1" t="s">
        <v>125</v>
      </c>
    </row>
    <row r="226" spans="1:2" x14ac:dyDescent="0.25">
      <c r="A226" s="1" t="s">
        <v>173</v>
      </c>
      <c r="B226" s="1" t="s">
        <v>126</v>
      </c>
    </row>
    <row r="227" spans="1:2" x14ac:dyDescent="0.25">
      <c r="A227" s="1" t="s">
        <v>173</v>
      </c>
      <c r="B227" s="1" t="s">
        <v>127</v>
      </c>
    </row>
    <row r="228" spans="1:2" x14ac:dyDescent="0.25">
      <c r="A228" s="1" t="s">
        <v>173</v>
      </c>
      <c r="B228" s="1" t="s">
        <v>128</v>
      </c>
    </row>
    <row r="229" spans="1:2" x14ac:dyDescent="0.25">
      <c r="A229" s="1" t="s">
        <v>173</v>
      </c>
      <c r="B229" s="1" t="s">
        <v>129</v>
      </c>
    </row>
    <row r="230" spans="1:2" x14ac:dyDescent="0.25">
      <c r="A230" s="1" t="s">
        <v>177</v>
      </c>
      <c r="B230" s="1" t="s">
        <v>181</v>
      </c>
    </row>
    <row r="231" spans="1:2" x14ac:dyDescent="0.25">
      <c r="A231" s="1" t="s">
        <v>187</v>
      </c>
      <c r="B231" s="1" t="s">
        <v>190</v>
      </c>
    </row>
    <row r="232" spans="1:2" x14ac:dyDescent="0.25">
      <c r="A232" s="1" t="s">
        <v>187</v>
      </c>
      <c r="B232" s="1" t="s">
        <v>200</v>
      </c>
    </row>
    <row r="233" spans="1:2" x14ac:dyDescent="0.25">
      <c r="A233" s="1" t="s">
        <v>187</v>
      </c>
      <c r="B233" s="1" t="s">
        <v>201</v>
      </c>
    </row>
    <row r="234" spans="1:2" x14ac:dyDescent="0.25">
      <c r="A234" s="1" t="s">
        <v>187</v>
      </c>
      <c r="B234" s="1" t="s">
        <v>202</v>
      </c>
    </row>
    <row r="235" spans="1:2" x14ac:dyDescent="0.25">
      <c r="A235" s="1" t="s">
        <v>187</v>
      </c>
      <c r="B235" s="1" t="s">
        <v>203</v>
      </c>
    </row>
    <row r="236" spans="1:2" x14ac:dyDescent="0.25">
      <c r="A236" s="1" t="s">
        <v>204</v>
      </c>
      <c r="B236" s="1" t="s">
        <v>207</v>
      </c>
    </row>
    <row r="237" spans="1:2" x14ac:dyDescent="0.25">
      <c r="A237" s="1" t="s">
        <v>204</v>
      </c>
      <c r="B237" s="1" t="s">
        <v>190</v>
      </c>
    </row>
    <row r="238" spans="1:2" x14ac:dyDescent="0.25">
      <c r="A238" s="1" t="s">
        <v>204</v>
      </c>
      <c r="B238" s="1" t="s">
        <v>200</v>
      </c>
    </row>
    <row r="239" spans="1:2" x14ac:dyDescent="0.25">
      <c r="A239" s="1" t="s">
        <v>204</v>
      </c>
      <c r="B239" s="1" t="s">
        <v>201</v>
      </c>
    </row>
    <row r="240" spans="1:2" x14ac:dyDescent="0.25">
      <c r="A240" s="1" t="s">
        <v>210</v>
      </c>
      <c r="B240" s="1" t="s">
        <v>181</v>
      </c>
    </row>
    <row r="241" spans="1:2" x14ac:dyDescent="0.25">
      <c r="A241" s="1" t="s">
        <v>213</v>
      </c>
      <c r="B241" s="1" t="s">
        <v>190</v>
      </c>
    </row>
    <row r="242" spans="1:2" x14ac:dyDescent="0.25">
      <c r="A242" s="1" t="s">
        <v>224</v>
      </c>
      <c r="B242" s="1" t="s">
        <v>200</v>
      </c>
    </row>
    <row r="243" spans="1:2" x14ac:dyDescent="0.25">
      <c r="A243" s="1" t="s">
        <v>224</v>
      </c>
      <c r="B243" s="1" t="s">
        <v>190</v>
      </c>
    </row>
    <row r="244" spans="1:2" x14ac:dyDescent="0.25">
      <c r="A244" s="1" t="s">
        <v>224</v>
      </c>
      <c r="B244" s="1" t="s">
        <v>240</v>
      </c>
    </row>
    <row r="245" spans="1:2" x14ac:dyDescent="0.25">
      <c r="A245" s="1" t="s">
        <v>224</v>
      </c>
      <c r="B245" s="1" t="s">
        <v>246</v>
      </c>
    </row>
    <row r="246" spans="1:2" x14ac:dyDescent="0.25">
      <c r="A246" s="1" t="s">
        <v>224</v>
      </c>
      <c r="B246" s="1" t="s">
        <v>241</v>
      </c>
    </row>
    <row r="247" spans="1:2" x14ac:dyDescent="0.25">
      <c r="A247" s="1" t="s">
        <v>224</v>
      </c>
      <c r="B247" s="1" t="s">
        <v>242</v>
      </c>
    </row>
    <row r="248" spans="1:2" x14ac:dyDescent="0.25">
      <c r="A248" s="1" t="s">
        <v>224</v>
      </c>
      <c r="B248" s="1" t="s">
        <v>243</v>
      </c>
    </row>
    <row r="249" spans="1:2" x14ac:dyDescent="0.25">
      <c r="A249" s="1" t="s">
        <v>224</v>
      </c>
      <c r="B249" s="1" t="s">
        <v>244</v>
      </c>
    </row>
    <row r="250" spans="1:2" x14ac:dyDescent="0.25">
      <c r="A250" s="1" t="s">
        <v>224</v>
      </c>
      <c r="B250" s="1" t="s">
        <v>245</v>
      </c>
    </row>
    <row r="251" spans="1:2" x14ac:dyDescent="0.25">
      <c r="A251" s="1" t="s">
        <v>224</v>
      </c>
      <c r="B251" s="1" t="s">
        <v>181</v>
      </c>
    </row>
    <row r="252" spans="1:2" x14ac:dyDescent="0.25">
      <c r="A252" s="1" t="s">
        <v>247</v>
      </c>
      <c r="B252" s="1" t="s">
        <v>53</v>
      </c>
    </row>
    <row r="253" spans="1:2" x14ac:dyDescent="0.25">
      <c r="A253" s="1" t="s">
        <v>247</v>
      </c>
      <c r="B253" s="1" t="s">
        <v>263</v>
      </c>
    </row>
    <row r="254" spans="1:2" x14ac:dyDescent="0.25">
      <c r="A254" s="1" t="s">
        <v>247</v>
      </c>
      <c r="B254" s="1" t="s">
        <v>269</v>
      </c>
    </row>
    <row r="255" spans="1:2" x14ac:dyDescent="0.25">
      <c r="A255" s="1" t="s">
        <v>247</v>
      </c>
      <c r="B255" s="1" t="s">
        <v>270</v>
      </c>
    </row>
    <row r="256" spans="1:2" x14ac:dyDescent="0.25">
      <c r="A256" s="1" t="s">
        <v>247</v>
      </c>
      <c r="B256" s="1" t="s">
        <v>271</v>
      </c>
    </row>
    <row r="257" spans="1:2" x14ac:dyDescent="0.25">
      <c r="A257" s="1" t="s">
        <v>247</v>
      </c>
      <c r="B257" s="1" t="s">
        <v>272</v>
      </c>
    </row>
    <row r="258" spans="1:2" x14ac:dyDescent="0.25">
      <c r="A258" s="1" t="s">
        <v>247</v>
      </c>
      <c r="B258" s="1" t="s">
        <v>273</v>
      </c>
    </row>
    <row r="259" spans="1:2" x14ac:dyDescent="0.25">
      <c r="A259" s="1" t="s">
        <v>247</v>
      </c>
      <c r="B259" s="1" t="s">
        <v>279</v>
      </c>
    </row>
    <row r="260" spans="1:2" x14ac:dyDescent="0.25">
      <c r="A260" s="1" t="s">
        <v>247</v>
      </c>
      <c r="B260" s="1" t="s">
        <v>137</v>
      </c>
    </row>
    <row r="261" spans="1:2" x14ac:dyDescent="0.25">
      <c r="A261" s="1" t="s">
        <v>281</v>
      </c>
      <c r="B261" s="1" t="s">
        <v>53</v>
      </c>
    </row>
    <row r="262" spans="1:2" x14ac:dyDescent="0.25">
      <c r="A262" s="1" t="s">
        <v>281</v>
      </c>
      <c r="B262" s="1" t="s">
        <v>263</v>
      </c>
    </row>
    <row r="263" spans="1:2" x14ac:dyDescent="0.25">
      <c r="A263" s="1" t="s">
        <v>281</v>
      </c>
      <c r="B263" s="1" t="s">
        <v>269</v>
      </c>
    </row>
    <row r="264" spans="1:2" x14ac:dyDescent="0.25">
      <c r="A264" s="1" t="s">
        <v>281</v>
      </c>
      <c r="B264" s="1" t="s">
        <v>286</v>
      </c>
    </row>
    <row r="265" spans="1:2" x14ac:dyDescent="0.25">
      <c r="A265" s="1" t="s">
        <v>281</v>
      </c>
      <c r="B265" s="1" t="s">
        <v>270</v>
      </c>
    </row>
    <row r="266" spans="1:2" x14ac:dyDescent="0.25">
      <c r="A266" s="1" t="s">
        <v>281</v>
      </c>
      <c r="B266" s="1" t="s">
        <v>137</v>
      </c>
    </row>
    <row r="267" spans="1:2" x14ac:dyDescent="0.25">
      <c r="A267" s="1" t="s">
        <v>287</v>
      </c>
      <c r="B267" s="1" t="s">
        <v>53</v>
      </c>
    </row>
    <row r="268" spans="1:2" x14ac:dyDescent="0.25">
      <c r="A268" s="1" t="s">
        <v>287</v>
      </c>
      <c r="B268" s="1" t="s">
        <v>269</v>
      </c>
    </row>
    <row r="269" spans="1:2" x14ac:dyDescent="0.25">
      <c r="A269" s="1" t="s">
        <v>287</v>
      </c>
      <c r="B269" s="1" t="s">
        <v>271</v>
      </c>
    </row>
    <row r="270" spans="1:2" x14ac:dyDescent="0.25">
      <c r="A270" s="1" t="s">
        <v>287</v>
      </c>
      <c r="B270" s="1" t="s">
        <v>303</v>
      </c>
    </row>
    <row r="271" spans="1:2" x14ac:dyDescent="0.25">
      <c r="A271" s="1" t="s">
        <v>287</v>
      </c>
      <c r="B271" s="1" t="s">
        <v>304</v>
      </c>
    </row>
    <row r="272" spans="1:2" x14ac:dyDescent="0.25">
      <c r="A272" s="1" t="s">
        <v>287</v>
      </c>
      <c r="B272" s="1" t="s">
        <v>273</v>
      </c>
    </row>
    <row r="273" spans="1:2" x14ac:dyDescent="0.25">
      <c r="A273" s="1" t="s">
        <v>287</v>
      </c>
      <c r="B273" s="1" t="s">
        <v>137</v>
      </c>
    </row>
    <row r="274" spans="1:2" x14ac:dyDescent="0.25">
      <c r="A274" s="1" t="s">
        <v>305</v>
      </c>
      <c r="B274" s="1" t="s">
        <v>263</v>
      </c>
    </row>
    <row r="275" spans="1:2" x14ac:dyDescent="0.25">
      <c r="A275" s="1" t="s">
        <v>310</v>
      </c>
      <c r="B275" s="1" t="s">
        <v>53</v>
      </c>
    </row>
    <row r="276" spans="1:2" x14ac:dyDescent="0.25">
      <c r="A276" s="1" t="s">
        <v>310</v>
      </c>
      <c r="B276" s="1" t="s">
        <v>137</v>
      </c>
    </row>
    <row r="277" spans="1:2" x14ac:dyDescent="0.25">
      <c r="A277" s="1" t="s">
        <v>314</v>
      </c>
      <c r="B277" s="1" t="s">
        <v>263</v>
      </c>
    </row>
    <row r="278" spans="1:2" x14ac:dyDescent="0.25">
      <c r="A278" s="1" t="s">
        <v>314</v>
      </c>
      <c r="B278" s="1" t="s">
        <v>269</v>
      </c>
    </row>
    <row r="279" spans="1:2" x14ac:dyDescent="0.25">
      <c r="A279" s="1" t="s">
        <v>314</v>
      </c>
      <c r="B279" s="1" t="s">
        <v>270</v>
      </c>
    </row>
    <row r="280" spans="1:2" x14ac:dyDescent="0.25">
      <c r="A280" s="1" t="s">
        <v>314</v>
      </c>
      <c r="B280" s="1" t="s">
        <v>271</v>
      </c>
    </row>
    <row r="281" spans="1:2" x14ac:dyDescent="0.25">
      <c r="A281" s="1" t="s">
        <v>314</v>
      </c>
      <c r="B281" s="1" t="s">
        <v>273</v>
      </c>
    </row>
    <row r="282" spans="1:2" x14ac:dyDescent="0.25">
      <c r="A282" s="1" t="s">
        <v>314</v>
      </c>
      <c r="B282" s="1" t="s">
        <v>137</v>
      </c>
    </row>
    <row r="283" spans="1:2" x14ac:dyDescent="0.25">
      <c r="A283" s="1" t="s">
        <v>318</v>
      </c>
      <c r="B283" s="1" t="s">
        <v>137</v>
      </c>
    </row>
    <row r="284" spans="1:2" x14ac:dyDescent="0.25">
      <c r="A284" s="1" t="s">
        <v>323</v>
      </c>
      <c r="B284" s="1" t="s">
        <v>137</v>
      </c>
    </row>
    <row r="285" spans="1:2" x14ac:dyDescent="0.25">
      <c r="A285" s="1" t="s">
        <v>326</v>
      </c>
      <c r="B285" s="1" t="s">
        <v>330</v>
      </c>
    </row>
    <row r="286" spans="1:2" x14ac:dyDescent="0.25">
      <c r="A286" s="1" t="s">
        <v>337</v>
      </c>
      <c r="B286" s="1" t="s">
        <v>271</v>
      </c>
    </row>
    <row r="287" spans="1:2" x14ac:dyDescent="0.25">
      <c r="A287" s="1" t="s">
        <v>342</v>
      </c>
      <c r="B287" s="1" t="s">
        <v>263</v>
      </c>
    </row>
    <row r="288" spans="1:2" x14ac:dyDescent="0.25">
      <c r="A288" s="1" t="s">
        <v>342</v>
      </c>
      <c r="B288" s="1" t="s">
        <v>269</v>
      </c>
    </row>
    <row r="289" spans="1:2" x14ac:dyDescent="0.25">
      <c r="A289" s="1" t="s">
        <v>342</v>
      </c>
      <c r="B289" s="1" t="s">
        <v>345</v>
      </c>
    </row>
    <row r="290" spans="1:2" x14ac:dyDescent="0.25">
      <c r="A290" s="1" t="s">
        <v>342</v>
      </c>
      <c r="B290" s="1" t="s">
        <v>270</v>
      </c>
    </row>
    <row r="291" spans="1:2" x14ac:dyDescent="0.25">
      <c r="A291" s="1" t="s">
        <v>342</v>
      </c>
      <c r="B291" s="1" t="s">
        <v>273</v>
      </c>
    </row>
    <row r="292" spans="1:2" x14ac:dyDescent="0.25">
      <c r="A292" s="1" t="s">
        <v>342</v>
      </c>
      <c r="B292" s="1" t="s">
        <v>137</v>
      </c>
    </row>
    <row r="293" spans="1:2" x14ac:dyDescent="0.25">
      <c r="A293" s="1" t="s">
        <v>346</v>
      </c>
      <c r="B293" s="1" t="s">
        <v>137</v>
      </c>
    </row>
    <row r="294" spans="1:2" x14ac:dyDescent="0.25">
      <c r="A294" s="1" t="s">
        <v>351</v>
      </c>
      <c r="B294" s="1" t="s">
        <v>263</v>
      </c>
    </row>
    <row r="295" spans="1:2" x14ac:dyDescent="0.25">
      <c r="A295" s="1" t="s">
        <v>351</v>
      </c>
      <c r="B295" s="1" t="s">
        <v>269</v>
      </c>
    </row>
    <row r="296" spans="1:2" x14ac:dyDescent="0.25">
      <c r="A296" s="1" t="s">
        <v>351</v>
      </c>
      <c r="B296" s="1" t="s">
        <v>270</v>
      </c>
    </row>
    <row r="297" spans="1:2" x14ac:dyDescent="0.25">
      <c r="A297" s="1" t="s">
        <v>355</v>
      </c>
      <c r="B297" s="1" t="s">
        <v>273</v>
      </c>
    </row>
    <row r="298" spans="1:2" x14ac:dyDescent="0.25">
      <c r="A298" s="1" t="s">
        <v>355</v>
      </c>
      <c r="B298" s="1" t="s">
        <v>137</v>
      </c>
    </row>
    <row r="299" spans="1:2" x14ac:dyDescent="0.25">
      <c r="A299" s="1" t="s">
        <v>359</v>
      </c>
      <c r="B299" s="1" t="s">
        <v>271</v>
      </c>
    </row>
    <row r="300" spans="1:2" x14ac:dyDescent="0.25">
      <c r="A300" s="1" t="s">
        <v>364</v>
      </c>
      <c r="B300" s="1" t="s">
        <v>271</v>
      </c>
    </row>
    <row r="301" spans="1:2" x14ac:dyDescent="0.25">
      <c r="A301" s="1" t="s">
        <v>364</v>
      </c>
      <c r="B301" s="1" t="s">
        <v>273</v>
      </c>
    </row>
    <row r="302" spans="1:2" x14ac:dyDescent="0.25">
      <c r="A302" s="1" t="s">
        <v>364</v>
      </c>
      <c r="B302" s="1" t="s">
        <v>137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87FC-73FA-47ED-8032-54AF25908F67}">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1FA7-37F8-4910-BE38-5452086DCAB4}">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F371-4707-47CC-978B-0A9746F56050}">
  <dimension ref="A1:G3137"/>
  <sheetViews>
    <sheetView workbookViewId="0">
      <selection sqref="A1:G3137"/>
    </sheetView>
  </sheetViews>
  <sheetFormatPr defaultRowHeight="15" x14ac:dyDescent="0.25"/>
  <cols>
    <col min="1" max="1" width="12.7109375" bestFit="1" customWidth="1"/>
    <col min="2" max="2" width="81.140625" bestFit="1" customWidth="1"/>
    <col min="3" max="3" width="56.5703125" bestFit="1" customWidth="1"/>
    <col min="4" max="4" width="12.5703125" bestFit="1" customWidth="1"/>
    <col min="5" max="5" width="19.7109375" bestFit="1" customWidth="1"/>
    <col min="6" max="6" width="31.28515625" bestFit="1" customWidth="1"/>
    <col min="7" max="7" width="81.140625" bestFit="1" customWidth="1"/>
  </cols>
  <sheetData>
    <row r="1" spans="1:7" x14ac:dyDescent="0.25">
      <c r="A1" s="1" t="s">
        <v>367</v>
      </c>
      <c r="B1" s="1" t="s">
        <v>1</v>
      </c>
      <c r="C1" s="1" t="s">
        <v>2</v>
      </c>
      <c r="D1" s="1" t="s">
        <v>3</v>
      </c>
      <c r="E1" s="1" t="s">
        <v>4</v>
      </c>
      <c r="F1" s="1" t="s">
        <v>5</v>
      </c>
      <c r="G1" s="1" t="s">
        <v>6</v>
      </c>
    </row>
    <row r="2" spans="1:7" x14ac:dyDescent="0.25">
      <c r="A2" s="1" t="s">
        <v>7</v>
      </c>
      <c r="B2" s="1" t="s">
        <v>14</v>
      </c>
      <c r="C2" s="1" t="s">
        <v>15</v>
      </c>
      <c r="D2" s="1" t="s">
        <v>16</v>
      </c>
      <c r="E2" s="1" t="s">
        <v>17</v>
      </c>
      <c r="F2" s="1" t="s">
        <v>18</v>
      </c>
      <c r="G2" s="1" t="s">
        <v>19</v>
      </c>
    </row>
    <row r="3" spans="1:7" x14ac:dyDescent="0.25">
      <c r="A3" s="1" t="s">
        <v>20</v>
      </c>
      <c r="B3" s="1" t="s">
        <v>376</v>
      </c>
      <c r="C3" s="1" t="s">
        <v>28</v>
      </c>
      <c r="D3" s="1" t="s">
        <v>29</v>
      </c>
      <c r="E3" s="1" t="s">
        <v>30</v>
      </c>
      <c r="F3" s="1" t="s">
        <v>41</v>
      </c>
      <c r="G3" s="1" t="s">
        <v>31</v>
      </c>
    </row>
    <row r="4" spans="1:7" x14ac:dyDescent="0.25">
      <c r="A4" s="1" t="s">
        <v>20</v>
      </c>
      <c r="B4" s="1" t="s">
        <v>376</v>
      </c>
      <c r="C4" s="1" t="s">
        <v>411</v>
      </c>
      <c r="D4" s="1" t="s">
        <v>29</v>
      </c>
      <c r="E4" s="1" t="s">
        <v>30</v>
      </c>
      <c r="F4" s="1" t="s">
        <v>41</v>
      </c>
      <c r="G4" s="1" t="s">
        <v>31</v>
      </c>
    </row>
    <row r="5" spans="1:7" x14ac:dyDescent="0.25">
      <c r="A5" s="1" t="s">
        <v>20</v>
      </c>
      <c r="B5" s="1" t="s">
        <v>376</v>
      </c>
      <c r="C5" s="1" t="s">
        <v>412</v>
      </c>
      <c r="D5" s="1" t="s">
        <v>29</v>
      </c>
      <c r="E5" s="1" t="s">
        <v>30</v>
      </c>
      <c r="F5" s="1" t="s">
        <v>41</v>
      </c>
      <c r="G5" s="1" t="s">
        <v>31</v>
      </c>
    </row>
    <row r="6" spans="1:7" x14ac:dyDescent="0.25">
      <c r="A6" s="1" t="s">
        <v>20</v>
      </c>
      <c r="B6" s="1" t="s">
        <v>376</v>
      </c>
      <c r="C6" s="1" t="s">
        <v>413</v>
      </c>
      <c r="D6" s="1" t="s">
        <v>29</v>
      </c>
      <c r="E6" s="1" t="s">
        <v>30</v>
      </c>
      <c r="F6" s="1" t="s">
        <v>41</v>
      </c>
      <c r="G6" s="1" t="s">
        <v>31</v>
      </c>
    </row>
    <row r="7" spans="1:7" x14ac:dyDescent="0.25">
      <c r="A7" s="1" t="s">
        <v>20</v>
      </c>
      <c r="B7" s="1" t="s">
        <v>376</v>
      </c>
      <c r="C7" s="1" t="s">
        <v>414</v>
      </c>
      <c r="D7" s="1" t="s">
        <v>29</v>
      </c>
      <c r="E7" s="1" t="s">
        <v>30</v>
      </c>
      <c r="F7" s="1" t="s">
        <v>41</v>
      </c>
      <c r="G7" s="1" t="s">
        <v>31</v>
      </c>
    </row>
    <row r="8" spans="1:7" x14ac:dyDescent="0.25">
      <c r="A8" s="1" t="s">
        <v>20</v>
      </c>
      <c r="B8" s="1" t="s">
        <v>376</v>
      </c>
      <c r="C8" s="1" t="s">
        <v>415</v>
      </c>
      <c r="D8" s="1" t="s">
        <v>29</v>
      </c>
      <c r="E8" s="1" t="s">
        <v>30</v>
      </c>
      <c r="F8" s="1" t="s">
        <v>41</v>
      </c>
      <c r="G8" s="1" t="s">
        <v>31</v>
      </c>
    </row>
    <row r="9" spans="1:7" x14ac:dyDescent="0.25">
      <c r="A9" s="1" t="s">
        <v>20</v>
      </c>
      <c r="B9" s="1" t="s">
        <v>376</v>
      </c>
      <c r="C9" s="1" t="s">
        <v>416</v>
      </c>
      <c r="D9" s="1" t="s">
        <v>29</v>
      </c>
      <c r="E9" s="1" t="s">
        <v>30</v>
      </c>
      <c r="F9" s="1" t="s">
        <v>41</v>
      </c>
      <c r="G9" s="1" t="s">
        <v>31</v>
      </c>
    </row>
    <row r="10" spans="1:7" x14ac:dyDescent="0.25">
      <c r="A10" s="1" t="s">
        <v>20</v>
      </c>
      <c r="B10" s="1" t="s">
        <v>376</v>
      </c>
      <c r="C10" s="1" t="s">
        <v>417</v>
      </c>
      <c r="D10" s="1" t="s">
        <v>29</v>
      </c>
      <c r="E10" s="1" t="s">
        <v>30</v>
      </c>
      <c r="F10" s="1" t="s">
        <v>41</v>
      </c>
      <c r="G10" s="1" t="s">
        <v>31</v>
      </c>
    </row>
    <row r="11" spans="1:7" x14ac:dyDescent="0.25">
      <c r="A11" s="1" t="s">
        <v>20</v>
      </c>
      <c r="B11" s="1" t="s">
        <v>376</v>
      </c>
      <c r="C11" s="1" t="s">
        <v>418</v>
      </c>
      <c r="D11" s="1" t="s">
        <v>29</v>
      </c>
      <c r="E11" s="1" t="s">
        <v>30</v>
      </c>
      <c r="F11" s="1" t="s">
        <v>41</v>
      </c>
      <c r="G11" s="1" t="s">
        <v>31</v>
      </c>
    </row>
    <row r="12" spans="1:7" x14ac:dyDescent="0.25">
      <c r="A12" s="1" t="s">
        <v>20</v>
      </c>
      <c r="B12" s="1" t="s">
        <v>376</v>
      </c>
      <c r="C12" s="1" t="s">
        <v>419</v>
      </c>
      <c r="D12" s="1" t="s">
        <v>29</v>
      </c>
      <c r="E12" s="1" t="s">
        <v>30</v>
      </c>
      <c r="F12" s="1" t="s">
        <v>41</v>
      </c>
      <c r="G12" s="1" t="s">
        <v>31</v>
      </c>
    </row>
    <row r="13" spans="1:7" x14ac:dyDescent="0.25">
      <c r="A13" s="1" t="s">
        <v>20</v>
      </c>
      <c r="B13" s="1" t="s">
        <v>376</v>
      </c>
      <c r="C13" s="1" t="s">
        <v>420</v>
      </c>
      <c r="D13" s="1" t="s">
        <v>29</v>
      </c>
      <c r="E13" s="1" t="s">
        <v>30</v>
      </c>
      <c r="F13" s="1" t="s">
        <v>41</v>
      </c>
      <c r="G13" s="1" t="s">
        <v>31</v>
      </c>
    </row>
    <row r="14" spans="1:7" x14ac:dyDescent="0.25">
      <c r="A14" s="1" t="s">
        <v>20</v>
      </c>
      <c r="B14" s="1" t="s">
        <v>376</v>
      </c>
      <c r="C14" s="1" t="s">
        <v>421</v>
      </c>
      <c r="D14" s="1" t="s">
        <v>29</v>
      </c>
      <c r="E14" s="1" t="s">
        <v>30</v>
      </c>
      <c r="F14" s="1" t="s">
        <v>41</v>
      </c>
      <c r="G14" s="1" t="s">
        <v>31</v>
      </c>
    </row>
    <row r="15" spans="1:7" x14ac:dyDescent="0.25">
      <c r="A15" s="1" t="s">
        <v>20</v>
      </c>
      <c r="B15" s="1" t="s">
        <v>376</v>
      </c>
      <c r="C15" s="1" t="s">
        <v>422</v>
      </c>
      <c r="D15" s="1" t="s">
        <v>29</v>
      </c>
      <c r="E15" s="1" t="s">
        <v>30</v>
      </c>
      <c r="F15" s="1" t="s">
        <v>41</v>
      </c>
      <c r="G15" s="1" t="s">
        <v>31</v>
      </c>
    </row>
    <row r="16" spans="1:7" x14ac:dyDescent="0.25">
      <c r="A16" s="1" t="s">
        <v>20</v>
      </c>
      <c r="B16" s="1" t="s">
        <v>376</v>
      </c>
      <c r="C16" s="1" t="s">
        <v>423</v>
      </c>
      <c r="D16" s="1" t="s">
        <v>29</v>
      </c>
      <c r="E16" s="1" t="s">
        <v>30</v>
      </c>
      <c r="F16" s="1" t="s">
        <v>41</v>
      </c>
      <c r="G16" s="1" t="s">
        <v>31</v>
      </c>
    </row>
    <row r="17" spans="1:7" x14ac:dyDescent="0.25">
      <c r="A17" s="1" t="s">
        <v>20</v>
      </c>
      <c r="B17" s="1" t="s">
        <v>376</v>
      </c>
      <c r="C17" s="1" t="s">
        <v>424</v>
      </c>
      <c r="D17" s="1" t="s">
        <v>29</v>
      </c>
      <c r="E17" s="1" t="s">
        <v>30</v>
      </c>
      <c r="F17" s="1" t="s">
        <v>41</v>
      </c>
      <c r="G17" s="1" t="s">
        <v>31</v>
      </c>
    </row>
    <row r="18" spans="1:7" x14ac:dyDescent="0.25">
      <c r="A18" s="1" t="s">
        <v>20</v>
      </c>
      <c r="B18" s="1" t="s">
        <v>376</v>
      </c>
      <c r="C18" s="1" t="s">
        <v>425</v>
      </c>
      <c r="D18" s="1" t="s">
        <v>29</v>
      </c>
      <c r="E18" s="1" t="s">
        <v>30</v>
      </c>
      <c r="F18" s="1" t="s">
        <v>41</v>
      </c>
      <c r="G18" s="1" t="s">
        <v>31</v>
      </c>
    </row>
    <row r="19" spans="1:7" x14ac:dyDescent="0.25">
      <c r="A19" s="1" t="s">
        <v>20</v>
      </c>
      <c r="B19" s="1" t="s">
        <v>376</v>
      </c>
      <c r="C19" s="1" t="s">
        <v>426</v>
      </c>
      <c r="D19" s="1" t="s">
        <v>29</v>
      </c>
      <c r="E19" s="1" t="s">
        <v>30</v>
      </c>
      <c r="F19" s="1" t="s">
        <v>41</v>
      </c>
      <c r="G19" s="1" t="s">
        <v>31</v>
      </c>
    </row>
    <row r="20" spans="1:7" x14ac:dyDescent="0.25">
      <c r="A20" s="1" t="s">
        <v>20</v>
      </c>
      <c r="B20" s="1" t="s">
        <v>376</v>
      </c>
      <c r="C20" s="1" t="s">
        <v>427</v>
      </c>
      <c r="D20" s="1" t="s">
        <v>29</v>
      </c>
      <c r="E20" s="1" t="s">
        <v>30</v>
      </c>
      <c r="F20" s="1" t="s">
        <v>41</v>
      </c>
      <c r="G20" s="1" t="s">
        <v>31</v>
      </c>
    </row>
    <row r="21" spans="1:7" x14ac:dyDescent="0.25">
      <c r="A21" s="1" t="s">
        <v>20</v>
      </c>
      <c r="B21" s="1" t="s">
        <v>376</v>
      </c>
      <c r="C21" s="1" t="s">
        <v>428</v>
      </c>
      <c r="D21" s="1" t="s">
        <v>29</v>
      </c>
      <c r="E21" s="1" t="s">
        <v>30</v>
      </c>
      <c r="F21" s="1" t="s">
        <v>41</v>
      </c>
      <c r="G21" s="1" t="s">
        <v>31</v>
      </c>
    </row>
    <row r="22" spans="1:7" x14ac:dyDescent="0.25">
      <c r="A22" s="1" t="s">
        <v>20</v>
      </c>
      <c r="B22" s="1" t="s">
        <v>376</v>
      </c>
      <c r="C22" s="1" t="s">
        <v>429</v>
      </c>
      <c r="D22" s="1" t="s">
        <v>29</v>
      </c>
      <c r="E22" s="1" t="s">
        <v>30</v>
      </c>
      <c r="F22" s="1" t="s">
        <v>41</v>
      </c>
      <c r="G22" s="1" t="s">
        <v>31</v>
      </c>
    </row>
    <row r="23" spans="1:7" x14ac:dyDescent="0.25">
      <c r="A23" s="1" t="s">
        <v>20</v>
      </c>
      <c r="B23" s="1" t="s">
        <v>376</v>
      </c>
      <c r="C23" s="1" t="s">
        <v>430</v>
      </c>
      <c r="D23" s="1" t="s">
        <v>29</v>
      </c>
      <c r="E23" s="1" t="s">
        <v>30</v>
      </c>
      <c r="F23" s="1" t="s">
        <v>41</v>
      </c>
      <c r="G23" s="1" t="s">
        <v>31</v>
      </c>
    </row>
    <row r="24" spans="1:7" x14ac:dyDescent="0.25">
      <c r="A24" s="1" t="s">
        <v>20</v>
      </c>
      <c r="B24" s="1" t="s">
        <v>376</v>
      </c>
      <c r="C24" s="1" t="s">
        <v>431</v>
      </c>
      <c r="D24" s="1" t="s">
        <v>29</v>
      </c>
      <c r="E24" s="1" t="s">
        <v>30</v>
      </c>
      <c r="F24" s="1" t="s">
        <v>41</v>
      </c>
      <c r="G24" s="1" t="s">
        <v>31</v>
      </c>
    </row>
    <row r="25" spans="1:7" x14ac:dyDescent="0.25">
      <c r="A25" s="1" t="s">
        <v>20</v>
      </c>
      <c r="B25" s="1" t="s">
        <v>376</v>
      </c>
      <c r="C25" s="1" t="s">
        <v>432</v>
      </c>
      <c r="D25" s="1" t="s">
        <v>29</v>
      </c>
      <c r="E25" s="1" t="s">
        <v>30</v>
      </c>
      <c r="F25" s="1" t="s">
        <v>41</v>
      </c>
      <c r="G25" s="1" t="s">
        <v>31</v>
      </c>
    </row>
    <row r="26" spans="1:7" x14ac:dyDescent="0.25">
      <c r="A26" s="1" t="s">
        <v>20</v>
      </c>
      <c r="B26" s="1" t="s">
        <v>376</v>
      </c>
      <c r="C26" s="1" t="s">
        <v>433</v>
      </c>
      <c r="D26" s="1" t="s">
        <v>29</v>
      </c>
      <c r="E26" s="1" t="s">
        <v>30</v>
      </c>
      <c r="F26" s="1" t="s">
        <v>41</v>
      </c>
      <c r="G26" s="1" t="s">
        <v>31</v>
      </c>
    </row>
    <row r="27" spans="1:7" x14ac:dyDescent="0.25">
      <c r="A27" s="1" t="s">
        <v>20</v>
      </c>
      <c r="B27" s="1" t="s">
        <v>376</v>
      </c>
      <c r="C27" s="1" t="s">
        <v>434</v>
      </c>
      <c r="D27" s="1" t="s">
        <v>29</v>
      </c>
      <c r="E27" s="1" t="s">
        <v>30</v>
      </c>
      <c r="F27" s="1" t="s">
        <v>41</v>
      </c>
      <c r="G27" s="1" t="s">
        <v>31</v>
      </c>
    </row>
    <row r="28" spans="1:7" x14ac:dyDescent="0.25">
      <c r="A28" s="1" t="s">
        <v>20</v>
      </c>
      <c r="B28" s="1" t="s">
        <v>376</v>
      </c>
      <c r="C28" s="1" t="s">
        <v>435</v>
      </c>
      <c r="D28" s="1" t="s">
        <v>29</v>
      </c>
      <c r="E28" s="1" t="s">
        <v>30</v>
      </c>
      <c r="F28" s="1" t="s">
        <v>41</v>
      </c>
      <c r="G28" s="1" t="s">
        <v>31</v>
      </c>
    </row>
    <row r="29" spans="1:7" x14ac:dyDescent="0.25">
      <c r="A29" s="1" t="s">
        <v>20</v>
      </c>
      <c r="B29" s="1" t="s">
        <v>376</v>
      </c>
      <c r="C29" s="1" t="s">
        <v>436</v>
      </c>
      <c r="D29" s="1" t="s">
        <v>29</v>
      </c>
      <c r="E29" s="1" t="s">
        <v>30</v>
      </c>
      <c r="F29" s="1" t="s">
        <v>41</v>
      </c>
      <c r="G29" s="1" t="s">
        <v>31</v>
      </c>
    </row>
    <row r="30" spans="1:7" x14ac:dyDescent="0.25">
      <c r="A30" s="1" t="s">
        <v>20</v>
      </c>
      <c r="B30" s="1" t="s">
        <v>376</v>
      </c>
      <c r="C30" s="1" t="s">
        <v>437</v>
      </c>
      <c r="D30" s="1" t="s">
        <v>29</v>
      </c>
      <c r="E30" s="1" t="s">
        <v>30</v>
      </c>
      <c r="F30" s="1" t="s">
        <v>41</v>
      </c>
      <c r="G30" s="1" t="s">
        <v>31</v>
      </c>
    </row>
    <row r="31" spans="1:7" x14ac:dyDescent="0.25">
      <c r="A31" s="1" t="s">
        <v>20</v>
      </c>
      <c r="B31" s="1" t="s">
        <v>376</v>
      </c>
      <c r="C31" s="1" t="s">
        <v>438</v>
      </c>
      <c r="D31" s="1" t="s">
        <v>29</v>
      </c>
      <c r="E31" s="1" t="s">
        <v>30</v>
      </c>
      <c r="F31" s="1" t="s">
        <v>41</v>
      </c>
      <c r="G31" s="1" t="s">
        <v>31</v>
      </c>
    </row>
    <row r="32" spans="1:7" x14ac:dyDescent="0.25">
      <c r="A32" s="1" t="s">
        <v>20</v>
      </c>
      <c r="B32" s="1" t="s">
        <v>376</v>
      </c>
      <c r="C32" s="1" t="s">
        <v>439</v>
      </c>
      <c r="D32" s="1" t="s">
        <v>29</v>
      </c>
      <c r="E32" s="1" t="s">
        <v>30</v>
      </c>
      <c r="F32" s="1" t="s">
        <v>41</v>
      </c>
      <c r="G32" s="1" t="s">
        <v>31</v>
      </c>
    </row>
    <row r="33" spans="1:7" x14ac:dyDescent="0.25">
      <c r="A33" s="1" t="s">
        <v>20</v>
      </c>
      <c r="B33" s="1" t="s">
        <v>376</v>
      </c>
      <c r="C33" s="1" t="s">
        <v>440</v>
      </c>
      <c r="D33" s="1" t="s">
        <v>29</v>
      </c>
      <c r="E33" s="1" t="s">
        <v>30</v>
      </c>
      <c r="F33" s="1" t="s">
        <v>41</v>
      </c>
      <c r="G33" s="1" t="s">
        <v>31</v>
      </c>
    </row>
    <row r="34" spans="1:7" x14ac:dyDescent="0.25">
      <c r="A34" s="1" t="s">
        <v>20</v>
      </c>
      <c r="B34" s="1" t="s">
        <v>376</v>
      </c>
      <c r="C34" s="1" t="s">
        <v>441</v>
      </c>
      <c r="D34" s="1" t="s">
        <v>29</v>
      </c>
      <c r="E34" s="1" t="s">
        <v>30</v>
      </c>
      <c r="F34" s="1" t="s">
        <v>41</v>
      </c>
      <c r="G34" s="1" t="s">
        <v>31</v>
      </c>
    </row>
    <row r="35" spans="1:7" x14ac:dyDescent="0.25">
      <c r="A35" s="1" t="s">
        <v>20</v>
      </c>
      <c r="B35" s="1" t="s">
        <v>376</v>
      </c>
      <c r="C35" s="1" t="s">
        <v>442</v>
      </c>
      <c r="D35" s="1" t="s">
        <v>29</v>
      </c>
      <c r="E35" s="1" t="s">
        <v>30</v>
      </c>
      <c r="F35" s="1" t="s">
        <v>41</v>
      </c>
      <c r="G35" s="1" t="s">
        <v>31</v>
      </c>
    </row>
    <row r="36" spans="1:7" x14ac:dyDescent="0.25">
      <c r="A36" s="1" t="s">
        <v>20</v>
      </c>
      <c r="B36" s="1" t="s">
        <v>376</v>
      </c>
      <c r="C36" s="1" t="s">
        <v>443</v>
      </c>
      <c r="D36" s="1" t="s">
        <v>29</v>
      </c>
      <c r="E36" s="1" t="s">
        <v>30</v>
      </c>
      <c r="F36" s="1" t="s">
        <v>41</v>
      </c>
      <c r="G36" s="1" t="s">
        <v>31</v>
      </c>
    </row>
    <row r="37" spans="1:7" x14ac:dyDescent="0.25">
      <c r="A37" s="1" t="s">
        <v>20</v>
      </c>
      <c r="B37" s="1" t="s">
        <v>376</v>
      </c>
      <c r="C37" s="1" t="s">
        <v>444</v>
      </c>
      <c r="D37" s="1" t="s">
        <v>29</v>
      </c>
      <c r="E37" s="1" t="s">
        <v>30</v>
      </c>
      <c r="F37" s="1" t="s">
        <v>41</v>
      </c>
      <c r="G37" s="1" t="s">
        <v>31</v>
      </c>
    </row>
    <row r="38" spans="1:7" x14ac:dyDescent="0.25">
      <c r="A38" s="1" t="s">
        <v>20</v>
      </c>
      <c r="B38" s="1" t="s">
        <v>376</v>
      </c>
      <c r="C38" s="1" t="s">
        <v>445</v>
      </c>
      <c r="D38" s="1" t="s">
        <v>29</v>
      </c>
      <c r="E38" s="1" t="s">
        <v>30</v>
      </c>
      <c r="F38" s="1" t="s">
        <v>41</v>
      </c>
      <c r="G38" s="1" t="s">
        <v>31</v>
      </c>
    </row>
    <row r="39" spans="1:7" x14ac:dyDescent="0.25">
      <c r="A39" s="1" t="s">
        <v>20</v>
      </c>
      <c r="B39" s="1" t="s">
        <v>376</v>
      </c>
      <c r="C39" s="1" t="s">
        <v>446</v>
      </c>
      <c r="D39" s="1" t="s">
        <v>29</v>
      </c>
      <c r="E39" s="1" t="s">
        <v>30</v>
      </c>
      <c r="F39" s="1" t="s">
        <v>41</v>
      </c>
      <c r="G39" s="1" t="s">
        <v>31</v>
      </c>
    </row>
    <row r="40" spans="1:7" x14ac:dyDescent="0.25">
      <c r="A40" s="1" t="s">
        <v>20</v>
      </c>
      <c r="B40" s="1" t="s">
        <v>376</v>
      </c>
      <c r="C40" s="1" t="s">
        <v>447</v>
      </c>
      <c r="D40" s="1" t="s">
        <v>29</v>
      </c>
      <c r="E40" s="1" t="s">
        <v>30</v>
      </c>
      <c r="F40" s="1" t="s">
        <v>41</v>
      </c>
      <c r="G40" s="1" t="s">
        <v>31</v>
      </c>
    </row>
    <row r="41" spans="1:7" x14ac:dyDescent="0.25">
      <c r="A41" s="1" t="s">
        <v>20</v>
      </c>
      <c r="B41" s="1" t="s">
        <v>376</v>
      </c>
      <c r="C41" s="1" t="s">
        <v>448</v>
      </c>
      <c r="D41" s="1" t="s">
        <v>29</v>
      </c>
      <c r="E41" s="1" t="s">
        <v>30</v>
      </c>
      <c r="F41" s="1" t="s">
        <v>41</v>
      </c>
      <c r="G41" s="1" t="s">
        <v>31</v>
      </c>
    </row>
    <row r="42" spans="1:7" x14ac:dyDescent="0.25">
      <c r="A42" s="1" t="s">
        <v>20</v>
      </c>
      <c r="B42" s="1" t="s">
        <v>376</v>
      </c>
      <c r="C42" s="1" t="s">
        <v>449</v>
      </c>
      <c r="D42" s="1" t="s">
        <v>29</v>
      </c>
      <c r="E42" s="1" t="s">
        <v>30</v>
      </c>
      <c r="F42" s="1" t="s">
        <v>41</v>
      </c>
      <c r="G42" s="1" t="s">
        <v>31</v>
      </c>
    </row>
    <row r="43" spans="1:7" x14ac:dyDescent="0.25">
      <c r="A43" s="1" t="s">
        <v>20</v>
      </c>
      <c r="B43" s="1" t="s">
        <v>376</v>
      </c>
      <c r="C43" s="1" t="s">
        <v>450</v>
      </c>
      <c r="D43" s="1" t="s">
        <v>29</v>
      </c>
      <c r="E43" s="1" t="s">
        <v>30</v>
      </c>
      <c r="F43" s="1" t="s">
        <v>41</v>
      </c>
      <c r="G43" s="1" t="s">
        <v>31</v>
      </c>
    </row>
    <row r="44" spans="1:7" x14ac:dyDescent="0.25">
      <c r="A44" s="1" t="s">
        <v>20</v>
      </c>
      <c r="B44" s="1" t="s">
        <v>376</v>
      </c>
      <c r="C44" s="1" t="s">
        <v>451</v>
      </c>
      <c r="D44" s="1" t="s">
        <v>29</v>
      </c>
      <c r="E44" s="1" t="s">
        <v>30</v>
      </c>
      <c r="F44" s="1" t="s">
        <v>41</v>
      </c>
      <c r="G44" s="1" t="s">
        <v>31</v>
      </c>
    </row>
    <row r="45" spans="1:7" x14ac:dyDescent="0.25">
      <c r="A45" s="1" t="s">
        <v>20</v>
      </c>
      <c r="B45" s="1" t="s">
        <v>376</v>
      </c>
      <c r="C45" s="1" t="s">
        <v>452</v>
      </c>
      <c r="D45" s="1" t="s">
        <v>29</v>
      </c>
      <c r="E45" s="1" t="s">
        <v>30</v>
      </c>
      <c r="F45" s="1" t="s">
        <v>41</v>
      </c>
      <c r="G45" s="1" t="s">
        <v>31</v>
      </c>
    </row>
    <row r="46" spans="1:7" x14ac:dyDescent="0.25">
      <c r="A46" s="1" t="s">
        <v>20</v>
      </c>
      <c r="B46" s="1" t="s">
        <v>376</v>
      </c>
      <c r="C46" s="1" t="s">
        <v>453</v>
      </c>
      <c r="D46" s="1" t="s">
        <v>29</v>
      </c>
      <c r="E46" s="1" t="s">
        <v>30</v>
      </c>
      <c r="F46" s="1" t="s">
        <v>41</v>
      </c>
      <c r="G46" s="1" t="s">
        <v>31</v>
      </c>
    </row>
    <row r="47" spans="1:7" x14ac:dyDescent="0.25">
      <c r="A47" s="1" t="s">
        <v>20</v>
      </c>
      <c r="B47" s="1" t="s">
        <v>376</v>
      </c>
      <c r="C47" s="1" t="s">
        <v>454</v>
      </c>
      <c r="D47" s="1" t="s">
        <v>29</v>
      </c>
      <c r="E47" s="1" t="s">
        <v>30</v>
      </c>
      <c r="F47" s="1" t="s">
        <v>41</v>
      </c>
      <c r="G47" s="1" t="s">
        <v>31</v>
      </c>
    </row>
    <row r="48" spans="1:7" x14ac:dyDescent="0.25">
      <c r="A48" s="1" t="s">
        <v>20</v>
      </c>
      <c r="B48" s="1" t="s">
        <v>376</v>
      </c>
      <c r="C48" s="1" t="s">
        <v>455</v>
      </c>
      <c r="D48" s="1" t="s">
        <v>29</v>
      </c>
      <c r="E48" s="1" t="s">
        <v>30</v>
      </c>
      <c r="F48" s="1" t="s">
        <v>41</v>
      </c>
      <c r="G48" s="1" t="s">
        <v>31</v>
      </c>
    </row>
    <row r="49" spans="1:7" x14ac:dyDescent="0.25">
      <c r="A49" s="1" t="s">
        <v>20</v>
      </c>
      <c r="B49" s="1" t="s">
        <v>376</v>
      </c>
      <c r="C49" s="1" t="s">
        <v>456</v>
      </c>
      <c r="D49" s="1" t="s">
        <v>29</v>
      </c>
      <c r="E49" s="1" t="s">
        <v>30</v>
      </c>
      <c r="F49" s="1" t="s">
        <v>41</v>
      </c>
      <c r="G49" s="1" t="s">
        <v>31</v>
      </c>
    </row>
    <row r="50" spans="1:7" x14ac:dyDescent="0.25">
      <c r="A50" s="1" t="s">
        <v>20</v>
      </c>
      <c r="B50" s="1" t="s">
        <v>376</v>
      </c>
      <c r="C50" s="1" t="s">
        <v>457</v>
      </c>
      <c r="D50" s="1" t="s">
        <v>29</v>
      </c>
      <c r="E50" s="1" t="s">
        <v>30</v>
      </c>
      <c r="F50" s="1" t="s">
        <v>41</v>
      </c>
      <c r="G50" s="1" t="s">
        <v>31</v>
      </c>
    </row>
    <row r="51" spans="1:7" x14ac:dyDescent="0.25">
      <c r="A51" s="1" t="s">
        <v>20</v>
      </c>
      <c r="B51" s="1" t="s">
        <v>376</v>
      </c>
      <c r="C51" s="1" t="s">
        <v>458</v>
      </c>
      <c r="D51" s="1" t="s">
        <v>29</v>
      </c>
      <c r="E51" s="1" t="s">
        <v>30</v>
      </c>
      <c r="F51" s="1" t="s">
        <v>41</v>
      </c>
      <c r="G51" s="1" t="s">
        <v>31</v>
      </c>
    </row>
    <row r="52" spans="1:7" x14ac:dyDescent="0.25">
      <c r="A52" s="1" t="s">
        <v>20</v>
      </c>
      <c r="B52" s="1" t="s">
        <v>376</v>
      </c>
      <c r="C52" s="1" t="s">
        <v>459</v>
      </c>
      <c r="D52" s="1" t="s">
        <v>29</v>
      </c>
      <c r="E52" s="1" t="s">
        <v>30</v>
      </c>
      <c r="F52" s="1" t="s">
        <v>41</v>
      </c>
      <c r="G52" s="1" t="s">
        <v>31</v>
      </c>
    </row>
    <row r="53" spans="1:7" x14ac:dyDescent="0.25">
      <c r="A53" s="1" t="s">
        <v>20</v>
      </c>
      <c r="B53" s="1" t="s">
        <v>376</v>
      </c>
      <c r="C53" s="1" t="s">
        <v>460</v>
      </c>
      <c r="D53" s="1" t="s">
        <v>29</v>
      </c>
      <c r="E53" s="1" t="s">
        <v>30</v>
      </c>
      <c r="F53" s="1" t="s">
        <v>41</v>
      </c>
      <c r="G53" s="1" t="s">
        <v>31</v>
      </c>
    </row>
    <row r="54" spans="1:7" x14ac:dyDescent="0.25">
      <c r="A54" s="1" t="s">
        <v>20</v>
      </c>
      <c r="B54" s="1" t="s">
        <v>376</v>
      </c>
      <c r="C54" s="1" t="s">
        <v>461</v>
      </c>
      <c r="D54" s="1" t="s">
        <v>29</v>
      </c>
      <c r="E54" s="1" t="s">
        <v>30</v>
      </c>
      <c r="F54" s="1" t="s">
        <v>41</v>
      </c>
      <c r="G54" s="1" t="s">
        <v>31</v>
      </c>
    </row>
    <row r="55" spans="1:7" x14ac:dyDescent="0.25">
      <c r="A55" s="1" t="s">
        <v>20</v>
      </c>
      <c r="B55" s="1" t="s">
        <v>376</v>
      </c>
      <c r="C55" s="1" t="s">
        <v>462</v>
      </c>
      <c r="D55" s="1" t="s">
        <v>29</v>
      </c>
      <c r="E55" s="1" t="s">
        <v>30</v>
      </c>
      <c r="F55" s="1" t="s">
        <v>41</v>
      </c>
      <c r="G55" s="1" t="s">
        <v>31</v>
      </c>
    </row>
    <row r="56" spans="1:7" x14ac:dyDescent="0.25">
      <c r="A56" s="1" t="s">
        <v>20</v>
      </c>
      <c r="B56" s="1" t="s">
        <v>376</v>
      </c>
      <c r="C56" s="1" t="s">
        <v>463</v>
      </c>
      <c r="D56" s="1" t="s">
        <v>29</v>
      </c>
      <c r="E56" s="1" t="s">
        <v>30</v>
      </c>
      <c r="F56" s="1" t="s">
        <v>41</v>
      </c>
      <c r="G56" s="1" t="s">
        <v>31</v>
      </c>
    </row>
    <row r="57" spans="1:7" x14ac:dyDescent="0.25">
      <c r="A57" s="1" t="s">
        <v>20</v>
      </c>
      <c r="B57" s="1" t="s">
        <v>376</v>
      </c>
      <c r="C57" s="1" t="s">
        <v>464</v>
      </c>
      <c r="D57" s="1" t="s">
        <v>29</v>
      </c>
      <c r="E57" s="1" t="s">
        <v>30</v>
      </c>
      <c r="F57" s="1" t="s">
        <v>41</v>
      </c>
      <c r="G57" s="1" t="s">
        <v>31</v>
      </c>
    </row>
    <row r="58" spans="1:7" x14ac:dyDescent="0.25">
      <c r="A58" s="1" t="s">
        <v>20</v>
      </c>
      <c r="B58" s="1" t="s">
        <v>376</v>
      </c>
      <c r="C58" s="1" t="s">
        <v>465</v>
      </c>
      <c r="D58" s="1" t="s">
        <v>29</v>
      </c>
      <c r="E58" s="1" t="s">
        <v>30</v>
      </c>
      <c r="F58" s="1" t="s">
        <v>41</v>
      </c>
      <c r="G58" s="1" t="s">
        <v>31</v>
      </c>
    </row>
    <row r="59" spans="1:7" x14ac:dyDescent="0.25">
      <c r="A59" s="1" t="s">
        <v>20</v>
      </c>
      <c r="B59" s="1" t="s">
        <v>376</v>
      </c>
      <c r="C59" s="1" t="s">
        <v>466</v>
      </c>
      <c r="D59" s="1" t="s">
        <v>29</v>
      </c>
      <c r="E59" s="1" t="s">
        <v>30</v>
      </c>
      <c r="F59" s="1" t="s">
        <v>41</v>
      </c>
      <c r="G59" s="1" t="s">
        <v>31</v>
      </c>
    </row>
    <row r="60" spans="1:7" x14ac:dyDescent="0.25">
      <c r="A60" s="1" t="s">
        <v>20</v>
      </c>
      <c r="B60" s="1" t="s">
        <v>376</v>
      </c>
      <c r="C60" s="1" t="s">
        <v>467</v>
      </c>
      <c r="D60" s="1" t="s">
        <v>29</v>
      </c>
      <c r="E60" s="1" t="s">
        <v>30</v>
      </c>
      <c r="F60" s="1" t="s">
        <v>41</v>
      </c>
      <c r="G60" s="1" t="s">
        <v>31</v>
      </c>
    </row>
    <row r="61" spans="1:7" x14ac:dyDescent="0.25">
      <c r="A61" s="1" t="s">
        <v>20</v>
      </c>
      <c r="B61" s="1" t="s">
        <v>376</v>
      </c>
      <c r="C61" s="1" t="s">
        <v>468</v>
      </c>
      <c r="D61" s="1" t="s">
        <v>29</v>
      </c>
      <c r="E61" s="1" t="s">
        <v>30</v>
      </c>
      <c r="F61" s="1" t="s">
        <v>41</v>
      </c>
      <c r="G61" s="1" t="s">
        <v>31</v>
      </c>
    </row>
    <row r="62" spans="1:7" x14ac:dyDescent="0.25">
      <c r="A62" s="1" t="s">
        <v>20</v>
      </c>
      <c r="B62" s="1" t="s">
        <v>376</v>
      </c>
      <c r="C62" s="1" t="s">
        <v>469</v>
      </c>
      <c r="D62" s="1" t="s">
        <v>29</v>
      </c>
      <c r="E62" s="1" t="s">
        <v>30</v>
      </c>
      <c r="F62" s="1" t="s">
        <v>41</v>
      </c>
      <c r="G62" s="1" t="s">
        <v>31</v>
      </c>
    </row>
    <row r="63" spans="1:7" x14ac:dyDescent="0.25">
      <c r="A63" s="1" t="s">
        <v>20</v>
      </c>
      <c r="B63" s="1" t="s">
        <v>376</v>
      </c>
      <c r="C63" s="1" t="s">
        <v>470</v>
      </c>
      <c r="D63" s="1" t="s">
        <v>29</v>
      </c>
      <c r="E63" s="1" t="s">
        <v>30</v>
      </c>
      <c r="F63" s="1" t="s">
        <v>41</v>
      </c>
      <c r="G63" s="1" t="s">
        <v>31</v>
      </c>
    </row>
    <row r="64" spans="1:7" x14ac:dyDescent="0.25">
      <c r="A64" s="1" t="s">
        <v>20</v>
      </c>
      <c r="B64" s="1" t="s">
        <v>376</v>
      </c>
      <c r="C64" s="1" t="s">
        <v>471</v>
      </c>
      <c r="D64" s="1" t="s">
        <v>29</v>
      </c>
      <c r="E64" s="1" t="s">
        <v>30</v>
      </c>
      <c r="F64" s="1" t="s">
        <v>41</v>
      </c>
      <c r="G64" s="1" t="s">
        <v>31</v>
      </c>
    </row>
    <row r="65" spans="1:7" x14ac:dyDescent="0.25">
      <c r="A65" s="1" t="s">
        <v>20</v>
      </c>
      <c r="B65" s="1" t="s">
        <v>376</v>
      </c>
      <c r="C65" s="1" t="s">
        <v>472</v>
      </c>
      <c r="D65" s="1" t="s">
        <v>29</v>
      </c>
      <c r="E65" s="1" t="s">
        <v>30</v>
      </c>
      <c r="F65" s="1" t="s">
        <v>41</v>
      </c>
      <c r="G65" s="1" t="s">
        <v>31</v>
      </c>
    </row>
    <row r="66" spans="1:7" x14ac:dyDescent="0.25">
      <c r="A66" s="1" t="s">
        <v>20</v>
      </c>
      <c r="B66" s="1" t="s">
        <v>376</v>
      </c>
      <c r="C66" s="1" t="s">
        <v>473</v>
      </c>
      <c r="D66" s="1" t="s">
        <v>29</v>
      </c>
      <c r="E66" s="1" t="s">
        <v>30</v>
      </c>
      <c r="F66" s="1" t="s">
        <v>41</v>
      </c>
      <c r="G66" s="1" t="s">
        <v>31</v>
      </c>
    </row>
    <row r="67" spans="1:7" x14ac:dyDescent="0.25">
      <c r="A67" s="1" t="s">
        <v>20</v>
      </c>
      <c r="B67" s="1" t="s">
        <v>376</v>
      </c>
      <c r="C67" s="1" t="s">
        <v>474</v>
      </c>
      <c r="D67" s="1" t="s">
        <v>29</v>
      </c>
      <c r="E67" s="1" t="s">
        <v>30</v>
      </c>
      <c r="F67" s="1" t="s">
        <v>41</v>
      </c>
      <c r="G67" s="1" t="s">
        <v>31</v>
      </c>
    </row>
    <row r="68" spans="1:7" x14ac:dyDescent="0.25">
      <c r="A68" s="1" t="s">
        <v>20</v>
      </c>
      <c r="B68" s="1" t="s">
        <v>376</v>
      </c>
      <c r="C68" s="1" t="s">
        <v>475</v>
      </c>
      <c r="D68" s="1" t="s">
        <v>29</v>
      </c>
      <c r="E68" s="1" t="s">
        <v>30</v>
      </c>
      <c r="F68" s="1" t="s">
        <v>41</v>
      </c>
      <c r="G68" s="1" t="s">
        <v>31</v>
      </c>
    </row>
    <row r="69" spans="1:7" x14ac:dyDescent="0.25">
      <c r="A69" s="1" t="s">
        <v>20</v>
      </c>
      <c r="B69" s="1" t="s">
        <v>376</v>
      </c>
      <c r="C69" s="1" t="s">
        <v>476</v>
      </c>
      <c r="D69" s="1" t="s">
        <v>29</v>
      </c>
      <c r="E69" s="1" t="s">
        <v>30</v>
      </c>
      <c r="F69" s="1" t="s">
        <v>41</v>
      </c>
      <c r="G69" s="1" t="s">
        <v>31</v>
      </c>
    </row>
    <row r="70" spans="1:7" x14ac:dyDescent="0.25">
      <c r="A70" s="1" t="s">
        <v>20</v>
      </c>
      <c r="B70" s="1" t="s">
        <v>376</v>
      </c>
      <c r="C70" s="1" t="s">
        <v>477</v>
      </c>
      <c r="D70" s="1" t="s">
        <v>29</v>
      </c>
      <c r="E70" s="1" t="s">
        <v>30</v>
      </c>
      <c r="F70" s="1" t="s">
        <v>41</v>
      </c>
      <c r="G70" s="1" t="s">
        <v>31</v>
      </c>
    </row>
    <row r="71" spans="1:7" x14ac:dyDescent="0.25">
      <c r="A71" s="1" t="s">
        <v>20</v>
      </c>
      <c r="B71" s="1" t="s">
        <v>376</v>
      </c>
      <c r="C71" s="1" t="s">
        <v>478</v>
      </c>
      <c r="D71" s="1" t="s">
        <v>29</v>
      </c>
      <c r="E71" s="1" t="s">
        <v>30</v>
      </c>
      <c r="F71" s="1" t="s">
        <v>41</v>
      </c>
      <c r="G71" s="1" t="s">
        <v>31</v>
      </c>
    </row>
    <row r="72" spans="1:7" x14ac:dyDescent="0.25">
      <c r="A72" s="1" t="s">
        <v>20</v>
      </c>
      <c r="B72" s="1" t="s">
        <v>376</v>
      </c>
      <c r="C72" s="1" t="s">
        <v>479</v>
      </c>
      <c r="D72" s="1" t="s">
        <v>29</v>
      </c>
      <c r="E72" s="1" t="s">
        <v>30</v>
      </c>
      <c r="F72" s="1" t="s">
        <v>41</v>
      </c>
      <c r="G72" s="1" t="s">
        <v>31</v>
      </c>
    </row>
    <row r="73" spans="1:7" x14ac:dyDescent="0.25">
      <c r="A73" s="1" t="s">
        <v>20</v>
      </c>
      <c r="B73" s="1" t="s">
        <v>376</v>
      </c>
      <c r="C73" s="1" t="s">
        <v>480</v>
      </c>
      <c r="D73" s="1" t="s">
        <v>29</v>
      </c>
      <c r="E73" s="1" t="s">
        <v>30</v>
      </c>
      <c r="F73" s="1" t="s">
        <v>41</v>
      </c>
      <c r="G73" s="1" t="s">
        <v>31</v>
      </c>
    </row>
    <row r="74" spans="1:7" x14ac:dyDescent="0.25">
      <c r="A74" s="1" t="s">
        <v>20</v>
      </c>
      <c r="B74" s="1" t="s">
        <v>376</v>
      </c>
      <c r="C74" s="1" t="s">
        <v>481</v>
      </c>
      <c r="D74" s="1" t="s">
        <v>29</v>
      </c>
      <c r="E74" s="1" t="s">
        <v>30</v>
      </c>
      <c r="F74" s="1" t="s">
        <v>41</v>
      </c>
      <c r="G74" s="1" t="s">
        <v>31</v>
      </c>
    </row>
    <row r="75" spans="1:7" x14ac:dyDescent="0.25">
      <c r="A75" s="1" t="s">
        <v>20</v>
      </c>
      <c r="B75" s="1" t="s">
        <v>376</v>
      </c>
      <c r="C75" s="1" t="s">
        <v>482</v>
      </c>
      <c r="D75" s="1" t="s">
        <v>29</v>
      </c>
      <c r="E75" s="1" t="s">
        <v>30</v>
      </c>
      <c r="F75" s="1" t="s">
        <v>41</v>
      </c>
      <c r="G75" s="1" t="s">
        <v>31</v>
      </c>
    </row>
    <row r="76" spans="1:7" x14ac:dyDescent="0.25">
      <c r="A76" s="1" t="s">
        <v>20</v>
      </c>
      <c r="B76" s="1" t="s">
        <v>376</v>
      </c>
      <c r="C76" s="1" t="s">
        <v>483</v>
      </c>
      <c r="D76" s="1" t="s">
        <v>29</v>
      </c>
      <c r="E76" s="1" t="s">
        <v>30</v>
      </c>
      <c r="F76" s="1" t="s">
        <v>41</v>
      </c>
      <c r="G76" s="1" t="s">
        <v>31</v>
      </c>
    </row>
    <row r="77" spans="1:7" x14ac:dyDescent="0.25">
      <c r="A77" s="1" t="s">
        <v>20</v>
      </c>
      <c r="B77" s="1" t="s">
        <v>376</v>
      </c>
      <c r="C77" s="1" t="s">
        <v>484</v>
      </c>
      <c r="D77" s="1" t="s">
        <v>29</v>
      </c>
      <c r="E77" s="1" t="s">
        <v>30</v>
      </c>
      <c r="F77" s="1" t="s">
        <v>41</v>
      </c>
      <c r="G77" s="1" t="s">
        <v>31</v>
      </c>
    </row>
    <row r="78" spans="1:7" x14ac:dyDescent="0.25">
      <c r="A78" s="1" t="s">
        <v>20</v>
      </c>
      <c r="B78" s="1" t="s">
        <v>376</v>
      </c>
      <c r="C78" s="1" t="s">
        <v>485</v>
      </c>
      <c r="D78" s="1" t="s">
        <v>29</v>
      </c>
      <c r="E78" s="1" t="s">
        <v>30</v>
      </c>
      <c r="F78" s="1" t="s">
        <v>41</v>
      </c>
      <c r="G78" s="1" t="s">
        <v>31</v>
      </c>
    </row>
    <row r="79" spans="1:7" x14ac:dyDescent="0.25">
      <c r="A79" s="1" t="s">
        <v>20</v>
      </c>
      <c r="B79" s="1" t="s">
        <v>376</v>
      </c>
      <c r="C79" s="1" t="s">
        <v>486</v>
      </c>
      <c r="D79" s="1" t="s">
        <v>29</v>
      </c>
      <c r="E79" s="1" t="s">
        <v>30</v>
      </c>
      <c r="F79" s="1" t="s">
        <v>41</v>
      </c>
      <c r="G79" s="1" t="s">
        <v>31</v>
      </c>
    </row>
    <row r="80" spans="1:7" x14ac:dyDescent="0.25">
      <c r="A80" s="1" t="s">
        <v>20</v>
      </c>
      <c r="B80" s="1" t="s">
        <v>376</v>
      </c>
      <c r="C80" s="1" t="s">
        <v>487</v>
      </c>
      <c r="D80" s="1" t="s">
        <v>29</v>
      </c>
      <c r="E80" s="1" t="s">
        <v>30</v>
      </c>
      <c r="F80" s="1" t="s">
        <v>41</v>
      </c>
      <c r="G80" s="1" t="s">
        <v>31</v>
      </c>
    </row>
    <row r="81" spans="1:7" x14ac:dyDescent="0.25">
      <c r="A81" s="1" t="s">
        <v>20</v>
      </c>
      <c r="B81" s="1" t="s">
        <v>376</v>
      </c>
      <c r="C81" s="1" t="s">
        <v>488</v>
      </c>
      <c r="D81" s="1" t="s">
        <v>29</v>
      </c>
      <c r="E81" s="1" t="s">
        <v>30</v>
      </c>
      <c r="F81" s="1" t="s">
        <v>41</v>
      </c>
      <c r="G81" s="1" t="s">
        <v>31</v>
      </c>
    </row>
    <row r="82" spans="1:7" x14ac:dyDescent="0.25">
      <c r="A82" s="1" t="s">
        <v>20</v>
      </c>
      <c r="B82" s="1" t="s">
        <v>376</v>
      </c>
      <c r="C82" s="1" t="s">
        <v>489</v>
      </c>
      <c r="D82" s="1" t="s">
        <v>29</v>
      </c>
      <c r="E82" s="1" t="s">
        <v>30</v>
      </c>
      <c r="F82" s="1" t="s">
        <v>41</v>
      </c>
      <c r="G82" s="1" t="s">
        <v>31</v>
      </c>
    </row>
    <row r="83" spans="1:7" x14ac:dyDescent="0.25">
      <c r="A83" s="1" t="s">
        <v>20</v>
      </c>
      <c r="B83" s="1" t="s">
        <v>376</v>
      </c>
      <c r="C83" s="1" t="s">
        <v>490</v>
      </c>
      <c r="D83" s="1" t="s">
        <v>29</v>
      </c>
      <c r="E83" s="1" t="s">
        <v>30</v>
      </c>
      <c r="F83" s="1" t="s">
        <v>41</v>
      </c>
      <c r="G83" s="1" t="s">
        <v>31</v>
      </c>
    </row>
    <row r="84" spans="1:7" x14ac:dyDescent="0.25">
      <c r="A84" s="1" t="s">
        <v>20</v>
      </c>
      <c r="B84" s="1" t="s">
        <v>376</v>
      </c>
      <c r="C84" s="1" t="s">
        <v>491</v>
      </c>
      <c r="D84" s="1" t="s">
        <v>29</v>
      </c>
      <c r="E84" s="1" t="s">
        <v>30</v>
      </c>
      <c r="F84" s="1" t="s">
        <v>41</v>
      </c>
      <c r="G84" s="1" t="s">
        <v>31</v>
      </c>
    </row>
    <row r="85" spans="1:7" x14ac:dyDescent="0.25">
      <c r="A85" s="1" t="s">
        <v>20</v>
      </c>
      <c r="B85" s="1" t="s">
        <v>376</v>
      </c>
      <c r="C85" s="1" t="s">
        <v>492</v>
      </c>
      <c r="D85" s="1" t="s">
        <v>29</v>
      </c>
      <c r="E85" s="1" t="s">
        <v>30</v>
      </c>
      <c r="F85" s="1" t="s">
        <v>41</v>
      </c>
      <c r="G85" s="1" t="s">
        <v>31</v>
      </c>
    </row>
    <row r="86" spans="1:7" x14ac:dyDescent="0.25">
      <c r="A86" s="1" t="s">
        <v>20</v>
      </c>
      <c r="B86" s="1" t="s">
        <v>376</v>
      </c>
      <c r="C86" s="1" t="s">
        <v>493</v>
      </c>
      <c r="D86" s="1" t="s">
        <v>29</v>
      </c>
      <c r="E86" s="1" t="s">
        <v>30</v>
      </c>
      <c r="F86" s="1" t="s">
        <v>41</v>
      </c>
      <c r="G86" s="1" t="s">
        <v>31</v>
      </c>
    </row>
    <row r="87" spans="1:7" x14ac:dyDescent="0.25">
      <c r="A87" s="1" t="s">
        <v>20</v>
      </c>
      <c r="B87" s="1" t="s">
        <v>376</v>
      </c>
      <c r="C87" s="1" t="s">
        <v>494</v>
      </c>
      <c r="D87" s="1" t="s">
        <v>29</v>
      </c>
      <c r="E87" s="1" t="s">
        <v>30</v>
      </c>
      <c r="F87" s="1" t="s">
        <v>41</v>
      </c>
      <c r="G87" s="1" t="s">
        <v>31</v>
      </c>
    </row>
    <row r="88" spans="1:7" x14ac:dyDescent="0.25">
      <c r="A88" s="1" t="s">
        <v>20</v>
      </c>
      <c r="B88" s="1" t="s">
        <v>376</v>
      </c>
      <c r="C88" s="1" t="s">
        <v>495</v>
      </c>
      <c r="D88" s="1" t="s">
        <v>29</v>
      </c>
      <c r="E88" s="1" t="s">
        <v>30</v>
      </c>
      <c r="F88" s="1" t="s">
        <v>41</v>
      </c>
      <c r="G88" s="1" t="s">
        <v>31</v>
      </c>
    </row>
    <row r="89" spans="1:7" x14ac:dyDescent="0.25">
      <c r="A89" s="1" t="s">
        <v>20</v>
      </c>
      <c r="B89" s="1" t="s">
        <v>376</v>
      </c>
      <c r="C89" s="1" t="s">
        <v>496</v>
      </c>
      <c r="D89" s="1" t="s">
        <v>29</v>
      </c>
      <c r="E89" s="1" t="s">
        <v>30</v>
      </c>
      <c r="F89" s="1" t="s">
        <v>41</v>
      </c>
      <c r="G89" s="1" t="s">
        <v>31</v>
      </c>
    </row>
    <row r="90" spans="1:7" x14ac:dyDescent="0.25">
      <c r="A90" s="1" t="s">
        <v>20</v>
      </c>
      <c r="B90" s="1" t="s">
        <v>376</v>
      </c>
      <c r="C90" s="1" t="s">
        <v>497</v>
      </c>
      <c r="D90" s="1" t="s">
        <v>29</v>
      </c>
      <c r="E90" s="1" t="s">
        <v>30</v>
      </c>
      <c r="F90" s="1" t="s">
        <v>41</v>
      </c>
      <c r="G90" s="1" t="s">
        <v>31</v>
      </c>
    </row>
    <row r="91" spans="1:7" x14ac:dyDescent="0.25">
      <c r="A91" s="1" t="s">
        <v>20</v>
      </c>
      <c r="B91" s="1" t="s">
        <v>376</v>
      </c>
      <c r="C91" s="1" t="s">
        <v>498</v>
      </c>
      <c r="D91" s="1" t="s">
        <v>29</v>
      </c>
      <c r="E91" s="1" t="s">
        <v>30</v>
      </c>
      <c r="F91" s="1" t="s">
        <v>41</v>
      </c>
      <c r="G91" s="1" t="s">
        <v>31</v>
      </c>
    </row>
    <row r="92" spans="1:7" x14ac:dyDescent="0.25">
      <c r="A92" s="1" t="s">
        <v>20</v>
      </c>
      <c r="B92" s="1" t="s">
        <v>376</v>
      </c>
      <c r="C92" s="1" t="s">
        <v>499</v>
      </c>
      <c r="D92" s="1" t="s">
        <v>29</v>
      </c>
      <c r="E92" s="1" t="s">
        <v>30</v>
      </c>
      <c r="F92" s="1" t="s">
        <v>41</v>
      </c>
      <c r="G92" s="1" t="s">
        <v>31</v>
      </c>
    </row>
    <row r="93" spans="1:7" x14ac:dyDescent="0.25">
      <c r="A93" s="1" t="s">
        <v>20</v>
      </c>
      <c r="B93" s="1" t="s">
        <v>376</v>
      </c>
      <c r="C93" s="1" t="s">
        <v>500</v>
      </c>
      <c r="D93" s="1" t="s">
        <v>29</v>
      </c>
      <c r="E93" s="1" t="s">
        <v>30</v>
      </c>
      <c r="F93" s="1" t="s">
        <v>41</v>
      </c>
      <c r="G93" s="1" t="s">
        <v>31</v>
      </c>
    </row>
    <row r="94" spans="1:7" x14ac:dyDescent="0.25">
      <c r="A94" s="1" t="s">
        <v>20</v>
      </c>
      <c r="B94" s="1" t="s">
        <v>376</v>
      </c>
      <c r="C94" s="1" t="s">
        <v>501</v>
      </c>
      <c r="D94" s="1" t="s">
        <v>29</v>
      </c>
      <c r="E94" s="1" t="s">
        <v>30</v>
      </c>
      <c r="F94" s="1" t="s">
        <v>41</v>
      </c>
      <c r="G94" s="1" t="s">
        <v>31</v>
      </c>
    </row>
    <row r="95" spans="1:7" x14ac:dyDescent="0.25">
      <c r="A95" s="1" t="s">
        <v>20</v>
      </c>
      <c r="B95" s="1" t="s">
        <v>376</v>
      </c>
      <c r="C95" s="1" t="s">
        <v>502</v>
      </c>
      <c r="D95" s="1" t="s">
        <v>29</v>
      </c>
      <c r="E95" s="1" t="s">
        <v>30</v>
      </c>
      <c r="F95" s="1" t="s">
        <v>41</v>
      </c>
      <c r="G95" s="1" t="s">
        <v>31</v>
      </c>
    </row>
    <row r="96" spans="1:7" x14ac:dyDescent="0.25">
      <c r="A96" s="1" t="s">
        <v>20</v>
      </c>
      <c r="B96" s="1" t="s">
        <v>376</v>
      </c>
      <c r="C96" s="1" t="s">
        <v>503</v>
      </c>
      <c r="D96" s="1" t="s">
        <v>29</v>
      </c>
      <c r="E96" s="1" t="s">
        <v>30</v>
      </c>
      <c r="F96" s="1" t="s">
        <v>41</v>
      </c>
      <c r="G96" s="1" t="s">
        <v>31</v>
      </c>
    </row>
    <row r="97" spans="1:7" x14ac:dyDescent="0.25">
      <c r="A97" s="1" t="s">
        <v>20</v>
      </c>
      <c r="B97" s="1" t="s">
        <v>376</v>
      </c>
      <c r="C97" s="1" t="s">
        <v>504</v>
      </c>
      <c r="D97" s="1" t="s">
        <v>29</v>
      </c>
      <c r="E97" s="1" t="s">
        <v>30</v>
      </c>
      <c r="F97" s="1" t="s">
        <v>41</v>
      </c>
      <c r="G97" s="1" t="s">
        <v>31</v>
      </c>
    </row>
    <row r="98" spans="1:7" x14ac:dyDescent="0.25">
      <c r="A98" s="1" t="s">
        <v>20</v>
      </c>
      <c r="B98" s="1" t="s">
        <v>376</v>
      </c>
      <c r="C98" s="1" t="s">
        <v>505</v>
      </c>
      <c r="D98" s="1" t="s">
        <v>29</v>
      </c>
      <c r="E98" s="1" t="s">
        <v>30</v>
      </c>
      <c r="F98" s="1" t="s">
        <v>41</v>
      </c>
      <c r="G98" s="1" t="s">
        <v>31</v>
      </c>
    </row>
    <row r="99" spans="1:7" x14ac:dyDescent="0.25">
      <c r="A99" s="1" t="s">
        <v>20</v>
      </c>
      <c r="B99" s="1" t="s">
        <v>376</v>
      </c>
      <c r="C99" s="1" t="s">
        <v>506</v>
      </c>
      <c r="D99" s="1" t="s">
        <v>29</v>
      </c>
      <c r="E99" s="1" t="s">
        <v>30</v>
      </c>
      <c r="F99" s="1" t="s">
        <v>41</v>
      </c>
      <c r="G99" s="1" t="s">
        <v>31</v>
      </c>
    </row>
    <row r="100" spans="1:7" x14ac:dyDescent="0.25">
      <c r="A100" s="1" t="s">
        <v>20</v>
      </c>
      <c r="B100" s="1" t="s">
        <v>376</v>
      </c>
      <c r="C100" s="1" t="s">
        <v>507</v>
      </c>
      <c r="D100" s="1" t="s">
        <v>29</v>
      </c>
      <c r="E100" s="1" t="s">
        <v>30</v>
      </c>
      <c r="F100" s="1" t="s">
        <v>41</v>
      </c>
      <c r="G100" s="1" t="s">
        <v>31</v>
      </c>
    </row>
    <row r="101" spans="1:7" x14ac:dyDescent="0.25">
      <c r="A101" s="1" t="s">
        <v>20</v>
      </c>
      <c r="B101" s="1" t="s">
        <v>376</v>
      </c>
      <c r="C101" s="1" t="s">
        <v>508</v>
      </c>
      <c r="D101" s="1" t="s">
        <v>29</v>
      </c>
      <c r="E101" s="1" t="s">
        <v>30</v>
      </c>
      <c r="F101" s="1" t="s">
        <v>41</v>
      </c>
      <c r="G101" s="1" t="s">
        <v>31</v>
      </c>
    </row>
    <row r="102" spans="1:7" x14ac:dyDescent="0.25">
      <c r="A102" s="1" t="s">
        <v>20</v>
      </c>
      <c r="B102" s="1" t="s">
        <v>376</v>
      </c>
      <c r="C102" s="1" t="s">
        <v>509</v>
      </c>
      <c r="D102" s="1" t="s">
        <v>29</v>
      </c>
      <c r="E102" s="1" t="s">
        <v>30</v>
      </c>
      <c r="F102" s="1" t="s">
        <v>41</v>
      </c>
      <c r="G102" s="1" t="s">
        <v>31</v>
      </c>
    </row>
    <row r="103" spans="1:7" x14ac:dyDescent="0.25">
      <c r="A103" s="1" t="s">
        <v>20</v>
      </c>
      <c r="B103" s="1" t="s">
        <v>376</v>
      </c>
      <c r="C103" s="1" t="s">
        <v>510</v>
      </c>
      <c r="D103" s="1" t="s">
        <v>29</v>
      </c>
      <c r="E103" s="1" t="s">
        <v>30</v>
      </c>
      <c r="F103" s="1" t="s">
        <v>41</v>
      </c>
      <c r="G103" s="1" t="s">
        <v>31</v>
      </c>
    </row>
    <row r="104" spans="1:7" x14ac:dyDescent="0.25">
      <c r="A104" s="1" t="s">
        <v>20</v>
      </c>
      <c r="B104" s="1" t="s">
        <v>376</v>
      </c>
      <c r="C104" s="1" t="s">
        <v>511</v>
      </c>
      <c r="D104" s="1" t="s">
        <v>29</v>
      </c>
      <c r="E104" s="1" t="s">
        <v>30</v>
      </c>
      <c r="F104" s="1" t="s">
        <v>41</v>
      </c>
      <c r="G104" s="1" t="s">
        <v>31</v>
      </c>
    </row>
    <row r="105" spans="1:7" x14ac:dyDescent="0.25">
      <c r="A105" s="1" t="s">
        <v>20</v>
      </c>
      <c r="B105" s="1" t="s">
        <v>376</v>
      </c>
      <c r="C105" s="1" t="s">
        <v>512</v>
      </c>
      <c r="D105" s="1" t="s">
        <v>29</v>
      </c>
      <c r="E105" s="1" t="s">
        <v>30</v>
      </c>
      <c r="F105" s="1" t="s">
        <v>41</v>
      </c>
      <c r="G105" s="1" t="s">
        <v>31</v>
      </c>
    </row>
    <row r="106" spans="1:7" x14ac:dyDescent="0.25">
      <c r="A106" s="1" t="s">
        <v>20</v>
      </c>
      <c r="B106" s="1" t="s">
        <v>376</v>
      </c>
      <c r="C106" s="1" t="s">
        <v>513</v>
      </c>
      <c r="D106" s="1" t="s">
        <v>29</v>
      </c>
      <c r="E106" s="1" t="s">
        <v>30</v>
      </c>
      <c r="F106" s="1" t="s">
        <v>41</v>
      </c>
      <c r="G106" s="1" t="s">
        <v>31</v>
      </c>
    </row>
    <row r="107" spans="1:7" x14ac:dyDescent="0.25">
      <c r="A107" s="1" t="s">
        <v>20</v>
      </c>
      <c r="B107" s="1" t="s">
        <v>376</v>
      </c>
      <c r="C107" s="1" t="s">
        <v>514</v>
      </c>
      <c r="D107" s="1" t="s">
        <v>29</v>
      </c>
      <c r="E107" s="1" t="s">
        <v>30</v>
      </c>
      <c r="F107" s="1" t="s">
        <v>41</v>
      </c>
      <c r="G107" s="1" t="s">
        <v>31</v>
      </c>
    </row>
    <row r="108" spans="1:7" x14ac:dyDescent="0.25">
      <c r="A108" s="1" t="s">
        <v>20</v>
      </c>
      <c r="B108" s="1" t="s">
        <v>376</v>
      </c>
      <c r="C108" s="1" t="s">
        <v>515</v>
      </c>
      <c r="D108" s="1" t="s">
        <v>29</v>
      </c>
      <c r="E108" s="1" t="s">
        <v>30</v>
      </c>
      <c r="F108" s="1" t="s">
        <v>41</v>
      </c>
      <c r="G108" s="1" t="s">
        <v>31</v>
      </c>
    </row>
    <row r="109" spans="1:7" x14ac:dyDescent="0.25">
      <c r="A109" s="1" t="s">
        <v>20</v>
      </c>
      <c r="B109" s="1" t="s">
        <v>376</v>
      </c>
      <c r="C109" s="1" t="s">
        <v>516</v>
      </c>
      <c r="D109" s="1" t="s">
        <v>29</v>
      </c>
      <c r="E109" s="1" t="s">
        <v>30</v>
      </c>
      <c r="F109" s="1" t="s">
        <v>41</v>
      </c>
      <c r="G109" s="1" t="s">
        <v>31</v>
      </c>
    </row>
    <row r="110" spans="1:7" x14ac:dyDescent="0.25">
      <c r="A110" s="1" t="s">
        <v>20</v>
      </c>
      <c r="B110" s="1" t="s">
        <v>376</v>
      </c>
      <c r="C110" s="1" t="s">
        <v>517</v>
      </c>
      <c r="D110" s="1" t="s">
        <v>29</v>
      </c>
      <c r="E110" s="1" t="s">
        <v>30</v>
      </c>
      <c r="F110" s="1" t="s">
        <v>41</v>
      </c>
      <c r="G110" s="1" t="s">
        <v>31</v>
      </c>
    </row>
    <row r="111" spans="1:7" x14ac:dyDescent="0.25">
      <c r="A111" s="1" t="s">
        <v>20</v>
      </c>
      <c r="B111" s="1" t="s">
        <v>376</v>
      </c>
      <c r="C111" s="1" t="s">
        <v>518</v>
      </c>
      <c r="D111" s="1" t="s">
        <v>29</v>
      </c>
      <c r="E111" s="1" t="s">
        <v>30</v>
      </c>
      <c r="F111" s="1" t="s">
        <v>41</v>
      </c>
      <c r="G111" s="1" t="s">
        <v>31</v>
      </c>
    </row>
    <row r="112" spans="1:7" x14ac:dyDescent="0.25">
      <c r="A112" s="1" t="s">
        <v>20</v>
      </c>
      <c r="B112" s="1" t="s">
        <v>376</v>
      </c>
      <c r="C112" s="1" t="s">
        <v>519</v>
      </c>
      <c r="D112" s="1" t="s">
        <v>29</v>
      </c>
      <c r="E112" s="1" t="s">
        <v>30</v>
      </c>
      <c r="F112" s="1" t="s">
        <v>41</v>
      </c>
      <c r="G112" s="1" t="s">
        <v>31</v>
      </c>
    </row>
    <row r="113" spans="1:7" x14ac:dyDescent="0.25">
      <c r="A113" s="1" t="s">
        <v>20</v>
      </c>
      <c r="B113" s="1" t="s">
        <v>376</v>
      </c>
      <c r="C113" s="1" t="s">
        <v>520</v>
      </c>
      <c r="D113" s="1" t="s">
        <v>29</v>
      </c>
      <c r="E113" s="1" t="s">
        <v>30</v>
      </c>
      <c r="F113" s="1" t="s">
        <v>41</v>
      </c>
      <c r="G113" s="1" t="s">
        <v>31</v>
      </c>
    </row>
    <row r="114" spans="1:7" x14ac:dyDescent="0.25">
      <c r="A114" s="1" t="s">
        <v>20</v>
      </c>
      <c r="B114" s="1" t="s">
        <v>376</v>
      </c>
      <c r="C114" s="1" t="s">
        <v>521</v>
      </c>
      <c r="D114" s="1" t="s">
        <v>29</v>
      </c>
      <c r="E114" s="1" t="s">
        <v>30</v>
      </c>
      <c r="F114" s="1" t="s">
        <v>41</v>
      </c>
      <c r="G114" s="1" t="s">
        <v>31</v>
      </c>
    </row>
    <row r="115" spans="1:7" x14ac:dyDescent="0.25">
      <c r="A115" s="1" t="s">
        <v>20</v>
      </c>
      <c r="B115" s="1" t="s">
        <v>376</v>
      </c>
      <c r="C115" s="1" t="s">
        <v>522</v>
      </c>
      <c r="D115" s="1" t="s">
        <v>29</v>
      </c>
      <c r="E115" s="1" t="s">
        <v>30</v>
      </c>
      <c r="F115" s="1" t="s">
        <v>41</v>
      </c>
      <c r="G115" s="1" t="s">
        <v>31</v>
      </c>
    </row>
    <row r="116" spans="1:7" x14ac:dyDescent="0.25">
      <c r="A116" s="1" t="s">
        <v>20</v>
      </c>
      <c r="B116" s="1" t="s">
        <v>376</v>
      </c>
      <c r="C116" s="1" t="s">
        <v>523</v>
      </c>
      <c r="D116" s="1" t="s">
        <v>29</v>
      </c>
      <c r="E116" s="1" t="s">
        <v>30</v>
      </c>
      <c r="F116" s="1" t="s">
        <v>41</v>
      </c>
      <c r="G116" s="1" t="s">
        <v>31</v>
      </c>
    </row>
    <row r="117" spans="1:7" x14ac:dyDescent="0.25">
      <c r="A117" s="1" t="s">
        <v>20</v>
      </c>
      <c r="B117" s="1" t="s">
        <v>376</v>
      </c>
      <c r="C117" s="1" t="s">
        <v>524</v>
      </c>
      <c r="D117" s="1" t="s">
        <v>29</v>
      </c>
      <c r="E117" s="1" t="s">
        <v>30</v>
      </c>
      <c r="F117" s="1" t="s">
        <v>41</v>
      </c>
      <c r="G117" s="1" t="s">
        <v>31</v>
      </c>
    </row>
    <row r="118" spans="1:7" x14ac:dyDescent="0.25">
      <c r="A118" s="1" t="s">
        <v>20</v>
      </c>
      <c r="B118" s="1" t="s">
        <v>376</v>
      </c>
      <c r="C118" s="1" t="s">
        <v>525</v>
      </c>
      <c r="D118" s="1" t="s">
        <v>29</v>
      </c>
      <c r="E118" s="1" t="s">
        <v>30</v>
      </c>
      <c r="F118" s="1" t="s">
        <v>41</v>
      </c>
      <c r="G118" s="1" t="s">
        <v>31</v>
      </c>
    </row>
    <row r="119" spans="1:7" x14ac:dyDescent="0.25">
      <c r="A119" s="1" t="s">
        <v>20</v>
      </c>
      <c r="B119" s="1" t="s">
        <v>376</v>
      </c>
      <c r="C119" s="1" t="s">
        <v>526</v>
      </c>
      <c r="D119" s="1" t="s">
        <v>29</v>
      </c>
      <c r="E119" s="1" t="s">
        <v>30</v>
      </c>
      <c r="F119" s="1" t="s">
        <v>41</v>
      </c>
      <c r="G119" s="1" t="s">
        <v>31</v>
      </c>
    </row>
    <row r="120" spans="1:7" x14ac:dyDescent="0.25">
      <c r="A120" s="1" t="s">
        <v>20</v>
      </c>
      <c r="B120" s="1" t="s">
        <v>376</v>
      </c>
      <c r="C120" s="1" t="s">
        <v>527</v>
      </c>
      <c r="D120" s="1" t="s">
        <v>29</v>
      </c>
      <c r="E120" s="1" t="s">
        <v>30</v>
      </c>
      <c r="F120" s="1" t="s">
        <v>41</v>
      </c>
      <c r="G120" s="1" t="s">
        <v>31</v>
      </c>
    </row>
    <row r="121" spans="1:7" x14ac:dyDescent="0.25">
      <c r="A121" s="1" t="s">
        <v>20</v>
      </c>
      <c r="B121" s="1" t="s">
        <v>376</v>
      </c>
      <c r="C121" s="1" t="s">
        <v>528</v>
      </c>
      <c r="D121" s="1" t="s">
        <v>29</v>
      </c>
      <c r="E121" s="1" t="s">
        <v>30</v>
      </c>
      <c r="F121" s="1" t="s">
        <v>41</v>
      </c>
      <c r="G121" s="1" t="s">
        <v>31</v>
      </c>
    </row>
    <row r="122" spans="1:7" x14ac:dyDescent="0.25">
      <c r="A122" s="1" t="s">
        <v>20</v>
      </c>
      <c r="B122" s="1" t="s">
        <v>376</v>
      </c>
      <c r="C122" s="1" t="s">
        <v>529</v>
      </c>
      <c r="D122" s="1" t="s">
        <v>29</v>
      </c>
      <c r="E122" s="1" t="s">
        <v>30</v>
      </c>
      <c r="F122" s="1" t="s">
        <v>41</v>
      </c>
      <c r="G122" s="1" t="s">
        <v>31</v>
      </c>
    </row>
    <row r="123" spans="1:7" x14ac:dyDescent="0.25">
      <c r="A123" s="1" t="s">
        <v>20</v>
      </c>
      <c r="B123" s="1" t="s">
        <v>376</v>
      </c>
      <c r="C123" s="1" t="s">
        <v>530</v>
      </c>
      <c r="D123" s="1" t="s">
        <v>29</v>
      </c>
      <c r="E123" s="1" t="s">
        <v>30</v>
      </c>
      <c r="F123" s="1" t="s">
        <v>41</v>
      </c>
      <c r="G123" s="1" t="s">
        <v>31</v>
      </c>
    </row>
    <row r="124" spans="1:7" x14ac:dyDescent="0.25">
      <c r="A124" s="1" t="s">
        <v>20</v>
      </c>
      <c r="B124" s="1" t="s">
        <v>376</v>
      </c>
      <c r="C124" s="1" t="s">
        <v>531</v>
      </c>
      <c r="D124" s="1" t="s">
        <v>29</v>
      </c>
      <c r="E124" s="1" t="s">
        <v>30</v>
      </c>
      <c r="F124" s="1" t="s">
        <v>41</v>
      </c>
      <c r="G124" s="1" t="s">
        <v>31</v>
      </c>
    </row>
    <row r="125" spans="1:7" x14ac:dyDescent="0.25">
      <c r="A125" s="1" t="s">
        <v>20</v>
      </c>
      <c r="B125" s="1" t="s">
        <v>376</v>
      </c>
      <c r="C125" s="1" t="s">
        <v>532</v>
      </c>
      <c r="D125" s="1" t="s">
        <v>29</v>
      </c>
      <c r="E125" s="1" t="s">
        <v>30</v>
      </c>
      <c r="F125" s="1" t="s">
        <v>41</v>
      </c>
      <c r="G125" s="1" t="s">
        <v>31</v>
      </c>
    </row>
    <row r="126" spans="1:7" x14ac:dyDescent="0.25">
      <c r="A126" s="1" t="s">
        <v>20</v>
      </c>
      <c r="B126" s="1" t="s">
        <v>376</v>
      </c>
      <c r="C126" s="1" t="s">
        <v>533</v>
      </c>
      <c r="D126" s="1" t="s">
        <v>29</v>
      </c>
      <c r="E126" s="1" t="s">
        <v>30</v>
      </c>
      <c r="F126" s="1" t="s">
        <v>41</v>
      </c>
      <c r="G126" s="1" t="s">
        <v>31</v>
      </c>
    </row>
    <row r="127" spans="1:7" x14ac:dyDescent="0.25">
      <c r="A127" s="1" t="s">
        <v>20</v>
      </c>
      <c r="B127" s="1" t="s">
        <v>376</v>
      </c>
      <c r="C127" s="1" t="s">
        <v>534</v>
      </c>
      <c r="D127" s="1" t="s">
        <v>29</v>
      </c>
      <c r="E127" s="1" t="s">
        <v>30</v>
      </c>
      <c r="F127" s="1" t="s">
        <v>41</v>
      </c>
      <c r="G127" s="1" t="s">
        <v>31</v>
      </c>
    </row>
    <row r="128" spans="1:7" x14ac:dyDescent="0.25">
      <c r="A128" s="1" t="s">
        <v>20</v>
      </c>
      <c r="B128" s="1" t="s">
        <v>376</v>
      </c>
      <c r="C128" s="1" t="s">
        <v>535</v>
      </c>
      <c r="D128" s="1" t="s">
        <v>29</v>
      </c>
      <c r="E128" s="1" t="s">
        <v>30</v>
      </c>
      <c r="F128" s="1" t="s">
        <v>41</v>
      </c>
      <c r="G128" s="1" t="s">
        <v>31</v>
      </c>
    </row>
    <row r="129" spans="1:7" x14ac:dyDescent="0.25">
      <c r="A129" s="1" t="s">
        <v>20</v>
      </c>
      <c r="B129" s="1" t="s">
        <v>376</v>
      </c>
      <c r="C129" s="1" t="s">
        <v>536</v>
      </c>
      <c r="D129" s="1" t="s">
        <v>29</v>
      </c>
      <c r="E129" s="1" t="s">
        <v>30</v>
      </c>
      <c r="F129" s="1" t="s">
        <v>41</v>
      </c>
      <c r="G129" s="1" t="s">
        <v>31</v>
      </c>
    </row>
    <row r="130" spans="1:7" x14ac:dyDescent="0.25">
      <c r="A130" s="1" t="s">
        <v>20</v>
      </c>
      <c r="B130" s="1" t="s">
        <v>376</v>
      </c>
      <c r="C130" s="1" t="s">
        <v>537</v>
      </c>
      <c r="D130" s="1" t="s">
        <v>29</v>
      </c>
      <c r="E130" s="1" t="s">
        <v>30</v>
      </c>
      <c r="F130" s="1" t="s">
        <v>41</v>
      </c>
      <c r="G130" s="1" t="s">
        <v>31</v>
      </c>
    </row>
    <row r="131" spans="1:7" x14ac:dyDescent="0.25">
      <c r="A131" s="1" t="s">
        <v>20</v>
      </c>
      <c r="B131" s="1" t="s">
        <v>376</v>
      </c>
      <c r="C131" s="1" t="s">
        <v>538</v>
      </c>
      <c r="D131" s="1" t="s">
        <v>29</v>
      </c>
      <c r="E131" s="1" t="s">
        <v>30</v>
      </c>
      <c r="F131" s="1" t="s">
        <v>41</v>
      </c>
      <c r="G131" s="1" t="s">
        <v>31</v>
      </c>
    </row>
    <row r="132" spans="1:7" x14ac:dyDescent="0.25">
      <c r="A132" s="1" t="s">
        <v>20</v>
      </c>
      <c r="B132" s="1" t="s">
        <v>376</v>
      </c>
      <c r="C132" s="1" t="s">
        <v>539</v>
      </c>
      <c r="D132" s="1" t="s">
        <v>29</v>
      </c>
      <c r="E132" s="1" t="s">
        <v>30</v>
      </c>
      <c r="F132" s="1" t="s">
        <v>41</v>
      </c>
      <c r="G132" s="1" t="s">
        <v>31</v>
      </c>
    </row>
    <row r="133" spans="1:7" x14ac:dyDescent="0.25">
      <c r="A133" s="1" t="s">
        <v>20</v>
      </c>
      <c r="B133" s="1" t="s">
        <v>376</v>
      </c>
      <c r="C133" s="1" t="s">
        <v>540</v>
      </c>
      <c r="D133" s="1" t="s">
        <v>29</v>
      </c>
      <c r="E133" s="1" t="s">
        <v>30</v>
      </c>
      <c r="F133" s="1" t="s">
        <v>41</v>
      </c>
      <c r="G133" s="1" t="s">
        <v>31</v>
      </c>
    </row>
    <row r="134" spans="1:7" x14ac:dyDescent="0.25">
      <c r="A134" s="1" t="s">
        <v>20</v>
      </c>
      <c r="B134" s="1" t="s">
        <v>376</v>
      </c>
      <c r="C134" s="1" t="s">
        <v>541</v>
      </c>
      <c r="D134" s="1" t="s">
        <v>29</v>
      </c>
      <c r="E134" s="1" t="s">
        <v>30</v>
      </c>
      <c r="F134" s="1" t="s">
        <v>41</v>
      </c>
      <c r="G134" s="1" t="s">
        <v>31</v>
      </c>
    </row>
    <row r="135" spans="1:7" x14ac:dyDescent="0.25">
      <c r="A135" s="1" t="s">
        <v>20</v>
      </c>
      <c r="B135" s="1" t="s">
        <v>376</v>
      </c>
      <c r="C135" s="1" t="s">
        <v>542</v>
      </c>
      <c r="D135" s="1" t="s">
        <v>29</v>
      </c>
      <c r="E135" s="1" t="s">
        <v>30</v>
      </c>
      <c r="F135" s="1" t="s">
        <v>41</v>
      </c>
      <c r="G135" s="1" t="s">
        <v>31</v>
      </c>
    </row>
    <row r="136" spans="1:7" x14ac:dyDescent="0.25">
      <c r="A136" s="1" t="s">
        <v>20</v>
      </c>
      <c r="B136" s="1" t="s">
        <v>376</v>
      </c>
      <c r="C136" s="1" t="s">
        <v>543</v>
      </c>
      <c r="D136" s="1" t="s">
        <v>29</v>
      </c>
      <c r="E136" s="1" t="s">
        <v>30</v>
      </c>
      <c r="F136" s="1" t="s">
        <v>41</v>
      </c>
      <c r="G136" s="1" t="s">
        <v>31</v>
      </c>
    </row>
    <row r="137" spans="1:7" x14ac:dyDescent="0.25">
      <c r="A137" s="1" t="s">
        <v>20</v>
      </c>
      <c r="B137" s="1" t="s">
        <v>376</v>
      </c>
      <c r="C137" s="1" t="s">
        <v>544</v>
      </c>
      <c r="D137" s="1" t="s">
        <v>29</v>
      </c>
      <c r="E137" s="1" t="s">
        <v>30</v>
      </c>
      <c r="F137" s="1" t="s">
        <v>41</v>
      </c>
      <c r="G137" s="1" t="s">
        <v>31</v>
      </c>
    </row>
    <row r="138" spans="1:7" x14ac:dyDescent="0.25">
      <c r="A138" s="1" t="s">
        <v>20</v>
      </c>
      <c r="B138" s="1" t="s">
        <v>376</v>
      </c>
      <c r="C138" s="1" t="s">
        <v>545</v>
      </c>
      <c r="D138" s="1" t="s">
        <v>29</v>
      </c>
      <c r="E138" s="1" t="s">
        <v>30</v>
      </c>
      <c r="F138" s="1" t="s">
        <v>41</v>
      </c>
      <c r="G138" s="1" t="s">
        <v>31</v>
      </c>
    </row>
    <row r="139" spans="1:7" x14ac:dyDescent="0.25">
      <c r="A139" s="1" t="s">
        <v>20</v>
      </c>
      <c r="B139" s="1" t="s">
        <v>376</v>
      </c>
      <c r="C139" s="1" t="s">
        <v>546</v>
      </c>
      <c r="D139" s="1" t="s">
        <v>29</v>
      </c>
      <c r="E139" s="1" t="s">
        <v>30</v>
      </c>
      <c r="F139" s="1" t="s">
        <v>41</v>
      </c>
      <c r="G139" s="1" t="s">
        <v>31</v>
      </c>
    </row>
    <row r="140" spans="1:7" x14ac:dyDescent="0.25">
      <c r="A140" s="1" t="s">
        <v>20</v>
      </c>
      <c r="B140" s="1" t="s">
        <v>376</v>
      </c>
      <c r="C140" s="1" t="s">
        <v>547</v>
      </c>
      <c r="D140" s="1" t="s">
        <v>29</v>
      </c>
      <c r="E140" s="1" t="s">
        <v>30</v>
      </c>
      <c r="F140" s="1" t="s">
        <v>41</v>
      </c>
      <c r="G140" s="1" t="s">
        <v>31</v>
      </c>
    </row>
    <row r="141" spans="1:7" x14ac:dyDescent="0.25">
      <c r="A141" s="1" t="s">
        <v>20</v>
      </c>
      <c r="B141" s="1" t="s">
        <v>376</v>
      </c>
      <c r="C141" s="1" t="s">
        <v>548</v>
      </c>
      <c r="D141" s="1" t="s">
        <v>29</v>
      </c>
      <c r="E141" s="1" t="s">
        <v>30</v>
      </c>
      <c r="F141" s="1" t="s">
        <v>41</v>
      </c>
      <c r="G141" s="1" t="s">
        <v>31</v>
      </c>
    </row>
    <row r="142" spans="1:7" x14ac:dyDescent="0.25">
      <c r="A142" s="1" t="s">
        <v>20</v>
      </c>
      <c r="B142" s="1" t="s">
        <v>376</v>
      </c>
      <c r="C142" s="1" t="s">
        <v>549</v>
      </c>
      <c r="D142" s="1" t="s">
        <v>29</v>
      </c>
      <c r="E142" s="1" t="s">
        <v>30</v>
      </c>
      <c r="F142" s="1" t="s">
        <v>41</v>
      </c>
      <c r="G142" s="1" t="s">
        <v>31</v>
      </c>
    </row>
    <row r="143" spans="1:7" x14ac:dyDescent="0.25">
      <c r="A143" s="1" t="s">
        <v>20</v>
      </c>
      <c r="B143" s="1" t="s">
        <v>376</v>
      </c>
      <c r="C143" s="1" t="s">
        <v>550</v>
      </c>
      <c r="D143" s="1" t="s">
        <v>29</v>
      </c>
      <c r="E143" s="1" t="s">
        <v>30</v>
      </c>
      <c r="F143" s="1" t="s">
        <v>41</v>
      </c>
      <c r="G143" s="1" t="s">
        <v>31</v>
      </c>
    </row>
    <row r="144" spans="1:7" x14ac:dyDescent="0.25">
      <c r="A144" s="1" t="s">
        <v>20</v>
      </c>
      <c r="B144" s="1" t="s">
        <v>376</v>
      </c>
      <c r="C144" s="1" t="s">
        <v>551</v>
      </c>
      <c r="D144" s="1" t="s">
        <v>29</v>
      </c>
      <c r="E144" s="1" t="s">
        <v>30</v>
      </c>
      <c r="F144" s="1" t="s">
        <v>41</v>
      </c>
      <c r="G144" s="1" t="s">
        <v>31</v>
      </c>
    </row>
    <row r="145" spans="1:7" x14ac:dyDescent="0.25">
      <c r="A145" s="1" t="s">
        <v>20</v>
      </c>
      <c r="B145" s="1" t="s">
        <v>376</v>
      </c>
      <c r="C145" s="1" t="s">
        <v>552</v>
      </c>
      <c r="D145" s="1" t="s">
        <v>29</v>
      </c>
      <c r="E145" s="1" t="s">
        <v>30</v>
      </c>
      <c r="F145" s="1" t="s">
        <v>41</v>
      </c>
      <c r="G145" s="1" t="s">
        <v>31</v>
      </c>
    </row>
    <row r="146" spans="1:7" x14ac:dyDescent="0.25">
      <c r="A146" s="1" t="s">
        <v>20</v>
      </c>
      <c r="B146" s="1" t="s">
        <v>376</v>
      </c>
      <c r="C146" s="1" t="s">
        <v>553</v>
      </c>
      <c r="D146" s="1" t="s">
        <v>29</v>
      </c>
      <c r="E146" s="1" t="s">
        <v>30</v>
      </c>
      <c r="F146" s="1" t="s">
        <v>41</v>
      </c>
      <c r="G146" s="1" t="s">
        <v>31</v>
      </c>
    </row>
    <row r="147" spans="1:7" x14ac:dyDescent="0.25">
      <c r="A147" s="1" t="s">
        <v>20</v>
      </c>
      <c r="B147" s="1" t="s">
        <v>376</v>
      </c>
      <c r="C147" s="1" t="s">
        <v>554</v>
      </c>
      <c r="D147" s="1" t="s">
        <v>29</v>
      </c>
      <c r="E147" s="1" t="s">
        <v>30</v>
      </c>
      <c r="F147" s="1" t="s">
        <v>41</v>
      </c>
      <c r="G147" s="1" t="s">
        <v>31</v>
      </c>
    </row>
    <row r="148" spans="1:7" x14ac:dyDescent="0.25">
      <c r="A148" s="1" t="s">
        <v>20</v>
      </c>
      <c r="B148" s="1" t="s">
        <v>376</v>
      </c>
      <c r="C148" s="1" t="s">
        <v>555</v>
      </c>
      <c r="D148" s="1" t="s">
        <v>29</v>
      </c>
      <c r="E148" s="1" t="s">
        <v>30</v>
      </c>
      <c r="F148" s="1" t="s">
        <v>41</v>
      </c>
      <c r="G148" s="1" t="s">
        <v>31</v>
      </c>
    </row>
    <row r="149" spans="1:7" x14ac:dyDescent="0.25">
      <c r="A149" s="1" t="s">
        <v>20</v>
      </c>
      <c r="B149" s="1" t="s">
        <v>376</v>
      </c>
      <c r="C149" s="1" t="s">
        <v>556</v>
      </c>
      <c r="D149" s="1" t="s">
        <v>29</v>
      </c>
      <c r="E149" s="1" t="s">
        <v>30</v>
      </c>
      <c r="F149" s="1" t="s">
        <v>41</v>
      </c>
      <c r="G149" s="1" t="s">
        <v>31</v>
      </c>
    </row>
    <row r="150" spans="1:7" x14ac:dyDescent="0.25">
      <c r="A150" s="1" t="s">
        <v>20</v>
      </c>
      <c r="B150" s="1" t="s">
        <v>376</v>
      </c>
      <c r="C150" s="1" t="s">
        <v>557</v>
      </c>
      <c r="D150" s="1" t="s">
        <v>29</v>
      </c>
      <c r="E150" s="1" t="s">
        <v>30</v>
      </c>
      <c r="F150" s="1" t="s">
        <v>41</v>
      </c>
      <c r="G150" s="1" t="s">
        <v>31</v>
      </c>
    </row>
    <row r="151" spans="1:7" x14ac:dyDescent="0.25">
      <c r="A151" s="1" t="s">
        <v>20</v>
      </c>
      <c r="B151" s="1" t="s">
        <v>376</v>
      </c>
      <c r="C151" s="1" t="s">
        <v>558</v>
      </c>
      <c r="D151" s="1" t="s">
        <v>29</v>
      </c>
      <c r="E151" s="1" t="s">
        <v>30</v>
      </c>
      <c r="F151" s="1" t="s">
        <v>41</v>
      </c>
      <c r="G151" s="1" t="s">
        <v>31</v>
      </c>
    </row>
    <row r="152" spans="1:7" x14ac:dyDescent="0.25">
      <c r="A152" s="1" t="s">
        <v>20</v>
      </c>
      <c r="B152" s="1" t="s">
        <v>376</v>
      </c>
      <c r="C152" s="1" t="s">
        <v>559</v>
      </c>
      <c r="D152" s="1" t="s">
        <v>29</v>
      </c>
      <c r="E152" s="1" t="s">
        <v>30</v>
      </c>
      <c r="F152" s="1" t="s">
        <v>41</v>
      </c>
      <c r="G152" s="1" t="s">
        <v>31</v>
      </c>
    </row>
    <row r="153" spans="1:7" x14ac:dyDescent="0.25">
      <c r="A153" s="1" t="s">
        <v>20</v>
      </c>
      <c r="B153" s="1" t="s">
        <v>376</v>
      </c>
      <c r="C153" s="1" t="s">
        <v>560</v>
      </c>
      <c r="D153" s="1" t="s">
        <v>29</v>
      </c>
      <c r="E153" s="1" t="s">
        <v>30</v>
      </c>
      <c r="F153" s="1" t="s">
        <v>41</v>
      </c>
      <c r="G153" s="1" t="s">
        <v>31</v>
      </c>
    </row>
    <row r="154" spans="1:7" x14ac:dyDescent="0.25">
      <c r="A154" s="1" t="s">
        <v>20</v>
      </c>
      <c r="B154" s="1" t="s">
        <v>376</v>
      </c>
      <c r="C154" s="1" t="s">
        <v>561</v>
      </c>
      <c r="D154" s="1" t="s">
        <v>29</v>
      </c>
      <c r="E154" s="1" t="s">
        <v>30</v>
      </c>
      <c r="F154" s="1" t="s">
        <v>41</v>
      </c>
      <c r="G154" s="1" t="s">
        <v>31</v>
      </c>
    </row>
    <row r="155" spans="1:7" x14ac:dyDescent="0.25">
      <c r="A155" s="1" t="s">
        <v>20</v>
      </c>
      <c r="B155" s="1" t="s">
        <v>376</v>
      </c>
      <c r="C155" s="1" t="s">
        <v>562</v>
      </c>
      <c r="D155" s="1" t="s">
        <v>29</v>
      </c>
      <c r="E155" s="1" t="s">
        <v>30</v>
      </c>
      <c r="F155" s="1" t="s">
        <v>41</v>
      </c>
      <c r="G155" s="1" t="s">
        <v>31</v>
      </c>
    </row>
    <row r="156" spans="1:7" x14ac:dyDescent="0.25">
      <c r="A156" s="1" t="s">
        <v>20</v>
      </c>
      <c r="B156" s="1" t="s">
        <v>376</v>
      </c>
      <c r="C156" s="1" t="s">
        <v>563</v>
      </c>
      <c r="D156" s="1" t="s">
        <v>29</v>
      </c>
      <c r="E156" s="1" t="s">
        <v>30</v>
      </c>
      <c r="F156" s="1" t="s">
        <v>41</v>
      </c>
      <c r="G156" s="1" t="s">
        <v>31</v>
      </c>
    </row>
    <row r="157" spans="1:7" x14ac:dyDescent="0.25">
      <c r="A157" s="1" t="s">
        <v>20</v>
      </c>
      <c r="B157" s="1" t="s">
        <v>376</v>
      </c>
      <c r="C157" s="1" t="s">
        <v>564</v>
      </c>
      <c r="D157" s="1" t="s">
        <v>29</v>
      </c>
      <c r="E157" s="1" t="s">
        <v>30</v>
      </c>
      <c r="F157" s="1" t="s">
        <v>41</v>
      </c>
      <c r="G157" s="1" t="s">
        <v>31</v>
      </c>
    </row>
    <row r="158" spans="1:7" x14ac:dyDescent="0.25">
      <c r="A158" s="1" t="s">
        <v>20</v>
      </c>
      <c r="B158" s="1" t="s">
        <v>376</v>
      </c>
      <c r="C158" s="1" t="s">
        <v>565</v>
      </c>
      <c r="D158" s="1" t="s">
        <v>29</v>
      </c>
      <c r="E158" s="1" t="s">
        <v>30</v>
      </c>
      <c r="F158" s="1" t="s">
        <v>41</v>
      </c>
      <c r="G158" s="1" t="s">
        <v>31</v>
      </c>
    </row>
    <row r="159" spans="1:7" x14ac:dyDescent="0.25">
      <c r="A159" s="1" t="s">
        <v>20</v>
      </c>
      <c r="B159" s="1" t="s">
        <v>376</v>
      </c>
      <c r="C159" s="1" t="s">
        <v>566</v>
      </c>
      <c r="D159" s="1" t="s">
        <v>29</v>
      </c>
      <c r="E159" s="1" t="s">
        <v>30</v>
      </c>
      <c r="F159" s="1" t="s">
        <v>41</v>
      </c>
      <c r="G159" s="1" t="s">
        <v>31</v>
      </c>
    </row>
    <row r="160" spans="1:7" x14ac:dyDescent="0.25">
      <c r="A160" s="1" t="s">
        <v>20</v>
      </c>
      <c r="B160" s="1" t="s">
        <v>376</v>
      </c>
      <c r="C160" s="1" t="s">
        <v>567</v>
      </c>
      <c r="D160" s="1" t="s">
        <v>29</v>
      </c>
      <c r="E160" s="1" t="s">
        <v>30</v>
      </c>
      <c r="F160" s="1" t="s">
        <v>41</v>
      </c>
      <c r="G160" s="1" t="s">
        <v>31</v>
      </c>
    </row>
    <row r="161" spans="1:7" x14ac:dyDescent="0.25">
      <c r="A161" s="1" t="s">
        <v>20</v>
      </c>
      <c r="B161" s="1" t="s">
        <v>376</v>
      </c>
      <c r="C161" s="1" t="s">
        <v>568</v>
      </c>
      <c r="D161" s="1" t="s">
        <v>29</v>
      </c>
      <c r="E161" s="1" t="s">
        <v>30</v>
      </c>
      <c r="F161" s="1" t="s">
        <v>41</v>
      </c>
      <c r="G161" s="1" t="s">
        <v>31</v>
      </c>
    </row>
    <row r="162" spans="1:7" x14ac:dyDescent="0.25">
      <c r="A162" s="1" t="s">
        <v>20</v>
      </c>
      <c r="B162" s="1" t="s">
        <v>376</v>
      </c>
      <c r="C162" s="1" t="s">
        <v>569</v>
      </c>
      <c r="D162" s="1" t="s">
        <v>29</v>
      </c>
      <c r="E162" s="1" t="s">
        <v>30</v>
      </c>
      <c r="F162" s="1" t="s">
        <v>41</v>
      </c>
      <c r="G162" s="1" t="s">
        <v>31</v>
      </c>
    </row>
    <row r="163" spans="1:7" x14ac:dyDescent="0.25">
      <c r="A163" s="1" t="s">
        <v>20</v>
      </c>
      <c r="B163" s="1" t="s">
        <v>376</v>
      </c>
      <c r="C163" s="1" t="s">
        <v>570</v>
      </c>
      <c r="D163" s="1" t="s">
        <v>29</v>
      </c>
      <c r="E163" s="1" t="s">
        <v>30</v>
      </c>
      <c r="F163" s="1" t="s">
        <v>41</v>
      </c>
      <c r="G163" s="1" t="s">
        <v>31</v>
      </c>
    </row>
    <row r="164" spans="1:7" x14ac:dyDescent="0.25">
      <c r="A164" s="1" t="s">
        <v>20</v>
      </c>
      <c r="B164" s="1" t="s">
        <v>376</v>
      </c>
      <c r="C164" s="1" t="s">
        <v>571</v>
      </c>
      <c r="D164" s="1" t="s">
        <v>29</v>
      </c>
      <c r="E164" s="1" t="s">
        <v>30</v>
      </c>
      <c r="F164" s="1" t="s">
        <v>41</v>
      </c>
      <c r="G164" s="1" t="s">
        <v>31</v>
      </c>
    </row>
    <row r="165" spans="1:7" x14ac:dyDescent="0.25">
      <c r="A165" s="1" t="s">
        <v>20</v>
      </c>
      <c r="B165" s="1" t="s">
        <v>376</v>
      </c>
      <c r="C165" s="1" t="s">
        <v>572</v>
      </c>
      <c r="D165" s="1" t="s">
        <v>29</v>
      </c>
      <c r="E165" s="1" t="s">
        <v>30</v>
      </c>
      <c r="F165" s="1" t="s">
        <v>41</v>
      </c>
      <c r="G165" s="1" t="s">
        <v>31</v>
      </c>
    </row>
    <row r="166" spans="1:7" x14ac:dyDescent="0.25">
      <c r="A166" s="1" t="s">
        <v>20</v>
      </c>
      <c r="B166" s="1" t="s">
        <v>376</v>
      </c>
      <c r="C166" s="1" t="s">
        <v>573</v>
      </c>
      <c r="D166" s="1" t="s">
        <v>29</v>
      </c>
      <c r="E166" s="1" t="s">
        <v>30</v>
      </c>
      <c r="F166" s="1" t="s">
        <v>41</v>
      </c>
      <c r="G166" s="1" t="s">
        <v>31</v>
      </c>
    </row>
    <row r="167" spans="1:7" x14ac:dyDescent="0.25">
      <c r="A167" s="1" t="s">
        <v>20</v>
      </c>
      <c r="B167" s="1" t="s">
        <v>376</v>
      </c>
      <c r="C167" s="1" t="s">
        <v>574</v>
      </c>
      <c r="D167" s="1" t="s">
        <v>29</v>
      </c>
      <c r="E167" s="1" t="s">
        <v>30</v>
      </c>
      <c r="F167" s="1" t="s">
        <v>41</v>
      </c>
      <c r="G167" s="1" t="s">
        <v>31</v>
      </c>
    </row>
    <row r="168" spans="1:7" x14ac:dyDescent="0.25">
      <c r="A168" s="1" t="s">
        <v>20</v>
      </c>
      <c r="B168" s="1" t="s">
        <v>376</v>
      </c>
      <c r="C168" s="1" t="s">
        <v>575</v>
      </c>
      <c r="D168" s="1" t="s">
        <v>29</v>
      </c>
      <c r="E168" s="1" t="s">
        <v>30</v>
      </c>
      <c r="F168" s="1" t="s">
        <v>41</v>
      </c>
      <c r="G168" s="1" t="s">
        <v>31</v>
      </c>
    </row>
    <row r="169" spans="1:7" x14ac:dyDescent="0.25">
      <c r="A169" s="1" t="s">
        <v>20</v>
      </c>
      <c r="B169" s="1" t="s">
        <v>376</v>
      </c>
      <c r="C169" s="1" t="s">
        <v>576</v>
      </c>
      <c r="D169" s="1" t="s">
        <v>29</v>
      </c>
      <c r="E169" s="1" t="s">
        <v>30</v>
      </c>
      <c r="F169" s="1" t="s">
        <v>41</v>
      </c>
      <c r="G169" s="1" t="s">
        <v>31</v>
      </c>
    </row>
    <row r="170" spans="1:7" x14ac:dyDescent="0.25">
      <c r="A170" s="1" t="s">
        <v>20</v>
      </c>
      <c r="B170" s="1" t="s">
        <v>376</v>
      </c>
      <c r="C170" s="1" t="s">
        <v>577</v>
      </c>
      <c r="D170" s="1" t="s">
        <v>29</v>
      </c>
      <c r="E170" s="1" t="s">
        <v>30</v>
      </c>
      <c r="F170" s="1" t="s">
        <v>41</v>
      </c>
      <c r="G170" s="1" t="s">
        <v>31</v>
      </c>
    </row>
    <row r="171" spans="1:7" x14ac:dyDescent="0.25">
      <c r="A171" s="1" t="s">
        <v>20</v>
      </c>
      <c r="B171" s="1" t="s">
        <v>376</v>
      </c>
      <c r="C171" s="1" t="s">
        <v>578</v>
      </c>
      <c r="D171" s="1" t="s">
        <v>29</v>
      </c>
      <c r="E171" s="1" t="s">
        <v>30</v>
      </c>
      <c r="F171" s="1" t="s">
        <v>41</v>
      </c>
      <c r="G171" s="1" t="s">
        <v>31</v>
      </c>
    </row>
    <row r="172" spans="1:7" x14ac:dyDescent="0.25">
      <c r="A172" s="1" t="s">
        <v>20</v>
      </c>
      <c r="B172" s="1" t="s">
        <v>376</v>
      </c>
      <c r="C172" s="1" t="s">
        <v>579</v>
      </c>
      <c r="D172" s="1" t="s">
        <v>29</v>
      </c>
      <c r="E172" s="1" t="s">
        <v>30</v>
      </c>
      <c r="F172" s="1" t="s">
        <v>41</v>
      </c>
      <c r="G172" s="1" t="s">
        <v>31</v>
      </c>
    </row>
    <row r="173" spans="1:7" x14ac:dyDescent="0.25">
      <c r="A173" s="1" t="s">
        <v>20</v>
      </c>
      <c r="B173" s="1" t="s">
        <v>376</v>
      </c>
      <c r="C173" s="1" t="s">
        <v>580</v>
      </c>
      <c r="D173" s="1" t="s">
        <v>29</v>
      </c>
      <c r="E173" s="1" t="s">
        <v>30</v>
      </c>
      <c r="F173" s="1" t="s">
        <v>41</v>
      </c>
      <c r="G173" s="1" t="s">
        <v>31</v>
      </c>
    </row>
    <row r="174" spans="1:7" x14ac:dyDescent="0.25">
      <c r="A174" s="1" t="s">
        <v>20</v>
      </c>
      <c r="B174" s="1" t="s">
        <v>376</v>
      </c>
      <c r="C174" s="1" t="s">
        <v>581</v>
      </c>
      <c r="D174" s="1" t="s">
        <v>29</v>
      </c>
      <c r="E174" s="1" t="s">
        <v>30</v>
      </c>
      <c r="F174" s="1" t="s">
        <v>41</v>
      </c>
      <c r="G174" s="1" t="s">
        <v>31</v>
      </c>
    </row>
    <row r="175" spans="1:7" x14ac:dyDescent="0.25">
      <c r="A175" s="1" t="s">
        <v>20</v>
      </c>
      <c r="B175" s="1" t="s">
        <v>376</v>
      </c>
      <c r="C175" s="1" t="s">
        <v>582</v>
      </c>
      <c r="D175" s="1" t="s">
        <v>29</v>
      </c>
      <c r="E175" s="1" t="s">
        <v>30</v>
      </c>
      <c r="F175" s="1" t="s">
        <v>41</v>
      </c>
      <c r="G175" s="1" t="s">
        <v>31</v>
      </c>
    </row>
    <row r="176" spans="1:7" x14ac:dyDescent="0.25">
      <c r="A176" s="1" t="s">
        <v>20</v>
      </c>
      <c r="B176" s="1" t="s">
        <v>376</v>
      </c>
      <c r="C176" s="1" t="s">
        <v>583</v>
      </c>
      <c r="D176" s="1" t="s">
        <v>29</v>
      </c>
      <c r="E176" s="1" t="s">
        <v>30</v>
      </c>
      <c r="F176" s="1" t="s">
        <v>41</v>
      </c>
      <c r="G176" s="1" t="s">
        <v>31</v>
      </c>
    </row>
    <row r="177" spans="1:7" x14ac:dyDescent="0.25">
      <c r="A177" s="1" t="s">
        <v>20</v>
      </c>
      <c r="B177" s="1" t="s">
        <v>376</v>
      </c>
      <c r="C177" s="1" t="s">
        <v>584</v>
      </c>
      <c r="D177" s="1" t="s">
        <v>29</v>
      </c>
      <c r="E177" s="1" t="s">
        <v>30</v>
      </c>
      <c r="F177" s="1" t="s">
        <v>41</v>
      </c>
      <c r="G177" s="1" t="s">
        <v>31</v>
      </c>
    </row>
    <row r="178" spans="1:7" x14ac:dyDescent="0.25">
      <c r="A178" s="1" t="s">
        <v>20</v>
      </c>
      <c r="B178" s="1" t="s">
        <v>376</v>
      </c>
      <c r="C178" s="1" t="s">
        <v>585</v>
      </c>
      <c r="D178" s="1" t="s">
        <v>29</v>
      </c>
      <c r="E178" s="1" t="s">
        <v>30</v>
      </c>
      <c r="F178" s="1" t="s">
        <v>41</v>
      </c>
      <c r="G178" s="1" t="s">
        <v>31</v>
      </c>
    </row>
    <row r="179" spans="1:7" x14ac:dyDescent="0.25">
      <c r="A179" s="1" t="s">
        <v>20</v>
      </c>
      <c r="B179" s="1" t="s">
        <v>376</v>
      </c>
      <c r="C179" s="1" t="s">
        <v>586</v>
      </c>
      <c r="D179" s="1" t="s">
        <v>29</v>
      </c>
      <c r="E179" s="1" t="s">
        <v>30</v>
      </c>
      <c r="F179" s="1" t="s">
        <v>41</v>
      </c>
      <c r="G179" s="1" t="s">
        <v>31</v>
      </c>
    </row>
    <row r="180" spans="1:7" x14ac:dyDescent="0.25">
      <c r="A180" s="1" t="s">
        <v>20</v>
      </c>
      <c r="B180" s="1" t="s">
        <v>376</v>
      </c>
      <c r="C180" s="1" t="s">
        <v>587</v>
      </c>
      <c r="D180" s="1" t="s">
        <v>29</v>
      </c>
      <c r="E180" s="1" t="s">
        <v>30</v>
      </c>
      <c r="F180" s="1" t="s">
        <v>41</v>
      </c>
      <c r="G180" s="1" t="s">
        <v>31</v>
      </c>
    </row>
    <row r="181" spans="1:7" x14ac:dyDescent="0.25">
      <c r="A181" s="1" t="s">
        <v>20</v>
      </c>
      <c r="B181" s="1" t="s">
        <v>376</v>
      </c>
      <c r="C181" s="1" t="s">
        <v>588</v>
      </c>
      <c r="D181" s="1" t="s">
        <v>29</v>
      </c>
      <c r="E181" s="1" t="s">
        <v>30</v>
      </c>
      <c r="F181" s="1" t="s">
        <v>41</v>
      </c>
      <c r="G181" s="1" t="s">
        <v>31</v>
      </c>
    </row>
    <row r="182" spans="1:7" x14ac:dyDescent="0.25">
      <c r="A182" s="1" t="s">
        <v>20</v>
      </c>
      <c r="B182" s="1" t="s">
        <v>376</v>
      </c>
      <c r="C182" s="1" t="s">
        <v>589</v>
      </c>
      <c r="D182" s="1" t="s">
        <v>29</v>
      </c>
      <c r="E182" s="1" t="s">
        <v>30</v>
      </c>
      <c r="F182" s="1" t="s">
        <v>41</v>
      </c>
      <c r="G182" s="1" t="s">
        <v>31</v>
      </c>
    </row>
    <row r="183" spans="1:7" x14ac:dyDescent="0.25">
      <c r="A183" s="1" t="s">
        <v>20</v>
      </c>
      <c r="B183" s="1" t="s">
        <v>376</v>
      </c>
      <c r="C183" s="1" t="s">
        <v>590</v>
      </c>
      <c r="D183" s="1" t="s">
        <v>29</v>
      </c>
      <c r="E183" s="1" t="s">
        <v>30</v>
      </c>
      <c r="F183" s="1" t="s">
        <v>41</v>
      </c>
      <c r="G183" s="1" t="s">
        <v>31</v>
      </c>
    </row>
    <row r="184" spans="1:7" x14ac:dyDescent="0.25">
      <c r="A184" s="1" t="s">
        <v>20</v>
      </c>
      <c r="B184" s="1" t="s">
        <v>376</v>
      </c>
      <c r="C184" s="1" t="s">
        <v>591</v>
      </c>
      <c r="D184" s="1" t="s">
        <v>29</v>
      </c>
      <c r="E184" s="1" t="s">
        <v>30</v>
      </c>
      <c r="F184" s="1" t="s">
        <v>41</v>
      </c>
      <c r="G184" s="1" t="s">
        <v>31</v>
      </c>
    </row>
    <row r="185" spans="1:7" x14ac:dyDescent="0.25">
      <c r="A185" s="1" t="s">
        <v>20</v>
      </c>
      <c r="B185" s="1" t="s">
        <v>376</v>
      </c>
      <c r="C185" s="1" t="s">
        <v>592</v>
      </c>
      <c r="D185" s="1" t="s">
        <v>29</v>
      </c>
      <c r="E185" s="1" t="s">
        <v>30</v>
      </c>
      <c r="F185" s="1" t="s">
        <v>41</v>
      </c>
      <c r="G185" s="1" t="s">
        <v>31</v>
      </c>
    </row>
    <row r="186" spans="1:7" x14ac:dyDescent="0.25">
      <c r="A186" s="1" t="s">
        <v>20</v>
      </c>
      <c r="B186" s="1" t="s">
        <v>376</v>
      </c>
      <c r="C186" s="1" t="s">
        <v>593</v>
      </c>
      <c r="D186" s="1" t="s">
        <v>29</v>
      </c>
      <c r="E186" s="1" t="s">
        <v>30</v>
      </c>
      <c r="F186" s="1" t="s">
        <v>41</v>
      </c>
      <c r="G186" s="1" t="s">
        <v>31</v>
      </c>
    </row>
    <row r="187" spans="1:7" x14ac:dyDescent="0.25">
      <c r="A187" s="1" t="s">
        <v>20</v>
      </c>
      <c r="B187" s="1" t="s">
        <v>376</v>
      </c>
      <c r="C187" s="1" t="s">
        <v>594</v>
      </c>
      <c r="D187" s="1" t="s">
        <v>29</v>
      </c>
      <c r="E187" s="1" t="s">
        <v>30</v>
      </c>
      <c r="F187" s="1" t="s">
        <v>41</v>
      </c>
      <c r="G187" s="1" t="s">
        <v>31</v>
      </c>
    </row>
    <row r="188" spans="1:7" x14ac:dyDescent="0.25">
      <c r="A188" s="1" t="s">
        <v>20</v>
      </c>
      <c r="B188" s="1" t="s">
        <v>376</v>
      </c>
      <c r="C188" s="1" t="s">
        <v>595</v>
      </c>
      <c r="D188" s="1" t="s">
        <v>29</v>
      </c>
      <c r="E188" s="1" t="s">
        <v>30</v>
      </c>
      <c r="F188" s="1" t="s">
        <v>41</v>
      </c>
      <c r="G188" s="1" t="s">
        <v>31</v>
      </c>
    </row>
    <row r="189" spans="1:7" x14ac:dyDescent="0.25">
      <c r="A189" s="1" t="s">
        <v>20</v>
      </c>
      <c r="B189" s="1" t="s">
        <v>376</v>
      </c>
      <c r="C189" s="1" t="s">
        <v>596</v>
      </c>
      <c r="D189" s="1" t="s">
        <v>29</v>
      </c>
      <c r="E189" s="1" t="s">
        <v>30</v>
      </c>
      <c r="F189" s="1" t="s">
        <v>41</v>
      </c>
      <c r="G189" s="1" t="s">
        <v>31</v>
      </c>
    </row>
    <row r="190" spans="1:7" x14ac:dyDescent="0.25">
      <c r="A190" s="1" t="s">
        <v>20</v>
      </c>
      <c r="B190" s="1" t="s">
        <v>376</v>
      </c>
      <c r="C190" s="1" t="s">
        <v>597</v>
      </c>
      <c r="D190" s="1" t="s">
        <v>29</v>
      </c>
      <c r="E190" s="1" t="s">
        <v>30</v>
      </c>
      <c r="F190" s="1" t="s">
        <v>41</v>
      </c>
      <c r="G190" s="1" t="s">
        <v>31</v>
      </c>
    </row>
    <row r="191" spans="1:7" x14ac:dyDescent="0.25">
      <c r="A191" s="1" t="s">
        <v>20</v>
      </c>
      <c r="B191" s="1" t="s">
        <v>376</v>
      </c>
      <c r="C191" s="1" t="s">
        <v>598</v>
      </c>
      <c r="D191" s="1" t="s">
        <v>29</v>
      </c>
      <c r="E191" s="1" t="s">
        <v>30</v>
      </c>
      <c r="F191" s="1" t="s">
        <v>41</v>
      </c>
      <c r="G191" s="1" t="s">
        <v>31</v>
      </c>
    </row>
    <row r="192" spans="1:7" x14ac:dyDescent="0.25">
      <c r="A192" s="1" t="s">
        <v>20</v>
      </c>
      <c r="B192" s="1" t="s">
        <v>376</v>
      </c>
      <c r="C192" s="1" t="s">
        <v>599</v>
      </c>
      <c r="D192" s="1" t="s">
        <v>29</v>
      </c>
      <c r="E192" s="1" t="s">
        <v>30</v>
      </c>
      <c r="F192" s="1" t="s">
        <v>41</v>
      </c>
      <c r="G192" s="1" t="s">
        <v>31</v>
      </c>
    </row>
    <row r="193" spans="1:7" x14ac:dyDescent="0.25">
      <c r="A193" s="1" t="s">
        <v>20</v>
      </c>
      <c r="B193" s="1" t="s">
        <v>376</v>
      </c>
      <c r="C193" s="1" t="s">
        <v>600</v>
      </c>
      <c r="D193" s="1" t="s">
        <v>29</v>
      </c>
      <c r="E193" s="1" t="s">
        <v>30</v>
      </c>
      <c r="F193" s="1" t="s">
        <v>41</v>
      </c>
      <c r="G193" s="1" t="s">
        <v>31</v>
      </c>
    </row>
    <row r="194" spans="1:7" x14ac:dyDescent="0.25">
      <c r="A194" s="1" t="s">
        <v>20</v>
      </c>
      <c r="B194" s="1" t="s">
        <v>376</v>
      </c>
      <c r="C194" s="1" t="s">
        <v>601</v>
      </c>
      <c r="D194" s="1" t="s">
        <v>29</v>
      </c>
      <c r="E194" s="1" t="s">
        <v>30</v>
      </c>
      <c r="F194" s="1" t="s">
        <v>41</v>
      </c>
      <c r="G194" s="1" t="s">
        <v>31</v>
      </c>
    </row>
    <row r="195" spans="1:7" x14ac:dyDescent="0.25">
      <c r="A195" s="1" t="s">
        <v>20</v>
      </c>
      <c r="B195" s="1" t="s">
        <v>376</v>
      </c>
      <c r="C195" s="1" t="s">
        <v>602</v>
      </c>
      <c r="D195" s="1" t="s">
        <v>29</v>
      </c>
      <c r="E195" s="1" t="s">
        <v>30</v>
      </c>
      <c r="F195" s="1" t="s">
        <v>41</v>
      </c>
      <c r="G195" s="1" t="s">
        <v>31</v>
      </c>
    </row>
    <row r="196" spans="1:7" x14ac:dyDescent="0.25">
      <c r="A196" s="1" t="s">
        <v>20</v>
      </c>
      <c r="B196" s="1" t="s">
        <v>376</v>
      </c>
      <c r="C196" s="1" t="s">
        <v>603</v>
      </c>
      <c r="D196" s="1" t="s">
        <v>29</v>
      </c>
      <c r="E196" s="1" t="s">
        <v>30</v>
      </c>
      <c r="F196" s="1" t="s">
        <v>41</v>
      </c>
      <c r="G196" s="1" t="s">
        <v>31</v>
      </c>
    </row>
    <row r="197" spans="1:7" x14ac:dyDescent="0.25">
      <c r="A197" s="1" t="s">
        <v>20</v>
      </c>
      <c r="B197" s="1" t="s">
        <v>376</v>
      </c>
      <c r="C197" s="1" t="s">
        <v>604</v>
      </c>
      <c r="D197" s="1" t="s">
        <v>29</v>
      </c>
      <c r="E197" s="1" t="s">
        <v>30</v>
      </c>
      <c r="F197" s="1" t="s">
        <v>41</v>
      </c>
      <c r="G197" s="1" t="s">
        <v>31</v>
      </c>
    </row>
    <row r="198" spans="1:7" x14ac:dyDescent="0.25">
      <c r="A198" s="1" t="s">
        <v>20</v>
      </c>
      <c r="B198" s="1" t="s">
        <v>376</v>
      </c>
      <c r="C198" s="1" t="s">
        <v>605</v>
      </c>
      <c r="D198" s="1" t="s">
        <v>29</v>
      </c>
      <c r="E198" s="1" t="s">
        <v>30</v>
      </c>
      <c r="F198" s="1" t="s">
        <v>41</v>
      </c>
      <c r="G198" s="1" t="s">
        <v>31</v>
      </c>
    </row>
    <row r="199" spans="1:7" x14ac:dyDescent="0.25">
      <c r="A199" s="1" t="s">
        <v>20</v>
      </c>
      <c r="B199" s="1" t="s">
        <v>376</v>
      </c>
      <c r="C199" s="1" t="s">
        <v>606</v>
      </c>
      <c r="D199" s="1" t="s">
        <v>29</v>
      </c>
      <c r="E199" s="1" t="s">
        <v>30</v>
      </c>
      <c r="F199" s="1" t="s">
        <v>41</v>
      </c>
      <c r="G199" s="1" t="s">
        <v>31</v>
      </c>
    </row>
    <row r="200" spans="1:7" x14ac:dyDescent="0.25">
      <c r="A200" s="1" t="s">
        <v>20</v>
      </c>
      <c r="B200" s="1" t="s">
        <v>376</v>
      </c>
      <c r="C200" s="1" t="s">
        <v>607</v>
      </c>
      <c r="D200" s="1" t="s">
        <v>29</v>
      </c>
      <c r="E200" s="1" t="s">
        <v>30</v>
      </c>
      <c r="F200" s="1" t="s">
        <v>41</v>
      </c>
      <c r="G200" s="1" t="s">
        <v>31</v>
      </c>
    </row>
    <row r="201" spans="1:7" x14ac:dyDescent="0.25">
      <c r="A201" s="1" t="s">
        <v>20</v>
      </c>
      <c r="B201" s="1" t="s">
        <v>376</v>
      </c>
      <c r="C201" s="1" t="s">
        <v>608</v>
      </c>
      <c r="D201" s="1" t="s">
        <v>29</v>
      </c>
      <c r="E201" s="1" t="s">
        <v>30</v>
      </c>
      <c r="F201" s="1" t="s">
        <v>41</v>
      </c>
      <c r="G201" s="1" t="s">
        <v>31</v>
      </c>
    </row>
    <row r="202" spans="1:7" x14ac:dyDescent="0.25">
      <c r="A202" s="1" t="s">
        <v>20</v>
      </c>
      <c r="B202" s="1" t="s">
        <v>376</v>
      </c>
      <c r="C202" s="1" t="s">
        <v>609</v>
      </c>
      <c r="D202" s="1" t="s">
        <v>29</v>
      </c>
      <c r="E202" s="1" t="s">
        <v>30</v>
      </c>
      <c r="F202" s="1" t="s">
        <v>41</v>
      </c>
      <c r="G202" s="1" t="s">
        <v>31</v>
      </c>
    </row>
    <row r="203" spans="1:7" x14ac:dyDescent="0.25">
      <c r="A203" s="1" t="s">
        <v>20</v>
      </c>
      <c r="B203" s="1" t="s">
        <v>376</v>
      </c>
      <c r="C203" s="1" t="s">
        <v>610</v>
      </c>
      <c r="D203" s="1" t="s">
        <v>29</v>
      </c>
      <c r="E203" s="1" t="s">
        <v>30</v>
      </c>
      <c r="F203" s="1" t="s">
        <v>41</v>
      </c>
      <c r="G203" s="1" t="s">
        <v>31</v>
      </c>
    </row>
    <row r="204" spans="1:7" x14ac:dyDescent="0.25">
      <c r="A204" s="1" t="s">
        <v>20</v>
      </c>
      <c r="B204" s="1" t="s">
        <v>376</v>
      </c>
      <c r="C204" s="1" t="s">
        <v>611</v>
      </c>
      <c r="D204" s="1" t="s">
        <v>29</v>
      </c>
      <c r="E204" s="1" t="s">
        <v>30</v>
      </c>
      <c r="F204" s="1" t="s">
        <v>41</v>
      </c>
      <c r="G204" s="1" t="s">
        <v>31</v>
      </c>
    </row>
    <row r="205" spans="1:7" x14ac:dyDescent="0.25">
      <c r="A205" s="1" t="s">
        <v>20</v>
      </c>
      <c r="B205" s="1" t="s">
        <v>376</v>
      </c>
      <c r="C205" s="1" t="s">
        <v>612</v>
      </c>
      <c r="D205" s="1" t="s">
        <v>29</v>
      </c>
      <c r="E205" s="1" t="s">
        <v>30</v>
      </c>
      <c r="F205" s="1" t="s">
        <v>41</v>
      </c>
      <c r="G205" s="1" t="s">
        <v>31</v>
      </c>
    </row>
    <row r="206" spans="1:7" x14ac:dyDescent="0.25">
      <c r="A206" s="1" t="s">
        <v>20</v>
      </c>
      <c r="B206" s="1" t="s">
        <v>376</v>
      </c>
      <c r="C206" s="1" t="s">
        <v>613</v>
      </c>
      <c r="D206" s="1" t="s">
        <v>29</v>
      </c>
      <c r="E206" s="1" t="s">
        <v>30</v>
      </c>
      <c r="F206" s="1" t="s">
        <v>41</v>
      </c>
      <c r="G206" s="1" t="s">
        <v>31</v>
      </c>
    </row>
    <row r="207" spans="1:7" x14ac:dyDescent="0.25">
      <c r="A207" s="1" t="s">
        <v>20</v>
      </c>
      <c r="B207" s="1" t="s">
        <v>376</v>
      </c>
      <c r="C207" s="1" t="s">
        <v>614</v>
      </c>
      <c r="D207" s="1" t="s">
        <v>29</v>
      </c>
      <c r="E207" s="1" t="s">
        <v>30</v>
      </c>
      <c r="F207" s="1" t="s">
        <v>41</v>
      </c>
      <c r="G207" s="1" t="s">
        <v>31</v>
      </c>
    </row>
    <row r="208" spans="1:7" x14ac:dyDescent="0.25">
      <c r="A208" s="1" t="s">
        <v>20</v>
      </c>
      <c r="B208" s="1" t="s">
        <v>376</v>
      </c>
      <c r="C208" s="1" t="s">
        <v>615</v>
      </c>
      <c r="D208" s="1" t="s">
        <v>29</v>
      </c>
      <c r="E208" s="1" t="s">
        <v>30</v>
      </c>
      <c r="F208" s="1" t="s">
        <v>41</v>
      </c>
      <c r="G208" s="1" t="s">
        <v>31</v>
      </c>
    </row>
    <row r="209" spans="1:7" x14ac:dyDescent="0.25">
      <c r="A209" s="1" t="s">
        <v>20</v>
      </c>
      <c r="B209" s="1" t="s">
        <v>376</v>
      </c>
      <c r="C209" s="1" t="s">
        <v>616</v>
      </c>
      <c r="D209" s="1" t="s">
        <v>29</v>
      </c>
      <c r="E209" s="1" t="s">
        <v>30</v>
      </c>
      <c r="F209" s="1" t="s">
        <v>41</v>
      </c>
      <c r="G209" s="1" t="s">
        <v>31</v>
      </c>
    </row>
    <row r="210" spans="1:7" x14ac:dyDescent="0.25">
      <c r="A210" s="1" t="s">
        <v>20</v>
      </c>
      <c r="B210" s="1" t="s">
        <v>376</v>
      </c>
      <c r="C210" s="1" t="s">
        <v>617</v>
      </c>
      <c r="D210" s="1" t="s">
        <v>29</v>
      </c>
      <c r="E210" s="1" t="s">
        <v>30</v>
      </c>
      <c r="F210" s="1" t="s">
        <v>41</v>
      </c>
      <c r="G210" s="1" t="s">
        <v>31</v>
      </c>
    </row>
    <row r="211" spans="1:7" x14ac:dyDescent="0.25">
      <c r="A211" s="1" t="s">
        <v>20</v>
      </c>
      <c r="B211" s="1" t="s">
        <v>376</v>
      </c>
      <c r="C211" s="1" t="s">
        <v>618</v>
      </c>
      <c r="D211" s="1" t="s">
        <v>29</v>
      </c>
      <c r="E211" s="1" t="s">
        <v>30</v>
      </c>
      <c r="F211" s="1" t="s">
        <v>41</v>
      </c>
      <c r="G211" s="1" t="s">
        <v>31</v>
      </c>
    </row>
    <row r="212" spans="1:7" x14ac:dyDescent="0.25">
      <c r="A212" s="1" t="s">
        <v>20</v>
      </c>
      <c r="B212" s="1" t="s">
        <v>376</v>
      </c>
      <c r="C212" s="1" t="s">
        <v>619</v>
      </c>
      <c r="D212" s="1" t="s">
        <v>29</v>
      </c>
      <c r="E212" s="1" t="s">
        <v>30</v>
      </c>
      <c r="F212" s="1" t="s">
        <v>41</v>
      </c>
      <c r="G212" s="1" t="s">
        <v>31</v>
      </c>
    </row>
    <row r="213" spans="1:7" x14ac:dyDescent="0.25">
      <c r="A213" s="1" t="s">
        <v>20</v>
      </c>
      <c r="B213" s="1" t="s">
        <v>376</v>
      </c>
      <c r="C213" s="1" t="s">
        <v>620</v>
      </c>
      <c r="D213" s="1" t="s">
        <v>29</v>
      </c>
      <c r="E213" s="1" t="s">
        <v>30</v>
      </c>
      <c r="F213" s="1" t="s">
        <v>41</v>
      </c>
      <c r="G213" s="1" t="s">
        <v>31</v>
      </c>
    </row>
    <row r="214" spans="1:7" x14ac:dyDescent="0.25">
      <c r="A214" s="1" t="s">
        <v>20</v>
      </c>
      <c r="B214" s="1" t="s">
        <v>376</v>
      </c>
      <c r="C214" s="1" t="s">
        <v>621</v>
      </c>
      <c r="D214" s="1" t="s">
        <v>29</v>
      </c>
      <c r="E214" s="1" t="s">
        <v>30</v>
      </c>
      <c r="F214" s="1" t="s">
        <v>41</v>
      </c>
      <c r="G214" s="1" t="s">
        <v>31</v>
      </c>
    </row>
    <row r="215" spans="1:7" x14ac:dyDescent="0.25">
      <c r="A215" s="1" t="s">
        <v>20</v>
      </c>
      <c r="B215" s="1" t="s">
        <v>376</v>
      </c>
      <c r="C215" s="1" t="s">
        <v>622</v>
      </c>
      <c r="D215" s="1" t="s">
        <v>29</v>
      </c>
      <c r="E215" s="1" t="s">
        <v>30</v>
      </c>
      <c r="F215" s="1" t="s">
        <v>41</v>
      </c>
      <c r="G215" s="1" t="s">
        <v>31</v>
      </c>
    </row>
    <row r="216" spans="1:7" x14ac:dyDescent="0.25">
      <c r="A216" s="1" t="s">
        <v>20</v>
      </c>
      <c r="B216" s="1" t="s">
        <v>376</v>
      </c>
      <c r="C216" s="1" t="s">
        <v>623</v>
      </c>
      <c r="D216" s="1" t="s">
        <v>29</v>
      </c>
      <c r="E216" s="1" t="s">
        <v>30</v>
      </c>
      <c r="F216" s="1" t="s">
        <v>41</v>
      </c>
      <c r="G216" s="1" t="s">
        <v>31</v>
      </c>
    </row>
    <row r="217" spans="1:7" x14ac:dyDescent="0.25">
      <c r="A217" s="1" t="s">
        <v>20</v>
      </c>
      <c r="B217" s="1" t="s">
        <v>376</v>
      </c>
      <c r="C217" s="1" t="s">
        <v>624</v>
      </c>
      <c r="D217" s="1" t="s">
        <v>29</v>
      </c>
      <c r="E217" s="1" t="s">
        <v>30</v>
      </c>
      <c r="F217" s="1" t="s">
        <v>41</v>
      </c>
      <c r="G217" s="1" t="s">
        <v>31</v>
      </c>
    </row>
    <row r="218" spans="1:7" x14ac:dyDescent="0.25">
      <c r="A218" s="1" t="s">
        <v>20</v>
      </c>
      <c r="B218" s="1" t="s">
        <v>376</v>
      </c>
      <c r="C218" s="1" t="s">
        <v>625</v>
      </c>
      <c r="D218" s="1" t="s">
        <v>29</v>
      </c>
      <c r="E218" s="1" t="s">
        <v>30</v>
      </c>
      <c r="F218" s="1" t="s">
        <v>41</v>
      </c>
      <c r="G218" s="1" t="s">
        <v>31</v>
      </c>
    </row>
    <row r="219" spans="1:7" x14ac:dyDescent="0.25">
      <c r="A219" s="1" t="s">
        <v>20</v>
      </c>
      <c r="B219" s="1" t="s">
        <v>376</v>
      </c>
      <c r="C219" s="1" t="s">
        <v>626</v>
      </c>
      <c r="D219" s="1" t="s">
        <v>29</v>
      </c>
      <c r="E219" s="1" t="s">
        <v>30</v>
      </c>
      <c r="F219" s="1" t="s">
        <v>41</v>
      </c>
      <c r="G219" s="1" t="s">
        <v>31</v>
      </c>
    </row>
    <row r="220" spans="1:7" x14ac:dyDescent="0.25">
      <c r="A220" s="1" t="s">
        <v>20</v>
      </c>
      <c r="B220" s="1" t="s">
        <v>376</v>
      </c>
      <c r="C220" s="1" t="s">
        <v>627</v>
      </c>
      <c r="D220" s="1" t="s">
        <v>29</v>
      </c>
      <c r="E220" s="1" t="s">
        <v>30</v>
      </c>
      <c r="F220" s="1" t="s">
        <v>41</v>
      </c>
      <c r="G220" s="1" t="s">
        <v>31</v>
      </c>
    </row>
    <row r="221" spans="1:7" x14ac:dyDescent="0.25">
      <c r="A221" s="1" t="s">
        <v>20</v>
      </c>
      <c r="B221" s="1" t="s">
        <v>376</v>
      </c>
      <c r="C221" s="1" t="s">
        <v>628</v>
      </c>
      <c r="D221" s="1" t="s">
        <v>29</v>
      </c>
      <c r="E221" s="1" t="s">
        <v>30</v>
      </c>
      <c r="F221" s="1" t="s">
        <v>41</v>
      </c>
      <c r="G221" s="1" t="s">
        <v>31</v>
      </c>
    </row>
    <row r="222" spans="1:7" x14ac:dyDescent="0.25">
      <c r="A222" s="1" t="s">
        <v>20</v>
      </c>
      <c r="B222" s="1" t="s">
        <v>376</v>
      </c>
      <c r="C222" s="1" t="s">
        <v>629</v>
      </c>
      <c r="D222" s="1" t="s">
        <v>29</v>
      </c>
      <c r="E222" s="1" t="s">
        <v>30</v>
      </c>
      <c r="F222" s="1" t="s">
        <v>41</v>
      </c>
      <c r="G222" s="1" t="s">
        <v>31</v>
      </c>
    </row>
    <row r="223" spans="1:7" x14ac:dyDescent="0.25">
      <c r="A223" s="1" t="s">
        <v>20</v>
      </c>
      <c r="B223" s="1" t="s">
        <v>376</v>
      </c>
      <c r="C223" s="1" t="s">
        <v>630</v>
      </c>
      <c r="D223" s="1" t="s">
        <v>29</v>
      </c>
      <c r="E223" s="1" t="s">
        <v>30</v>
      </c>
      <c r="F223" s="1" t="s">
        <v>41</v>
      </c>
      <c r="G223" s="1" t="s">
        <v>31</v>
      </c>
    </row>
    <row r="224" spans="1:7" x14ac:dyDescent="0.25">
      <c r="A224" s="1" t="s">
        <v>20</v>
      </c>
      <c r="B224" s="1" t="s">
        <v>376</v>
      </c>
      <c r="C224" s="1" t="s">
        <v>631</v>
      </c>
      <c r="D224" s="1" t="s">
        <v>29</v>
      </c>
      <c r="E224" s="1" t="s">
        <v>30</v>
      </c>
      <c r="F224" s="1" t="s">
        <v>41</v>
      </c>
      <c r="G224" s="1" t="s">
        <v>31</v>
      </c>
    </row>
    <row r="225" spans="1:7" x14ac:dyDescent="0.25">
      <c r="A225" s="1" t="s">
        <v>20</v>
      </c>
      <c r="B225" s="1" t="s">
        <v>376</v>
      </c>
      <c r="C225" s="1" t="s">
        <v>632</v>
      </c>
      <c r="D225" s="1" t="s">
        <v>29</v>
      </c>
      <c r="E225" s="1" t="s">
        <v>30</v>
      </c>
      <c r="F225" s="1" t="s">
        <v>41</v>
      </c>
      <c r="G225" s="1" t="s">
        <v>31</v>
      </c>
    </row>
    <row r="226" spans="1:7" x14ac:dyDescent="0.25">
      <c r="A226" s="1" t="s">
        <v>20</v>
      </c>
      <c r="B226" s="1" t="s">
        <v>376</v>
      </c>
      <c r="C226" s="1" t="s">
        <v>633</v>
      </c>
      <c r="D226" s="1" t="s">
        <v>29</v>
      </c>
      <c r="E226" s="1" t="s">
        <v>30</v>
      </c>
      <c r="F226" s="1" t="s">
        <v>41</v>
      </c>
      <c r="G226" s="1" t="s">
        <v>31</v>
      </c>
    </row>
    <row r="227" spans="1:7" x14ac:dyDescent="0.25">
      <c r="A227" s="1" t="s">
        <v>20</v>
      </c>
      <c r="B227" s="1" t="s">
        <v>376</v>
      </c>
      <c r="C227" s="1" t="s">
        <v>634</v>
      </c>
      <c r="D227" s="1" t="s">
        <v>29</v>
      </c>
      <c r="E227" s="1" t="s">
        <v>30</v>
      </c>
      <c r="F227" s="1" t="s">
        <v>41</v>
      </c>
      <c r="G227" s="1" t="s">
        <v>31</v>
      </c>
    </row>
    <row r="228" spans="1:7" x14ac:dyDescent="0.25">
      <c r="A228" s="1" t="s">
        <v>20</v>
      </c>
      <c r="B228" s="1" t="s">
        <v>376</v>
      </c>
      <c r="C228" s="1" t="s">
        <v>635</v>
      </c>
      <c r="D228" s="1" t="s">
        <v>29</v>
      </c>
      <c r="E228" s="1" t="s">
        <v>30</v>
      </c>
      <c r="F228" s="1" t="s">
        <v>41</v>
      </c>
      <c r="G228" s="1" t="s">
        <v>31</v>
      </c>
    </row>
    <row r="229" spans="1:7" x14ac:dyDescent="0.25">
      <c r="A229" s="1" t="s">
        <v>20</v>
      </c>
      <c r="B229" s="1" t="s">
        <v>376</v>
      </c>
      <c r="C229" s="1" t="s">
        <v>636</v>
      </c>
      <c r="D229" s="1" t="s">
        <v>29</v>
      </c>
      <c r="E229" s="1" t="s">
        <v>30</v>
      </c>
      <c r="F229" s="1" t="s">
        <v>41</v>
      </c>
      <c r="G229" s="1" t="s">
        <v>31</v>
      </c>
    </row>
    <row r="230" spans="1:7" x14ac:dyDescent="0.25">
      <c r="A230" s="1" t="s">
        <v>20</v>
      </c>
      <c r="B230" s="1" t="s">
        <v>376</v>
      </c>
      <c r="C230" s="1" t="s">
        <v>637</v>
      </c>
      <c r="D230" s="1" t="s">
        <v>29</v>
      </c>
      <c r="E230" s="1" t="s">
        <v>30</v>
      </c>
      <c r="F230" s="1" t="s">
        <v>41</v>
      </c>
      <c r="G230" s="1" t="s">
        <v>31</v>
      </c>
    </row>
    <row r="231" spans="1:7" x14ac:dyDescent="0.25">
      <c r="A231" s="1" t="s">
        <v>20</v>
      </c>
      <c r="B231" s="1" t="s">
        <v>376</v>
      </c>
      <c r="C231" s="1" t="s">
        <v>638</v>
      </c>
      <c r="D231" s="1" t="s">
        <v>29</v>
      </c>
      <c r="E231" s="1" t="s">
        <v>30</v>
      </c>
      <c r="F231" s="1" t="s">
        <v>41</v>
      </c>
      <c r="G231" s="1" t="s">
        <v>31</v>
      </c>
    </row>
    <row r="232" spans="1:7" x14ac:dyDescent="0.25">
      <c r="A232" s="1" t="s">
        <v>20</v>
      </c>
      <c r="B232" s="1" t="s">
        <v>376</v>
      </c>
      <c r="C232" s="1" t="s">
        <v>639</v>
      </c>
      <c r="D232" s="1" t="s">
        <v>29</v>
      </c>
      <c r="E232" s="1" t="s">
        <v>30</v>
      </c>
      <c r="F232" s="1" t="s">
        <v>41</v>
      </c>
      <c r="G232" s="1" t="s">
        <v>31</v>
      </c>
    </row>
    <row r="233" spans="1:7" x14ac:dyDescent="0.25">
      <c r="A233" s="1" t="s">
        <v>20</v>
      </c>
      <c r="B233" s="1" t="s">
        <v>376</v>
      </c>
      <c r="C233" s="1" t="s">
        <v>640</v>
      </c>
      <c r="D233" s="1" t="s">
        <v>29</v>
      </c>
      <c r="E233" s="1" t="s">
        <v>30</v>
      </c>
      <c r="F233" s="1" t="s">
        <v>41</v>
      </c>
      <c r="G233" s="1" t="s">
        <v>31</v>
      </c>
    </row>
    <row r="234" spans="1:7" x14ac:dyDescent="0.25">
      <c r="A234" s="1" t="s">
        <v>20</v>
      </c>
      <c r="B234" s="1" t="s">
        <v>376</v>
      </c>
      <c r="C234" s="1" t="s">
        <v>641</v>
      </c>
      <c r="D234" s="1" t="s">
        <v>29</v>
      </c>
      <c r="E234" s="1" t="s">
        <v>30</v>
      </c>
      <c r="F234" s="1" t="s">
        <v>41</v>
      </c>
      <c r="G234" s="1" t="s">
        <v>31</v>
      </c>
    </row>
    <row r="235" spans="1:7" x14ac:dyDescent="0.25">
      <c r="A235" s="1" t="s">
        <v>20</v>
      </c>
      <c r="B235" s="1" t="s">
        <v>376</v>
      </c>
      <c r="C235" s="1" t="s">
        <v>642</v>
      </c>
      <c r="D235" s="1" t="s">
        <v>29</v>
      </c>
      <c r="E235" s="1" t="s">
        <v>30</v>
      </c>
      <c r="F235" s="1" t="s">
        <v>41</v>
      </c>
      <c r="G235" s="1" t="s">
        <v>31</v>
      </c>
    </row>
    <row r="236" spans="1:7" x14ac:dyDescent="0.25">
      <c r="A236" s="1" t="s">
        <v>20</v>
      </c>
      <c r="B236" s="1" t="s">
        <v>376</v>
      </c>
      <c r="C236" s="1" t="s">
        <v>643</v>
      </c>
      <c r="D236" s="1" t="s">
        <v>29</v>
      </c>
      <c r="E236" s="1" t="s">
        <v>30</v>
      </c>
      <c r="F236" s="1" t="s">
        <v>41</v>
      </c>
      <c r="G236" s="1" t="s">
        <v>31</v>
      </c>
    </row>
    <row r="237" spans="1:7" x14ac:dyDescent="0.25">
      <c r="A237" s="1" t="s">
        <v>20</v>
      </c>
      <c r="B237" s="1" t="s">
        <v>376</v>
      </c>
      <c r="C237" s="1" t="s">
        <v>644</v>
      </c>
      <c r="D237" s="1" t="s">
        <v>29</v>
      </c>
      <c r="E237" s="1" t="s">
        <v>30</v>
      </c>
      <c r="F237" s="1" t="s">
        <v>41</v>
      </c>
      <c r="G237" s="1" t="s">
        <v>31</v>
      </c>
    </row>
    <row r="238" spans="1:7" x14ac:dyDescent="0.25">
      <c r="A238" s="1" t="s">
        <v>20</v>
      </c>
      <c r="B238" s="1" t="s">
        <v>376</v>
      </c>
      <c r="C238" s="1" t="s">
        <v>645</v>
      </c>
      <c r="D238" s="1" t="s">
        <v>29</v>
      </c>
      <c r="E238" s="1" t="s">
        <v>30</v>
      </c>
      <c r="F238" s="1" t="s">
        <v>41</v>
      </c>
      <c r="G238" s="1" t="s">
        <v>31</v>
      </c>
    </row>
    <row r="239" spans="1:7" x14ac:dyDescent="0.25">
      <c r="A239" s="1" t="s">
        <v>20</v>
      </c>
      <c r="B239" s="1" t="s">
        <v>376</v>
      </c>
      <c r="C239" s="1" t="s">
        <v>646</v>
      </c>
      <c r="D239" s="1" t="s">
        <v>29</v>
      </c>
      <c r="E239" s="1" t="s">
        <v>30</v>
      </c>
      <c r="F239" s="1" t="s">
        <v>41</v>
      </c>
      <c r="G239" s="1" t="s">
        <v>31</v>
      </c>
    </row>
    <row r="240" spans="1:7" x14ac:dyDescent="0.25">
      <c r="A240" s="1" t="s">
        <v>20</v>
      </c>
      <c r="B240" s="1" t="s">
        <v>376</v>
      </c>
      <c r="C240" s="1" t="s">
        <v>647</v>
      </c>
      <c r="D240" s="1" t="s">
        <v>29</v>
      </c>
      <c r="E240" s="1" t="s">
        <v>30</v>
      </c>
      <c r="F240" s="1" t="s">
        <v>41</v>
      </c>
      <c r="G240" s="1" t="s">
        <v>31</v>
      </c>
    </row>
    <row r="241" spans="1:7" x14ac:dyDescent="0.25">
      <c r="A241" s="1" t="s">
        <v>20</v>
      </c>
      <c r="B241" s="1" t="s">
        <v>376</v>
      </c>
      <c r="C241" s="1" t="s">
        <v>648</v>
      </c>
      <c r="D241" s="1" t="s">
        <v>29</v>
      </c>
      <c r="E241" s="1" t="s">
        <v>30</v>
      </c>
      <c r="F241" s="1" t="s">
        <v>41</v>
      </c>
      <c r="G241" s="1" t="s">
        <v>31</v>
      </c>
    </row>
    <row r="242" spans="1:7" x14ac:dyDescent="0.25">
      <c r="A242" s="1" t="s">
        <v>20</v>
      </c>
      <c r="B242" s="1" t="s">
        <v>376</v>
      </c>
      <c r="C242" s="1" t="s">
        <v>649</v>
      </c>
      <c r="D242" s="1" t="s">
        <v>29</v>
      </c>
      <c r="E242" s="1" t="s">
        <v>30</v>
      </c>
      <c r="F242" s="1" t="s">
        <v>41</v>
      </c>
      <c r="G242" s="1" t="s">
        <v>31</v>
      </c>
    </row>
    <row r="243" spans="1:7" x14ac:dyDescent="0.25">
      <c r="A243" s="1" t="s">
        <v>20</v>
      </c>
      <c r="B243" s="1" t="s">
        <v>376</v>
      </c>
      <c r="C243" s="1" t="s">
        <v>650</v>
      </c>
      <c r="D243" s="1" t="s">
        <v>29</v>
      </c>
      <c r="E243" s="1" t="s">
        <v>30</v>
      </c>
      <c r="F243" s="1" t="s">
        <v>41</v>
      </c>
      <c r="G243" s="1" t="s">
        <v>31</v>
      </c>
    </row>
    <row r="244" spans="1:7" x14ac:dyDescent="0.25">
      <c r="A244" s="1" t="s">
        <v>20</v>
      </c>
      <c r="B244" s="1" t="s">
        <v>376</v>
      </c>
      <c r="C244" s="1" t="s">
        <v>651</v>
      </c>
      <c r="D244" s="1" t="s">
        <v>29</v>
      </c>
      <c r="E244" s="1" t="s">
        <v>30</v>
      </c>
      <c r="F244" s="1" t="s">
        <v>41</v>
      </c>
      <c r="G244" s="1" t="s">
        <v>31</v>
      </c>
    </row>
    <row r="245" spans="1:7" x14ac:dyDescent="0.25">
      <c r="A245" s="1" t="s">
        <v>20</v>
      </c>
      <c r="B245" s="1" t="s">
        <v>376</v>
      </c>
      <c r="C245" s="1" t="s">
        <v>652</v>
      </c>
      <c r="D245" s="1" t="s">
        <v>29</v>
      </c>
      <c r="E245" s="1" t="s">
        <v>30</v>
      </c>
      <c r="F245" s="1" t="s">
        <v>41</v>
      </c>
      <c r="G245" s="1" t="s">
        <v>31</v>
      </c>
    </row>
    <row r="246" spans="1:7" x14ac:dyDescent="0.25">
      <c r="A246" s="1" t="s">
        <v>20</v>
      </c>
      <c r="B246" s="1" t="s">
        <v>376</v>
      </c>
      <c r="C246" s="1" t="s">
        <v>653</v>
      </c>
      <c r="D246" s="1" t="s">
        <v>29</v>
      </c>
      <c r="E246" s="1" t="s">
        <v>30</v>
      </c>
      <c r="F246" s="1" t="s">
        <v>41</v>
      </c>
      <c r="G246" s="1" t="s">
        <v>31</v>
      </c>
    </row>
    <row r="247" spans="1:7" x14ac:dyDescent="0.25">
      <c r="A247" s="1" t="s">
        <v>20</v>
      </c>
      <c r="B247" s="1" t="s">
        <v>376</v>
      </c>
      <c r="C247" s="1" t="s">
        <v>654</v>
      </c>
      <c r="D247" s="1" t="s">
        <v>29</v>
      </c>
      <c r="E247" s="1" t="s">
        <v>30</v>
      </c>
      <c r="F247" s="1" t="s">
        <v>41</v>
      </c>
      <c r="G247" s="1" t="s">
        <v>31</v>
      </c>
    </row>
    <row r="248" spans="1:7" x14ac:dyDescent="0.25">
      <c r="A248" s="1" t="s">
        <v>20</v>
      </c>
      <c r="B248" s="1" t="s">
        <v>376</v>
      </c>
      <c r="C248" s="1" t="s">
        <v>655</v>
      </c>
      <c r="D248" s="1" t="s">
        <v>29</v>
      </c>
      <c r="E248" s="1" t="s">
        <v>30</v>
      </c>
      <c r="F248" s="1" t="s">
        <v>41</v>
      </c>
      <c r="G248" s="1" t="s">
        <v>31</v>
      </c>
    </row>
    <row r="249" spans="1:7" x14ac:dyDescent="0.25">
      <c r="A249" s="1" t="s">
        <v>20</v>
      </c>
      <c r="B249" s="1" t="s">
        <v>376</v>
      </c>
      <c r="C249" s="1" t="s">
        <v>656</v>
      </c>
      <c r="D249" s="1" t="s">
        <v>29</v>
      </c>
      <c r="E249" s="1" t="s">
        <v>30</v>
      </c>
      <c r="F249" s="1" t="s">
        <v>41</v>
      </c>
      <c r="G249" s="1" t="s">
        <v>31</v>
      </c>
    </row>
    <row r="250" spans="1:7" x14ac:dyDescent="0.25">
      <c r="A250" s="1" t="s">
        <v>20</v>
      </c>
      <c r="B250" s="1" t="s">
        <v>376</v>
      </c>
      <c r="C250" s="1" t="s">
        <v>657</v>
      </c>
      <c r="D250" s="1" t="s">
        <v>29</v>
      </c>
      <c r="E250" s="1" t="s">
        <v>30</v>
      </c>
      <c r="F250" s="1" t="s">
        <v>41</v>
      </c>
      <c r="G250" s="1" t="s">
        <v>31</v>
      </c>
    </row>
    <row r="251" spans="1:7" x14ac:dyDescent="0.25">
      <c r="A251" s="1" t="s">
        <v>20</v>
      </c>
      <c r="B251" s="1" t="s">
        <v>376</v>
      </c>
      <c r="C251" s="1" t="s">
        <v>658</v>
      </c>
      <c r="D251" s="1" t="s">
        <v>29</v>
      </c>
      <c r="E251" s="1" t="s">
        <v>30</v>
      </c>
      <c r="F251" s="1" t="s">
        <v>41</v>
      </c>
      <c r="G251" s="1" t="s">
        <v>31</v>
      </c>
    </row>
    <row r="252" spans="1:7" x14ac:dyDescent="0.25">
      <c r="A252" s="1" t="s">
        <v>20</v>
      </c>
      <c r="B252" s="1" t="s">
        <v>376</v>
      </c>
      <c r="C252" s="1" t="s">
        <v>659</v>
      </c>
      <c r="D252" s="1" t="s">
        <v>29</v>
      </c>
      <c r="E252" s="1" t="s">
        <v>30</v>
      </c>
      <c r="F252" s="1" t="s">
        <v>41</v>
      </c>
      <c r="G252" s="1" t="s">
        <v>31</v>
      </c>
    </row>
    <row r="253" spans="1:7" x14ac:dyDescent="0.25">
      <c r="A253" s="1" t="s">
        <v>20</v>
      </c>
      <c r="B253" s="1" t="s">
        <v>376</v>
      </c>
      <c r="C253" s="1" t="s">
        <v>660</v>
      </c>
      <c r="D253" s="1" t="s">
        <v>29</v>
      </c>
      <c r="E253" s="1" t="s">
        <v>30</v>
      </c>
      <c r="F253" s="1" t="s">
        <v>41</v>
      </c>
      <c r="G253" s="1" t="s">
        <v>31</v>
      </c>
    </row>
    <row r="254" spans="1:7" x14ac:dyDescent="0.25">
      <c r="A254" s="1" t="s">
        <v>20</v>
      </c>
      <c r="B254" s="1" t="s">
        <v>376</v>
      </c>
      <c r="C254" s="1" t="s">
        <v>661</v>
      </c>
      <c r="D254" s="1" t="s">
        <v>29</v>
      </c>
      <c r="E254" s="1" t="s">
        <v>30</v>
      </c>
      <c r="F254" s="1" t="s">
        <v>41</v>
      </c>
      <c r="G254" s="1" t="s">
        <v>31</v>
      </c>
    </row>
    <row r="255" spans="1:7" x14ac:dyDescent="0.25">
      <c r="A255" s="1" t="s">
        <v>20</v>
      </c>
      <c r="B255" s="1" t="s">
        <v>376</v>
      </c>
      <c r="C255" s="1" t="s">
        <v>662</v>
      </c>
      <c r="D255" s="1" t="s">
        <v>29</v>
      </c>
      <c r="E255" s="1" t="s">
        <v>30</v>
      </c>
      <c r="F255" s="1" t="s">
        <v>41</v>
      </c>
      <c r="G255" s="1" t="s">
        <v>31</v>
      </c>
    </row>
    <row r="256" spans="1:7" x14ac:dyDescent="0.25">
      <c r="A256" s="1" t="s">
        <v>20</v>
      </c>
      <c r="B256" s="1" t="s">
        <v>376</v>
      </c>
      <c r="C256" s="1" t="s">
        <v>663</v>
      </c>
      <c r="D256" s="1" t="s">
        <v>29</v>
      </c>
      <c r="E256" s="1" t="s">
        <v>30</v>
      </c>
      <c r="F256" s="1" t="s">
        <v>41</v>
      </c>
      <c r="G256" s="1" t="s">
        <v>31</v>
      </c>
    </row>
    <row r="257" spans="1:7" x14ac:dyDescent="0.25">
      <c r="A257" s="1" t="s">
        <v>20</v>
      </c>
      <c r="B257" s="1" t="s">
        <v>376</v>
      </c>
      <c r="C257" s="1" t="s">
        <v>664</v>
      </c>
      <c r="D257" s="1" t="s">
        <v>29</v>
      </c>
      <c r="E257" s="1" t="s">
        <v>30</v>
      </c>
      <c r="F257" s="1" t="s">
        <v>41</v>
      </c>
      <c r="G257" s="1" t="s">
        <v>31</v>
      </c>
    </row>
    <row r="258" spans="1:7" x14ac:dyDescent="0.25">
      <c r="A258" s="1" t="s">
        <v>20</v>
      </c>
      <c r="B258" s="1" t="s">
        <v>376</v>
      </c>
      <c r="C258" s="1" t="s">
        <v>665</v>
      </c>
      <c r="D258" s="1" t="s">
        <v>29</v>
      </c>
      <c r="E258" s="1" t="s">
        <v>30</v>
      </c>
      <c r="F258" s="1" t="s">
        <v>41</v>
      </c>
      <c r="G258" s="1" t="s">
        <v>31</v>
      </c>
    </row>
    <row r="259" spans="1:7" x14ac:dyDescent="0.25">
      <c r="A259" s="1" t="s">
        <v>20</v>
      </c>
      <c r="B259" s="1" t="s">
        <v>376</v>
      </c>
      <c r="C259" s="1" t="s">
        <v>666</v>
      </c>
      <c r="D259" s="1" t="s">
        <v>29</v>
      </c>
      <c r="E259" s="1" t="s">
        <v>30</v>
      </c>
      <c r="F259" s="1" t="s">
        <v>41</v>
      </c>
      <c r="G259" s="1" t="s">
        <v>31</v>
      </c>
    </row>
    <row r="260" spans="1:7" x14ac:dyDescent="0.25">
      <c r="A260" s="1" t="s">
        <v>20</v>
      </c>
      <c r="B260" s="1" t="s">
        <v>376</v>
      </c>
      <c r="C260" s="1" t="s">
        <v>667</v>
      </c>
      <c r="D260" s="1" t="s">
        <v>29</v>
      </c>
      <c r="E260" s="1" t="s">
        <v>30</v>
      </c>
      <c r="F260" s="1" t="s">
        <v>41</v>
      </c>
      <c r="G260" s="1" t="s">
        <v>31</v>
      </c>
    </row>
    <row r="261" spans="1:7" x14ac:dyDescent="0.25">
      <c r="A261" s="1" t="s">
        <v>20</v>
      </c>
      <c r="B261" s="1" t="s">
        <v>376</v>
      </c>
      <c r="C261" s="1" t="s">
        <v>668</v>
      </c>
      <c r="D261" s="1" t="s">
        <v>29</v>
      </c>
      <c r="E261" s="1" t="s">
        <v>30</v>
      </c>
      <c r="F261" s="1" t="s">
        <v>41</v>
      </c>
      <c r="G261" s="1" t="s">
        <v>31</v>
      </c>
    </row>
    <row r="262" spans="1:7" x14ac:dyDescent="0.25">
      <c r="A262" s="1" t="s">
        <v>20</v>
      </c>
      <c r="B262" s="1" t="s">
        <v>376</v>
      </c>
      <c r="C262" s="1" t="s">
        <v>669</v>
      </c>
      <c r="D262" s="1" t="s">
        <v>29</v>
      </c>
      <c r="E262" s="1" t="s">
        <v>30</v>
      </c>
      <c r="F262" s="1" t="s">
        <v>41</v>
      </c>
      <c r="G262" s="1" t="s">
        <v>31</v>
      </c>
    </row>
    <row r="263" spans="1:7" x14ac:dyDescent="0.25">
      <c r="A263" s="1" t="s">
        <v>20</v>
      </c>
      <c r="B263" s="1" t="s">
        <v>376</v>
      </c>
      <c r="C263" s="1" t="s">
        <v>670</v>
      </c>
      <c r="D263" s="1" t="s">
        <v>29</v>
      </c>
      <c r="E263" s="1" t="s">
        <v>30</v>
      </c>
      <c r="F263" s="1" t="s">
        <v>41</v>
      </c>
      <c r="G263" s="1" t="s">
        <v>31</v>
      </c>
    </row>
    <row r="264" spans="1:7" x14ac:dyDescent="0.25">
      <c r="A264" s="1" t="s">
        <v>20</v>
      </c>
      <c r="B264" s="1" t="s">
        <v>376</v>
      </c>
      <c r="C264" s="1" t="s">
        <v>671</v>
      </c>
      <c r="D264" s="1" t="s">
        <v>29</v>
      </c>
      <c r="E264" s="1" t="s">
        <v>30</v>
      </c>
      <c r="F264" s="1" t="s">
        <v>41</v>
      </c>
      <c r="G264" s="1" t="s">
        <v>31</v>
      </c>
    </row>
    <row r="265" spans="1:7" x14ac:dyDescent="0.25">
      <c r="A265" s="1" t="s">
        <v>20</v>
      </c>
      <c r="B265" s="1" t="s">
        <v>376</v>
      </c>
      <c r="C265" s="1" t="s">
        <v>672</v>
      </c>
      <c r="D265" s="1" t="s">
        <v>29</v>
      </c>
      <c r="E265" s="1" t="s">
        <v>30</v>
      </c>
      <c r="F265" s="1" t="s">
        <v>41</v>
      </c>
      <c r="G265" s="1" t="s">
        <v>31</v>
      </c>
    </row>
    <row r="266" spans="1:7" x14ac:dyDescent="0.25">
      <c r="A266" s="1" t="s">
        <v>20</v>
      </c>
      <c r="B266" s="1" t="s">
        <v>376</v>
      </c>
      <c r="C266" s="1" t="s">
        <v>673</v>
      </c>
      <c r="D266" s="1" t="s">
        <v>29</v>
      </c>
      <c r="E266" s="1" t="s">
        <v>30</v>
      </c>
      <c r="F266" s="1" t="s">
        <v>41</v>
      </c>
      <c r="G266" s="1" t="s">
        <v>31</v>
      </c>
    </row>
    <row r="267" spans="1:7" x14ac:dyDescent="0.25">
      <c r="A267" s="1" t="s">
        <v>20</v>
      </c>
      <c r="B267" s="1" t="s">
        <v>376</v>
      </c>
      <c r="C267" s="1" t="s">
        <v>674</v>
      </c>
      <c r="D267" s="1" t="s">
        <v>29</v>
      </c>
      <c r="E267" s="1" t="s">
        <v>30</v>
      </c>
      <c r="F267" s="1" t="s">
        <v>41</v>
      </c>
      <c r="G267" s="1" t="s">
        <v>31</v>
      </c>
    </row>
    <row r="268" spans="1:7" x14ac:dyDescent="0.25">
      <c r="A268" s="1" t="s">
        <v>20</v>
      </c>
      <c r="B268" s="1" t="s">
        <v>376</v>
      </c>
      <c r="C268" s="1" t="s">
        <v>675</v>
      </c>
      <c r="D268" s="1" t="s">
        <v>29</v>
      </c>
      <c r="E268" s="1" t="s">
        <v>30</v>
      </c>
      <c r="F268" s="1" t="s">
        <v>41</v>
      </c>
      <c r="G268" s="1" t="s">
        <v>31</v>
      </c>
    </row>
    <row r="269" spans="1:7" x14ac:dyDescent="0.25">
      <c r="A269" s="1" t="s">
        <v>20</v>
      </c>
      <c r="B269" s="1" t="s">
        <v>376</v>
      </c>
      <c r="C269" s="1" t="s">
        <v>676</v>
      </c>
      <c r="D269" s="1" t="s">
        <v>29</v>
      </c>
      <c r="E269" s="1" t="s">
        <v>30</v>
      </c>
      <c r="F269" s="1" t="s">
        <v>41</v>
      </c>
      <c r="G269" s="1" t="s">
        <v>31</v>
      </c>
    </row>
    <row r="270" spans="1:7" x14ac:dyDescent="0.25">
      <c r="A270" s="1" t="s">
        <v>20</v>
      </c>
      <c r="B270" s="1" t="s">
        <v>376</v>
      </c>
      <c r="C270" s="1" t="s">
        <v>677</v>
      </c>
      <c r="D270" s="1" t="s">
        <v>29</v>
      </c>
      <c r="E270" s="1" t="s">
        <v>30</v>
      </c>
      <c r="F270" s="1" t="s">
        <v>41</v>
      </c>
      <c r="G270" s="1" t="s">
        <v>31</v>
      </c>
    </row>
    <row r="271" spans="1:7" x14ac:dyDescent="0.25">
      <c r="A271" s="1" t="s">
        <v>20</v>
      </c>
      <c r="B271" s="1" t="s">
        <v>376</v>
      </c>
      <c r="C271" s="1" t="s">
        <v>678</v>
      </c>
      <c r="D271" s="1" t="s">
        <v>29</v>
      </c>
      <c r="E271" s="1" t="s">
        <v>30</v>
      </c>
      <c r="F271" s="1" t="s">
        <v>41</v>
      </c>
      <c r="G271" s="1" t="s">
        <v>31</v>
      </c>
    </row>
    <row r="272" spans="1:7" x14ac:dyDescent="0.25">
      <c r="A272" s="1" t="s">
        <v>20</v>
      </c>
      <c r="B272" s="1" t="s">
        <v>376</v>
      </c>
      <c r="C272" s="1" t="s">
        <v>679</v>
      </c>
      <c r="D272" s="1" t="s">
        <v>29</v>
      </c>
      <c r="E272" s="1" t="s">
        <v>30</v>
      </c>
      <c r="F272" s="1" t="s">
        <v>41</v>
      </c>
      <c r="G272" s="1" t="s">
        <v>31</v>
      </c>
    </row>
    <row r="273" spans="1:7" x14ac:dyDescent="0.25">
      <c r="A273" s="1" t="s">
        <v>20</v>
      </c>
      <c r="B273" s="1" t="s">
        <v>376</v>
      </c>
      <c r="C273" s="1" t="s">
        <v>680</v>
      </c>
      <c r="D273" s="1" t="s">
        <v>29</v>
      </c>
      <c r="E273" s="1" t="s">
        <v>30</v>
      </c>
      <c r="F273" s="1" t="s">
        <v>41</v>
      </c>
      <c r="G273" s="1" t="s">
        <v>31</v>
      </c>
    </row>
    <row r="274" spans="1:7" x14ac:dyDescent="0.25">
      <c r="A274" s="1" t="s">
        <v>20</v>
      </c>
      <c r="B274" s="1" t="s">
        <v>376</v>
      </c>
      <c r="C274" s="1" t="s">
        <v>681</v>
      </c>
      <c r="D274" s="1" t="s">
        <v>29</v>
      </c>
      <c r="E274" s="1" t="s">
        <v>30</v>
      </c>
      <c r="F274" s="1" t="s">
        <v>41</v>
      </c>
      <c r="G274" s="1" t="s">
        <v>31</v>
      </c>
    </row>
    <row r="275" spans="1:7" x14ac:dyDescent="0.25">
      <c r="A275" s="1" t="s">
        <v>20</v>
      </c>
      <c r="B275" s="1" t="s">
        <v>376</v>
      </c>
      <c r="C275" s="1" t="s">
        <v>682</v>
      </c>
      <c r="D275" s="1" t="s">
        <v>29</v>
      </c>
      <c r="E275" s="1" t="s">
        <v>30</v>
      </c>
      <c r="F275" s="1" t="s">
        <v>41</v>
      </c>
      <c r="G275" s="1" t="s">
        <v>31</v>
      </c>
    </row>
    <row r="276" spans="1:7" x14ac:dyDescent="0.25">
      <c r="A276" s="1" t="s">
        <v>20</v>
      </c>
      <c r="B276" s="1" t="s">
        <v>376</v>
      </c>
      <c r="C276" s="1" t="s">
        <v>683</v>
      </c>
      <c r="D276" s="1" t="s">
        <v>29</v>
      </c>
      <c r="E276" s="1" t="s">
        <v>30</v>
      </c>
      <c r="F276" s="1" t="s">
        <v>41</v>
      </c>
      <c r="G276" s="1" t="s">
        <v>31</v>
      </c>
    </row>
    <row r="277" spans="1:7" x14ac:dyDescent="0.25">
      <c r="A277" s="1" t="s">
        <v>20</v>
      </c>
      <c r="B277" s="1" t="s">
        <v>376</v>
      </c>
      <c r="C277" s="1" t="s">
        <v>684</v>
      </c>
      <c r="D277" s="1" t="s">
        <v>29</v>
      </c>
      <c r="E277" s="1" t="s">
        <v>30</v>
      </c>
      <c r="F277" s="1" t="s">
        <v>41</v>
      </c>
      <c r="G277" s="1" t="s">
        <v>31</v>
      </c>
    </row>
    <row r="278" spans="1:7" x14ac:dyDescent="0.25">
      <c r="A278" s="1" t="s">
        <v>20</v>
      </c>
      <c r="B278" s="1" t="s">
        <v>376</v>
      </c>
      <c r="C278" s="1" t="s">
        <v>685</v>
      </c>
      <c r="D278" s="1" t="s">
        <v>29</v>
      </c>
      <c r="E278" s="1" t="s">
        <v>30</v>
      </c>
      <c r="F278" s="1" t="s">
        <v>41</v>
      </c>
      <c r="G278" s="1" t="s">
        <v>31</v>
      </c>
    </row>
    <row r="279" spans="1:7" x14ac:dyDescent="0.25">
      <c r="A279" s="1" t="s">
        <v>20</v>
      </c>
      <c r="B279" s="1" t="s">
        <v>376</v>
      </c>
      <c r="C279" s="1" t="s">
        <v>686</v>
      </c>
      <c r="D279" s="1" t="s">
        <v>29</v>
      </c>
      <c r="E279" s="1" t="s">
        <v>30</v>
      </c>
      <c r="F279" s="1" t="s">
        <v>41</v>
      </c>
      <c r="G279" s="1" t="s">
        <v>31</v>
      </c>
    </row>
    <row r="280" spans="1:7" x14ac:dyDescent="0.25">
      <c r="A280" s="1" t="s">
        <v>20</v>
      </c>
      <c r="B280" s="1" t="s">
        <v>376</v>
      </c>
      <c r="C280" s="1" t="s">
        <v>687</v>
      </c>
      <c r="D280" s="1" t="s">
        <v>29</v>
      </c>
      <c r="E280" s="1" t="s">
        <v>30</v>
      </c>
      <c r="F280" s="1" t="s">
        <v>41</v>
      </c>
      <c r="G280" s="1" t="s">
        <v>31</v>
      </c>
    </row>
    <row r="281" spans="1:7" x14ac:dyDescent="0.25">
      <c r="A281" s="1" t="s">
        <v>20</v>
      </c>
      <c r="B281" s="1" t="s">
        <v>376</v>
      </c>
      <c r="C281" s="1" t="s">
        <v>688</v>
      </c>
      <c r="D281" s="1" t="s">
        <v>29</v>
      </c>
      <c r="E281" s="1" t="s">
        <v>30</v>
      </c>
      <c r="F281" s="1" t="s">
        <v>41</v>
      </c>
      <c r="G281" s="1" t="s">
        <v>31</v>
      </c>
    </row>
    <row r="282" spans="1:7" x14ac:dyDescent="0.25">
      <c r="A282" s="1" t="s">
        <v>20</v>
      </c>
      <c r="B282" s="1" t="s">
        <v>376</v>
      </c>
      <c r="C282" s="1" t="s">
        <v>689</v>
      </c>
      <c r="D282" s="1" t="s">
        <v>29</v>
      </c>
      <c r="E282" s="1" t="s">
        <v>30</v>
      </c>
      <c r="F282" s="1" t="s">
        <v>41</v>
      </c>
      <c r="G282" s="1" t="s">
        <v>31</v>
      </c>
    </row>
    <row r="283" spans="1:7" x14ac:dyDescent="0.25">
      <c r="A283" s="1" t="s">
        <v>20</v>
      </c>
      <c r="B283" s="1" t="s">
        <v>376</v>
      </c>
      <c r="C283" s="1" t="s">
        <v>690</v>
      </c>
      <c r="D283" s="1" t="s">
        <v>29</v>
      </c>
      <c r="E283" s="1" t="s">
        <v>30</v>
      </c>
      <c r="F283" s="1" t="s">
        <v>41</v>
      </c>
      <c r="G283" s="1" t="s">
        <v>31</v>
      </c>
    </row>
    <row r="284" spans="1:7" x14ac:dyDescent="0.25">
      <c r="A284" s="1" t="s">
        <v>20</v>
      </c>
      <c r="B284" s="1" t="s">
        <v>376</v>
      </c>
      <c r="C284" s="1" t="s">
        <v>691</v>
      </c>
      <c r="D284" s="1" t="s">
        <v>29</v>
      </c>
      <c r="E284" s="1" t="s">
        <v>30</v>
      </c>
      <c r="F284" s="1" t="s">
        <v>41</v>
      </c>
      <c r="G284" s="1" t="s">
        <v>31</v>
      </c>
    </row>
    <row r="285" spans="1:7" x14ac:dyDescent="0.25">
      <c r="A285" s="1" t="s">
        <v>20</v>
      </c>
      <c r="B285" s="1" t="s">
        <v>376</v>
      </c>
      <c r="C285" s="1" t="s">
        <v>692</v>
      </c>
      <c r="D285" s="1" t="s">
        <v>29</v>
      </c>
      <c r="E285" s="1" t="s">
        <v>30</v>
      </c>
      <c r="F285" s="1" t="s">
        <v>41</v>
      </c>
      <c r="G285" s="1" t="s">
        <v>31</v>
      </c>
    </row>
    <row r="286" spans="1:7" x14ac:dyDescent="0.25">
      <c r="A286" s="1" t="s">
        <v>20</v>
      </c>
      <c r="B286" s="1" t="s">
        <v>376</v>
      </c>
      <c r="C286" s="1" t="s">
        <v>693</v>
      </c>
      <c r="D286" s="1" t="s">
        <v>29</v>
      </c>
      <c r="E286" s="1" t="s">
        <v>30</v>
      </c>
      <c r="F286" s="1" t="s">
        <v>41</v>
      </c>
      <c r="G286" s="1" t="s">
        <v>31</v>
      </c>
    </row>
    <row r="287" spans="1:7" x14ac:dyDescent="0.25">
      <c r="A287" s="1" t="s">
        <v>20</v>
      </c>
      <c r="B287" s="1" t="s">
        <v>376</v>
      </c>
      <c r="C287" s="1" t="s">
        <v>694</v>
      </c>
      <c r="D287" s="1" t="s">
        <v>29</v>
      </c>
      <c r="E287" s="1" t="s">
        <v>30</v>
      </c>
      <c r="F287" s="1" t="s">
        <v>41</v>
      </c>
      <c r="G287" s="1" t="s">
        <v>31</v>
      </c>
    </row>
    <row r="288" spans="1:7" x14ac:dyDescent="0.25">
      <c r="A288" s="1" t="s">
        <v>20</v>
      </c>
      <c r="B288" s="1" t="s">
        <v>376</v>
      </c>
      <c r="C288" s="1" t="s">
        <v>695</v>
      </c>
      <c r="D288" s="1" t="s">
        <v>29</v>
      </c>
      <c r="E288" s="1" t="s">
        <v>30</v>
      </c>
      <c r="F288" s="1" t="s">
        <v>41</v>
      </c>
      <c r="G288" s="1" t="s">
        <v>31</v>
      </c>
    </row>
    <row r="289" spans="1:7" x14ac:dyDescent="0.25">
      <c r="A289" s="1" t="s">
        <v>20</v>
      </c>
      <c r="B289" s="1" t="s">
        <v>376</v>
      </c>
      <c r="C289" s="1" t="s">
        <v>696</v>
      </c>
      <c r="D289" s="1" t="s">
        <v>29</v>
      </c>
      <c r="E289" s="1" t="s">
        <v>30</v>
      </c>
      <c r="F289" s="1" t="s">
        <v>41</v>
      </c>
      <c r="G289" s="1" t="s">
        <v>31</v>
      </c>
    </row>
    <row r="290" spans="1:7" x14ac:dyDescent="0.25">
      <c r="A290" s="1" t="s">
        <v>20</v>
      </c>
      <c r="B290" s="1" t="s">
        <v>376</v>
      </c>
      <c r="C290" s="1" t="s">
        <v>697</v>
      </c>
      <c r="D290" s="1" t="s">
        <v>29</v>
      </c>
      <c r="E290" s="1" t="s">
        <v>30</v>
      </c>
      <c r="F290" s="1" t="s">
        <v>41</v>
      </c>
      <c r="G290" s="1" t="s">
        <v>31</v>
      </c>
    </row>
    <row r="291" spans="1:7" x14ac:dyDescent="0.25">
      <c r="A291" s="1" t="s">
        <v>20</v>
      </c>
      <c r="B291" s="1" t="s">
        <v>376</v>
      </c>
      <c r="C291" s="1" t="s">
        <v>698</v>
      </c>
      <c r="D291" s="1" t="s">
        <v>29</v>
      </c>
      <c r="E291" s="1" t="s">
        <v>30</v>
      </c>
      <c r="F291" s="1" t="s">
        <v>41</v>
      </c>
      <c r="G291" s="1" t="s">
        <v>31</v>
      </c>
    </row>
    <row r="292" spans="1:7" x14ac:dyDescent="0.25">
      <c r="A292" s="1" t="s">
        <v>20</v>
      </c>
      <c r="B292" s="1" t="s">
        <v>376</v>
      </c>
      <c r="C292" s="1" t="s">
        <v>699</v>
      </c>
      <c r="D292" s="1" t="s">
        <v>29</v>
      </c>
      <c r="E292" s="1" t="s">
        <v>30</v>
      </c>
      <c r="F292" s="1" t="s">
        <v>41</v>
      </c>
      <c r="G292" s="1" t="s">
        <v>31</v>
      </c>
    </row>
    <row r="293" spans="1:7" x14ac:dyDescent="0.25">
      <c r="A293" s="1" t="s">
        <v>20</v>
      </c>
      <c r="B293" s="1" t="s">
        <v>376</v>
      </c>
      <c r="C293" s="1" t="s">
        <v>700</v>
      </c>
      <c r="D293" s="1" t="s">
        <v>29</v>
      </c>
      <c r="E293" s="1" t="s">
        <v>30</v>
      </c>
      <c r="F293" s="1" t="s">
        <v>41</v>
      </c>
      <c r="G293" s="1" t="s">
        <v>31</v>
      </c>
    </row>
    <row r="294" spans="1:7" x14ac:dyDescent="0.25">
      <c r="A294" s="1" t="s">
        <v>20</v>
      </c>
      <c r="B294" s="1" t="s">
        <v>376</v>
      </c>
      <c r="C294" s="1" t="s">
        <v>701</v>
      </c>
      <c r="D294" s="1" t="s">
        <v>29</v>
      </c>
      <c r="E294" s="1" t="s">
        <v>30</v>
      </c>
      <c r="F294" s="1" t="s">
        <v>41</v>
      </c>
      <c r="G294" s="1" t="s">
        <v>31</v>
      </c>
    </row>
    <row r="295" spans="1:7" x14ac:dyDescent="0.25">
      <c r="A295" s="1" t="s">
        <v>20</v>
      </c>
      <c r="B295" s="1" t="s">
        <v>376</v>
      </c>
      <c r="C295" s="1" t="s">
        <v>702</v>
      </c>
      <c r="D295" s="1" t="s">
        <v>29</v>
      </c>
      <c r="E295" s="1" t="s">
        <v>30</v>
      </c>
      <c r="F295" s="1" t="s">
        <v>41</v>
      </c>
      <c r="G295" s="1" t="s">
        <v>31</v>
      </c>
    </row>
    <row r="296" spans="1:7" x14ac:dyDescent="0.25">
      <c r="A296" s="1" t="s">
        <v>20</v>
      </c>
      <c r="B296" s="1" t="s">
        <v>376</v>
      </c>
      <c r="C296" s="1" t="s">
        <v>703</v>
      </c>
      <c r="D296" s="1" t="s">
        <v>29</v>
      </c>
      <c r="E296" s="1" t="s">
        <v>30</v>
      </c>
      <c r="F296" s="1" t="s">
        <v>41</v>
      </c>
      <c r="G296" s="1" t="s">
        <v>31</v>
      </c>
    </row>
    <row r="297" spans="1:7" x14ac:dyDescent="0.25">
      <c r="A297" s="1" t="s">
        <v>20</v>
      </c>
      <c r="B297" s="1" t="s">
        <v>376</v>
      </c>
      <c r="C297" s="1" t="s">
        <v>704</v>
      </c>
      <c r="D297" s="1" t="s">
        <v>29</v>
      </c>
      <c r="E297" s="1" t="s">
        <v>30</v>
      </c>
      <c r="F297" s="1" t="s">
        <v>41</v>
      </c>
      <c r="G297" s="1" t="s">
        <v>31</v>
      </c>
    </row>
    <row r="298" spans="1:7" x14ac:dyDescent="0.25">
      <c r="A298" s="1" t="s">
        <v>20</v>
      </c>
      <c r="B298" s="1" t="s">
        <v>376</v>
      </c>
      <c r="C298" s="1" t="s">
        <v>705</v>
      </c>
      <c r="D298" s="1" t="s">
        <v>29</v>
      </c>
      <c r="E298" s="1" t="s">
        <v>30</v>
      </c>
      <c r="F298" s="1" t="s">
        <v>41</v>
      </c>
      <c r="G298" s="1" t="s">
        <v>31</v>
      </c>
    </row>
    <row r="299" spans="1:7" x14ac:dyDescent="0.25">
      <c r="A299" s="1" t="s">
        <v>20</v>
      </c>
      <c r="B299" s="1" t="s">
        <v>376</v>
      </c>
      <c r="C299" s="1" t="s">
        <v>706</v>
      </c>
      <c r="D299" s="1" t="s">
        <v>29</v>
      </c>
      <c r="E299" s="1" t="s">
        <v>30</v>
      </c>
      <c r="F299" s="1" t="s">
        <v>41</v>
      </c>
      <c r="G299" s="1" t="s">
        <v>31</v>
      </c>
    </row>
    <row r="300" spans="1:7" x14ac:dyDescent="0.25">
      <c r="A300" s="1" t="s">
        <v>20</v>
      </c>
      <c r="B300" s="1" t="s">
        <v>376</v>
      </c>
      <c r="C300" s="1" t="s">
        <v>707</v>
      </c>
      <c r="D300" s="1" t="s">
        <v>29</v>
      </c>
      <c r="E300" s="1" t="s">
        <v>30</v>
      </c>
      <c r="F300" s="1" t="s">
        <v>41</v>
      </c>
      <c r="G300" s="1" t="s">
        <v>31</v>
      </c>
    </row>
    <row r="301" spans="1:7" x14ac:dyDescent="0.25">
      <c r="A301" s="1" t="s">
        <v>20</v>
      </c>
      <c r="B301" s="1" t="s">
        <v>376</v>
      </c>
      <c r="C301" s="1" t="s">
        <v>708</v>
      </c>
      <c r="D301" s="1" t="s">
        <v>29</v>
      </c>
      <c r="E301" s="1" t="s">
        <v>30</v>
      </c>
      <c r="F301" s="1" t="s">
        <v>41</v>
      </c>
      <c r="G301" s="1" t="s">
        <v>31</v>
      </c>
    </row>
    <row r="302" spans="1:7" x14ac:dyDescent="0.25">
      <c r="A302" s="1" t="s">
        <v>20</v>
      </c>
      <c r="B302" s="1" t="s">
        <v>376</v>
      </c>
      <c r="C302" s="1" t="s">
        <v>709</v>
      </c>
      <c r="D302" s="1" t="s">
        <v>29</v>
      </c>
      <c r="E302" s="1" t="s">
        <v>30</v>
      </c>
      <c r="F302" s="1" t="s">
        <v>41</v>
      </c>
      <c r="G302" s="1" t="s">
        <v>31</v>
      </c>
    </row>
    <row r="303" spans="1:7" x14ac:dyDescent="0.25">
      <c r="A303" s="1" t="s">
        <v>20</v>
      </c>
      <c r="B303" s="1" t="s">
        <v>376</v>
      </c>
      <c r="C303" s="1" t="s">
        <v>710</v>
      </c>
      <c r="D303" s="1" t="s">
        <v>29</v>
      </c>
      <c r="E303" s="1" t="s">
        <v>30</v>
      </c>
      <c r="F303" s="1" t="s">
        <v>41</v>
      </c>
      <c r="G303" s="1" t="s">
        <v>31</v>
      </c>
    </row>
    <row r="304" spans="1:7" x14ac:dyDescent="0.25">
      <c r="A304" s="1" t="s">
        <v>20</v>
      </c>
      <c r="B304" s="1" t="s">
        <v>376</v>
      </c>
      <c r="C304" s="1" t="s">
        <v>711</v>
      </c>
      <c r="D304" s="1" t="s">
        <v>29</v>
      </c>
      <c r="E304" s="1" t="s">
        <v>30</v>
      </c>
      <c r="F304" s="1" t="s">
        <v>41</v>
      </c>
      <c r="G304" s="1" t="s">
        <v>31</v>
      </c>
    </row>
    <row r="305" spans="1:7" x14ac:dyDescent="0.25">
      <c r="A305" s="1" t="s">
        <v>20</v>
      </c>
      <c r="B305" s="1" t="s">
        <v>376</v>
      </c>
      <c r="C305" s="1" t="s">
        <v>712</v>
      </c>
      <c r="D305" s="1" t="s">
        <v>29</v>
      </c>
      <c r="E305" s="1" t="s">
        <v>30</v>
      </c>
      <c r="F305" s="1" t="s">
        <v>41</v>
      </c>
      <c r="G305" s="1" t="s">
        <v>31</v>
      </c>
    </row>
    <row r="306" spans="1:7" x14ac:dyDescent="0.25">
      <c r="A306" s="1" t="s">
        <v>20</v>
      </c>
      <c r="B306" s="1" t="s">
        <v>376</v>
      </c>
      <c r="C306" s="1" t="s">
        <v>713</v>
      </c>
      <c r="D306" s="1" t="s">
        <v>29</v>
      </c>
      <c r="E306" s="1" t="s">
        <v>30</v>
      </c>
      <c r="F306" s="1" t="s">
        <v>41</v>
      </c>
      <c r="G306" s="1" t="s">
        <v>31</v>
      </c>
    </row>
    <row r="307" spans="1:7" x14ac:dyDescent="0.25">
      <c r="A307" s="1" t="s">
        <v>20</v>
      </c>
      <c r="B307" s="1" t="s">
        <v>376</v>
      </c>
      <c r="C307" s="1" t="s">
        <v>714</v>
      </c>
      <c r="D307" s="1" t="s">
        <v>29</v>
      </c>
      <c r="E307" s="1" t="s">
        <v>30</v>
      </c>
      <c r="F307" s="1" t="s">
        <v>41</v>
      </c>
      <c r="G307" s="1" t="s">
        <v>31</v>
      </c>
    </row>
    <row r="308" spans="1:7" x14ac:dyDescent="0.25">
      <c r="A308" s="1" t="s">
        <v>20</v>
      </c>
      <c r="B308" s="1" t="s">
        <v>376</v>
      </c>
      <c r="C308" s="1" t="s">
        <v>715</v>
      </c>
      <c r="D308" s="1" t="s">
        <v>29</v>
      </c>
      <c r="E308" s="1" t="s">
        <v>30</v>
      </c>
      <c r="F308" s="1" t="s">
        <v>41</v>
      </c>
      <c r="G308" s="1" t="s">
        <v>31</v>
      </c>
    </row>
    <row r="309" spans="1:7" x14ac:dyDescent="0.25">
      <c r="A309" s="1" t="s">
        <v>20</v>
      </c>
      <c r="B309" s="1" t="s">
        <v>376</v>
      </c>
      <c r="C309" s="1" t="s">
        <v>716</v>
      </c>
      <c r="D309" s="1" t="s">
        <v>29</v>
      </c>
      <c r="E309" s="1" t="s">
        <v>30</v>
      </c>
      <c r="F309" s="1" t="s">
        <v>41</v>
      </c>
      <c r="G309" s="1" t="s">
        <v>31</v>
      </c>
    </row>
    <row r="310" spans="1:7" x14ac:dyDescent="0.25">
      <c r="A310" s="1" t="s">
        <v>20</v>
      </c>
      <c r="B310" s="1" t="s">
        <v>376</v>
      </c>
      <c r="C310" s="1" t="s">
        <v>717</v>
      </c>
      <c r="D310" s="1" t="s">
        <v>29</v>
      </c>
      <c r="E310" s="1" t="s">
        <v>30</v>
      </c>
      <c r="F310" s="1" t="s">
        <v>41</v>
      </c>
      <c r="G310" s="1" t="s">
        <v>31</v>
      </c>
    </row>
    <row r="311" spans="1:7" x14ac:dyDescent="0.25">
      <c r="A311" s="1" t="s">
        <v>20</v>
      </c>
      <c r="B311" s="1" t="s">
        <v>376</v>
      </c>
      <c r="C311" s="1" t="s">
        <v>718</v>
      </c>
      <c r="D311" s="1" t="s">
        <v>29</v>
      </c>
      <c r="E311" s="1" t="s">
        <v>30</v>
      </c>
      <c r="F311" s="1" t="s">
        <v>41</v>
      </c>
      <c r="G311" s="1" t="s">
        <v>31</v>
      </c>
    </row>
    <row r="312" spans="1:7" x14ac:dyDescent="0.25">
      <c r="A312" s="1" t="s">
        <v>20</v>
      </c>
      <c r="B312" s="1" t="s">
        <v>376</v>
      </c>
      <c r="C312" s="1" t="s">
        <v>719</v>
      </c>
      <c r="D312" s="1" t="s">
        <v>29</v>
      </c>
      <c r="E312" s="1" t="s">
        <v>30</v>
      </c>
      <c r="F312" s="1" t="s">
        <v>41</v>
      </c>
      <c r="G312" s="1" t="s">
        <v>31</v>
      </c>
    </row>
    <row r="313" spans="1:7" x14ac:dyDescent="0.25">
      <c r="A313" s="1" t="s">
        <v>20</v>
      </c>
      <c r="B313" s="1" t="s">
        <v>376</v>
      </c>
      <c r="C313" s="1" t="s">
        <v>720</v>
      </c>
      <c r="D313" s="1" t="s">
        <v>29</v>
      </c>
      <c r="E313" s="1" t="s">
        <v>30</v>
      </c>
      <c r="F313" s="1" t="s">
        <v>41</v>
      </c>
      <c r="G313" s="1" t="s">
        <v>31</v>
      </c>
    </row>
    <row r="314" spans="1:7" x14ac:dyDescent="0.25">
      <c r="A314" s="1" t="s">
        <v>20</v>
      </c>
      <c r="B314" s="1" t="s">
        <v>376</v>
      </c>
      <c r="C314" s="1" t="s">
        <v>721</v>
      </c>
      <c r="D314" s="1" t="s">
        <v>29</v>
      </c>
      <c r="E314" s="1" t="s">
        <v>30</v>
      </c>
      <c r="F314" s="1" t="s">
        <v>41</v>
      </c>
      <c r="G314" s="1" t="s">
        <v>31</v>
      </c>
    </row>
    <row r="315" spans="1:7" x14ac:dyDescent="0.25">
      <c r="A315" s="1" t="s">
        <v>20</v>
      </c>
      <c r="B315" s="1" t="s">
        <v>376</v>
      </c>
      <c r="C315" s="1" t="s">
        <v>722</v>
      </c>
      <c r="D315" s="1" t="s">
        <v>29</v>
      </c>
      <c r="E315" s="1" t="s">
        <v>30</v>
      </c>
      <c r="F315" s="1" t="s">
        <v>41</v>
      </c>
      <c r="G315" s="1" t="s">
        <v>31</v>
      </c>
    </row>
    <row r="316" spans="1:7" x14ac:dyDescent="0.25">
      <c r="A316" s="1" t="s">
        <v>20</v>
      </c>
      <c r="B316" s="1" t="s">
        <v>376</v>
      </c>
      <c r="C316" s="1" t="s">
        <v>723</v>
      </c>
      <c r="D316" s="1" t="s">
        <v>29</v>
      </c>
      <c r="E316" s="1" t="s">
        <v>30</v>
      </c>
      <c r="F316" s="1" t="s">
        <v>41</v>
      </c>
      <c r="G316" s="1" t="s">
        <v>31</v>
      </c>
    </row>
    <row r="317" spans="1:7" x14ac:dyDescent="0.25">
      <c r="A317" s="1" t="s">
        <v>20</v>
      </c>
      <c r="B317" s="1" t="s">
        <v>376</v>
      </c>
      <c r="C317" s="1" t="s">
        <v>724</v>
      </c>
      <c r="D317" s="1" t="s">
        <v>29</v>
      </c>
      <c r="E317" s="1" t="s">
        <v>30</v>
      </c>
      <c r="F317" s="1" t="s">
        <v>41</v>
      </c>
      <c r="G317" s="1" t="s">
        <v>31</v>
      </c>
    </row>
    <row r="318" spans="1:7" x14ac:dyDescent="0.25">
      <c r="A318" s="1" t="s">
        <v>20</v>
      </c>
      <c r="B318" s="1" t="s">
        <v>376</v>
      </c>
      <c r="C318" s="1" t="s">
        <v>725</v>
      </c>
      <c r="D318" s="1" t="s">
        <v>29</v>
      </c>
      <c r="E318" s="1" t="s">
        <v>30</v>
      </c>
      <c r="F318" s="1" t="s">
        <v>41</v>
      </c>
      <c r="G318" s="1" t="s">
        <v>31</v>
      </c>
    </row>
    <row r="319" spans="1:7" x14ac:dyDescent="0.25">
      <c r="A319" s="1" t="s">
        <v>20</v>
      </c>
      <c r="B319" s="1" t="s">
        <v>376</v>
      </c>
      <c r="C319" s="1" t="s">
        <v>726</v>
      </c>
      <c r="D319" s="1" t="s">
        <v>29</v>
      </c>
      <c r="E319" s="1" t="s">
        <v>30</v>
      </c>
      <c r="F319" s="1" t="s">
        <v>41</v>
      </c>
      <c r="G319" s="1" t="s">
        <v>31</v>
      </c>
    </row>
    <row r="320" spans="1:7" x14ac:dyDescent="0.25">
      <c r="A320" s="1" t="s">
        <v>20</v>
      </c>
      <c r="B320" s="1" t="s">
        <v>376</v>
      </c>
      <c r="C320" s="1" t="s">
        <v>727</v>
      </c>
      <c r="D320" s="1" t="s">
        <v>29</v>
      </c>
      <c r="E320" s="1" t="s">
        <v>30</v>
      </c>
      <c r="F320" s="1" t="s">
        <v>41</v>
      </c>
      <c r="G320" s="1" t="s">
        <v>31</v>
      </c>
    </row>
    <row r="321" spans="1:7" x14ac:dyDescent="0.25">
      <c r="A321" s="1" t="s">
        <v>20</v>
      </c>
      <c r="B321" s="1" t="s">
        <v>376</v>
      </c>
      <c r="C321" s="1" t="s">
        <v>728</v>
      </c>
      <c r="D321" s="1" t="s">
        <v>29</v>
      </c>
      <c r="E321" s="1" t="s">
        <v>30</v>
      </c>
      <c r="F321" s="1" t="s">
        <v>41</v>
      </c>
      <c r="G321" s="1" t="s">
        <v>31</v>
      </c>
    </row>
    <row r="322" spans="1:7" x14ac:dyDescent="0.25">
      <c r="A322" s="1" t="s">
        <v>20</v>
      </c>
      <c r="B322" s="1" t="s">
        <v>376</v>
      </c>
      <c r="C322" s="1" t="s">
        <v>729</v>
      </c>
      <c r="D322" s="1" t="s">
        <v>29</v>
      </c>
      <c r="E322" s="1" t="s">
        <v>30</v>
      </c>
      <c r="F322" s="1" t="s">
        <v>41</v>
      </c>
      <c r="G322" s="1" t="s">
        <v>31</v>
      </c>
    </row>
    <row r="323" spans="1:7" x14ac:dyDescent="0.25">
      <c r="A323" s="1" t="s">
        <v>20</v>
      </c>
      <c r="B323" s="1" t="s">
        <v>376</v>
      </c>
      <c r="C323" s="1" t="s">
        <v>730</v>
      </c>
      <c r="D323" s="1" t="s">
        <v>29</v>
      </c>
      <c r="E323" s="1" t="s">
        <v>30</v>
      </c>
      <c r="F323" s="1" t="s">
        <v>41</v>
      </c>
      <c r="G323" s="1" t="s">
        <v>31</v>
      </c>
    </row>
    <row r="324" spans="1:7" x14ac:dyDescent="0.25">
      <c r="A324" s="1" t="s">
        <v>20</v>
      </c>
      <c r="B324" s="1" t="s">
        <v>376</v>
      </c>
      <c r="C324" s="1" t="s">
        <v>731</v>
      </c>
      <c r="D324" s="1" t="s">
        <v>29</v>
      </c>
      <c r="E324" s="1" t="s">
        <v>30</v>
      </c>
      <c r="F324" s="1" t="s">
        <v>41</v>
      </c>
      <c r="G324" s="1" t="s">
        <v>31</v>
      </c>
    </row>
    <row r="325" spans="1:7" x14ac:dyDescent="0.25">
      <c r="A325" s="1" t="s">
        <v>20</v>
      </c>
      <c r="B325" s="1" t="s">
        <v>376</v>
      </c>
      <c r="C325" s="1" t="s">
        <v>732</v>
      </c>
      <c r="D325" s="1" t="s">
        <v>29</v>
      </c>
      <c r="E325" s="1" t="s">
        <v>30</v>
      </c>
      <c r="F325" s="1" t="s">
        <v>41</v>
      </c>
      <c r="G325" s="1" t="s">
        <v>31</v>
      </c>
    </row>
    <row r="326" spans="1:7" x14ac:dyDescent="0.25">
      <c r="A326" s="1" t="s">
        <v>20</v>
      </c>
      <c r="B326" s="1" t="s">
        <v>376</v>
      </c>
      <c r="C326" s="1" t="s">
        <v>733</v>
      </c>
      <c r="D326" s="1" t="s">
        <v>29</v>
      </c>
      <c r="E326" s="1" t="s">
        <v>30</v>
      </c>
      <c r="F326" s="1" t="s">
        <v>41</v>
      </c>
      <c r="G326" s="1" t="s">
        <v>31</v>
      </c>
    </row>
    <row r="327" spans="1:7" x14ac:dyDescent="0.25">
      <c r="A327" s="1" t="s">
        <v>20</v>
      </c>
      <c r="B327" s="1" t="s">
        <v>376</v>
      </c>
      <c r="C327" s="1" t="s">
        <v>734</v>
      </c>
      <c r="D327" s="1" t="s">
        <v>29</v>
      </c>
      <c r="E327" s="1" t="s">
        <v>30</v>
      </c>
      <c r="F327" s="1" t="s">
        <v>41</v>
      </c>
      <c r="G327" s="1" t="s">
        <v>31</v>
      </c>
    </row>
    <row r="328" spans="1:7" x14ac:dyDescent="0.25">
      <c r="A328" s="1" t="s">
        <v>20</v>
      </c>
      <c r="B328" s="1" t="s">
        <v>376</v>
      </c>
      <c r="C328" s="1" t="s">
        <v>735</v>
      </c>
      <c r="D328" s="1" t="s">
        <v>29</v>
      </c>
      <c r="E328" s="1" t="s">
        <v>30</v>
      </c>
      <c r="F328" s="1" t="s">
        <v>41</v>
      </c>
      <c r="G328" s="1" t="s">
        <v>31</v>
      </c>
    </row>
    <row r="329" spans="1:7" x14ac:dyDescent="0.25">
      <c r="A329" s="1" t="s">
        <v>20</v>
      </c>
      <c r="B329" s="1" t="s">
        <v>376</v>
      </c>
      <c r="C329" s="1" t="s">
        <v>736</v>
      </c>
      <c r="D329" s="1" t="s">
        <v>29</v>
      </c>
      <c r="E329" s="1" t="s">
        <v>30</v>
      </c>
      <c r="F329" s="1" t="s">
        <v>41</v>
      </c>
      <c r="G329" s="1" t="s">
        <v>31</v>
      </c>
    </row>
    <row r="330" spans="1:7" x14ac:dyDescent="0.25">
      <c r="A330" s="1" t="s">
        <v>20</v>
      </c>
      <c r="B330" s="1" t="s">
        <v>376</v>
      </c>
      <c r="C330" s="1" t="s">
        <v>737</v>
      </c>
      <c r="D330" s="1" t="s">
        <v>29</v>
      </c>
      <c r="E330" s="1" t="s">
        <v>30</v>
      </c>
      <c r="F330" s="1" t="s">
        <v>41</v>
      </c>
      <c r="G330" s="1" t="s">
        <v>31</v>
      </c>
    </row>
    <row r="331" spans="1:7" x14ac:dyDescent="0.25">
      <c r="A331" s="1" t="s">
        <v>20</v>
      </c>
      <c r="B331" s="1" t="s">
        <v>376</v>
      </c>
      <c r="C331" s="1" t="s">
        <v>738</v>
      </c>
      <c r="D331" s="1" t="s">
        <v>29</v>
      </c>
      <c r="E331" s="1" t="s">
        <v>30</v>
      </c>
      <c r="F331" s="1" t="s">
        <v>41</v>
      </c>
      <c r="G331" s="1" t="s">
        <v>31</v>
      </c>
    </row>
    <row r="332" spans="1:7" x14ac:dyDescent="0.25">
      <c r="A332" s="1" t="s">
        <v>20</v>
      </c>
      <c r="B332" s="1" t="s">
        <v>376</v>
      </c>
      <c r="C332" s="1" t="s">
        <v>739</v>
      </c>
      <c r="D332" s="1" t="s">
        <v>29</v>
      </c>
      <c r="E332" s="1" t="s">
        <v>30</v>
      </c>
      <c r="F332" s="1" t="s">
        <v>41</v>
      </c>
      <c r="G332" s="1" t="s">
        <v>31</v>
      </c>
    </row>
    <row r="333" spans="1:7" x14ac:dyDescent="0.25">
      <c r="A333" s="1" t="s">
        <v>20</v>
      </c>
      <c r="B333" s="1" t="s">
        <v>376</v>
      </c>
      <c r="C333" s="1" t="s">
        <v>740</v>
      </c>
      <c r="D333" s="1" t="s">
        <v>29</v>
      </c>
      <c r="E333" s="1" t="s">
        <v>30</v>
      </c>
      <c r="F333" s="1" t="s">
        <v>41</v>
      </c>
      <c r="G333" s="1" t="s">
        <v>31</v>
      </c>
    </row>
    <row r="334" spans="1:7" x14ac:dyDescent="0.25">
      <c r="A334" s="1" t="s">
        <v>20</v>
      </c>
      <c r="B334" s="1" t="s">
        <v>376</v>
      </c>
      <c r="C334" s="1" t="s">
        <v>741</v>
      </c>
      <c r="D334" s="1" t="s">
        <v>29</v>
      </c>
      <c r="E334" s="1" t="s">
        <v>30</v>
      </c>
      <c r="F334" s="1" t="s">
        <v>41</v>
      </c>
      <c r="G334" s="1" t="s">
        <v>31</v>
      </c>
    </row>
    <row r="335" spans="1:7" x14ac:dyDescent="0.25">
      <c r="A335" s="1" t="s">
        <v>20</v>
      </c>
      <c r="B335" s="1" t="s">
        <v>376</v>
      </c>
      <c r="C335" s="1" t="s">
        <v>742</v>
      </c>
      <c r="D335" s="1" t="s">
        <v>29</v>
      </c>
      <c r="E335" s="1" t="s">
        <v>30</v>
      </c>
      <c r="F335" s="1" t="s">
        <v>41</v>
      </c>
      <c r="G335" s="1" t="s">
        <v>31</v>
      </c>
    </row>
    <row r="336" spans="1:7" x14ac:dyDescent="0.25">
      <c r="A336" s="1" t="s">
        <v>20</v>
      </c>
      <c r="B336" s="1" t="s">
        <v>376</v>
      </c>
      <c r="C336" s="1" t="s">
        <v>743</v>
      </c>
      <c r="D336" s="1" t="s">
        <v>29</v>
      </c>
      <c r="E336" s="1" t="s">
        <v>30</v>
      </c>
      <c r="F336" s="1" t="s">
        <v>41</v>
      </c>
      <c r="G336" s="1" t="s">
        <v>31</v>
      </c>
    </row>
    <row r="337" spans="1:7" x14ac:dyDescent="0.25">
      <c r="A337" s="1" t="s">
        <v>20</v>
      </c>
      <c r="B337" s="1" t="s">
        <v>376</v>
      </c>
      <c r="C337" s="1" t="s">
        <v>744</v>
      </c>
      <c r="D337" s="1" t="s">
        <v>29</v>
      </c>
      <c r="E337" s="1" t="s">
        <v>30</v>
      </c>
      <c r="F337" s="1" t="s">
        <v>41</v>
      </c>
      <c r="G337" s="1" t="s">
        <v>31</v>
      </c>
    </row>
    <row r="338" spans="1:7" x14ac:dyDescent="0.25">
      <c r="A338" s="1" t="s">
        <v>20</v>
      </c>
      <c r="B338" s="1" t="s">
        <v>376</v>
      </c>
      <c r="C338" s="1" t="s">
        <v>745</v>
      </c>
      <c r="D338" s="1" t="s">
        <v>29</v>
      </c>
      <c r="E338" s="1" t="s">
        <v>30</v>
      </c>
      <c r="F338" s="1" t="s">
        <v>41</v>
      </c>
      <c r="G338" s="1" t="s">
        <v>31</v>
      </c>
    </row>
    <row r="339" spans="1:7" x14ac:dyDescent="0.25">
      <c r="A339" s="1" t="s">
        <v>20</v>
      </c>
      <c r="B339" s="1" t="s">
        <v>376</v>
      </c>
      <c r="C339" s="1" t="s">
        <v>746</v>
      </c>
      <c r="D339" s="1" t="s">
        <v>29</v>
      </c>
      <c r="E339" s="1" t="s">
        <v>30</v>
      </c>
      <c r="F339" s="1" t="s">
        <v>41</v>
      </c>
      <c r="G339" s="1" t="s">
        <v>31</v>
      </c>
    </row>
    <row r="340" spans="1:7" x14ac:dyDescent="0.25">
      <c r="A340" s="1" t="s">
        <v>20</v>
      </c>
      <c r="B340" s="1" t="s">
        <v>376</v>
      </c>
      <c r="C340" s="1" t="s">
        <v>747</v>
      </c>
      <c r="D340" s="1" t="s">
        <v>29</v>
      </c>
      <c r="E340" s="1" t="s">
        <v>30</v>
      </c>
      <c r="F340" s="1" t="s">
        <v>41</v>
      </c>
      <c r="G340" s="1" t="s">
        <v>31</v>
      </c>
    </row>
    <row r="341" spans="1:7" x14ac:dyDescent="0.25">
      <c r="A341" s="1" t="s">
        <v>20</v>
      </c>
      <c r="B341" s="1" t="s">
        <v>376</v>
      </c>
      <c r="C341" s="1" t="s">
        <v>748</v>
      </c>
      <c r="D341" s="1" t="s">
        <v>29</v>
      </c>
      <c r="E341" s="1" t="s">
        <v>30</v>
      </c>
      <c r="F341" s="1" t="s">
        <v>41</v>
      </c>
      <c r="G341" s="1" t="s">
        <v>31</v>
      </c>
    </row>
    <row r="342" spans="1:7" x14ac:dyDescent="0.25">
      <c r="A342" s="1" t="s">
        <v>20</v>
      </c>
      <c r="B342" s="1" t="s">
        <v>376</v>
      </c>
      <c r="C342" s="1" t="s">
        <v>749</v>
      </c>
      <c r="D342" s="1" t="s">
        <v>29</v>
      </c>
      <c r="E342" s="1" t="s">
        <v>30</v>
      </c>
      <c r="F342" s="1" t="s">
        <v>41</v>
      </c>
      <c r="G342" s="1" t="s">
        <v>31</v>
      </c>
    </row>
    <row r="343" spans="1:7" x14ac:dyDescent="0.25">
      <c r="A343" s="1" t="s">
        <v>20</v>
      </c>
      <c r="B343" s="1" t="s">
        <v>376</v>
      </c>
      <c r="C343" s="1" t="s">
        <v>750</v>
      </c>
      <c r="D343" s="1" t="s">
        <v>29</v>
      </c>
      <c r="E343" s="1" t="s">
        <v>30</v>
      </c>
      <c r="F343" s="1" t="s">
        <v>41</v>
      </c>
      <c r="G343" s="1" t="s">
        <v>31</v>
      </c>
    </row>
    <row r="344" spans="1:7" x14ac:dyDescent="0.25">
      <c r="A344" s="1" t="s">
        <v>20</v>
      </c>
      <c r="B344" s="1" t="s">
        <v>376</v>
      </c>
      <c r="C344" s="1" t="s">
        <v>751</v>
      </c>
      <c r="D344" s="1" t="s">
        <v>29</v>
      </c>
      <c r="E344" s="1" t="s">
        <v>30</v>
      </c>
      <c r="F344" s="1" t="s">
        <v>41</v>
      </c>
      <c r="G344" s="1" t="s">
        <v>31</v>
      </c>
    </row>
    <row r="345" spans="1:7" x14ac:dyDescent="0.25">
      <c r="A345" s="1" t="s">
        <v>20</v>
      </c>
      <c r="B345" s="1" t="s">
        <v>376</v>
      </c>
      <c r="C345" s="1" t="s">
        <v>752</v>
      </c>
      <c r="D345" s="1" t="s">
        <v>29</v>
      </c>
      <c r="E345" s="1" t="s">
        <v>30</v>
      </c>
      <c r="F345" s="1" t="s">
        <v>41</v>
      </c>
      <c r="G345" s="1" t="s">
        <v>31</v>
      </c>
    </row>
    <row r="346" spans="1:7" x14ac:dyDescent="0.25">
      <c r="A346" s="1" t="s">
        <v>20</v>
      </c>
      <c r="B346" s="1" t="s">
        <v>376</v>
      </c>
      <c r="C346" s="1" t="s">
        <v>753</v>
      </c>
      <c r="D346" s="1" t="s">
        <v>29</v>
      </c>
      <c r="E346" s="1" t="s">
        <v>30</v>
      </c>
      <c r="F346" s="1" t="s">
        <v>41</v>
      </c>
      <c r="G346" s="1" t="s">
        <v>31</v>
      </c>
    </row>
    <row r="347" spans="1:7" x14ac:dyDescent="0.25">
      <c r="A347" s="1" t="s">
        <v>20</v>
      </c>
      <c r="B347" s="1" t="s">
        <v>376</v>
      </c>
      <c r="C347" s="1" t="s">
        <v>754</v>
      </c>
      <c r="D347" s="1" t="s">
        <v>29</v>
      </c>
      <c r="E347" s="1" t="s">
        <v>30</v>
      </c>
      <c r="F347" s="1" t="s">
        <v>41</v>
      </c>
      <c r="G347" s="1" t="s">
        <v>31</v>
      </c>
    </row>
    <row r="348" spans="1:7" x14ac:dyDescent="0.25">
      <c r="A348" s="1" t="s">
        <v>20</v>
      </c>
      <c r="B348" s="1" t="s">
        <v>376</v>
      </c>
      <c r="C348" s="1" t="s">
        <v>755</v>
      </c>
      <c r="D348" s="1" t="s">
        <v>29</v>
      </c>
      <c r="E348" s="1" t="s">
        <v>30</v>
      </c>
      <c r="F348" s="1" t="s">
        <v>41</v>
      </c>
      <c r="G348" s="1" t="s">
        <v>31</v>
      </c>
    </row>
    <row r="349" spans="1:7" x14ac:dyDescent="0.25">
      <c r="A349" s="1" t="s">
        <v>20</v>
      </c>
      <c r="B349" s="1" t="s">
        <v>376</v>
      </c>
      <c r="C349" s="1" t="s">
        <v>756</v>
      </c>
      <c r="D349" s="1" t="s">
        <v>29</v>
      </c>
      <c r="E349" s="1" t="s">
        <v>30</v>
      </c>
      <c r="F349" s="1" t="s">
        <v>41</v>
      </c>
      <c r="G349" s="1" t="s">
        <v>31</v>
      </c>
    </row>
    <row r="350" spans="1:7" x14ac:dyDescent="0.25">
      <c r="A350" s="1" t="s">
        <v>20</v>
      </c>
      <c r="B350" s="1" t="s">
        <v>376</v>
      </c>
      <c r="C350" s="1" t="s">
        <v>757</v>
      </c>
      <c r="D350" s="1" t="s">
        <v>29</v>
      </c>
      <c r="E350" s="1" t="s">
        <v>30</v>
      </c>
      <c r="F350" s="1" t="s">
        <v>41</v>
      </c>
      <c r="G350" s="1" t="s">
        <v>31</v>
      </c>
    </row>
    <row r="351" spans="1:7" x14ac:dyDescent="0.25">
      <c r="A351" s="1" t="s">
        <v>20</v>
      </c>
      <c r="B351" s="1" t="s">
        <v>376</v>
      </c>
      <c r="C351" s="1" t="s">
        <v>758</v>
      </c>
      <c r="D351" s="1" t="s">
        <v>29</v>
      </c>
      <c r="E351" s="1" t="s">
        <v>30</v>
      </c>
      <c r="F351" s="1" t="s">
        <v>41</v>
      </c>
      <c r="G351" s="1" t="s">
        <v>31</v>
      </c>
    </row>
    <row r="352" spans="1:7" x14ac:dyDescent="0.25">
      <c r="A352" s="1" t="s">
        <v>20</v>
      </c>
      <c r="B352" s="1" t="s">
        <v>376</v>
      </c>
      <c r="C352" s="1" t="s">
        <v>759</v>
      </c>
      <c r="D352" s="1" t="s">
        <v>29</v>
      </c>
      <c r="E352" s="1" t="s">
        <v>30</v>
      </c>
      <c r="F352" s="1" t="s">
        <v>41</v>
      </c>
      <c r="G352" s="1" t="s">
        <v>31</v>
      </c>
    </row>
    <row r="353" spans="1:7" x14ac:dyDescent="0.25">
      <c r="A353" s="1" t="s">
        <v>20</v>
      </c>
      <c r="B353" s="1" t="s">
        <v>376</v>
      </c>
      <c r="C353" s="1" t="s">
        <v>760</v>
      </c>
      <c r="D353" s="1" t="s">
        <v>29</v>
      </c>
      <c r="E353" s="1" t="s">
        <v>30</v>
      </c>
      <c r="F353" s="1" t="s">
        <v>41</v>
      </c>
      <c r="G353" s="1" t="s">
        <v>31</v>
      </c>
    </row>
    <row r="354" spans="1:7" x14ac:dyDescent="0.25">
      <c r="A354" s="1" t="s">
        <v>20</v>
      </c>
      <c r="B354" s="1" t="s">
        <v>376</v>
      </c>
      <c r="C354" s="1" t="s">
        <v>761</v>
      </c>
      <c r="D354" s="1" t="s">
        <v>29</v>
      </c>
      <c r="E354" s="1" t="s">
        <v>30</v>
      </c>
      <c r="F354" s="1" t="s">
        <v>41</v>
      </c>
      <c r="G354" s="1" t="s">
        <v>31</v>
      </c>
    </row>
    <row r="355" spans="1:7" x14ac:dyDescent="0.25">
      <c r="A355" s="1" t="s">
        <v>20</v>
      </c>
      <c r="B355" s="1" t="s">
        <v>376</v>
      </c>
      <c r="C355" s="1" t="s">
        <v>762</v>
      </c>
      <c r="D355" s="1" t="s">
        <v>29</v>
      </c>
      <c r="E355" s="1" t="s">
        <v>30</v>
      </c>
      <c r="F355" s="1" t="s">
        <v>41</v>
      </c>
      <c r="G355" s="1" t="s">
        <v>31</v>
      </c>
    </row>
    <row r="356" spans="1:7" x14ac:dyDescent="0.25">
      <c r="A356" s="1" t="s">
        <v>20</v>
      </c>
      <c r="B356" s="1" t="s">
        <v>376</v>
      </c>
      <c r="C356" s="1" t="s">
        <v>763</v>
      </c>
      <c r="D356" s="1" t="s">
        <v>29</v>
      </c>
      <c r="E356" s="1" t="s">
        <v>30</v>
      </c>
      <c r="F356" s="1" t="s">
        <v>41</v>
      </c>
      <c r="G356" s="1" t="s">
        <v>31</v>
      </c>
    </row>
    <row r="357" spans="1:7" x14ac:dyDescent="0.25">
      <c r="A357" s="1" t="s">
        <v>20</v>
      </c>
      <c r="B357" s="1" t="s">
        <v>376</v>
      </c>
      <c r="C357" s="1" t="s">
        <v>764</v>
      </c>
      <c r="D357" s="1" t="s">
        <v>29</v>
      </c>
      <c r="E357" s="1" t="s">
        <v>30</v>
      </c>
      <c r="F357" s="1" t="s">
        <v>41</v>
      </c>
      <c r="G357" s="1" t="s">
        <v>31</v>
      </c>
    </row>
    <row r="358" spans="1:7" x14ac:dyDescent="0.25">
      <c r="A358" s="1" t="s">
        <v>20</v>
      </c>
      <c r="B358" s="1" t="s">
        <v>376</v>
      </c>
      <c r="C358" s="1" t="s">
        <v>765</v>
      </c>
      <c r="D358" s="1" t="s">
        <v>29</v>
      </c>
      <c r="E358" s="1" t="s">
        <v>30</v>
      </c>
      <c r="F358" s="1" t="s">
        <v>41</v>
      </c>
      <c r="G358" s="1" t="s">
        <v>31</v>
      </c>
    </row>
    <row r="359" spans="1:7" x14ac:dyDescent="0.25">
      <c r="A359" s="1" t="s">
        <v>20</v>
      </c>
      <c r="B359" s="1" t="s">
        <v>376</v>
      </c>
      <c r="C359" s="1" t="s">
        <v>766</v>
      </c>
      <c r="D359" s="1" t="s">
        <v>29</v>
      </c>
      <c r="E359" s="1" t="s">
        <v>30</v>
      </c>
      <c r="F359" s="1" t="s">
        <v>41</v>
      </c>
      <c r="G359" s="1" t="s">
        <v>31</v>
      </c>
    </row>
    <row r="360" spans="1:7" x14ac:dyDescent="0.25">
      <c r="A360" s="1" t="s">
        <v>20</v>
      </c>
      <c r="B360" s="1" t="s">
        <v>376</v>
      </c>
      <c r="C360" s="1" t="s">
        <v>767</v>
      </c>
      <c r="D360" s="1" t="s">
        <v>29</v>
      </c>
      <c r="E360" s="1" t="s">
        <v>30</v>
      </c>
      <c r="F360" s="1" t="s">
        <v>41</v>
      </c>
      <c r="G360" s="1" t="s">
        <v>31</v>
      </c>
    </row>
    <row r="361" spans="1:7" x14ac:dyDescent="0.25">
      <c r="A361" s="1" t="s">
        <v>20</v>
      </c>
      <c r="B361" s="1" t="s">
        <v>376</v>
      </c>
      <c r="C361" s="1" t="s">
        <v>768</v>
      </c>
      <c r="D361" s="1" t="s">
        <v>29</v>
      </c>
      <c r="E361" s="1" t="s">
        <v>30</v>
      </c>
      <c r="F361" s="1" t="s">
        <v>41</v>
      </c>
      <c r="G361" s="1" t="s">
        <v>31</v>
      </c>
    </row>
    <row r="362" spans="1:7" x14ac:dyDescent="0.25">
      <c r="A362" s="1" t="s">
        <v>20</v>
      </c>
      <c r="B362" s="1" t="s">
        <v>376</v>
      </c>
      <c r="C362" s="1" t="s">
        <v>769</v>
      </c>
      <c r="D362" s="1" t="s">
        <v>29</v>
      </c>
      <c r="E362" s="1" t="s">
        <v>30</v>
      </c>
      <c r="F362" s="1" t="s">
        <v>41</v>
      </c>
      <c r="G362" s="1" t="s">
        <v>31</v>
      </c>
    </row>
    <row r="363" spans="1:7" x14ac:dyDescent="0.25">
      <c r="A363" s="1" t="s">
        <v>20</v>
      </c>
      <c r="B363" s="1" t="s">
        <v>376</v>
      </c>
      <c r="C363" s="1" t="s">
        <v>770</v>
      </c>
      <c r="D363" s="1" t="s">
        <v>29</v>
      </c>
      <c r="E363" s="1" t="s">
        <v>30</v>
      </c>
      <c r="F363" s="1" t="s">
        <v>41</v>
      </c>
      <c r="G363" s="1" t="s">
        <v>31</v>
      </c>
    </row>
    <row r="364" spans="1:7" x14ac:dyDescent="0.25">
      <c r="A364" s="1" t="s">
        <v>20</v>
      </c>
      <c r="B364" s="1" t="s">
        <v>376</v>
      </c>
      <c r="C364" s="1" t="s">
        <v>771</v>
      </c>
      <c r="D364" s="1" t="s">
        <v>29</v>
      </c>
      <c r="E364" s="1" t="s">
        <v>30</v>
      </c>
      <c r="F364" s="1" t="s">
        <v>41</v>
      </c>
      <c r="G364" s="1" t="s">
        <v>31</v>
      </c>
    </row>
    <row r="365" spans="1:7" x14ac:dyDescent="0.25">
      <c r="A365" s="1" t="s">
        <v>20</v>
      </c>
      <c r="B365" s="1" t="s">
        <v>376</v>
      </c>
      <c r="C365" s="1" t="s">
        <v>772</v>
      </c>
      <c r="D365" s="1" t="s">
        <v>29</v>
      </c>
      <c r="E365" s="1" t="s">
        <v>30</v>
      </c>
      <c r="F365" s="1" t="s">
        <v>41</v>
      </c>
      <c r="G365" s="1" t="s">
        <v>31</v>
      </c>
    </row>
    <row r="366" spans="1:7" x14ac:dyDescent="0.25">
      <c r="A366" s="1" t="s">
        <v>20</v>
      </c>
      <c r="B366" s="1" t="s">
        <v>376</v>
      </c>
      <c r="C366" s="1" t="s">
        <v>773</v>
      </c>
      <c r="D366" s="1" t="s">
        <v>29</v>
      </c>
      <c r="E366" s="1" t="s">
        <v>30</v>
      </c>
      <c r="F366" s="1" t="s">
        <v>41</v>
      </c>
      <c r="G366" s="1" t="s">
        <v>31</v>
      </c>
    </row>
    <row r="367" spans="1:7" x14ac:dyDescent="0.25">
      <c r="A367" s="1" t="s">
        <v>20</v>
      </c>
      <c r="B367" s="1" t="s">
        <v>376</v>
      </c>
      <c r="C367" s="1" t="s">
        <v>774</v>
      </c>
      <c r="D367" s="1" t="s">
        <v>29</v>
      </c>
      <c r="E367" s="1" t="s">
        <v>30</v>
      </c>
      <c r="F367" s="1" t="s">
        <v>41</v>
      </c>
      <c r="G367" s="1" t="s">
        <v>31</v>
      </c>
    </row>
    <row r="368" spans="1:7" x14ac:dyDescent="0.25">
      <c r="A368" s="1" t="s">
        <v>20</v>
      </c>
      <c r="B368" s="1" t="s">
        <v>376</v>
      </c>
      <c r="C368" s="1" t="s">
        <v>775</v>
      </c>
      <c r="D368" s="1" t="s">
        <v>29</v>
      </c>
      <c r="E368" s="1" t="s">
        <v>30</v>
      </c>
      <c r="F368" s="1" t="s">
        <v>41</v>
      </c>
      <c r="G368" s="1" t="s">
        <v>31</v>
      </c>
    </row>
    <row r="369" spans="1:7" x14ac:dyDescent="0.25">
      <c r="A369" s="1" t="s">
        <v>20</v>
      </c>
      <c r="B369" s="1" t="s">
        <v>376</v>
      </c>
      <c r="C369" s="1" t="s">
        <v>776</v>
      </c>
      <c r="D369" s="1" t="s">
        <v>29</v>
      </c>
      <c r="E369" s="1" t="s">
        <v>30</v>
      </c>
      <c r="F369" s="1" t="s">
        <v>41</v>
      </c>
      <c r="G369" s="1" t="s">
        <v>31</v>
      </c>
    </row>
    <row r="370" spans="1:7" x14ac:dyDescent="0.25">
      <c r="A370" s="1" t="s">
        <v>20</v>
      </c>
      <c r="B370" s="1" t="s">
        <v>376</v>
      </c>
      <c r="C370" s="1" t="s">
        <v>777</v>
      </c>
      <c r="D370" s="1" t="s">
        <v>29</v>
      </c>
      <c r="E370" s="1" t="s">
        <v>30</v>
      </c>
      <c r="F370" s="1" t="s">
        <v>41</v>
      </c>
      <c r="G370" s="1" t="s">
        <v>31</v>
      </c>
    </row>
    <row r="371" spans="1:7" x14ac:dyDescent="0.25">
      <c r="A371" s="1" t="s">
        <v>20</v>
      </c>
      <c r="B371" s="1" t="s">
        <v>376</v>
      </c>
      <c r="C371" s="1" t="s">
        <v>778</v>
      </c>
      <c r="D371" s="1" t="s">
        <v>29</v>
      </c>
      <c r="E371" s="1" t="s">
        <v>30</v>
      </c>
      <c r="F371" s="1" t="s">
        <v>41</v>
      </c>
      <c r="G371" s="1" t="s">
        <v>31</v>
      </c>
    </row>
    <row r="372" spans="1:7" x14ac:dyDescent="0.25">
      <c r="A372" s="1" t="s">
        <v>20</v>
      </c>
      <c r="B372" s="1" t="s">
        <v>376</v>
      </c>
      <c r="C372" s="1" t="s">
        <v>779</v>
      </c>
      <c r="D372" s="1" t="s">
        <v>29</v>
      </c>
      <c r="E372" s="1" t="s">
        <v>30</v>
      </c>
      <c r="F372" s="1" t="s">
        <v>41</v>
      </c>
      <c r="G372" s="1" t="s">
        <v>31</v>
      </c>
    </row>
    <row r="373" spans="1:7" x14ac:dyDescent="0.25">
      <c r="A373" s="1" t="s">
        <v>20</v>
      </c>
      <c r="B373" s="1" t="s">
        <v>376</v>
      </c>
      <c r="C373" s="1" t="s">
        <v>780</v>
      </c>
      <c r="D373" s="1" t="s">
        <v>29</v>
      </c>
      <c r="E373" s="1" t="s">
        <v>30</v>
      </c>
      <c r="F373" s="1" t="s">
        <v>41</v>
      </c>
      <c r="G373" s="1" t="s">
        <v>31</v>
      </c>
    </row>
    <row r="374" spans="1:7" x14ac:dyDescent="0.25">
      <c r="A374" s="1" t="s">
        <v>20</v>
      </c>
      <c r="B374" s="1" t="s">
        <v>376</v>
      </c>
      <c r="C374" s="1" t="s">
        <v>781</v>
      </c>
      <c r="D374" s="1" t="s">
        <v>29</v>
      </c>
      <c r="E374" s="1" t="s">
        <v>30</v>
      </c>
      <c r="F374" s="1" t="s">
        <v>41</v>
      </c>
      <c r="G374" s="1" t="s">
        <v>31</v>
      </c>
    </row>
    <row r="375" spans="1:7" x14ac:dyDescent="0.25">
      <c r="A375" s="1" t="s">
        <v>20</v>
      </c>
      <c r="B375" s="1" t="s">
        <v>376</v>
      </c>
      <c r="C375" s="1" t="s">
        <v>782</v>
      </c>
      <c r="D375" s="1" t="s">
        <v>29</v>
      </c>
      <c r="E375" s="1" t="s">
        <v>30</v>
      </c>
      <c r="F375" s="1" t="s">
        <v>41</v>
      </c>
      <c r="G375" s="1" t="s">
        <v>31</v>
      </c>
    </row>
    <row r="376" spans="1:7" x14ac:dyDescent="0.25">
      <c r="A376" s="1" t="s">
        <v>20</v>
      </c>
      <c r="B376" s="1" t="s">
        <v>376</v>
      </c>
      <c r="C376" s="1" t="s">
        <v>783</v>
      </c>
      <c r="D376" s="1" t="s">
        <v>29</v>
      </c>
      <c r="E376" s="1" t="s">
        <v>30</v>
      </c>
      <c r="F376" s="1" t="s">
        <v>41</v>
      </c>
      <c r="G376" s="1" t="s">
        <v>31</v>
      </c>
    </row>
    <row r="377" spans="1:7" x14ac:dyDescent="0.25">
      <c r="A377" s="1" t="s">
        <v>20</v>
      </c>
      <c r="B377" s="1" t="s">
        <v>376</v>
      </c>
      <c r="C377" s="1" t="s">
        <v>784</v>
      </c>
      <c r="D377" s="1" t="s">
        <v>29</v>
      </c>
      <c r="E377" s="1" t="s">
        <v>30</v>
      </c>
      <c r="F377" s="1" t="s">
        <v>41</v>
      </c>
      <c r="G377" s="1" t="s">
        <v>31</v>
      </c>
    </row>
    <row r="378" spans="1:7" x14ac:dyDescent="0.25">
      <c r="A378" s="1" t="s">
        <v>20</v>
      </c>
      <c r="B378" s="1" t="s">
        <v>376</v>
      </c>
      <c r="C378" s="1" t="s">
        <v>785</v>
      </c>
      <c r="D378" s="1" t="s">
        <v>29</v>
      </c>
      <c r="E378" s="1" t="s">
        <v>30</v>
      </c>
      <c r="F378" s="1" t="s">
        <v>41</v>
      </c>
      <c r="G378" s="1" t="s">
        <v>31</v>
      </c>
    </row>
    <row r="379" spans="1:7" x14ac:dyDescent="0.25">
      <c r="A379" s="1" t="s">
        <v>20</v>
      </c>
      <c r="B379" s="1" t="s">
        <v>376</v>
      </c>
      <c r="C379" s="1" t="s">
        <v>786</v>
      </c>
      <c r="D379" s="1" t="s">
        <v>29</v>
      </c>
      <c r="E379" s="1" t="s">
        <v>30</v>
      </c>
      <c r="F379" s="1" t="s">
        <v>41</v>
      </c>
      <c r="G379" s="1" t="s">
        <v>31</v>
      </c>
    </row>
    <row r="380" spans="1:7" x14ac:dyDescent="0.25">
      <c r="A380" s="1" t="s">
        <v>20</v>
      </c>
      <c r="B380" s="1" t="s">
        <v>376</v>
      </c>
      <c r="C380" s="1" t="s">
        <v>787</v>
      </c>
      <c r="D380" s="1" t="s">
        <v>29</v>
      </c>
      <c r="E380" s="1" t="s">
        <v>30</v>
      </c>
      <c r="F380" s="1" t="s">
        <v>41</v>
      </c>
      <c r="G380" s="1" t="s">
        <v>31</v>
      </c>
    </row>
    <row r="381" spans="1:7" x14ac:dyDescent="0.25">
      <c r="A381" s="1" t="s">
        <v>20</v>
      </c>
      <c r="B381" s="1" t="s">
        <v>376</v>
      </c>
      <c r="C381" s="1" t="s">
        <v>788</v>
      </c>
      <c r="D381" s="1" t="s">
        <v>29</v>
      </c>
      <c r="E381" s="1" t="s">
        <v>30</v>
      </c>
      <c r="F381" s="1" t="s">
        <v>41</v>
      </c>
      <c r="G381" s="1" t="s">
        <v>31</v>
      </c>
    </row>
    <row r="382" spans="1:7" x14ac:dyDescent="0.25">
      <c r="A382" s="1" t="s">
        <v>20</v>
      </c>
      <c r="B382" s="1" t="s">
        <v>376</v>
      </c>
      <c r="C382" s="1" t="s">
        <v>789</v>
      </c>
      <c r="D382" s="1" t="s">
        <v>29</v>
      </c>
      <c r="E382" s="1" t="s">
        <v>30</v>
      </c>
      <c r="F382" s="1" t="s">
        <v>41</v>
      </c>
      <c r="G382" s="1" t="s">
        <v>31</v>
      </c>
    </row>
    <row r="383" spans="1:7" x14ac:dyDescent="0.25">
      <c r="A383" s="1" t="s">
        <v>20</v>
      </c>
      <c r="B383" s="1" t="s">
        <v>376</v>
      </c>
      <c r="C383" s="1" t="s">
        <v>790</v>
      </c>
      <c r="D383" s="1" t="s">
        <v>29</v>
      </c>
      <c r="E383" s="1" t="s">
        <v>30</v>
      </c>
      <c r="F383" s="1" t="s">
        <v>41</v>
      </c>
      <c r="G383" s="1" t="s">
        <v>31</v>
      </c>
    </row>
    <row r="384" spans="1:7" x14ac:dyDescent="0.25">
      <c r="A384" s="1" t="s">
        <v>20</v>
      </c>
      <c r="B384" s="1" t="s">
        <v>376</v>
      </c>
      <c r="C384" s="1" t="s">
        <v>791</v>
      </c>
      <c r="D384" s="1" t="s">
        <v>29</v>
      </c>
      <c r="E384" s="1" t="s">
        <v>30</v>
      </c>
      <c r="F384" s="1" t="s">
        <v>41</v>
      </c>
      <c r="G384" s="1" t="s">
        <v>31</v>
      </c>
    </row>
    <row r="385" spans="1:7" x14ac:dyDescent="0.25">
      <c r="A385" s="1" t="s">
        <v>20</v>
      </c>
      <c r="B385" s="1" t="s">
        <v>376</v>
      </c>
      <c r="C385" s="1" t="s">
        <v>792</v>
      </c>
      <c r="D385" s="1" t="s">
        <v>29</v>
      </c>
      <c r="E385" s="1" t="s">
        <v>30</v>
      </c>
      <c r="F385" s="1" t="s">
        <v>41</v>
      </c>
      <c r="G385" s="1" t="s">
        <v>31</v>
      </c>
    </row>
    <row r="386" spans="1:7" x14ac:dyDescent="0.25">
      <c r="A386" s="1" t="s">
        <v>20</v>
      </c>
      <c r="B386" s="1" t="s">
        <v>376</v>
      </c>
      <c r="C386" s="1" t="s">
        <v>793</v>
      </c>
      <c r="D386" s="1" t="s">
        <v>29</v>
      </c>
      <c r="E386" s="1" t="s">
        <v>30</v>
      </c>
      <c r="F386" s="1" t="s">
        <v>41</v>
      </c>
      <c r="G386" s="1" t="s">
        <v>31</v>
      </c>
    </row>
    <row r="387" spans="1:7" x14ac:dyDescent="0.25">
      <c r="A387" s="1" t="s">
        <v>20</v>
      </c>
      <c r="B387" s="1" t="s">
        <v>376</v>
      </c>
      <c r="C387" s="1" t="s">
        <v>794</v>
      </c>
      <c r="D387" s="1" t="s">
        <v>29</v>
      </c>
      <c r="E387" s="1" t="s">
        <v>30</v>
      </c>
      <c r="F387" s="1" t="s">
        <v>41</v>
      </c>
      <c r="G387" s="1" t="s">
        <v>31</v>
      </c>
    </row>
    <row r="388" spans="1:7" x14ac:dyDescent="0.25">
      <c r="A388" s="1" t="s">
        <v>20</v>
      </c>
      <c r="B388" s="1" t="s">
        <v>376</v>
      </c>
      <c r="C388" s="1" t="s">
        <v>795</v>
      </c>
      <c r="D388" s="1" t="s">
        <v>29</v>
      </c>
      <c r="E388" s="1" t="s">
        <v>30</v>
      </c>
      <c r="F388" s="1" t="s">
        <v>41</v>
      </c>
      <c r="G388" s="1" t="s">
        <v>31</v>
      </c>
    </row>
    <row r="389" spans="1:7" x14ac:dyDescent="0.25">
      <c r="A389" s="1" t="s">
        <v>20</v>
      </c>
      <c r="B389" s="1" t="s">
        <v>376</v>
      </c>
      <c r="C389" s="1" t="s">
        <v>796</v>
      </c>
      <c r="D389" s="1" t="s">
        <v>29</v>
      </c>
      <c r="E389" s="1" t="s">
        <v>30</v>
      </c>
      <c r="F389" s="1" t="s">
        <v>41</v>
      </c>
      <c r="G389" s="1" t="s">
        <v>31</v>
      </c>
    </row>
    <row r="390" spans="1:7" x14ac:dyDescent="0.25">
      <c r="A390" s="1" t="s">
        <v>20</v>
      </c>
      <c r="B390" s="1" t="s">
        <v>376</v>
      </c>
      <c r="C390" s="1" t="s">
        <v>797</v>
      </c>
      <c r="D390" s="1" t="s">
        <v>29</v>
      </c>
      <c r="E390" s="1" t="s">
        <v>30</v>
      </c>
      <c r="F390" s="1" t="s">
        <v>41</v>
      </c>
      <c r="G390" s="1" t="s">
        <v>31</v>
      </c>
    </row>
    <row r="391" spans="1:7" x14ac:dyDescent="0.25">
      <c r="A391" s="1" t="s">
        <v>20</v>
      </c>
      <c r="B391" s="1" t="s">
        <v>376</v>
      </c>
      <c r="C391" s="1" t="s">
        <v>798</v>
      </c>
      <c r="D391" s="1" t="s">
        <v>29</v>
      </c>
      <c r="E391" s="1" t="s">
        <v>30</v>
      </c>
      <c r="F391" s="1" t="s">
        <v>41</v>
      </c>
      <c r="G391" s="1" t="s">
        <v>31</v>
      </c>
    </row>
    <row r="392" spans="1:7" x14ac:dyDescent="0.25">
      <c r="A392" s="1" t="s">
        <v>20</v>
      </c>
      <c r="B392" s="1" t="s">
        <v>376</v>
      </c>
      <c r="C392" s="1" t="s">
        <v>799</v>
      </c>
      <c r="D392" s="1" t="s">
        <v>29</v>
      </c>
      <c r="E392" s="1" t="s">
        <v>30</v>
      </c>
      <c r="F392" s="1" t="s">
        <v>41</v>
      </c>
      <c r="G392" s="1" t="s">
        <v>31</v>
      </c>
    </row>
    <row r="393" spans="1:7" x14ac:dyDescent="0.25">
      <c r="A393" s="1" t="s">
        <v>20</v>
      </c>
      <c r="B393" s="1" t="s">
        <v>376</v>
      </c>
      <c r="C393" s="1" t="s">
        <v>800</v>
      </c>
      <c r="D393" s="1" t="s">
        <v>29</v>
      </c>
      <c r="E393" s="1" t="s">
        <v>30</v>
      </c>
      <c r="F393" s="1" t="s">
        <v>41</v>
      </c>
      <c r="G393" s="1" t="s">
        <v>31</v>
      </c>
    </row>
    <row r="394" spans="1:7" x14ac:dyDescent="0.25">
      <c r="A394" s="1" t="s">
        <v>20</v>
      </c>
      <c r="B394" s="1" t="s">
        <v>376</v>
      </c>
      <c r="C394" s="1" t="s">
        <v>801</v>
      </c>
      <c r="D394" s="1" t="s">
        <v>29</v>
      </c>
      <c r="E394" s="1" t="s">
        <v>30</v>
      </c>
      <c r="F394" s="1" t="s">
        <v>41</v>
      </c>
      <c r="G394" s="1" t="s">
        <v>31</v>
      </c>
    </row>
    <row r="395" spans="1:7" x14ac:dyDescent="0.25">
      <c r="A395" s="1" t="s">
        <v>20</v>
      </c>
      <c r="B395" s="1" t="s">
        <v>376</v>
      </c>
      <c r="C395" s="1" t="s">
        <v>802</v>
      </c>
      <c r="D395" s="1" t="s">
        <v>29</v>
      </c>
      <c r="E395" s="1" t="s">
        <v>30</v>
      </c>
      <c r="F395" s="1" t="s">
        <v>41</v>
      </c>
      <c r="G395" s="1" t="s">
        <v>31</v>
      </c>
    </row>
    <row r="396" spans="1:7" x14ac:dyDescent="0.25">
      <c r="A396" s="1" t="s">
        <v>20</v>
      </c>
      <c r="B396" s="1" t="s">
        <v>376</v>
      </c>
      <c r="C396" s="1" t="s">
        <v>803</v>
      </c>
      <c r="D396" s="1" t="s">
        <v>29</v>
      </c>
      <c r="E396" s="1" t="s">
        <v>30</v>
      </c>
      <c r="F396" s="1" t="s">
        <v>41</v>
      </c>
      <c r="G396" s="1" t="s">
        <v>31</v>
      </c>
    </row>
    <row r="397" spans="1:7" x14ac:dyDescent="0.25">
      <c r="A397" s="1" t="s">
        <v>20</v>
      </c>
      <c r="B397" s="1" t="s">
        <v>376</v>
      </c>
      <c r="C397" s="1" t="s">
        <v>804</v>
      </c>
      <c r="D397" s="1" t="s">
        <v>29</v>
      </c>
      <c r="E397" s="1" t="s">
        <v>30</v>
      </c>
      <c r="F397" s="1" t="s">
        <v>41</v>
      </c>
      <c r="G397" s="1" t="s">
        <v>31</v>
      </c>
    </row>
    <row r="398" spans="1:7" x14ac:dyDescent="0.25">
      <c r="A398" s="1" t="s">
        <v>20</v>
      </c>
      <c r="B398" s="1" t="s">
        <v>376</v>
      </c>
      <c r="C398" s="1" t="s">
        <v>805</v>
      </c>
      <c r="D398" s="1" t="s">
        <v>29</v>
      </c>
      <c r="E398" s="1" t="s">
        <v>30</v>
      </c>
      <c r="F398" s="1" t="s">
        <v>41</v>
      </c>
      <c r="G398" s="1" t="s">
        <v>31</v>
      </c>
    </row>
    <row r="399" spans="1:7" x14ac:dyDescent="0.25">
      <c r="A399" s="1" t="s">
        <v>20</v>
      </c>
      <c r="B399" s="1" t="s">
        <v>376</v>
      </c>
      <c r="C399" s="1" t="s">
        <v>806</v>
      </c>
      <c r="D399" s="1" t="s">
        <v>29</v>
      </c>
      <c r="E399" s="1" t="s">
        <v>30</v>
      </c>
      <c r="F399" s="1" t="s">
        <v>41</v>
      </c>
      <c r="G399" s="1" t="s">
        <v>31</v>
      </c>
    </row>
    <row r="400" spans="1:7" x14ac:dyDescent="0.25">
      <c r="A400" s="1" t="s">
        <v>20</v>
      </c>
      <c r="B400" s="1" t="s">
        <v>376</v>
      </c>
      <c r="C400" s="1" t="s">
        <v>807</v>
      </c>
      <c r="D400" s="1" t="s">
        <v>29</v>
      </c>
      <c r="E400" s="1" t="s">
        <v>30</v>
      </c>
      <c r="F400" s="1" t="s">
        <v>41</v>
      </c>
      <c r="G400" s="1" t="s">
        <v>31</v>
      </c>
    </row>
    <row r="401" spans="1:7" x14ac:dyDescent="0.25">
      <c r="A401" s="1" t="s">
        <v>20</v>
      </c>
      <c r="B401" s="1" t="s">
        <v>376</v>
      </c>
      <c r="C401" s="1" t="s">
        <v>808</v>
      </c>
      <c r="D401" s="1" t="s">
        <v>29</v>
      </c>
      <c r="E401" s="1" t="s">
        <v>30</v>
      </c>
      <c r="F401" s="1" t="s">
        <v>41</v>
      </c>
      <c r="G401" s="1" t="s">
        <v>31</v>
      </c>
    </row>
    <row r="402" spans="1:7" x14ac:dyDescent="0.25">
      <c r="A402" s="1" t="s">
        <v>20</v>
      </c>
      <c r="B402" s="1" t="s">
        <v>376</v>
      </c>
      <c r="C402" s="1" t="s">
        <v>809</v>
      </c>
      <c r="D402" s="1" t="s">
        <v>29</v>
      </c>
      <c r="E402" s="1" t="s">
        <v>30</v>
      </c>
      <c r="F402" s="1" t="s">
        <v>41</v>
      </c>
      <c r="G402" s="1" t="s">
        <v>31</v>
      </c>
    </row>
    <row r="403" spans="1:7" x14ac:dyDescent="0.25">
      <c r="A403" s="1" t="s">
        <v>20</v>
      </c>
      <c r="B403" s="1" t="s">
        <v>376</v>
      </c>
      <c r="C403" s="1" t="s">
        <v>810</v>
      </c>
      <c r="D403" s="1" t="s">
        <v>29</v>
      </c>
      <c r="E403" s="1" t="s">
        <v>30</v>
      </c>
      <c r="F403" s="1" t="s">
        <v>41</v>
      </c>
      <c r="G403" s="1" t="s">
        <v>31</v>
      </c>
    </row>
    <row r="404" spans="1:7" x14ac:dyDescent="0.25">
      <c r="A404" s="1" t="s">
        <v>20</v>
      </c>
      <c r="B404" s="1" t="s">
        <v>376</v>
      </c>
      <c r="C404" s="1" t="s">
        <v>811</v>
      </c>
      <c r="D404" s="1" t="s">
        <v>29</v>
      </c>
      <c r="E404" s="1" t="s">
        <v>30</v>
      </c>
      <c r="F404" s="1" t="s">
        <v>41</v>
      </c>
      <c r="G404" s="1" t="s">
        <v>31</v>
      </c>
    </row>
    <row r="405" spans="1:7" x14ac:dyDescent="0.25">
      <c r="A405" s="1" t="s">
        <v>20</v>
      </c>
      <c r="B405" s="1" t="s">
        <v>376</v>
      </c>
      <c r="C405" s="1" t="s">
        <v>812</v>
      </c>
      <c r="D405" s="1" t="s">
        <v>29</v>
      </c>
      <c r="E405" s="1" t="s">
        <v>30</v>
      </c>
      <c r="F405" s="1" t="s">
        <v>41</v>
      </c>
      <c r="G405" s="1" t="s">
        <v>31</v>
      </c>
    </row>
    <row r="406" spans="1:7" x14ac:dyDescent="0.25">
      <c r="A406" s="1" t="s">
        <v>20</v>
      </c>
      <c r="B406" s="1" t="s">
        <v>376</v>
      </c>
      <c r="C406" s="1" t="s">
        <v>813</v>
      </c>
      <c r="D406" s="1" t="s">
        <v>29</v>
      </c>
      <c r="E406" s="1" t="s">
        <v>30</v>
      </c>
      <c r="F406" s="1" t="s">
        <v>41</v>
      </c>
      <c r="G406" s="1" t="s">
        <v>31</v>
      </c>
    </row>
    <row r="407" spans="1:7" x14ac:dyDescent="0.25">
      <c r="A407" s="1" t="s">
        <v>20</v>
      </c>
      <c r="B407" s="1" t="s">
        <v>376</v>
      </c>
      <c r="C407" s="1" t="s">
        <v>814</v>
      </c>
      <c r="D407" s="1" t="s">
        <v>29</v>
      </c>
      <c r="E407" s="1" t="s">
        <v>30</v>
      </c>
      <c r="F407" s="1" t="s">
        <v>41</v>
      </c>
      <c r="G407" s="1" t="s">
        <v>31</v>
      </c>
    </row>
    <row r="408" spans="1:7" x14ac:dyDescent="0.25">
      <c r="A408" s="1" t="s">
        <v>20</v>
      </c>
      <c r="B408" s="1" t="s">
        <v>376</v>
      </c>
      <c r="C408" s="1" t="s">
        <v>815</v>
      </c>
      <c r="D408" s="1" t="s">
        <v>29</v>
      </c>
      <c r="E408" s="1" t="s">
        <v>30</v>
      </c>
      <c r="F408" s="1" t="s">
        <v>41</v>
      </c>
      <c r="G408" s="1" t="s">
        <v>31</v>
      </c>
    </row>
    <row r="409" spans="1:7" x14ac:dyDescent="0.25">
      <c r="A409" s="1" t="s">
        <v>20</v>
      </c>
      <c r="B409" s="1" t="s">
        <v>376</v>
      </c>
      <c r="C409" s="1" t="s">
        <v>816</v>
      </c>
      <c r="D409" s="1" t="s">
        <v>29</v>
      </c>
      <c r="E409" s="1" t="s">
        <v>30</v>
      </c>
      <c r="F409" s="1" t="s">
        <v>41</v>
      </c>
      <c r="G409" s="1" t="s">
        <v>31</v>
      </c>
    </row>
    <row r="410" spans="1:7" x14ac:dyDescent="0.25">
      <c r="A410" s="1" t="s">
        <v>20</v>
      </c>
      <c r="B410" s="1" t="s">
        <v>376</v>
      </c>
      <c r="C410" s="1" t="s">
        <v>817</v>
      </c>
      <c r="D410" s="1" t="s">
        <v>29</v>
      </c>
      <c r="E410" s="1" t="s">
        <v>30</v>
      </c>
      <c r="F410" s="1" t="s">
        <v>41</v>
      </c>
      <c r="G410" s="1" t="s">
        <v>31</v>
      </c>
    </row>
    <row r="411" spans="1:7" x14ac:dyDescent="0.25">
      <c r="A411" s="1" t="s">
        <v>20</v>
      </c>
      <c r="B411" s="1" t="s">
        <v>376</v>
      </c>
      <c r="C411" s="1" t="s">
        <v>818</v>
      </c>
      <c r="D411" s="1" t="s">
        <v>29</v>
      </c>
      <c r="E411" s="1" t="s">
        <v>30</v>
      </c>
      <c r="F411" s="1" t="s">
        <v>41</v>
      </c>
      <c r="G411" s="1" t="s">
        <v>31</v>
      </c>
    </row>
    <row r="412" spans="1:7" x14ac:dyDescent="0.25">
      <c r="A412" s="1" t="s">
        <v>20</v>
      </c>
      <c r="B412" s="1" t="s">
        <v>376</v>
      </c>
      <c r="C412" s="1" t="s">
        <v>819</v>
      </c>
      <c r="D412" s="1" t="s">
        <v>29</v>
      </c>
      <c r="E412" s="1" t="s">
        <v>30</v>
      </c>
      <c r="F412" s="1" t="s">
        <v>41</v>
      </c>
      <c r="G412" s="1" t="s">
        <v>31</v>
      </c>
    </row>
    <row r="413" spans="1:7" x14ac:dyDescent="0.25">
      <c r="A413" s="1" t="s">
        <v>20</v>
      </c>
      <c r="B413" s="1" t="s">
        <v>376</v>
      </c>
      <c r="C413" s="1" t="s">
        <v>820</v>
      </c>
      <c r="D413" s="1" t="s">
        <v>29</v>
      </c>
      <c r="E413" s="1" t="s">
        <v>30</v>
      </c>
      <c r="F413" s="1" t="s">
        <v>41</v>
      </c>
      <c r="G413" s="1" t="s">
        <v>31</v>
      </c>
    </row>
    <row r="414" spans="1:7" x14ac:dyDescent="0.25">
      <c r="A414" s="1" t="s">
        <v>20</v>
      </c>
      <c r="B414" s="1" t="s">
        <v>376</v>
      </c>
      <c r="C414" s="1" t="s">
        <v>821</v>
      </c>
      <c r="D414" s="1" t="s">
        <v>29</v>
      </c>
      <c r="E414" s="1" t="s">
        <v>30</v>
      </c>
      <c r="F414" s="1" t="s">
        <v>41</v>
      </c>
      <c r="G414" s="1" t="s">
        <v>31</v>
      </c>
    </row>
    <row r="415" spans="1:7" x14ac:dyDescent="0.25">
      <c r="A415" s="1" t="s">
        <v>20</v>
      </c>
      <c r="B415" s="1" t="s">
        <v>376</v>
      </c>
      <c r="C415" s="1" t="s">
        <v>822</v>
      </c>
      <c r="D415" s="1" t="s">
        <v>29</v>
      </c>
      <c r="E415" s="1" t="s">
        <v>30</v>
      </c>
      <c r="F415" s="1" t="s">
        <v>41</v>
      </c>
      <c r="G415" s="1" t="s">
        <v>31</v>
      </c>
    </row>
    <row r="416" spans="1:7" x14ac:dyDescent="0.25">
      <c r="A416" s="1" t="s">
        <v>20</v>
      </c>
      <c r="B416" s="1" t="s">
        <v>376</v>
      </c>
      <c r="C416" s="1" t="s">
        <v>823</v>
      </c>
      <c r="D416" s="1" t="s">
        <v>29</v>
      </c>
      <c r="E416" s="1" t="s">
        <v>30</v>
      </c>
      <c r="F416" s="1" t="s">
        <v>41</v>
      </c>
      <c r="G416" s="1" t="s">
        <v>31</v>
      </c>
    </row>
    <row r="417" spans="1:7" x14ac:dyDescent="0.25">
      <c r="A417" s="1" t="s">
        <v>20</v>
      </c>
      <c r="B417" s="1" t="s">
        <v>376</v>
      </c>
      <c r="C417" s="1" t="s">
        <v>824</v>
      </c>
      <c r="D417" s="1" t="s">
        <v>29</v>
      </c>
      <c r="E417" s="1" t="s">
        <v>30</v>
      </c>
      <c r="F417" s="1" t="s">
        <v>41</v>
      </c>
      <c r="G417" s="1" t="s">
        <v>31</v>
      </c>
    </row>
    <row r="418" spans="1:7" x14ac:dyDescent="0.25">
      <c r="A418" s="1" t="s">
        <v>20</v>
      </c>
      <c r="B418" s="1" t="s">
        <v>376</v>
      </c>
      <c r="C418" s="1" t="s">
        <v>825</v>
      </c>
      <c r="D418" s="1" t="s">
        <v>29</v>
      </c>
      <c r="E418" s="1" t="s">
        <v>30</v>
      </c>
      <c r="F418" s="1" t="s">
        <v>41</v>
      </c>
      <c r="G418" s="1" t="s">
        <v>31</v>
      </c>
    </row>
    <row r="419" spans="1:7" x14ac:dyDescent="0.25">
      <c r="A419" s="1" t="s">
        <v>20</v>
      </c>
      <c r="B419" s="1" t="s">
        <v>376</v>
      </c>
      <c r="C419" s="1" t="s">
        <v>826</v>
      </c>
      <c r="D419" s="1" t="s">
        <v>29</v>
      </c>
      <c r="E419" s="1" t="s">
        <v>30</v>
      </c>
      <c r="F419" s="1" t="s">
        <v>41</v>
      </c>
      <c r="G419" s="1" t="s">
        <v>31</v>
      </c>
    </row>
    <row r="420" spans="1:7" x14ac:dyDescent="0.25">
      <c r="A420" s="1" t="s">
        <v>20</v>
      </c>
      <c r="B420" s="1" t="s">
        <v>376</v>
      </c>
      <c r="C420" s="1" t="s">
        <v>827</v>
      </c>
      <c r="D420" s="1" t="s">
        <v>29</v>
      </c>
      <c r="E420" s="1" t="s">
        <v>30</v>
      </c>
      <c r="F420" s="1" t="s">
        <v>41</v>
      </c>
      <c r="G420" s="1" t="s">
        <v>31</v>
      </c>
    </row>
    <row r="421" spans="1:7" x14ac:dyDescent="0.25">
      <c r="A421" s="1" t="s">
        <v>20</v>
      </c>
      <c r="B421" s="1" t="s">
        <v>376</v>
      </c>
      <c r="C421" s="1" t="s">
        <v>828</v>
      </c>
      <c r="D421" s="1" t="s">
        <v>29</v>
      </c>
      <c r="E421" s="1" t="s">
        <v>30</v>
      </c>
      <c r="F421" s="1" t="s">
        <v>41</v>
      </c>
      <c r="G421" s="1" t="s">
        <v>31</v>
      </c>
    </row>
    <row r="422" spans="1:7" x14ac:dyDescent="0.25">
      <c r="A422" s="1" t="s">
        <v>20</v>
      </c>
      <c r="B422" s="1" t="s">
        <v>376</v>
      </c>
      <c r="C422" s="1" t="s">
        <v>829</v>
      </c>
      <c r="D422" s="1" t="s">
        <v>29</v>
      </c>
      <c r="E422" s="1" t="s">
        <v>30</v>
      </c>
      <c r="F422" s="1" t="s">
        <v>41</v>
      </c>
      <c r="G422" s="1" t="s">
        <v>31</v>
      </c>
    </row>
    <row r="423" spans="1:7" x14ac:dyDescent="0.25">
      <c r="A423" s="1" t="s">
        <v>20</v>
      </c>
      <c r="B423" s="1" t="s">
        <v>376</v>
      </c>
      <c r="C423" s="1" t="s">
        <v>830</v>
      </c>
      <c r="D423" s="1" t="s">
        <v>29</v>
      </c>
      <c r="E423" s="1" t="s">
        <v>30</v>
      </c>
      <c r="F423" s="1" t="s">
        <v>41</v>
      </c>
      <c r="G423" s="1" t="s">
        <v>31</v>
      </c>
    </row>
    <row r="424" spans="1:7" x14ac:dyDescent="0.25">
      <c r="A424" s="1" t="s">
        <v>20</v>
      </c>
      <c r="B424" s="1" t="s">
        <v>376</v>
      </c>
      <c r="C424" s="1" t="s">
        <v>831</v>
      </c>
      <c r="D424" s="1" t="s">
        <v>29</v>
      </c>
      <c r="E424" s="1" t="s">
        <v>30</v>
      </c>
      <c r="F424" s="1" t="s">
        <v>41</v>
      </c>
      <c r="G424" s="1" t="s">
        <v>31</v>
      </c>
    </row>
    <row r="425" spans="1:7" x14ac:dyDescent="0.25">
      <c r="A425" s="1" t="s">
        <v>20</v>
      </c>
      <c r="B425" s="1" t="s">
        <v>376</v>
      </c>
      <c r="C425" s="1" t="s">
        <v>832</v>
      </c>
      <c r="D425" s="1" t="s">
        <v>29</v>
      </c>
      <c r="E425" s="1" t="s">
        <v>30</v>
      </c>
      <c r="F425" s="1" t="s">
        <v>41</v>
      </c>
      <c r="G425" s="1" t="s">
        <v>31</v>
      </c>
    </row>
    <row r="426" spans="1:7" x14ac:dyDescent="0.25">
      <c r="A426" s="1" t="s">
        <v>20</v>
      </c>
      <c r="B426" s="1" t="s">
        <v>376</v>
      </c>
      <c r="C426" s="1" t="s">
        <v>833</v>
      </c>
      <c r="D426" s="1" t="s">
        <v>29</v>
      </c>
      <c r="E426" s="1" t="s">
        <v>30</v>
      </c>
      <c r="F426" s="1" t="s">
        <v>41</v>
      </c>
      <c r="G426" s="1" t="s">
        <v>31</v>
      </c>
    </row>
    <row r="427" spans="1:7" x14ac:dyDescent="0.25">
      <c r="A427" s="1" t="s">
        <v>20</v>
      </c>
      <c r="B427" s="1" t="s">
        <v>376</v>
      </c>
      <c r="C427" s="1" t="s">
        <v>834</v>
      </c>
      <c r="D427" s="1" t="s">
        <v>29</v>
      </c>
      <c r="E427" s="1" t="s">
        <v>30</v>
      </c>
      <c r="F427" s="1" t="s">
        <v>41</v>
      </c>
      <c r="G427" s="1" t="s">
        <v>31</v>
      </c>
    </row>
    <row r="428" spans="1:7" x14ac:dyDescent="0.25">
      <c r="A428" s="1" t="s">
        <v>20</v>
      </c>
      <c r="B428" s="1" t="s">
        <v>376</v>
      </c>
      <c r="C428" s="1" t="s">
        <v>835</v>
      </c>
      <c r="D428" s="1" t="s">
        <v>29</v>
      </c>
      <c r="E428" s="1" t="s">
        <v>30</v>
      </c>
      <c r="F428" s="1" t="s">
        <v>41</v>
      </c>
      <c r="G428" s="1" t="s">
        <v>31</v>
      </c>
    </row>
    <row r="429" spans="1:7" x14ac:dyDescent="0.25">
      <c r="A429" s="1" t="s">
        <v>20</v>
      </c>
      <c r="B429" s="1" t="s">
        <v>376</v>
      </c>
      <c r="C429" s="1" t="s">
        <v>836</v>
      </c>
      <c r="D429" s="1" t="s">
        <v>29</v>
      </c>
      <c r="E429" s="1" t="s">
        <v>30</v>
      </c>
      <c r="F429" s="1" t="s">
        <v>41</v>
      </c>
      <c r="G429" s="1" t="s">
        <v>31</v>
      </c>
    </row>
    <row r="430" spans="1:7" x14ac:dyDescent="0.25">
      <c r="A430" s="1" t="s">
        <v>20</v>
      </c>
      <c r="B430" s="1" t="s">
        <v>376</v>
      </c>
      <c r="C430" s="1" t="s">
        <v>837</v>
      </c>
      <c r="D430" s="1" t="s">
        <v>29</v>
      </c>
      <c r="E430" s="1" t="s">
        <v>30</v>
      </c>
      <c r="F430" s="1" t="s">
        <v>41</v>
      </c>
      <c r="G430" s="1" t="s">
        <v>31</v>
      </c>
    </row>
    <row r="431" spans="1:7" x14ac:dyDescent="0.25">
      <c r="A431" s="1" t="s">
        <v>20</v>
      </c>
      <c r="B431" s="1" t="s">
        <v>376</v>
      </c>
      <c r="C431" s="1" t="s">
        <v>838</v>
      </c>
      <c r="D431" s="1" t="s">
        <v>29</v>
      </c>
      <c r="E431" s="1" t="s">
        <v>30</v>
      </c>
      <c r="F431" s="1" t="s">
        <v>41</v>
      </c>
      <c r="G431" s="1" t="s">
        <v>31</v>
      </c>
    </row>
    <row r="432" spans="1:7" x14ac:dyDescent="0.25">
      <c r="A432" s="1" t="s">
        <v>20</v>
      </c>
      <c r="B432" s="1" t="s">
        <v>376</v>
      </c>
      <c r="C432" s="1" t="s">
        <v>839</v>
      </c>
      <c r="D432" s="1" t="s">
        <v>29</v>
      </c>
      <c r="E432" s="1" t="s">
        <v>30</v>
      </c>
      <c r="F432" s="1" t="s">
        <v>41</v>
      </c>
      <c r="G432" s="1" t="s">
        <v>31</v>
      </c>
    </row>
    <row r="433" spans="1:7" x14ac:dyDescent="0.25">
      <c r="A433" s="1" t="s">
        <v>20</v>
      </c>
      <c r="B433" s="1" t="s">
        <v>376</v>
      </c>
      <c r="C433" s="1" t="s">
        <v>840</v>
      </c>
      <c r="D433" s="1" t="s">
        <v>29</v>
      </c>
      <c r="E433" s="1" t="s">
        <v>30</v>
      </c>
      <c r="F433" s="1" t="s">
        <v>41</v>
      </c>
      <c r="G433" s="1" t="s">
        <v>31</v>
      </c>
    </row>
    <row r="434" spans="1:7" x14ac:dyDescent="0.25">
      <c r="A434" s="1" t="s">
        <v>20</v>
      </c>
      <c r="B434" s="1" t="s">
        <v>376</v>
      </c>
      <c r="C434" s="1" t="s">
        <v>841</v>
      </c>
      <c r="D434" s="1" t="s">
        <v>29</v>
      </c>
      <c r="E434" s="1" t="s">
        <v>30</v>
      </c>
      <c r="F434" s="1" t="s">
        <v>41</v>
      </c>
      <c r="G434" s="1" t="s">
        <v>31</v>
      </c>
    </row>
    <row r="435" spans="1:7" x14ac:dyDescent="0.25">
      <c r="A435" s="1" t="s">
        <v>20</v>
      </c>
      <c r="B435" s="1" t="s">
        <v>376</v>
      </c>
      <c r="C435" s="1" t="s">
        <v>842</v>
      </c>
      <c r="D435" s="1" t="s">
        <v>29</v>
      </c>
      <c r="E435" s="1" t="s">
        <v>30</v>
      </c>
      <c r="F435" s="1" t="s">
        <v>41</v>
      </c>
      <c r="G435" s="1" t="s">
        <v>31</v>
      </c>
    </row>
    <row r="436" spans="1:7" x14ac:dyDescent="0.25">
      <c r="A436" s="1" t="s">
        <v>20</v>
      </c>
      <c r="B436" s="1" t="s">
        <v>376</v>
      </c>
      <c r="C436" s="1" t="s">
        <v>843</v>
      </c>
      <c r="D436" s="1" t="s">
        <v>29</v>
      </c>
      <c r="E436" s="1" t="s">
        <v>30</v>
      </c>
      <c r="F436" s="1" t="s">
        <v>41</v>
      </c>
      <c r="G436" s="1" t="s">
        <v>31</v>
      </c>
    </row>
    <row r="437" spans="1:7" x14ac:dyDescent="0.25">
      <c r="A437" s="1" t="s">
        <v>20</v>
      </c>
      <c r="B437" s="1" t="s">
        <v>376</v>
      </c>
      <c r="C437" s="1" t="s">
        <v>844</v>
      </c>
      <c r="D437" s="1" t="s">
        <v>29</v>
      </c>
      <c r="E437" s="1" t="s">
        <v>30</v>
      </c>
      <c r="F437" s="1" t="s">
        <v>41</v>
      </c>
      <c r="G437" s="1" t="s">
        <v>31</v>
      </c>
    </row>
    <row r="438" spans="1:7" x14ac:dyDescent="0.25">
      <c r="A438" s="1" t="s">
        <v>20</v>
      </c>
      <c r="B438" s="1" t="s">
        <v>376</v>
      </c>
      <c r="C438" s="1" t="s">
        <v>845</v>
      </c>
      <c r="D438" s="1" t="s">
        <v>29</v>
      </c>
      <c r="E438" s="1" t="s">
        <v>30</v>
      </c>
      <c r="F438" s="1" t="s">
        <v>41</v>
      </c>
      <c r="G438" s="1" t="s">
        <v>31</v>
      </c>
    </row>
    <row r="439" spans="1:7" x14ac:dyDescent="0.25">
      <c r="A439" s="1" t="s">
        <v>20</v>
      </c>
      <c r="B439" s="1" t="s">
        <v>376</v>
      </c>
      <c r="C439" s="1" t="s">
        <v>846</v>
      </c>
      <c r="D439" s="1" t="s">
        <v>29</v>
      </c>
      <c r="E439" s="1" t="s">
        <v>30</v>
      </c>
      <c r="F439" s="1" t="s">
        <v>41</v>
      </c>
      <c r="G439" s="1" t="s">
        <v>31</v>
      </c>
    </row>
    <row r="440" spans="1:7" x14ac:dyDescent="0.25">
      <c r="A440" s="1" t="s">
        <v>20</v>
      </c>
      <c r="B440" s="1" t="s">
        <v>376</v>
      </c>
      <c r="C440" s="1" t="s">
        <v>847</v>
      </c>
      <c r="D440" s="1" t="s">
        <v>29</v>
      </c>
      <c r="E440" s="1" t="s">
        <v>30</v>
      </c>
      <c r="F440" s="1" t="s">
        <v>41</v>
      </c>
      <c r="G440" s="1" t="s">
        <v>31</v>
      </c>
    </row>
    <row r="441" spans="1:7" x14ac:dyDescent="0.25">
      <c r="A441" s="1" t="s">
        <v>20</v>
      </c>
      <c r="B441" s="1" t="s">
        <v>376</v>
      </c>
      <c r="C441" s="1" t="s">
        <v>848</v>
      </c>
      <c r="D441" s="1" t="s">
        <v>29</v>
      </c>
      <c r="E441" s="1" t="s">
        <v>30</v>
      </c>
      <c r="F441" s="1" t="s">
        <v>41</v>
      </c>
      <c r="G441" s="1" t="s">
        <v>31</v>
      </c>
    </row>
    <row r="442" spans="1:7" x14ac:dyDescent="0.25">
      <c r="A442" s="1" t="s">
        <v>20</v>
      </c>
      <c r="B442" s="1" t="s">
        <v>376</v>
      </c>
      <c r="C442" s="1" t="s">
        <v>849</v>
      </c>
      <c r="D442" s="1" t="s">
        <v>29</v>
      </c>
      <c r="E442" s="1" t="s">
        <v>30</v>
      </c>
      <c r="F442" s="1" t="s">
        <v>41</v>
      </c>
      <c r="G442" s="1" t="s">
        <v>31</v>
      </c>
    </row>
    <row r="443" spans="1:7" x14ac:dyDescent="0.25">
      <c r="A443" s="1" t="s">
        <v>20</v>
      </c>
      <c r="B443" s="1" t="s">
        <v>376</v>
      </c>
      <c r="C443" s="1" t="s">
        <v>850</v>
      </c>
      <c r="D443" s="1" t="s">
        <v>29</v>
      </c>
      <c r="E443" s="1" t="s">
        <v>30</v>
      </c>
      <c r="F443" s="1" t="s">
        <v>41</v>
      </c>
      <c r="G443" s="1" t="s">
        <v>31</v>
      </c>
    </row>
    <row r="444" spans="1:7" x14ac:dyDescent="0.25">
      <c r="A444" s="1" t="s">
        <v>20</v>
      </c>
      <c r="B444" s="1" t="s">
        <v>376</v>
      </c>
      <c r="C444" s="1" t="s">
        <v>851</v>
      </c>
      <c r="D444" s="1" t="s">
        <v>29</v>
      </c>
      <c r="E444" s="1" t="s">
        <v>30</v>
      </c>
      <c r="F444" s="1" t="s">
        <v>41</v>
      </c>
      <c r="G444" s="1" t="s">
        <v>31</v>
      </c>
    </row>
    <row r="445" spans="1:7" x14ac:dyDescent="0.25">
      <c r="A445" s="1" t="s">
        <v>20</v>
      </c>
      <c r="B445" s="1" t="s">
        <v>376</v>
      </c>
      <c r="C445" s="1" t="s">
        <v>852</v>
      </c>
      <c r="D445" s="1" t="s">
        <v>29</v>
      </c>
      <c r="E445" s="1" t="s">
        <v>30</v>
      </c>
      <c r="F445" s="1" t="s">
        <v>41</v>
      </c>
      <c r="G445" s="1" t="s">
        <v>31</v>
      </c>
    </row>
    <row r="446" spans="1:7" x14ac:dyDescent="0.25">
      <c r="A446" s="1" t="s">
        <v>20</v>
      </c>
      <c r="B446" s="1" t="s">
        <v>376</v>
      </c>
      <c r="C446" s="1" t="s">
        <v>853</v>
      </c>
      <c r="D446" s="1" t="s">
        <v>29</v>
      </c>
      <c r="E446" s="1" t="s">
        <v>30</v>
      </c>
      <c r="F446" s="1" t="s">
        <v>41</v>
      </c>
      <c r="G446" s="1" t="s">
        <v>31</v>
      </c>
    </row>
    <row r="447" spans="1:7" x14ac:dyDescent="0.25">
      <c r="A447" s="1" t="s">
        <v>20</v>
      </c>
      <c r="B447" s="1" t="s">
        <v>376</v>
      </c>
      <c r="C447" s="1" t="s">
        <v>854</v>
      </c>
      <c r="D447" s="1" t="s">
        <v>29</v>
      </c>
      <c r="E447" s="1" t="s">
        <v>30</v>
      </c>
      <c r="F447" s="1" t="s">
        <v>41</v>
      </c>
      <c r="G447" s="1" t="s">
        <v>31</v>
      </c>
    </row>
    <row r="448" spans="1:7" x14ac:dyDescent="0.25">
      <c r="A448" s="1" t="s">
        <v>20</v>
      </c>
      <c r="B448" s="1" t="s">
        <v>376</v>
      </c>
      <c r="C448" s="1" t="s">
        <v>855</v>
      </c>
      <c r="D448" s="1" t="s">
        <v>29</v>
      </c>
      <c r="E448" s="1" t="s">
        <v>30</v>
      </c>
      <c r="F448" s="1" t="s">
        <v>41</v>
      </c>
      <c r="G448" s="1" t="s">
        <v>31</v>
      </c>
    </row>
    <row r="449" spans="1:7" x14ac:dyDescent="0.25">
      <c r="A449" s="1" t="s">
        <v>20</v>
      </c>
      <c r="B449" s="1" t="s">
        <v>376</v>
      </c>
      <c r="C449" s="1" t="s">
        <v>856</v>
      </c>
      <c r="D449" s="1" t="s">
        <v>29</v>
      </c>
      <c r="E449" s="1" t="s">
        <v>30</v>
      </c>
      <c r="F449" s="1" t="s">
        <v>41</v>
      </c>
      <c r="G449" s="1" t="s">
        <v>31</v>
      </c>
    </row>
    <row r="450" spans="1:7" x14ac:dyDescent="0.25">
      <c r="A450" s="1" t="s">
        <v>20</v>
      </c>
      <c r="B450" s="1" t="s">
        <v>376</v>
      </c>
      <c r="C450" s="1" t="s">
        <v>857</v>
      </c>
      <c r="D450" s="1" t="s">
        <v>29</v>
      </c>
      <c r="E450" s="1" t="s">
        <v>30</v>
      </c>
      <c r="F450" s="1" t="s">
        <v>41</v>
      </c>
      <c r="G450" s="1" t="s">
        <v>31</v>
      </c>
    </row>
    <row r="451" spans="1:7" x14ac:dyDescent="0.25">
      <c r="A451" s="1" t="s">
        <v>20</v>
      </c>
      <c r="B451" s="1" t="s">
        <v>376</v>
      </c>
      <c r="C451" s="1" t="s">
        <v>858</v>
      </c>
      <c r="D451" s="1" t="s">
        <v>29</v>
      </c>
      <c r="E451" s="1" t="s">
        <v>30</v>
      </c>
      <c r="F451" s="1" t="s">
        <v>41</v>
      </c>
      <c r="G451" s="1" t="s">
        <v>31</v>
      </c>
    </row>
    <row r="452" spans="1:7" x14ac:dyDescent="0.25">
      <c r="A452" s="1" t="s">
        <v>20</v>
      </c>
      <c r="B452" s="1" t="s">
        <v>376</v>
      </c>
      <c r="C452" s="1" t="s">
        <v>859</v>
      </c>
      <c r="D452" s="1" t="s">
        <v>29</v>
      </c>
      <c r="E452" s="1" t="s">
        <v>30</v>
      </c>
      <c r="F452" s="1" t="s">
        <v>41</v>
      </c>
      <c r="G452" s="1" t="s">
        <v>31</v>
      </c>
    </row>
    <row r="453" spans="1:7" x14ac:dyDescent="0.25">
      <c r="A453" s="1" t="s">
        <v>20</v>
      </c>
      <c r="B453" s="1" t="s">
        <v>376</v>
      </c>
      <c r="C453" s="1" t="s">
        <v>860</v>
      </c>
      <c r="D453" s="1" t="s">
        <v>29</v>
      </c>
      <c r="E453" s="1" t="s">
        <v>30</v>
      </c>
      <c r="F453" s="1" t="s">
        <v>41</v>
      </c>
      <c r="G453" s="1" t="s">
        <v>31</v>
      </c>
    </row>
    <row r="454" spans="1:7" x14ac:dyDescent="0.25">
      <c r="A454" s="1" t="s">
        <v>20</v>
      </c>
      <c r="B454" s="1" t="s">
        <v>376</v>
      </c>
      <c r="C454" s="1" t="s">
        <v>861</v>
      </c>
      <c r="D454" s="1" t="s">
        <v>29</v>
      </c>
      <c r="E454" s="1" t="s">
        <v>30</v>
      </c>
      <c r="F454" s="1" t="s">
        <v>41</v>
      </c>
      <c r="G454" s="1" t="s">
        <v>31</v>
      </c>
    </row>
    <row r="455" spans="1:7" x14ac:dyDescent="0.25">
      <c r="A455" s="1" t="s">
        <v>20</v>
      </c>
      <c r="B455" s="1" t="s">
        <v>376</v>
      </c>
      <c r="C455" s="1" t="s">
        <v>862</v>
      </c>
      <c r="D455" s="1" t="s">
        <v>29</v>
      </c>
      <c r="E455" s="1" t="s">
        <v>30</v>
      </c>
      <c r="F455" s="1" t="s">
        <v>41</v>
      </c>
      <c r="G455" s="1" t="s">
        <v>31</v>
      </c>
    </row>
    <row r="456" spans="1:7" x14ac:dyDescent="0.25">
      <c r="A456" s="1" t="s">
        <v>20</v>
      </c>
      <c r="B456" s="1" t="s">
        <v>376</v>
      </c>
      <c r="C456" s="1" t="s">
        <v>863</v>
      </c>
      <c r="D456" s="1" t="s">
        <v>29</v>
      </c>
      <c r="E456" s="1" t="s">
        <v>30</v>
      </c>
      <c r="F456" s="1" t="s">
        <v>41</v>
      </c>
      <c r="G456" s="1" t="s">
        <v>31</v>
      </c>
    </row>
    <row r="457" spans="1:7" x14ac:dyDescent="0.25">
      <c r="A457" s="1" t="s">
        <v>20</v>
      </c>
      <c r="B457" s="1" t="s">
        <v>376</v>
      </c>
      <c r="C457" s="1" t="s">
        <v>864</v>
      </c>
      <c r="D457" s="1" t="s">
        <v>29</v>
      </c>
      <c r="E457" s="1" t="s">
        <v>30</v>
      </c>
      <c r="F457" s="1" t="s">
        <v>41</v>
      </c>
      <c r="G457" s="1" t="s">
        <v>31</v>
      </c>
    </row>
    <row r="458" spans="1:7" x14ac:dyDescent="0.25">
      <c r="A458" s="1" t="s">
        <v>20</v>
      </c>
      <c r="B458" s="1" t="s">
        <v>376</v>
      </c>
      <c r="C458" s="1" t="s">
        <v>865</v>
      </c>
      <c r="D458" s="1" t="s">
        <v>29</v>
      </c>
      <c r="E458" s="1" t="s">
        <v>30</v>
      </c>
      <c r="F458" s="1" t="s">
        <v>41</v>
      </c>
      <c r="G458" s="1" t="s">
        <v>31</v>
      </c>
    </row>
    <row r="459" spans="1:7" x14ac:dyDescent="0.25">
      <c r="A459" s="1" t="s">
        <v>20</v>
      </c>
      <c r="B459" s="1" t="s">
        <v>376</v>
      </c>
      <c r="C459" s="1" t="s">
        <v>866</v>
      </c>
      <c r="D459" s="1" t="s">
        <v>29</v>
      </c>
      <c r="E459" s="1" t="s">
        <v>30</v>
      </c>
      <c r="F459" s="1" t="s">
        <v>41</v>
      </c>
      <c r="G459" s="1" t="s">
        <v>31</v>
      </c>
    </row>
    <row r="460" spans="1:7" x14ac:dyDescent="0.25">
      <c r="A460" s="1" t="s">
        <v>20</v>
      </c>
      <c r="B460" s="1" t="s">
        <v>376</v>
      </c>
      <c r="C460" s="1" t="s">
        <v>867</v>
      </c>
      <c r="D460" s="1" t="s">
        <v>29</v>
      </c>
      <c r="E460" s="1" t="s">
        <v>30</v>
      </c>
      <c r="F460" s="1" t="s">
        <v>41</v>
      </c>
      <c r="G460" s="1" t="s">
        <v>31</v>
      </c>
    </row>
    <row r="461" spans="1:7" x14ac:dyDescent="0.25">
      <c r="A461" s="1" t="s">
        <v>20</v>
      </c>
      <c r="B461" s="1" t="s">
        <v>376</v>
      </c>
      <c r="C461" s="1" t="s">
        <v>868</v>
      </c>
      <c r="D461" s="1" t="s">
        <v>29</v>
      </c>
      <c r="E461" s="1" t="s">
        <v>30</v>
      </c>
      <c r="F461" s="1" t="s">
        <v>41</v>
      </c>
      <c r="G461" s="1" t="s">
        <v>31</v>
      </c>
    </row>
    <row r="462" spans="1:7" x14ac:dyDescent="0.25">
      <c r="A462" s="1" t="s">
        <v>20</v>
      </c>
      <c r="B462" s="1" t="s">
        <v>376</v>
      </c>
      <c r="C462" s="1" t="s">
        <v>869</v>
      </c>
      <c r="D462" s="1" t="s">
        <v>29</v>
      </c>
      <c r="E462" s="1" t="s">
        <v>30</v>
      </c>
      <c r="F462" s="1" t="s">
        <v>41</v>
      </c>
      <c r="G462" s="1" t="s">
        <v>31</v>
      </c>
    </row>
    <row r="463" spans="1:7" x14ac:dyDescent="0.25">
      <c r="A463" s="1" t="s">
        <v>20</v>
      </c>
      <c r="B463" s="1" t="s">
        <v>376</v>
      </c>
      <c r="C463" s="1" t="s">
        <v>870</v>
      </c>
      <c r="D463" s="1" t="s">
        <v>29</v>
      </c>
      <c r="E463" s="1" t="s">
        <v>30</v>
      </c>
      <c r="F463" s="1" t="s">
        <v>41</v>
      </c>
      <c r="G463" s="1" t="s">
        <v>31</v>
      </c>
    </row>
    <row r="464" spans="1:7" x14ac:dyDescent="0.25">
      <c r="A464" s="1" t="s">
        <v>20</v>
      </c>
      <c r="B464" s="1" t="s">
        <v>376</v>
      </c>
      <c r="C464" s="1" t="s">
        <v>871</v>
      </c>
      <c r="D464" s="1" t="s">
        <v>29</v>
      </c>
      <c r="E464" s="1" t="s">
        <v>30</v>
      </c>
      <c r="F464" s="1" t="s">
        <v>41</v>
      </c>
      <c r="G464" s="1" t="s">
        <v>31</v>
      </c>
    </row>
    <row r="465" spans="1:7" x14ac:dyDescent="0.25">
      <c r="A465" s="1" t="s">
        <v>20</v>
      </c>
      <c r="B465" s="1" t="s">
        <v>376</v>
      </c>
      <c r="C465" s="1" t="s">
        <v>872</v>
      </c>
      <c r="D465" s="1" t="s">
        <v>29</v>
      </c>
      <c r="E465" s="1" t="s">
        <v>30</v>
      </c>
      <c r="F465" s="1" t="s">
        <v>41</v>
      </c>
      <c r="G465" s="1" t="s">
        <v>31</v>
      </c>
    </row>
    <row r="466" spans="1:7" x14ac:dyDescent="0.25">
      <c r="A466" s="1" t="s">
        <v>20</v>
      </c>
      <c r="B466" s="1" t="s">
        <v>376</v>
      </c>
      <c r="C466" s="1" t="s">
        <v>873</v>
      </c>
      <c r="D466" s="1" t="s">
        <v>29</v>
      </c>
      <c r="E466" s="1" t="s">
        <v>30</v>
      </c>
      <c r="F466" s="1" t="s">
        <v>41</v>
      </c>
      <c r="G466" s="1" t="s">
        <v>31</v>
      </c>
    </row>
    <row r="467" spans="1:7" x14ac:dyDescent="0.25">
      <c r="A467" s="1" t="s">
        <v>20</v>
      </c>
      <c r="B467" s="1" t="s">
        <v>376</v>
      </c>
      <c r="C467" s="1" t="s">
        <v>874</v>
      </c>
      <c r="D467" s="1" t="s">
        <v>29</v>
      </c>
      <c r="E467" s="1" t="s">
        <v>30</v>
      </c>
      <c r="F467" s="1" t="s">
        <v>41</v>
      </c>
      <c r="G467" s="1" t="s">
        <v>31</v>
      </c>
    </row>
    <row r="468" spans="1:7" x14ac:dyDescent="0.25">
      <c r="A468" s="1" t="s">
        <v>20</v>
      </c>
      <c r="B468" s="1" t="s">
        <v>376</v>
      </c>
      <c r="C468" s="1" t="s">
        <v>875</v>
      </c>
      <c r="D468" s="1" t="s">
        <v>29</v>
      </c>
      <c r="E468" s="1" t="s">
        <v>30</v>
      </c>
      <c r="F468" s="1" t="s">
        <v>41</v>
      </c>
      <c r="G468" s="1" t="s">
        <v>31</v>
      </c>
    </row>
    <row r="469" spans="1:7" x14ac:dyDescent="0.25">
      <c r="A469" s="1" t="s">
        <v>20</v>
      </c>
      <c r="B469" s="1" t="s">
        <v>376</v>
      </c>
      <c r="C469" s="1" t="s">
        <v>876</v>
      </c>
      <c r="D469" s="1" t="s">
        <v>29</v>
      </c>
      <c r="E469" s="1" t="s">
        <v>30</v>
      </c>
      <c r="F469" s="1" t="s">
        <v>41</v>
      </c>
      <c r="G469" s="1" t="s">
        <v>31</v>
      </c>
    </row>
    <row r="470" spans="1:7" x14ac:dyDescent="0.25">
      <c r="A470" s="1" t="s">
        <v>20</v>
      </c>
      <c r="B470" s="1" t="s">
        <v>376</v>
      </c>
      <c r="C470" s="1" t="s">
        <v>877</v>
      </c>
      <c r="D470" s="1" t="s">
        <v>29</v>
      </c>
      <c r="E470" s="1" t="s">
        <v>30</v>
      </c>
      <c r="F470" s="1" t="s">
        <v>41</v>
      </c>
      <c r="G470" s="1" t="s">
        <v>31</v>
      </c>
    </row>
    <row r="471" spans="1:7" x14ac:dyDescent="0.25">
      <c r="A471" s="1" t="s">
        <v>20</v>
      </c>
      <c r="B471" s="1" t="s">
        <v>376</v>
      </c>
      <c r="C471" s="1" t="s">
        <v>878</v>
      </c>
      <c r="D471" s="1" t="s">
        <v>29</v>
      </c>
      <c r="E471" s="1" t="s">
        <v>30</v>
      </c>
      <c r="F471" s="1" t="s">
        <v>41</v>
      </c>
      <c r="G471" s="1" t="s">
        <v>31</v>
      </c>
    </row>
    <row r="472" spans="1:7" x14ac:dyDescent="0.25">
      <c r="A472" s="1" t="s">
        <v>20</v>
      </c>
      <c r="B472" s="1" t="s">
        <v>376</v>
      </c>
      <c r="C472" s="1" t="s">
        <v>879</v>
      </c>
      <c r="D472" s="1" t="s">
        <v>29</v>
      </c>
      <c r="E472" s="1" t="s">
        <v>30</v>
      </c>
      <c r="F472" s="1" t="s">
        <v>41</v>
      </c>
      <c r="G472" s="1" t="s">
        <v>31</v>
      </c>
    </row>
    <row r="473" spans="1:7" x14ac:dyDescent="0.25">
      <c r="A473" s="1" t="s">
        <v>20</v>
      </c>
      <c r="B473" s="1" t="s">
        <v>376</v>
      </c>
      <c r="C473" s="1" t="s">
        <v>880</v>
      </c>
      <c r="D473" s="1" t="s">
        <v>29</v>
      </c>
      <c r="E473" s="1" t="s">
        <v>30</v>
      </c>
      <c r="F473" s="1" t="s">
        <v>41</v>
      </c>
      <c r="G473" s="1" t="s">
        <v>31</v>
      </c>
    </row>
    <row r="474" spans="1:7" x14ac:dyDescent="0.25">
      <c r="A474" s="1" t="s">
        <v>20</v>
      </c>
      <c r="B474" s="1" t="s">
        <v>376</v>
      </c>
      <c r="C474" s="1" t="s">
        <v>881</v>
      </c>
      <c r="D474" s="1" t="s">
        <v>29</v>
      </c>
      <c r="E474" s="1" t="s">
        <v>30</v>
      </c>
      <c r="F474" s="1" t="s">
        <v>41</v>
      </c>
      <c r="G474" s="1" t="s">
        <v>31</v>
      </c>
    </row>
    <row r="475" spans="1:7" x14ac:dyDescent="0.25">
      <c r="A475" s="1" t="s">
        <v>20</v>
      </c>
      <c r="B475" s="1" t="s">
        <v>376</v>
      </c>
      <c r="C475" s="1" t="s">
        <v>882</v>
      </c>
      <c r="D475" s="1" t="s">
        <v>29</v>
      </c>
      <c r="E475" s="1" t="s">
        <v>30</v>
      </c>
      <c r="F475" s="1" t="s">
        <v>41</v>
      </c>
      <c r="G475" s="1" t="s">
        <v>31</v>
      </c>
    </row>
    <row r="476" spans="1:7" x14ac:dyDescent="0.25">
      <c r="A476" s="1" t="s">
        <v>20</v>
      </c>
      <c r="B476" s="1" t="s">
        <v>376</v>
      </c>
      <c r="C476" s="1" t="s">
        <v>883</v>
      </c>
      <c r="D476" s="1" t="s">
        <v>29</v>
      </c>
      <c r="E476" s="1" t="s">
        <v>30</v>
      </c>
      <c r="F476" s="1" t="s">
        <v>41</v>
      </c>
      <c r="G476" s="1" t="s">
        <v>31</v>
      </c>
    </row>
    <row r="477" spans="1:7" x14ac:dyDescent="0.25">
      <c r="A477" s="1" t="s">
        <v>20</v>
      </c>
      <c r="B477" s="1" t="s">
        <v>376</v>
      </c>
      <c r="C477" s="1" t="s">
        <v>884</v>
      </c>
      <c r="D477" s="1" t="s">
        <v>29</v>
      </c>
      <c r="E477" s="1" t="s">
        <v>30</v>
      </c>
      <c r="F477" s="1" t="s">
        <v>41</v>
      </c>
      <c r="G477" s="1" t="s">
        <v>31</v>
      </c>
    </row>
    <row r="478" spans="1:7" x14ac:dyDescent="0.25">
      <c r="A478" s="1" t="s">
        <v>20</v>
      </c>
      <c r="B478" s="1" t="s">
        <v>376</v>
      </c>
      <c r="C478" s="1" t="s">
        <v>885</v>
      </c>
      <c r="D478" s="1" t="s">
        <v>29</v>
      </c>
      <c r="E478" s="1" t="s">
        <v>30</v>
      </c>
      <c r="F478" s="1" t="s">
        <v>41</v>
      </c>
      <c r="G478" s="1" t="s">
        <v>31</v>
      </c>
    </row>
    <row r="479" spans="1:7" x14ac:dyDescent="0.25">
      <c r="A479" s="1" t="s">
        <v>20</v>
      </c>
      <c r="B479" s="1" t="s">
        <v>376</v>
      </c>
      <c r="C479" s="1" t="s">
        <v>886</v>
      </c>
      <c r="D479" s="1" t="s">
        <v>29</v>
      </c>
      <c r="E479" s="1" t="s">
        <v>30</v>
      </c>
      <c r="F479" s="1" t="s">
        <v>41</v>
      </c>
      <c r="G479" s="1" t="s">
        <v>31</v>
      </c>
    </row>
    <row r="480" spans="1:7" x14ac:dyDescent="0.25">
      <c r="A480" s="1" t="s">
        <v>20</v>
      </c>
      <c r="B480" s="1" t="s">
        <v>376</v>
      </c>
      <c r="C480" s="1" t="s">
        <v>887</v>
      </c>
      <c r="D480" s="1" t="s">
        <v>29</v>
      </c>
      <c r="E480" s="1" t="s">
        <v>30</v>
      </c>
      <c r="F480" s="1" t="s">
        <v>41</v>
      </c>
      <c r="G480" s="1" t="s">
        <v>31</v>
      </c>
    </row>
    <row r="481" spans="1:7" x14ac:dyDescent="0.25">
      <c r="A481" s="1" t="s">
        <v>20</v>
      </c>
      <c r="B481" s="1" t="s">
        <v>376</v>
      </c>
      <c r="C481" s="1" t="s">
        <v>888</v>
      </c>
      <c r="D481" s="1" t="s">
        <v>29</v>
      </c>
      <c r="E481" s="1" t="s">
        <v>30</v>
      </c>
      <c r="F481" s="1" t="s">
        <v>41</v>
      </c>
      <c r="G481" s="1" t="s">
        <v>31</v>
      </c>
    </row>
    <row r="482" spans="1:7" x14ac:dyDescent="0.25">
      <c r="A482" s="1" t="s">
        <v>20</v>
      </c>
      <c r="B482" s="1" t="s">
        <v>376</v>
      </c>
      <c r="C482" s="1" t="s">
        <v>889</v>
      </c>
      <c r="D482" s="1" t="s">
        <v>29</v>
      </c>
      <c r="E482" s="1" t="s">
        <v>30</v>
      </c>
      <c r="F482" s="1" t="s">
        <v>41</v>
      </c>
      <c r="G482" s="1" t="s">
        <v>31</v>
      </c>
    </row>
    <row r="483" spans="1:7" x14ac:dyDescent="0.25">
      <c r="A483" s="1" t="s">
        <v>20</v>
      </c>
      <c r="B483" s="1" t="s">
        <v>376</v>
      </c>
      <c r="C483" s="1" t="s">
        <v>890</v>
      </c>
      <c r="D483" s="1" t="s">
        <v>29</v>
      </c>
      <c r="E483" s="1" t="s">
        <v>30</v>
      </c>
      <c r="F483" s="1" t="s">
        <v>41</v>
      </c>
      <c r="G483" s="1" t="s">
        <v>31</v>
      </c>
    </row>
    <row r="484" spans="1:7" x14ac:dyDescent="0.25">
      <c r="A484" s="1" t="s">
        <v>20</v>
      </c>
      <c r="B484" s="1" t="s">
        <v>376</v>
      </c>
      <c r="C484" s="1" t="s">
        <v>891</v>
      </c>
      <c r="D484" s="1" t="s">
        <v>29</v>
      </c>
      <c r="E484" s="1" t="s">
        <v>30</v>
      </c>
      <c r="F484" s="1" t="s">
        <v>41</v>
      </c>
      <c r="G484" s="1" t="s">
        <v>31</v>
      </c>
    </row>
    <row r="485" spans="1:7" x14ac:dyDescent="0.25">
      <c r="A485" s="1" t="s">
        <v>20</v>
      </c>
      <c r="B485" s="1" t="s">
        <v>376</v>
      </c>
      <c r="C485" s="1" t="s">
        <v>892</v>
      </c>
      <c r="D485" s="1" t="s">
        <v>29</v>
      </c>
      <c r="E485" s="1" t="s">
        <v>30</v>
      </c>
      <c r="F485" s="1" t="s">
        <v>41</v>
      </c>
      <c r="G485" s="1" t="s">
        <v>31</v>
      </c>
    </row>
    <row r="486" spans="1:7" x14ac:dyDescent="0.25">
      <c r="A486" s="1" t="s">
        <v>20</v>
      </c>
      <c r="B486" s="1" t="s">
        <v>376</v>
      </c>
      <c r="C486" s="1" t="s">
        <v>893</v>
      </c>
      <c r="D486" s="1" t="s">
        <v>29</v>
      </c>
      <c r="E486" s="1" t="s">
        <v>30</v>
      </c>
      <c r="F486" s="1" t="s">
        <v>41</v>
      </c>
      <c r="G486" s="1" t="s">
        <v>31</v>
      </c>
    </row>
    <row r="487" spans="1:7" x14ac:dyDescent="0.25">
      <c r="A487" s="1" t="s">
        <v>20</v>
      </c>
      <c r="B487" s="1" t="s">
        <v>376</v>
      </c>
      <c r="C487" s="1" t="s">
        <v>894</v>
      </c>
      <c r="D487" s="1" t="s">
        <v>29</v>
      </c>
      <c r="E487" s="1" t="s">
        <v>30</v>
      </c>
      <c r="F487" s="1" t="s">
        <v>41</v>
      </c>
      <c r="G487" s="1" t="s">
        <v>31</v>
      </c>
    </row>
    <row r="488" spans="1:7" x14ac:dyDescent="0.25">
      <c r="A488" s="1" t="s">
        <v>20</v>
      </c>
      <c r="B488" s="1" t="s">
        <v>376</v>
      </c>
      <c r="C488" s="1" t="s">
        <v>895</v>
      </c>
      <c r="D488" s="1" t="s">
        <v>29</v>
      </c>
      <c r="E488" s="1" t="s">
        <v>30</v>
      </c>
      <c r="F488" s="1" t="s">
        <v>41</v>
      </c>
      <c r="G488" s="1" t="s">
        <v>31</v>
      </c>
    </row>
    <row r="489" spans="1:7" x14ac:dyDescent="0.25">
      <c r="A489" s="1" t="s">
        <v>20</v>
      </c>
      <c r="B489" s="1" t="s">
        <v>376</v>
      </c>
      <c r="C489" s="1" t="s">
        <v>896</v>
      </c>
      <c r="D489" s="1" t="s">
        <v>29</v>
      </c>
      <c r="E489" s="1" t="s">
        <v>30</v>
      </c>
      <c r="F489" s="1" t="s">
        <v>41</v>
      </c>
      <c r="G489" s="1" t="s">
        <v>31</v>
      </c>
    </row>
    <row r="490" spans="1:7" x14ac:dyDescent="0.25">
      <c r="A490" s="1" t="s">
        <v>20</v>
      </c>
      <c r="B490" s="1" t="s">
        <v>376</v>
      </c>
      <c r="C490" s="1" t="s">
        <v>897</v>
      </c>
      <c r="D490" s="1" t="s">
        <v>29</v>
      </c>
      <c r="E490" s="1" t="s">
        <v>30</v>
      </c>
      <c r="F490" s="1" t="s">
        <v>41</v>
      </c>
      <c r="G490" s="1" t="s">
        <v>31</v>
      </c>
    </row>
    <row r="491" spans="1:7" x14ac:dyDescent="0.25">
      <c r="A491" s="1" t="s">
        <v>20</v>
      </c>
      <c r="B491" s="1" t="s">
        <v>376</v>
      </c>
      <c r="C491" s="1" t="s">
        <v>898</v>
      </c>
      <c r="D491" s="1" t="s">
        <v>29</v>
      </c>
      <c r="E491" s="1" t="s">
        <v>30</v>
      </c>
      <c r="F491" s="1" t="s">
        <v>41</v>
      </c>
      <c r="G491" s="1" t="s">
        <v>31</v>
      </c>
    </row>
    <row r="492" spans="1:7" x14ac:dyDescent="0.25">
      <c r="A492" s="1" t="s">
        <v>20</v>
      </c>
      <c r="B492" s="1" t="s">
        <v>376</v>
      </c>
      <c r="C492" s="1" t="s">
        <v>899</v>
      </c>
      <c r="D492" s="1" t="s">
        <v>29</v>
      </c>
      <c r="E492" s="1" t="s">
        <v>30</v>
      </c>
      <c r="F492" s="1" t="s">
        <v>41</v>
      </c>
      <c r="G492" s="1" t="s">
        <v>31</v>
      </c>
    </row>
    <row r="493" spans="1:7" x14ac:dyDescent="0.25">
      <c r="A493" s="1" t="s">
        <v>20</v>
      </c>
      <c r="B493" s="1" t="s">
        <v>376</v>
      </c>
      <c r="C493" s="1" t="s">
        <v>900</v>
      </c>
      <c r="D493" s="1" t="s">
        <v>29</v>
      </c>
      <c r="E493" s="1" t="s">
        <v>30</v>
      </c>
      <c r="F493" s="1" t="s">
        <v>41</v>
      </c>
      <c r="G493" s="1" t="s">
        <v>31</v>
      </c>
    </row>
    <row r="494" spans="1:7" x14ac:dyDescent="0.25">
      <c r="A494" s="1" t="s">
        <v>20</v>
      </c>
      <c r="B494" s="1" t="s">
        <v>376</v>
      </c>
      <c r="C494" s="1" t="s">
        <v>901</v>
      </c>
      <c r="D494" s="1" t="s">
        <v>29</v>
      </c>
      <c r="E494" s="1" t="s">
        <v>30</v>
      </c>
      <c r="F494" s="1" t="s">
        <v>41</v>
      </c>
      <c r="G494" s="1" t="s">
        <v>31</v>
      </c>
    </row>
    <row r="495" spans="1:7" x14ac:dyDescent="0.25">
      <c r="A495" s="1" t="s">
        <v>20</v>
      </c>
      <c r="B495" s="1" t="s">
        <v>376</v>
      </c>
      <c r="C495" s="1" t="s">
        <v>902</v>
      </c>
      <c r="D495" s="1" t="s">
        <v>29</v>
      </c>
      <c r="E495" s="1" t="s">
        <v>30</v>
      </c>
      <c r="F495" s="1" t="s">
        <v>41</v>
      </c>
      <c r="G495" s="1" t="s">
        <v>31</v>
      </c>
    </row>
    <row r="496" spans="1:7" x14ac:dyDescent="0.25">
      <c r="A496" s="1" t="s">
        <v>20</v>
      </c>
      <c r="B496" s="1" t="s">
        <v>376</v>
      </c>
      <c r="C496" s="1" t="s">
        <v>903</v>
      </c>
      <c r="D496" s="1" t="s">
        <v>29</v>
      </c>
      <c r="E496" s="1" t="s">
        <v>30</v>
      </c>
      <c r="F496" s="1" t="s">
        <v>41</v>
      </c>
      <c r="G496" s="1" t="s">
        <v>31</v>
      </c>
    </row>
    <row r="497" spans="1:7" x14ac:dyDescent="0.25">
      <c r="A497" s="1" t="s">
        <v>20</v>
      </c>
      <c r="B497" s="1" t="s">
        <v>376</v>
      </c>
      <c r="C497" s="1" t="s">
        <v>904</v>
      </c>
      <c r="D497" s="1" t="s">
        <v>29</v>
      </c>
      <c r="E497" s="1" t="s">
        <v>30</v>
      </c>
      <c r="F497" s="1" t="s">
        <v>41</v>
      </c>
      <c r="G497" s="1" t="s">
        <v>31</v>
      </c>
    </row>
    <row r="498" spans="1:7" x14ac:dyDescent="0.25">
      <c r="A498" s="1" t="s">
        <v>20</v>
      </c>
      <c r="B498" s="1" t="s">
        <v>376</v>
      </c>
      <c r="C498" s="1" t="s">
        <v>905</v>
      </c>
      <c r="D498" s="1" t="s">
        <v>29</v>
      </c>
      <c r="E498" s="1" t="s">
        <v>30</v>
      </c>
      <c r="F498" s="1" t="s">
        <v>41</v>
      </c>
      <c r="G498" s="1" t="s">
        <v>31</v>
      </c>
    </row>
    <row r="499" spans="1:7" x14ac:dyDescent="0.25">
      <c r="A499" s="1" t="s">
        <v>20</v>
      </c>
      <c r="B499" s="1" t="s">
        <v>376</v>
      </c>
      <c r="C499" s="1" t="s">
        <v>906</v>
      </c>
      <c r="D499" s="1" t="s">
        <v>29</v>
      </c>
      <c r="E499" s="1" t="s">
        <v>30</v>
      </c>
      <c r="F499" s="1" t="s">
        <v>41</v>
      </c>
      <c r="G499" s="1" t="s">
        <v>31</v>
      </c>
    </row>
    <row r="500" spans="1:7" x14ac:dyDescent="0.25">
      <c r="A500" s="1" t="s">
        <v>20</v>
      </c>
      <c r="B500" s="1" t="s">
        <v>376</v>
      </c>
      <c r="C500" s="1" t="s">
        <v>907</v>
      </c>
      <c r="D500" s="1" t="s">
        <v>29</v>
      </c>
      <c r="E500" s="1" t="s">
        <v>30</v>
      </c>
      <c r="F500" s="1" t="s">
        <v>41</v>
      </c>
      <c r="G500" s="1" t="s">
        <v>31</v>
      </c>
    </row>
    <row r="501" spans="1:7" x14ac:dyDescent="0.25">
      <c r="A501" s="1" t="s">
        <v>20</v>
      </c>
      <c r="B501" s="1" t="s">
        <v>376</v>
      </c>
      <c r="C501" s="1" t="s">
        <v>908</v>
      </c>
      <c r="D501" s="1" t="s">
        <v>29</v>
      </c>
      <c r="E501" s="1" t="s">
        <v>30</v>
      </c>
      <c r="F501" s="1" t="s">
        <v>41</v>
      </c>
      <c r="G501" s="1" t="s">
        <v>31</v>
      </c>
    </row>
    <row r="502" spans="1:7" x14ac:dyDescent="0.25">
      <c r="A502" s="1" t="s">
        <v>20</v>
      </c>
      <c r="B502" s="1" t="s">
        <v>376</v>
      </c>
      <c r="C502" s="1" t="s">
        <v>909</v>
      </c>
      <c r="D502" s="1" t="s">
        <v>29</v>
      </c>
      <c r="E502" s="1" t="s">
        <v>30</v>
      </c>
      <c r="F502" s="1" t="s">
        <v>41</v>
      </c>
      <c r="G502" s="1" t="s">
        <v>31</v>
      </c>
    </row>
    <row r="503" spans="1:7" x14ac:dyDescent="0.25">
      <c r="A503" s="1" t="s">
        <v>20</v>
      </c>
      <c r="B503" s="1" t="s">
        <v>376</v>
      </c>
      <c r="C503" s="1" t="s">
        <v>910</v>
      </c>
      <c r="D503" s="1" t="s">
        <v>29</v>
      </c>
      <c r="E503" s="1" t="s">
        <v>30</v>
      </c>
      <c r="F503" s="1" t="s">
        <v>41</v>
      </c>
      <c r="G503" s="1" t="s">
        <v>31</v>
      </c>
    </row>
    <row r="504" spans="1:7" x14ac:dyDescent="0.25">
      <c r="A504" s="1" t="s">
        <v>20</v>
      </c>
      <c r="B504" s="1" t="s">
        <v>376</v>
      </c>
      <c r="C504" s="1" t="s">
        <v>911</v>
      </c>
      <c r="D504" s="1" t="s">
        <v>29</v>
      </c>
      <c r="E504" s="1" t="s">
        <v>30</v>
      </c>
      <c r="F504" s="1" t="s">
        <v>41</v>
      </c>
      <c r="G504" s="1" t="s">
        <v>31</v>
      </c>
    </row>
    <row r="505" spans="1:7" x14ac:dyDescent="0.25">
      <c r="A505" s="1" t="s">
        <v>20</v>
      </c>
      <c r="B505" s="1" t="s">
        <v>376</v>
      </c>
      <c r="C505" s="1" t="s">
        <v>912</v>
      </c>
      <c r="D505" s="1" t="s">
        <v>29</v>
      </c>
      <c r="E505" s="1" t="s">
        <v>30</v>
      </c>
      <c r="F505" s="1" t="s">
        <v>41</v>
      </c>
      <c r="G505" s="1" t="s">
        <v>31</v>
      </c>
    </row>
    <row r="506" spans="1:7" x14ac:dyDescent="0.25">
      <c r="A506" s="1" t="s">
        <v>20</v>
      </c>
      <c r="B506" s="1" t="s">
        <v>376</v>
      </c>
      <c r="C506" s="1" t="s">
        <v>913</v>
      </c>
      <c r="D506" s="1" t="s">
        <v>29</v>
      </c>
      <c r="E506" s="1" t="s">
        <v>30</v>
      </c>
      <c r="F506" s="1" t="s">
        <v>41</v>
      </c>
      <c r="G506" s="1" t="s">
        <v>31</v>
      </c>
    </row>
    <row r="507" spans="1:7" x14ac:dyDescent="0.25">
      <c r="A507" s="1" t="s">
        <v>20</v>
      </c>
      <c r="B507" s="1" t="s">
        <v>376</v>
      </c>
      <c r="C507" s="1" t="s">
        <v>914</v>
      </c>
      <c r="D507" s="1" t="s">
        <v>29</v>
      </c>
      <c r="E507" s="1" t="s">
        <v>30</v>
      </c>
      <c r="F507" s="1" t="s">
        <v>41</v>
      </c>
      <c r="G507" s="1" t="s">
        <v>31</v>
      </c>
    </row>
    <row r="508" spans="1:7" x14ac:dyDescent="0.25">
      <c r="A508" s="1" t="s">
        <v>20</v>
      </c>
      <c r="B508" s="1" t="s">
        <v>376</v>
      </c>
      <c r="C508" s="1" t="s">
        <v>915</v>
      </c>
      <c r="D508" s="1" t="s">
        <v>29</v>
      </c>
      <c r="E508" s="1" t="s">
        <v>30</v>
      </c>
      <c r="F508" s="1" t="s">
        <v>41</v>
      </c>
      <c r="G508" s="1" t="s">
        <v>31</v>
      </c>
    </row>
    <row r="509" spans="1:7" x14ac:dyDescent="0.25">
      <c r="A509" s="1" t="s">
        <v>20</v>
      </c>
      <c r="B509" s="1" t="s">
        <v>376</v>
      </c>
      <c r="C509" s="1" t="s">
        <v>916</v>
      </c>
      <c r="D509" s="1" t="s">
        <v>29</v>
      </c>
      <c r="E509" s="1" t="s">
        <v>30</v>
      </c>
      <c r="F509" s="1" t="s">
        <v>41</v>
      </c>
      <c r="G509" s="1" t="s">
        <v>31</v>
      </c>
    </row>
    <row r="510" spans="1:7" x14ac:dyDescent="0.25">
      <c r="A510" s="1" t="s">
        <v>20</v>
      </c>
      <c r="B510" s="1" t="s">
        <v>376</v>
      </c>
      <c r="C510" s="1" t="s">
        <v>917</v>
      </c>
      <c r="D510" s="1" t="s">
        <v>29</v>
      </c>
      <c r="E510" s="1" t="s">
        <v>30</v>
      </c>
      <c r="F510" s="1" t="s">
        <v>41</v>
      </c>
      <c r="G510" s="1" t="s">
        <v>31</v>
      </c>
    </row>
    <row r="511" spans="1:7" x14ac:dyDescent="0.25">
      <c r="A511" s="1" t="s">
        <v>20</v>
      </c>
      <c r="B511" s="1" t="s">
        <v>376</v>
      </c>
      <c r="C511" s="1" t="s">
        <v>918</v>
      </c>
      <c r="D511" s="1" t="s">
        <v>29</v>
      </c>
      <c r="E511" s="1" t="s">
        <v>30</v>
      </c>
      <c r="F511" s="1" t="s">
        <v>41</v>
      </c>
      <c r="G511" s="1" t="s">
        <v>31</v>
      </c>
    </row>
    <row r="512" spans="1:7" x14ac:dyDescent="0.25">
      <c r="A512" s="1" t="s">
        <v>20</v>
      </c>
      <c r="B512" s="1" t="s">
        <v>376</v>
      </c>
      <c r="C512" s="1" t="s">
        <v>919</v>
      </c>
      <c r="D512" s="1" t="s">
        <v>29</v>
      </c>
      <c r="E512" s="1" t="s">
        <v>30</v>
      </c>
      <c r="F512" s="1" t="s">
        <v>41</v>
      </c>
      <c r="G512" s="1" t="s">
        <v>31</v>
      </c>
    </row>
    <row r="513" spans="1:7" x14ac:dyDescent="0.25">
      <c r="A513" s="1" t="s">
        <v>20</v>
      </c>
      <c r="B513" s="1" t="s">
        <v>376</v>
      </c>
      <c r="C513" s="1" t="s">
        <v>920</v>
      </c>
      <c r="D513" s="1" t="s">
        <v>29</v>
      </c>
      <c r="E513" s="1" t="s">
        <v>30</v>
      </c>
      <c r="F513" s="1" t="s">
        <v>41</v>
      </c>
      <c r="G513" s="1" t="s">
        <v>31</v>
      </c>
    </row>
    <row r="514" spans="1:7" x14ac:dyDescent="0.25">
      <c r="A514" s="1" t="s">
        <v>20</v>
      </c>
      <c r="B514" s="1" t="s">
        <v>376</v>
      </c>
      <c r="C514" s="1" t="s">
        <v>921</v>
      </c>
      <c r="D514" s="1" t="s">
        <v>29</v>
      </c>
      <c r="E514" s="1" t="s">
        <v>30</v>
      </c>
      <c r="F514" s="1" t="s">
        <v>41</v>
      </c>
      <c r="G514" s="1" t="s">
        <v>31</v>
      </c>
    </row>
    <row r="515" spans="1:7" x14ac:dyDescent="0.25">
      <c r="A515" s="1" t="s">
        <v>20</v>
      </c>
      <c r="B515" s="1" t="s">
        <v>376</v>
      </c>
      <c r="C515" s="1" t="s">
        <v>922</v>
      </c>
      <c r="D515" s="1" t="s">
        <v>29</v>
      </c>
      <c r="E515" s="1" t="s">
        <v>30</v>
      </c>
      <c r="F515" s="1" t="s">
        <v>41</v>
      </c>
      <c r="G515" s="1" t="s">
        <v>31</v>
      </c>
    </row>
    <row r="516" spans="1:7" x14ac:dyDescent="0.25">
      <c r="A516" s="1" t="s">
        <v>20</v>
      </c>
      <c r="B516" s="1" t="s">
        <v>376</v>
      </c>
      <c r="C516" s="1" t="s">
        <v>923</v>
      </c>
      <c r="D516" s="1" t="s">
        <v>29</v>
      </c>
      <c r="E516" s="1" t="s">
        <v>30</v>
      </c>
      <c r="F516" s="1" t="s">
        <v>41</v>
      </c>
      <c r="G516" s="1" t="s">
        <v>31</v>
      </c>
    </row>
    <row r="517" spans="1:7" x14ac:dyDescent="0.25">
      <c r="A517" s="1" t="s">
        <v>20</v>
      </c>
      <c r="B517" s="1" t="s">
        <v>376</v>
      </c>
      <c r="C517" s="1" t="s">
        <v>924</v>
      </c>
      <c r="D517" s="1" t="s">
        <v>29</v>
      </c>
      <c r="E517" s="1" t="s">
        <v>30</v>
      </c>
      <c r="F517" s="1" t="s">
        <v>41</v>
      </c>
      <c r="G517" s="1" t="s">
        <v>31</v>
      </c>
    </row>
    <row r="518" spans="1:7" x14ac:dyDescent="0.25">
      <c r="A518" s="1" t="s">
        <v>20</v>
      </c>
      <c r="B518" s="1" t="s">
        <v>376</v>
      </c>
      <c r="C518" s="1" t="s">
        <v>925</v>
      </c>
      <c r="D518" s="1" t="s">
        <v>29</v>
      </c>
      <c r="E518" s="1" t="s">
        <v>30</v>
      </c>
      <c r="F518" s="1" t="s">
        <v>41</v>
      </c>
      <c r="G518" s="1" t="s">
        <v>31</v>
      </c>
    </row>
    <row r="519" spans="1:7" x14ac:dyDescent="0.25">
      <c r="A519" s="1" t="s">
        <v>20</v>
      </c>
      <c r="B519" s="1" t="s">
        <v>376</v>
      </c>
      <c r="C519" s="1" t="s">
        <v>926</v>
      </c>
      <c r="D519" s="1" t="s">
        <v>29</v>
      </c>
      <c r="E519" s="1" t="s">
        <v>30</v>
      </c>
      <c r="F519" s="1" t="s">
        <v>41</v>
      </c>
      <c r="G519" s="1" t="s">
        <v>31</v>
      </c>
    </row>
    <row r="520" spans="1:7" x14ac:dyDescent="0.25">
      <c r="A520" s="1" t="s">
        <v>20</v>
      </c>
      <c r="B520" s="1" t="s">
        <v>376</v>
      </c>
      <c r="C520" s="1" t="s">
        <v>927</v>
      </c>
      <c r="D520" s="1" t="s">
        <v>29</v>
      </c>
      <c r="E520" s="1" t="s">
        <v>30</v>
      </c>
      <c r="F520" s="1" t="s">
        <v>41</v>
      </c>
      <c r="G520" s="1" t="s">
        <v>31</v>
      </c>
    </row>
    <row r="521" spans="1:7" x14ac:dyDescent="0.25">
      <c r="A521" s="1" t="s">
        <v>20</v>
      </c>
      <c r="B521" s="1" t="s">
        <v>376</v>
      </c>
      <c r="C521" s="1" t="s">
        <v>928</v>
      </c>
      <c r="D521" s="1" t="s">
        <v>29</v>
      </c>
      <c r="E521" s="1" t="s">
        <v>30</v>
      </c>
      <c r="F521" s="1" t="s">
        <v>41</v>
      </c>
      <c r="G521" s="1" t="s">
        <v>31</v>
      </c>
    </row>
    <row r="522" spans="1:7" x14ac:dyDescent="0.25">
      <c r="A522" s="1" t="s">
        <v>20</v>
      </c>
      <c r="B522" s="1" t="s">
        <v>376</v>
      </c>
      <c r="C522" s="1" t="s">
        <v>929</v>
      </c>
      <c r="D522" s="1" t="s">
        <v>29</v>
      </c>
      <c r="E522" s="1" t="s">
        <v>30</v>
      </c>
      <c r="F522" s="1" t="s">
        <v>41</v>
      </c>
      <c r="G522" s="1" t="s">
        <v>31</v>
      </c>
    </row>
    <row r="523" spans="1:7" x14ac:dyDescent="0.25">
      <c r="A523" s="1" t="s">
        <v>20</v>
      </c>
      <c r="B523" s="1" t="s">
        <v>376</v>
      </c>
      <c r="C523" s="1" t="s">
        <v>930</v>
      </c>
      <c r="D523" s="1" t="s">
        <v>29</v>
      </c>
      <c r="E523" s="1" t="s">
        <v>30</v>
      </c>
      <c r="F523" s="1" t="s">
        <v>41</v>
      </c>
      <c r="G523" s="1" t="s">
        <v>31</v>
      </c>
    </row>
    <row r="524" spans="1:7" x14ac:dyDescent="0.25">
      <c r="A524" s="1" t="s">
        <v>20</v>
      </c>
      <c r="B524" s="1" t="s">
        <v>376</v>
      </c>
      <c r="C524" s="1" t="s">
        <v>931</v>
      </c>
      <c r="D524" s="1" t="s">
        <v>29</v>
      </c>
      <c r="E524" s="1" t="s">
        <v>30</v>
      </c>
      <c r="F524" s="1" t="s">
        <v>41</v>
      </c>
      <c r="G524" s="1" t="s">
        <v>31</v>
      </c>
    </row>
    <row r="525" spans="1:7" x14ac:dyDescent="0.25">
      <c r="A525" s="1" t="s">
        <v>20</v>
      </c>
      <c r="B525" s="1" t="s">
        <v>376</v>
      </c>
      <c r="C525" s="1" t="s">
        <v>932</v>
      </c>
      <c r="D525" s="1" t="s">
        <v>29</v>
      </c>
      <c r="E525" s="1" t="s">
        <v>30</v>
      </c>
      <c r="F525" s="1" t="s">
        <v>41</v>
      </c>
      <c r="G525" s="1" t="s">
        <v>31</v>
      </c>
    </row>
    <row r="526" spans="1:7" x14ac:dyDescent="0.25">
      <c r="A526" s="1" t="s">
        <v>20</v>
      </c>
      <c r="B526" s="1" t="s">
        <v>376</v>
      </c>
      <c r="C526" s="1" t="s">
        <v>933</v>
      </c>
      <c r="D526" s="1" t="s">
        <v>29</v>
      </c>
      <c r="E526" s="1" t="s">
        <v>30</v>
      </c>
      <c r="F526" s="1" t="s">
        <v>41</v>
      </c>
      <c r="G526" s="1" t="s">
        <v>31</v>
      </c>
    </row>
    <row r="527" spans="1:7" x14ac:dyDescent="0.25">
      <c r="A527" s="1" t="s">
        <v>20</v>
      </c>
      <c r="B527" s="1" t="s">
        <v>376</v>
      </c>
      <c r="C527" s="1" t="s">
        <v>934</v>
      </c>
      <c r="D527" s="1" t="s">
        <v>29</v>
      </c>
      <c r="E527" s="1" t="s">
        <v>30</v>
      </c>
      <c r="F527" s="1" t="s">
        <v>41</v>
      </c>
      <c r="G527" s="1" t="s">
        <v>31</v>
      </c>
    </row>
    <row r="528" spans="1:7" x14ac:dyDescent="0.25">
      <c r="A528" s="1" t="s">
        <v>20</v>
      </c>
      <c r="B528" s="1" t="s">
        <v>376</v>
      </c>
      <c r="C528" s="1" t="s">
        <v>935</v>
      </c>
      <c r="D528" s="1" t="s">
        <v>29</v>
      </c>
      <c r="E528" s="1" t="s">
        <v>30</v>
      </c>
      <c r="F528" s="1" t="s">
        <v>41</v>
      </c>
      <c r="G528" s="1" t="s">
        <v>31</v>
      </c>
    </row>
    <row r="529" spans="1:7" x14ac:dyDescent="0.25">
      <c r="A529" s="1" t="s">
        <v>20</v>
      </c>
      <c r="B529" s="1" t="s">
        <v>376</v>
      </c>
      <c r="C529" s="1" t="s">
        <v>936</v>
      </c>
      <c r="D529" s="1" t="s">
        <v>29</v>
      </c>
      <c r="E529" s="1" t="s">
        <v>30</v>
      </c>
      <c r="F529" s="1" t="s">
        <v>41</v>
      </c>
      <c r="G529" s="1" t="s">
        <v>31</v>
      </c>
    </row>
    <row r="530" spans="1:7" x14ac:dyDescent="0.25">
      <c r="A530" s="1" t="s">
        <v>20</v>
      </c>
      <c r="B530" s="1" t="s">
        <v>376</v>
      </c>
      <c r="C530" s="1" t="s">
        <v>937</v>
      </c>
      <c r="D530" s="1" t="s">
        <v>29</v>
      </c>
      <c r="E530" s="1" t="s">
        <v>30</v>
      </c>
      <c r="F530" s="1" t="s">
        <v>41</v>
      </c>
      <c r="G530" s="1" t="s">
        <v>31</v>
      </c>
    </row>
    <row r="531" spans="1:7" x14ac:dyDescent="0.25">
      <c r="A531" s="1" t="s">
        <v>20</v>
      </c>
      <c r="B531" s="1" t="s">
        <v>376</v>
      </c>
      <c r="C531" s="1" t="s">
        <v>938</v>
      </c>
      <c r="D531" s="1" t="s">
        <v>29</v>
      </c>
      <c r="E531" s="1" t="s">
        <v>30</v>
      </c>
      <c r="F531" s="1" t="s">
        <v>41</v>
      </c>
      <c r="G531" s="1" t="s">
        <v>31</v>
      </c>
    </row>
    <row r="532" spans="1:7" x14ac:dyDescent="0.25">
      <c r="A532" s="1" t="s">
        <v>20</v>
      </c>
      <c r="B532" s="1" t="s">
        <v>376</v>
      </c>
      <c r="C532" s="1" t="s">
        <v>939</v>
      </c>
      <c r="D532" s="1" t="s">
        <v>29</v>
      </c>
      <c r="E532" s="1" t="s">
        <v>30</v>
      </c>
      <c r="F532" s="1" t="s">
        <v>41</v>
      </c>
      <c r="G532" s="1" t="s">
        <v>31</v>
      </c>
    </row>
    <row r="533" spans="1:7" x14ac:dyDescent="0.25">
      <c r="A533" s="1" t="s">
        <v>20</v>
      </c>
      <c r="B533" s="1" t="s">
        <v>376</v>
      </c>
      <c r="C533" s="1" t="s">
        <v>940</v>
      </c>
      <c r="D533" s="1" t="s">
        <v>29</v>
      </c>
      <c r="E533" s="1" t="s">
        <v>30</v>
      </c>
      <c r="F533" s="1" t="s">
        <v>41</v>
      </c>
      <c r="G533" s="1" t="s">
        <v>31</v>
      </c>
    </row>
    <row r="534" spans="1:7" x14ac:dyDescent="0.25">
      <c r="A534" s="1" t="s">
        <v>20</v>
      </c>
      <c r="B534" s="1" t="s">
        <v>376</v>
      </c>
      <c r="C534" s="1" t="s">
        <v>941</v>
      </c>
      <c r="D534" s="1" t="s">
        <v>29</v>
      </c>
      <c r="E534" s="1" t="s">
        <v>30</v>
      </c>
      <c r="F534" s="1" t="s">
        <v>41</v>
      </c>
      <c r="G534" s="1" t="s">
        <v>31</v>
      </c>
    </row>
    <row r="535" spans="1:7" x14ac:dyDescent="0.25">
      <c r="A535" s="1" t="s">
        <v>20</v>
      </c>
      <c r="B535" s="1" t="s">
        <v>376</v>
      </c>
      <c r="C535" s="1" t="s">
        <v>942</v>
      </c>
      <c r="D535" s="1" t="s">
        <v>29</v>
      </c>
      <c r="E535" s="1" t="s">
        <v>30</v>
      </c>
      <c r="F535" s="1" t="s">
        <v>41</v>
      </c>
      <c r="G535" s="1" t="s">
        <v>31</v>
      </c>
    </row>
    <row r="536" spans="1:7" x14ac:dyDescent="0.25">
      <c r="A536" s="1" t="s">
        <v>20</v>
      </c>
      <c r="B536" s="1" t="s">
        <v>376</v>
      </c>
      <c r="C536" s="1" t="s">
        <v>943</v>
      </c>
      <c r="D536" s="1" t="s">
        <v>29</v>
      </c>
      <c r="E536" s="1" t="s">
        <v>30</v>
      </c>
      <c r="F536" s="1" t="s">
        <v>41</v>
      </c>
      <c r="G536" s="1" t="s">
        <v>31</v>
      </c>
    </row>
    <row r="537" spans="1:7" x14ac:dyDescent="0.25">
      <c r="A537" s="1" t="s">
        <v>20</v>
      </c>
      <c r="B537" s="1" t="s">
        <v>376</v>
      </c>
      <c r="C537" s="1" t="s">
        <v>944</v>
      </c>
      <c r="D537" s="1" t="s">
        <v>29</v>
      </c>
      <c r="E537" s="1" t="s">
        <v>30</v>
      </c>
      <c r="F537" s="1" t="s">
        <v>41</v>
      </c>
      <c r="G537" s="1" t="s">
        <v>31</v>
      </c>
    </row>
    <row r="538" spans="1:7" x14ac:dyDescent="0.25">
      <c r="A538" s="1" t="s">
        <v>20</v>
      </c>
      <c r="B538" s="1" t="s">
        <v>376</v>
      </c>
      <c r="C538" s="1" t="s">
        <v>945</v>
      </c>
      <c r="D538" s="1" t="s">
        <v>29</v>
      </c>
      <c r="E538" s="1" t="s">
        <v>30</v>
      </c>
      <c r="F538" s="1" t="s">
        <v>41</v>
      </c>
      <c r="G538" s="1" t="s">
        <v>31</v>
      </c>
    </row>
    <row r="539" spans="1:7" x14ac:dyDescent="0.25">
      <c r="A539" s="1" t="s">
        <v>20</v>
      </c>
      <c r="B539" s="1" t="s">
        <v>376</v>
      </c>
      <c r="C539" s="1" t="s">
        <v>946</v>
      </c>
      <c r="D539" s="1" t="s">
        <v>29</v>
      </c>
      <c r="E539" s="1" t="s">
        <v>30</v>
      </c>
      <c r="F539" s="1" t="s">
        <v>41</v>
      </c>
      <c r="G539" s="1" t="s">
        <v>31</v>
      </c>
    </row>
    <row r="540" spans="1:7" x14ac:dyDescent="0.25">
      <c r="A540" s="1" t="s">
        <v>20</v>
      </c>
      <c r="B540" s="1" t="s">
        <v>376</v>
      </c>
      <c r="C540" s="1" t="s">
        <v>947</v>
      </c>
      <c r="D540" s="1" t="s">
        <v>29</v>
      </c>
      <c r="E540" s="1" t="s">
        <v>30</v>
      </c>
      <c r="F540" s="1" t="s">
        <v>41</v>
      </c>
      <c r="G540" s="1" t="s">
        <v>31</v>
      </c>
    </row>
    <row r="541" spans="1:7" x14ac:dyDescent="0.25">
      <c r="A541" s="1" t="s">
        <v>20</v>
      </c>
      <c r="B541" s="1" t="s">
        <v>376</v>
      </c>
      <c r="C541" s="1" t="s">
        <v>948</v>
      </c>
      <c r="D541" s="1" t="s">
        <v>29</v>
      </c>
      <c r="E541" s="1" t="s">
        <v>30</v>
      </c>
      <c r="F541" s="1" t="s">
        <v>41</v>
      </c>
      <c r="G541" s="1" t="s">
        <v>31</v>
      </c>
    </row>
    <row r="542" spans="1:7" x14ac:dyDescent="0.25">
      <c r="A542" s="1" t="s">
        <v>20</v>
      </c>
      <c r="B542" s="1" t="s">
        <v>376</v>
      </c>
      <c r="C542" s="1" t="s">
        <v>949</v>
      </c>
      <c r="D542" s="1" t="s">
        <v>29</v>
      </c>
      <c r="E542" s="1" t="s">
        <v>30</v>
      </c>
      <c r="F542" s="1" t="s">
        <v>41</v>
      </c>
      <c r="G542" s="1" t="s">
        <v>31</v>
      </c>
    </row>
    <row r="543" spans="1:7" x14ac:dyDescent="0.25">
      <c r="A543" s="1" t="s">
        <v>20</v>
      </c>
      <c r="B543" s="1" t="s">
        <v>376</v>
      </c>
      <c r="C543" s="1" t="s">
        <v>950</v>
      </c>
      <c r="D543" s="1" t="s">
        <v>29</v>
      </c>
      <c r="E543" s="1" t="s">
        <v>30</v>
      </c>
      <c r="F543" s="1" t="s">
        <v>41</v>
      </c>
      <c r="G543" s="1" t="s">
        <v>31</v>
      </c>
    </row>
    <row r="544" spans="1:7" x14ac:dyDescent="0.25">
      <c r="A544" s="1" t="s">
        <v>20</v>
      </c>
      <c r="B544" s="1" t="s">
        <v>376</v>
      </c>
      <c r="C544" s="1" t="s">
        <v>951</v>
      </c>
      <c r="D544" s="1" t="s">
        <v>29</v>
      </c>
      <c r="E544" s="1" t="s">
        <v>30</v>
      </c>
      <c r="F544" s="1" t="s">
        <v>41</v>
      </c>
      <c r="G544" s="1" t="s">
        <v>31</v>
      </c>
    </row>
    <row r="545" spans="1:7" x14ac:dyDescent="0.25">
      <c r="A545" s="1" t="s">
        <v>20</v>
      </c>
      <c r="B545" s="1" t="s">
        <v>376</v>
      </c>
      <c r="C545" s="1" t="s">
        <v>952</v>
      </c>
      <c r="D545" s="1" t="s">
        <v>29</v>
      </c>
      <c r="E545" s="1" t="s">
        <v>30</v>
      </c>
      <c r="F545" s="1" t="s">
        <v>41</v>
      </c>
      <c r="G545" s="1" t="s">
        <v>31</v>
      </c>
    </row>
    <row r="546" spans="1:7" x14ac:dyDescent="0.25">
      <c r="A546" s="1" t="s">
        <v>20</v>
      </c>
      <c r="B546" s="1" t="s">
        <v>376</v>
      </c>
      <c r="C546" s="1" t="s">
        <v>953</v>
      </c>
      <c r="D546" s="1" t="s">
        <v>29</v>
      </c>
      <c r="E546" s="1" t="s">
        <v>30</v>
      </c>
      <c r="F546" s="1" t="s">
        <v>41</v>
      </c>
      <c r="G546" s="1" t="s">
        <v>31</v>
      </c>
    </row>
    <row r="547" spans="1:7" x14ac:dyDescent="0.25">
      <c r="A547" s="1" t="s">
        <v>20</v>
      </c>
      <c r="B547" s="1" t="s">
        <v>376</v>
      </c>
      <c r="C547" s="1" t="s">
        <v>954</v>
      </c>
      <c r="D547" s="1" t="s">
        <v>29</v>
      </c>
      <c r="E547" s="1" t="s">
        <v>30</v>
      </c>
      <c r="F547" s="1" t="s">
        <v>41</v>
      </c>
      <c r="G547" s="1" t="s">
        <v>31</v>
      </c>
    </row>
    <row r="548" spans="1:7" x14ac:dyDescent="0.25">
      <c r="A548" s="1" t="s">
        <v>20</v>
      </c>
      <c r="B548" s="1" t="s">
        <v>376</v>
      </c>
      <c r="C548" s="1" t="s">
        <v>955</v>
      </c>
      <c r="D548" s="1" t="s">
        <v>29</v>
      </c>
      <c r="E548" s="1" t="s">
        <v>30</v>
      </c>
      <c r="F548" s="1" t="s">
        <v>41</v>
      </c>
      <c r="G548" s="1" t="s">
        <v>31</v>
      </c>
    </row>
    <row r="549" spans="1:7" x14ac:dyDescent="0.25">
      <c r="A549" s="1" t="s">
        <v>20</v>
      </c>
      <c r="B549" s="1" t="s">
        <v>376</v>
      </c>
      <c r="C549" s="1" t="s">
        <v>956</v>
      </c>
      <c r="D549" s="1" t="s">
        <v>29</v>
      </c>
      <c r="E549" s="1" t="s">
        <v>30</v>
      </c>
      <c r="F549" s="1" t="s">
        <v>41</v>
      </c>
      <c r="G549" s="1" t="s">
        <v>31</v>
      </c>
    </row>
    <row r="550" spans="1:7" x14ac:dyDescent="0.25">
      <c r="A550" s="1" t="s">
        <v>20</v>
      </c>
      <c r="B550" s="1" t="s">
        <v>376</v>
      </c>
      <c r="C550" s="1" t="s">
        <v>957</v>
      </c>
      <c r="D550" s="1" t="s">
        <v>29</v>
      </c>
      <c r="E550" s="1" t="s">
        <v>30</v>
      </c>
      <c r="F550" s="1" t="s">
        <v>41</v>
      </c>
      <c r="G550" s="1" t="s">
        <v>31</v>
      </c>
    </row>
    <row r="551" spans="1:7" x14ac:dyDescent="0.25">
      <c r="A551" s="1" t="s">
        <v>20</v>
      </c>
      <c r="B551" s="1" t="s">
        <v>376</v>
      </c>
      <c r="C551" s="1" t="s">
        <v>958</v>
      </c>
      <c r="D551" s="1" t="s">
        <v>29</v>
      </c>
      <c r="E551" s="1" t="s">
        <v>30</v>
      </c>
      <c r="F551" s="1" t="s">
        <v>41</v>
      </c>
      <c r="G551" s="1" t="s">
        <v>31</v>
      </c>
    </row>
    <row r="552" spans="1:7" x14ac:dyDescent="0.25">
      <c r="A552" s="1" t="s">
        <v>20</v>
      </c>
      <c r="B552" s="1" t="s">
        <v>376</v>
      </c>
      <c r="C552" s="1" t="s">
        <v>959</v>
      </c>
      <c r="D552" s="1" t="s">
        <v>29</v>
      </c>
      <c r="E552" s="1" t="s">
        <v>30</v>
      </c>
      <c r="F552" s="1" t="s">
        <v>41</v>
      </c>
      <c r="G552" s="1" t="s">
        <v>31</v>
      </c>
    </row>
    <row r="553" spans="1:7" x14ac:dyDescent="0.25">
      <c r="A553" s="1" t="s">
        <v>20</v>
      </c>
      <c r="B553" s="1" t="s">
        <v>376</v>
      </c>
      <c r="C553" s="1" t="s">
        <v>960</v>
      </c>
      <c r="D553" s="1" t="s">
        <v>29</v>
      </c>
      <c r="E553" s="1" t="s">
        <v>30</v>
      </c>
      <c r="F553" s="1" t="s">
        <v>41</v>
      </c>
      <c r="G553" s="1" t="s">
        <v>31</v>
      </c>
    </row>
    <row r="554" spans="1:7" x14ac:dyDescent="0.25">
      <c r="A554" s="1" t="s">
        <v>20</v>
      </c>
      <c r="B554" s="1" t="s">
        <v>376</v>
      </c>
      <c r="C554" s="1" t="s">
        <v>961</v>
      </c>
      <c r="D554" s="1" t="s">
        <v>29</v>
      </c>
      <c r="E554" s="1" t="s">
        <v>30</v>
      </c>
      <c r="F554" s="1" t="s">
        <v>41</v>
      </c>
      <c r="G554" s="1" t="s">
        <v>31</v>
      </c>
    </row>
    <row r="555" spans="1:7" x14ac:dyDescent="0.25">
      <c r="A555" s="1" t="s">
        <v>20</v>
      </c>
      <c r="B555" s="1" t="s">
        <v>376</v>
      </c>
      <c r="C555" s="1" t="s">
        <v>962</v>
      </c>
      <c r="D555" s="1" t="s">
        <v>29</v>
      </c>
      <c r="E555" s="1" t="s">
        <v>30</v>
      </c>
      <c r="F555" s="1" t="s">
        <v>41</v>
      </c>
      <c r="G555" s="1" t="s">
        <v>31</v>
      </c>
    </row>
    <row r="556" spans="1:7" x14ac:dyDescent="0.25">
      <c r="A556" s="1" t="s">
        <v>20</v>
      </c>
      <c r="B556" s="1" t="s">
        <v>376</v>
      </c>
      <c r="C556" s="1" t="s">
        <v>963</v>
      </c>
      <c r="D556" s="1" t="s">
        <v>29</v>
      </c>
      <c r="E556" s="1" t="s">
        <v>30</v>
      </c>
      <c r="F556" s="1" t="s">
        <v>41</v>
      </c>
      <c r="G556" s="1" t="s">
        <v>31</v>
      </c>
    </row>
    <row r="557" spans="1:7" x14ac:dyDescent="0.25">
      <c r="A557" s="1" t="s">
        <v>20</v>
      </c>
      <c r="B557" s="1" t="s">
        <v>376</v>
      </c>
      <c r="C557" s="1" t="s">
        <v>964</v>
      </c>
      <c r="D557" s="1" t="s">
        <v>29</v>
      </c>
      <c r="E557" s="1" t="s">
        <v>30</v>
      </c>
      <c r="F557" s="1" t="s">
        <v>41</v>
      </c>
      <c r="G557" s="1" t="s">
        <v>31</v>
      </c>
    </row>
    <row r="558" spans="1:7" x14ac:dyDescent="0.25">
      <c r="A558" s="1" t="s">
        <v>20</v>
      </c>
      <c r="B558" s="1" t="s">
        <v>376</v>
      </c>
      <c r="C558" s="1" t="s">
        <v>965</v>
      </c>
      <c r="D558" s="1" t="s">
        <v>29</v>
      </c>
      <c r="E558" s="1" t="s">
        <v>30</v>
      </c>
      <c r="F558" s="1" t="s">
        <v>41</v>
      </c>
      <c r="G558" s="1" t="s">
        <v>31</v>
      </c>
    </row>
    <row r="559" spans="1:7" x14ac:dyDescent="0.25">
      <c r="A559" s="1" t="s">
        <v>20</v>
      </c>
      <c r="B559" s="1" t="s">
        <v>376</v>
      </c>
      <c r="C559" s="1" t="s">
        <v>966</v>
      </c>
      <c r="D559" s="1" t="s">
        <v>29</v>
      </c>
      <c r="E559" s="1" t="s">
        <v>30</v>
      </c>
      <c r="F559" s="1" t="s">
        <v>41</v>
      </c>
      <c r="G559" s="1" t="s">
        <v>31</v>
      </c>
    </row>
    <row r="560" spans="1:7" x14ac:dyDescent="0.25">
      <c r="A560" s="1" t="s">
        <v>20</v>
      </c>
      <c r="B560" s="1" t="s">
        <v>376</v>
      </c>
      <c r="C560" s="1" t="s">
        <v>967</v>
      </c>
      <c r="D560" s="1" t="s">
        <v>29</v>
      </c>
      <c r="E560" s="1" t="s">
        <v>30</v>
      </c>
      <c r="F560" s="1" t="s">
        <v>41</v>
      </c>
      <c r="G560" s="1" t="s">
        <v>31</v>
      </c>
    </row>
    <row r="561" spans="1:7" x14ac:dyDescent="0.25">
      <c r="A561" s="1" t="s">
        <v>20</v>
      </c>
      <c r="B561" s="1" t="s">
        <v>376</v>
      </c>
      <c r="C561" s="1" t="s">
        <v>968</v>
      </c>
      <c r="D561" s="1" t="s">
        <v>29</v>
      </c>
      <c r="E561" s="1" t="s">
        <v>30</v>
      </c>
      <c r="F561" s="1" t="s">
        <v>41</v>
      </c>
      <c r="G561" s="1" t="s">
        <v>31</v>
      </c>
    </row>
    <row r="562" spans="1:7" x14ac:dyDescent="0.25">
      <c r="A562" s="1" t="s">
        <v>20</v>
      </c>
      <c r="B562" s="1" t="s">
        <v>376</v>
      </c>
      <c r="C562" s="1" t="s">
        <v>969</v>
      </c>
      <c r="D562" s="1" t="s">
        <v>29</v>
      </c>
      <c r="E562" s="1" t="s">
        <v>30</v>
      </c>
      <c r="F562" s="1" t="s">
        <v>41</v>
      </c>
      <c r="G562" s="1" t="s">
        <v>31</v>
      </c>
    </row>
    <row r="563" spans="1:7" x14ac:dyDescent="0.25">
      <c r="A563" s="1" t="s">
        <v>20</v>
      </c>
      <c r="B563" s="1" t="s">
        <v>376</v>
      </c>
      <c r="C563" s="1" t="s">
        <v>970</v>
      </c>
      <c r="D563" s="1" t="s">
        <v>29</v>
      </c>
      <c r="E563" s="1" t="s">
        <v>30</v>
      </c>
      <c r="F563" s="1" t="s">
        <v>41</v>
      </c>
      <c r="G563" s="1" t="s">
        <v>31</v>
      </c>
    </row>
    <row r="564" spans="1:7" x14ac:dyDescent="0.25">
      <c r="A564" s="1" t="s">
        <v>20</v>
      </c>
      <c r="B564" s="1" t="s">
        <v>376</v>
      </c>
      <c r="C564" s="1" t="s">
        <v>971</v>
      </c>
      <c r="D564" s="1" t="s">
        <v>29</v>
      </c>
      <c r="E564" s="1" t="s">
        <v>30</v>
      </c>
      <c r="F564" s="1" t="s">
        <v>41</v>
      </c>
      <c r="G564" s="1" t="s">
        <v>31</v>
      </c>
    </row>
    <row r="565" spans="1:7" x14ac:dyDescent="0.25">
      <c r="A565" s="1" t="s">
        <v>20</v>
      </c>
      <c r="B565" s="1" t="s">
        <v>376</v>
      </c>
      <c r="C565" s="1" t="s">
        <v>972</v>
      </c>
      <c r="D565" s="1" t="s">
        <v>29</v>
      </c>
      <c r="E565" s="1" t="s">
        <v>30</v>
      </c>
      <c r="F565" s="1" t="s">
        <v>41</v>
      </c>
      <c r="G565" s="1" t="s">
        <v>31</v>
      </c>
    </row>
    <row r="566" spans="1:7" x14ac:dyDescent="0.25">
      <c r="A566" s="1" t="s">
        <v>20</v>
      </c>
      <c r="B566" s="1" t="s">
        <v>376</v>
      </c>
      <c r="C566" s="1" t="s">
        <v>973</v>
      </c>
      <c r="D566" s="1" t="s">
        <v>29</v>
      </c>
      <c r="E566" s="1" t="s">
        <v>30</v>
      </c>
      <c r="F566" s="1" t="s">
        <v>41</v>
      </c>
      <c r="G566" s="1" t="s">
        <v>31</v>
      </c>
    </row>
    <row r="567" spans="1:7" x14ac:dyDescent="0.25">
      <c r="A567" s="1" t="s">
        <v>20</v>
      </c>
      <c r="B567" s="1" t="s">
        <v>376</v>
      </c>
      <c r="C567" s="1" t="s">
        <v>974</v>
      </c>
      <c r="D567" s="1" t="s">
        <v>29</v>
      </c>
      <c r="E567" s="1" t="s">
        <v>30</v>
      </c>
      <c r="F567" s="1" t="s">
        <v>41</v>
      </c>
      <c r="G567" s="1" t="s">
        <v>31</v>
      </c>
    </row>
    <row r="568" spans="1:7" x14ac:dyDescent="0.25">
      <c r="A568" s="1" t="s">
        <v>20</v>
      </c>
      <c r="B568" s="1" t="s">
        <v>376</v>
      </c>
      <c r="C568" s="1" t="s">
        <v>975</v>
      </c>
      <c r="D568" s="1" t="s">
        <v>29</v>
      </c>
      <c r="E568" s="1" t="s">
        <v>30</v>
      </c>
      <c r="F568" s="1" t="s">
        <v>41</v>
      </c>
      <c r="G568" s="1" t="s">
        <v>31</v>
      </c>
    </row>
    <row r="569" spans="1:7" x14ac:dyDescent="0.25">
      <c r="A569" s="1" t="s">
        <v>20</v>
      </c>
      <c r="B569" s="1" t="s">
        <v>376</v>
      </c>
      <c r="C569" s="1" t="s">
        <v>976</v>
      </c>
      <c r="D569" s="1" t="s">
        <v>29</v>
      </c>
      <c r="E569" s="1" t="s">
        <v>30</v>
      </c>
      <c r="F569" s="1" t="s">
        <v>41</v>
      </c>
      <c r="G569" s="1" t="s">
        <v>31</v>
      </c>
    </row>
    <row r="570" spans="1:7" x14ac:dyDescent="0.25">
      <c r="A570" s="1" t="s">
        <v>20</v>
      </c>
      <c r="B570" s="1" t="s">
        <v>376</v>
      </c>
      <c r="C570" s="1" t="s">
        <v>977</v>
      </c>
      <c r="D570" s="1" t="s">
        <v>29</v>
      </c>
      <c r="E570" s="1" t="s">
        <v>30</v>
      </c>
      <c r="F570" s="1" t="s">
        <v>41</v>
      </c>
      <c r="G570" s="1" t="s">
        <v>31</v>
      </c>
    </row>
    <row r="571" spans="1:7" x14ac:dyDescent="0.25">
      <c r="A571" s="1" t="s">
        <v>20</v>
      </c>
      <c r="B571" s="1" t="s">
        <v>376</v>
      </c>
      <c r="C571" s="1" t="s">
        <v>978</v>
      </c>
      <c r="D571" s="1" t="s">
        <v>29</v>
      </c>
      <c r="E571" s="1" t="s">
        <v>30</v>
      </c>
      <c r="F571" s="1" t="s">
        <v>41</v>
      </c>
      <c r="G571" s="1" t="s">
        <v>31</v>
      </c>
    </row>
    <row r="572" spans="1:7" x14ac:dyDescent="0.25">
      <c r="A572" s="1" t="s">
        <v>20</v>
      </c>
      <c r="B572" s="1" t="s">
        <v>376</v>
      </c>
      <c r="C572" s="1" t="s">
        <v>979</v>
      </c>
      <c r="D572" s="1" t="s">
        <v>29</v>
      </c>
      <c r="E572" s="1" t="s">
        <v>30</v>
      </c>
      <c r="F572" s="1" t="s">
        <v>41</v>
      </c>
      <c r="G572" s="1" t="s">
        <v>31</v>
      </c>
    </row>
    <row r="573" spans="1:7" x14ac:dyDescent="0.25">
      <c r="A573" s="1" t="s">
        <v>20</v>
      </c>
      <c r="B573" s="1" t="s">
        <v>376</v>
      </c>
      <c r="C573" s="1" t="s">
        <v>980</v>
      </c>
      <c r="D573" s="1" t="s">
        <v>29</v>
      </c>
      <c r="E573" s="1" t="s">
        <v>30</v>
      </c>
      <c r="F573" s="1" t="s">
        <v>41</v>
      </c>
      <c r="G573" s="1" t="s">
        <v>31</v>
      </c>
    </row>
    <row r="574" spans="1:7" x14ac:dyDescent="0.25">
      <c r="A574" s="1" t="s">
        <v>20</v>
      </c>
      <c r="B574" s="1" t="s">
        <v>376</v>
      </c>
      <c r="C574" s="1" t="s">
        <v>981</v>
      </c>
      <c r="D574" s="1" t="s">
        <v>29</v>
      </c>
      <c r="E574" s="1" t="s">
        <v>30</v>
      </c>
      <c r="F574" s="1" t="s">
        <v>41</v>
      </c>
      <c r="G574" s="1" t="s">
        <v>31</v>
      </c>
    </row>
    <row r="575" spans="1:7" x14ac:dyDescent="0.25">
      <c r="A575" s="1" t="s">
        <v>20</v>
      </c>
      <c r="B575" s="1" t="s">
        <v>376</v>
      </c>
      <c r="C575" s="1" t="s">
        <v>982</v>
      </c>
      <c r="D575" s="1" t="s">
        <v>29</v>
      </c>
      <c r="E575" s="1" t="s">
        <v>30</v>
      </c>
      <c r="F575" s="1" t="s">
        <v>41</v>
      </c>
      <c r="G575" s="1" t="s">
        <v>31</v>
      </c>
    </row>
    <row r="576" spans="1:7" x14ac:dyDescent="0.25">
      <c r="A576" s="1" t="s">
        <v>20</v>
      </c>
      <c r="B576" s="1" t="s">
        <v>376</v>
      </c>
      <c r="C576" s="1" t="s">
        <v>983</v>
      </c>
      <c r="D576" s="1" t="s">
        <v>29</v>
      </c>
      <c r="E576" s="1" t="s">
        <v>30</v>
      </c>
      <c r="F576" s="1" t="s">
        <v>41</v>
      </c>
      <c r="G576" s="1" t="s">
        <v>31</v>
      </c>
    </row>
    <row r="577" spans="1:7" x14ac:dyDescent="0.25">
      <c r="A577" s="1" t="s">
        <v>20</v>
      </c>
      <c r="B577" s="1" t="s">
        <v>376</v>
      </c>
      <c r="C577" s="1" t="s">
        <v>984</v>
      </c>
      <c r="D577" s="1" t="s">
        <v>29</v>
      </c>
      <c r="E577" s="1" t="s">
        <v>30</v>
      </c>
      <c r="F577" s="1" t="s">
        <v>41</v>
      </c>
      <c r="G577" s="1" t="s">
        <v>31</v>
      </c>
    </row>
    <row r="578" spans="1:7" x14ac:dyDescent="0.25">
      <c r="A578" s="1" t="s">
        <v>20</v>
      </c>
      <c r="B578" s="1" t="s">
        <v>376</v>
      </c>
      <c r="C578" s="1" t="s">
        <v>985</v>
      </c>
      <c r="D578" s="1" t="s">
        <v>29</v>
      </c>
      <c r="E578" s="1" t="s">
        <v>30</v>
      </c>
      <c r="F578" s="1" t="s">
        <v>41</v>
      </c>
      <c r="G578" s="1" t="s">
        <v>31</v>
      </c>
    </row>
    <row r="579" spans="1:7" x14ac:dyDescent="0.25">
      <c r="A579" s="1" t="s">
        <v>20</v>
      </c>
      <c r="B579" s="1" t="s">
        <v>376</v>
      </c>
      <c r="C579" s="1" t="s">
        <v>986</v>
      </c>
      <c r="D579" s="1" t="s">
        <v>29</v>
      </c>
      <c r="E579" s="1" t="s">
        <v>30</v>
      </c>
      <c r="F579" s="1" t="s">
        <v>41</v>
      </c>
      <c r="G579" s="1" t="s">
        <v>31</v>
      </c>
    </row>
    <row r="580" spans="1:7" x14ac:dyDescent="0.25">
      <c r="A580" s="1" t="s">
        <v>20</v>
      </c>
      <c r="B580" s="1" t="s">
        <v>376</v>
      </c>
      <c r="C580" s="1" t="s">
        <v>987</v>
      </c>
      <c r="D580" s="1" t="s">
        <v>29</v>
      </c>
      <c r="E580" s="1" t="s">
        <v>30</v>
      </c>
      <c r="F580" s="1" t="s">
        <v>41</v>
      </c>
      <c r="G580" s="1" t="s">
        <v>31</v>
      </c>
    </row>
    <row r="581" spans="1:7" x14ac:dyDescent="0.25">
      <c r="A581" s="1" t="s">
        <v>20</v>
      </c>
      <c r="B581" s="1" t="s">
        <v>376</v>
      </c>
      <c r="C581" s="1" t="s">
        <v>988</v>
      </c>
      <c r="D581" s="1" t="s">
        <v>29</v>
      </c>
      <c r="E581" s="1" t="s">
        <v>30</v>
      </c>
      <c r="F581" s="1" t="s">
        <v>41</v>
      </c>
      <c r="G581" s="1" t="s">
        <v>31</v>
      </c>
    </row>
    <row r="582" spans="1:7" x14ac:dyDescent="0.25">
      <c r="A582" s="1" t="s">
        <v>20</v>
      </c>
      <c r="B582" s="1" t="s">
        <v>376</v>
      </c>
      <c r="C582" s="1" t="s">
        <v>989</v>
      </c>
      <c r="D582" s="1" t="s">
        <v>29</v>
      </c>
      <c r="E582" s="1" t="s">
        <v>30</v>
      </c>
      <c r="F582" s="1" t="s">
        <v>41</v>
      </c>
      <c r="G582" s="1" t="s">
        <v>31</v>
      </c>
    </row>
    <row r="583" spans="1:7" x14ac:dyDescent="0.25">
      <c r="A583" s="1" t="s">
        <v>20</v>
      </c>
      <c r="B583" s="1" t="s">
        <v>376</v>
      </c>
      <c r="C583" s="1" t="s">
        <v>990</v>
      </c>
      <c r="D583" s="1" t="s">
        <v>29</v>
      </c>
      <c r="E583" s="1" t="s">
        <v>30</v>
      </c>
      <c r="F583" s="1" t="s">
        <v>41</v>
      </c>
      <c r="G583" s="1" t="s">
        <v>31</v>
      </c>
    </row>
    <row r="584" spans="1:7" x14ac:dyDescent="0.25">
      <c r="A584" s="1" t="s">
        <v>20</v>
      </c>
      <c r="B584" s="1" t="s">
        <v>376</v>
      </c>
      <c r="C584" s="1" t="s">
        <v>991</v>
      </c>
      <c r="D584" s="1" t="s">
        <v>29</v>
      </c>
      <c r="E584" s="1" t="s">
        <v>30</v>
      </c>
      <c r="F584" s="1" t="s">
        <v>41</v>
      </c>
      <c r="G584" s="1" t="s">
        <v>31</v>
      </c>
    </row>
    <row r="585" spans="1:7" x14ac:dyDescent="0.25">
      <c r="A585" s="1" t="s">
        <v>20</v>
      </c>
      <c r="B585" s="1" t="s">
        <v>376</v>
      </c>
      <c r="C585" s="1" t="s">
        <v>992</v>
      </c>
      <c r="D585" s="1" t="s">
        <v>29</v>
      </c>
      <c r="E585" s="1" t="s">
        <v>30</v>
      </c>
      <c r="F585" s="1" t="s">
        <v>41</v>
      </c>
      <c r="G585" s="1" t="s">
        <v>31</v>
      </c>
    </row>
    <row r="586" spans="1:7" x14ac:dyDescent="0.25">
      <c r="A586" s="1" t="s">
        <v>20</v>
      </c>
      <c r="B586" s="1" t="s">
        <v>376</v>
      </c>
      <c r="C586" s="1" t="s">
        <v>993</v>
      </c>
      <c r="D586" s="1" t="s">
        <v>29</v>
      </c>
      <c r="E586" s="1" t="s">
        <v>30</v>
      </c>
      <c r="F586" s="1" t="s">
        <v>41</v>
      </c>
      <c r="G586" s="1" t="s">
        <v>31</v>
      </c>
    </row>
    <row r="587" spans="1:7" x14ac:dyDescent="0.25">
      <c r="A587" s="1" t="s">
        <v>20</v>
      </c>
      <c r="B587" s="1" t="s">
        <v>376</v>
      </c>
      <c r="C587" s="1" t="s">
        <v>994</v>
      </c>
      <c r="D587" s="1" t="s">
        <v>29</v>
      </c>
      <c r="E587" s="1" t="s">
        <v>30</v>
      </c>
      <c r="F587" s="1" t="s">
        <v>41</v>
      </c>
      <c r="G587" s="1" t="s">
        <v>31</v>
      </c>
    </row>
    <row r="588" spans="1:7" x14ac:dyDescent="0.25">
      <c r="A588" s="1" t="s">
        <v>20</v>
      </c>
      <c r="B588" s="1" t="s">
        <v>376</v>
      </c>
      <c r="C588" s="1" t="s">
        <v>995</v>
      </c>
      <c r="D588" s="1" t="s">
        <v>29</v>
      </c>
      <c r="E588" s="1" t="s">
        <v>30</v>
      </c>
      <c r="F588" s="1" t="s">
        <v>41</v>
      </c>
      <c r="G588" s="1" t="s">
        <v>31</v>
      </c>
    </row>
    <row r="589" spans="1:7" x14ac:dyDescent="0.25">
      <c r="A589" s="1" t="s">
        <v>20</v>
      </c>
      <c r="B589" s="1" t="s">
        <v>376</v>
      </c>
      <c r="C589" s="1" t="s">
        <v>996</v>
      </c>
      <c r="D589" s="1" t="s">
        <v>29</v>
      </c>
      <c r="E589" s="1" t="s">
        <v>30</v>
      </c>
      <c r="F589" s="1" t="s">
        <v>41</v>
      </c>
      <c r="G589" s="1" t="s">
        <v>31</v>
      </c>
    </row>
    <row r="590" spans="1:7" x14ac:dyDescent="0.25">
      <c r="A590" s="1" t="s">
        <v>20</v>
      </c>
      <c r="B590" s="1" t="s">
        <v>376</v>
      </c>
      <c r="C590" s="1" t="s">
        <v>997</v>
      </c>
      <c r="D590" s="1" t="s">
        <v>29</v>
      </c>
      <c r="E590" s="1" t="s">
        <v>30</v>
      </c>
      <c r="F590" s="1" t="s">
        <v>41</v>
      </c>
      <c r="G590" s="1" t="s">
        <v>31</v>
      </c>
    </row>
    <row r="591" spans="1:7" x14ac:dyDescent="0.25">
      <c r="A591" s="1" t="s">
        <v>20</v>
      </c>
      <c r="B591" s="1" t="s">
        <v>376</v>
      </c>
      <c r="C591" s="1" t="s">
        <v>998</v>
      </c>
      <c r="D591" s="1" t="s">
        <v>29</v>
      </c>
      <c r="E591" s="1" t="s">
        <v>30</v>
      </c>
      <c r="F591" s="1" t="s">
        <v>41</v>
      </c>
      <c r="G591" s="1" t="s">
        <v>31</v>
      </c>
    </row>
    <row r="592" spans="1:7" x14ac:dyDescent="0.25">
      <c r="A592" s="1" t="s">
        <v>20</v>
      </c>
      <c r="B592" s="1" t="s">
        <v>376</v>
      </c>
      <c r="C592" s="1" t="s">
        <v>999</v>
      </c>
      <c r="D592" s="1" t="s">
        <v>29</v>
      </c>
      <c r="E592" s="1" t="s">
        <v>30</v>
      </c>
      <c r="F592" s="1" t="s">
        <v>41</v>
      </c>
      <c r="G592" s="1" t="s">
        <v>31</v>
      </c>
    </row>
    <row r="593" spans="1:7" x14ac:dyDescent="0.25">
      <c r="A593" s="1" t="s">
        <v>20</v>
      </c>
      <c r="B593" s="1" t="s">
        <v>376</v>
      </c>
      <c r="C593" s="1" t="s">
        <v>1000</v>
      </c>
      <c r="D593" s="1" t="s">
        <v>29</v>
      </c>
      <c r="E593" s="1" t="s">
        <v>30</v>
      </c>
      <c r="F593" s="1" t="s">
        <v>41</v>
      </c>
      <c r="G593" s="1" t="s">
        <v>31</v>
      </c>
    </row>
    <row r="594" spans="1:7" x14ac:dyDescent="0.25">
      <c r="A594" s="1" t="s">
        <v>20</v>
      </c>
      <c r="B594" s="1" t="s">
        <v>376</v>
      </c>
      <c r="C594" s="1" t="s">
        <v>1001</v>
      </c>
      <c r="D594" s="1" t="s">
        <v>29</v>
      </c>
      <c r="E594" s="1" t="s">
        <v>30</v>
      </c>
      <c r="F594" s="1" t="s">
        <v>41</v>
      </c>
      <c r="G594" s="1" t="s">
        <v>31</v>
      </c>
    </row>
    <row r="595" spans="1:7" x14ac:dyDescent="0.25">
      <c r="A595" s="1" t="s">
        <v>20</v>
      </c>
      <c r="B595" s="1" t="s">
        <v>376</v>
      </c>
      <c r="C595" s="1" t="s">
        <v>1002</v>
      </c>
      <c r="D595" s="1" t="s">
        <v>29</v>
      </c>
      <c r="E595" s="1" t="s">
        <v>30</v>
      </c>
      <c r="F595" s="1" t="s">
        <v>41</v>
      </c>
      <c r="G595" s="1" t="s">
        <v>31</v>
      </c>
    </row>
    <row r="596" spans="1:7" x14ac:dyDescent="0.25">
      <c r="A596" s="1" t="s">
        <v>20</v>
      </c>
      <c r="B596" s="1" t="s">
        <v>376</v>
      </c>
      <c r="C596" s="1" t="s">
        <v>1003</v>
      </c>
      <c r="D596" s="1" t="s">
        <v>29</v>
      </c>
      <c r="E596" s="1" t="s">
        <v>30</v>
      </c>
      <c r="F596" s="1" t="s">
        <v>41</v>
      </c>
      <c r="G596" s="1" t="s">
        <v>31</v>
      </c>
    </row>
    <row r="597" spans="1:7" x14ac:dyDescent="0.25">
      <c r="A597" s="1" t="s">
        <v>20</v>
      </c>
      <c r="B597" s="1" t="s">
        <v>376</v>
      </c>
      <c r="C597" s="1" t="s">
        <v>1004</v>
      </c>
      <c r="D597" s="1" t="s">
        <v>29</v>
      </c>
      <c r="E597" s="1" t="s">
        <v>30</v>
      </c>
      <c r="F597" s="1" t="s">
        <v>41</v>
      </c>
      <c r="G597" s="1" t="s">
        <v>31</v>
      </c>
    </row>
    <row r="598" spans="1:7" x14ac:dyDescent="0.25">
      <c r="A598" s="1" t="s">
        <v>20</v>
      </c>
      <c r="B598" s="1" t="s">
        <v>376</v>
      </c>
      <c r="C598" s="1" t="s">
        <v>1005</v>
      </c>
      <c r="D598" s="1" t="s">
        <v>29</v>
      </c>
      <c r="E598" s="1" t="s">
        <v>30</v>
      </c>
      <c r="F598" s="1" t="s">
        <v>41</v>
      </c>
      <c r="G598" s="1" t="s">
        <v>31</v>
      </c>
    </row>
    <row r="599" spans="1:7" x14ac:dyDescent="0.25">
      <c r="A599" s="1" t="s">
        <v>20</v>
      </c>
      <c r="B599" s="1" t="s">
        <v>376</v>
      </c>
      <c r="C599" s="1" t="s">
        <v>1006</v>
      </c>
      <c r="D599" s="1" t="s">
        <v>29</v>
      </c>
      <c r="E599" s="1" t="s">
        <v>30</v>
      </c>
      <c r="F599" s="1" t="s">
        <v>41</v>
      </c>
      <c r="G599" s="1" t="s">
        <v>31</v>
      </c>
    </row>
    <row r="600" spans="1:7" x14ac:dyDescent="0.25">
      <c r="A600" s="1" t="s">
        <v>20</v>
      </c>
      <c r="B600" s="1" t="s">
        <v>376</v>
      </c>
      <c r="C600" s="1" t="s">
        <v>1007</v>
      </c>
      <c r="D600" s="1" t="s">
        <v>29</v>
      </c>
      <c r="E600" s="1" t="s">
        <v>30</v>
      </c>
      <c r="F600" s="1" t="s">
        <v>41</v>
      </c>
      <c r="G600" s="1" t="s">
        <v>31</v>
      </c>
    </row>
    <row r="601" spans="1:7" x14ac:dyDescent="0.25">
      <c r="A601" s="1" t="s">
        <v>20</v>
      </c>
      <c r="B601" s="1" t="s">
        <v>376</v>
      </c>
      <c r="C601" s="1" t="s">
        <v>1008</v>
      </c>
      <c r="D601" s="1" t="s">
        <v>29</v>
      </c>
      <c r="E601" s="1" t="s">
        <v>30</v>
      </c>
      <c r="F601" s="1" t="s">
        <v>41</v>
      </c>
      <c r="G601" s="1" t="s">
        <v>31</v>
      </c>
    </row>
    <row r="602" spans="1:7" x14ac:dyDescent="0.25">
      <c r="A602" s="1" t="s">
        <v>20</v>
      </c>
      <c r="B602" s="1" t="s">
        <v>376</v>
      </c>
      <c r="C602" s="1" t="s">
        <v>1009</v>
      </c>
      <c r="D602" s="1" t="s">
        <v>29</v>
      </c>
      <c r="E602" s="1" t="s">
        <v>30</v>
      </c>
      <c r="F602" s="1" t="s">
        <v>41</v>
      </c>
      <c r="G602" s="1" t="s">
        <v>31</v>
      </c>
    </row>
    <row r="603" spans="1:7" x14ac:dyDescent="0.25">
      <c r="A603" s="1" t="s">
        <v>20</v>
      </c>
      <c r="B603" s="1" t="s">
        <v>376</v>
      </c>
      <c r="C603" s="1" t="s">
        <v>1010</v>
      </c>
      <c r="D603" s="1" t="s">
        <v>29</v>
      </c>
      <c r="E603" s="1" t="s">
        <v>30</v>
      </c>
      <c r="F603" s="1" t="s">
        <v>41</v>
      </c>
      <c r="G603" s="1" t="s">
        <v>31</v>
      </c>
    </row>
    <row r="604" spans="1:7" x14ac:dyDescent="0.25">
      <c r="A604" s="1" t="s">
        <v>20</v>
      </c>
      <c r="B604" s="1" t="s">
        <v>376</v>
      </c>
      <c r="C604" s="1" t="s">
        <v>1011</v>
      </c>
      <c r="D604" s="1" t="s">
        <v>29</v>
      </c>
      <c r="E604" s="1" t="s">
        <v>30</v>
      </c>
      <c r="F604" s="1" t="s">
        <v>41</v>
      </c>
      <c r="G604" s="1" t="s">
        <v>31</v>
      </c>
    </row>
    <row r="605" spans="1:7" x14ac:dyDescent="0.25">
      <c r="A605" s="1" t="s">
        <v>20</v>
      </c>
      <c r="B605" s="1" t="s">
        <v>376</v>
      </c>
      <c r="C605" s="1" t="s">
        <v>1012</v>
      </c>
      <c r="D605" s="1" t="s">
        <v>29</v>
      </c>
      <c r="E605" s="1" t="s">
        <v>30</v>
      </c>
      <c r="F605" s="1" t="s">
        <v>41</v>
      </c>
      <c r="G605" s="1" t="s">
        <v>31</v>
      </c>
    </row>
    <row r="606" spans="1:7" x14ac:dyDescent="0.25">
      <c r="A606" s="1" t="s">
        <v>20</v>
      </c>
      <c r="B606" s="1" t="s">
        <v>376</v>
      </c>
      <c r="C606" s="1" t="s">
        <v>1013</v>
      </c>
      <c r="D606" s="1" t="s">
        <v>29</v>
      </c>
      <c r="E606" s="1" t="s">
        <v>30</v>
      </c>
      <c r="F606" s="1" t="s">
        <v>41</v>
      </c>
      <c r="G606" s="1" t="s">
        <v>31</v>
      </c>
    </row>
    <row r="607" spans="1:7" x14ac:dyDescent="0.25">
      <c r="A607" s="1" t="s">
        <v>20</v>
      </c>
      <c r="B607" s="1" t="s">
        <v>376</v>
      </c>
      <c r="C607" s="1" t="s">
        <v>1014</v>
      </c>
      <c r="D607" s="1" t="s">
        <v>29</v>
      </c>
      <c r="E607" s="1" t="s">
        <v>30</v>
      </c>
      <c r="F607" s="1" t="s">
        <v>41</v>
      </c>
      <c r="G607" s="1" t="s">
        <v>31</v>
      </c>
    </row>
    <row r="608" spans="1:7" x14ac:dyDescent="0.25">
      <c r="A608" s="1" t="s">
        <v>20</v>
      </c>
      <c r="B608" s="1" t="s">
        <v>376</v>
      </c>
      <c r="C608" s="1" t="s">
        <v>1015</v>
      </c>
      <c r="D608" s="1" t="s">
        <v>29</v>
      </c>
      <c r="E608" s="1" t="s">
        <v>30</v>
      </c>
      <c r="F608" s="1" t="s">
        <v>41</v>
      </c>
      <c r="G608" s="1" t="s">
        <v>31</v>
      </c>
    </row>
    <row r="609" spans="1:7" x14ac:dyDescent="0.25">
      <c r="A609" s="1" t="s">
        <v>20</v>
      </c>
      <c r="B609" s="1" t="s">
        <v>376</v>
      </c>
      <c r="C609" s="1" t="s">
        <v>1016</v>
      </c>
      <c r="D609" s="1" t="s">
        <v>29</v>
      </c>
      <c r="E609" s="1" t="s">
        <v>30</v>
      </c>
      <c r="F609" s="1" t="s">
        <v>41</v>
      </c>
      <c r="G609" s="1" t="s">
        <v>31</v>
      </c>
    </row>
    <row r="610" spans="1:7" x14ac:dyDescent="0.25">
      <c r="A610" s="1" t="s">
        <v>20</v>
      </c>
      <c r="B610" s="1" t="s">
        <v>376</v>
      </c>
      <c r="C610" s="1" t="s">
        <v>1017</v>
      </c>
      <c r="D610" s="1" t="s">
        <v>29</v>
      </c>
      <c r="E610" s="1" t="s">
        <v>30</v>
      </c>
      <c r="F610" s="1" t="s">
        <v>41</v>
      </c>
      <c r="G610" s="1" t="s">
        <v>31</v>
      </c>
    </row>
    <row r="611" spans="1:7" x14ac:dyDescent="0.25">
      <c r="A611" s="1" t="s">
        <v>20</v>
      </c>
      <c r="B611" s="1" t="s">
        <v>376</v>
      </c>
      <c r="C611" s="1" t="s">
        <v>1018</v>
      </c>
      <c r="D611" s="1" t="s">
        <v>29</v>
      </c>
      <c r="E611" s="1" t="s">
        <v>30</v>
      </c>
      <c r="F611" s="1" t="s">
        <v>41</v>
      </c>
      <c r="G611" s="1" t="s">
        <v>31</v>
      </c>
    </row>
    <row r="612" spans="1:7" x14ac:dyDescent="0.25">
      <c r="A612" s="1" t="s">
        <v>20</v>
      </c>
      <c r="B612" s="1" t="s">
        <v>376</v>
      </c>
      <c r="C612" s="1" t="s">
        <v>1019</v>
      </c>
      <c r="D612" s="1" t="s">
        <v>29</v>
      </c>
      <c r="E612" s="1" t="s">
        <v>30</v>
      </c>
      <c r="F612" s="1" t="s">
        <v>41</v>
      </c>
      <c r="G612" s="1" t="s">
        <v>31</v>
      </c>
    </row>
    <row r="613" spans="1:7" x14ac:dyDescent="0.25">
      <c r="A613" s="1" t="s">
        <v>20</v>
      </c>
      <c r="B613" s="1" t="s">
        <v>376</v>
      </c>
      <c r="C613" s="1" t="s">
        <v>1020</v>
      </c>
      <c r="D613" s="1" t="s">
        <v>29</v>
      </c>
      <c r="E613" s="1" t="s">
        <v>30</v>
      </c>
      <c r="F613" s="1" t="s">
        <v>41</v>
      </c>
      <c r="G613" s="1" t="s">
        <v>31</v>
      </c>
    </row>
    <row r="614" spans="1:7" x14ac:dyDescent="0.25">
      <c r="A614" s="1" t="s">
        <v>20</v>
      </c>
      <c r="B614" s="1" t="s">
        <v>376</v>
      </c>
      <c r="C614" s="1" t="s">
        <v>1021</v>
      </c>
      <c r="D614" s="1" t="s">
        <v>29</v>
      </c>
      <c r="E614" s="1" t="s">
        <v>30</v>
      </c>
      <c r="F614" s="1" t="s">
        <v>41</v>
      </c>
      <c r="G614" s="1" t="s">
        <v>31</v>
      </c>
    </row>
    <row r="615" spans="1:7" x14ac:dyDescent="0.25">
      <c r="A615" s="1" t="s">
        <v>20</v>
      </c>
      <c r="B615" s="1" t="s">
        <v>376</v>
      </c>
      <c r="C615" s="1" t="s">
        <v>1022</v>
      </c>
      <c r="D615" s="1" t="s">
        <v>29</v>
      </c>
      <c r="E615" s="1" t="s">
        <v>30</v>
      </c>
      <c r="F615" s="1" t="s">
        <v>41</v>
      </c>
      <c r="G615" s="1" t="s">
        <v>31</v>
      </c>
    </row>
    <row r="616" spans="1:7" x14ac:dyDescent="0.25">
      <c r="A616" s="1" t="s">
        <v>20</v>
      </c>
      <c r="B616" s="1" t="s">
        <v>376</v>
      </c>
      <c r="C616" s="1" t="s">
        <v>1023</v>
      </c>
      <c r="D616" s="1" t="s">
        <v>29</v>
      </c>
      <c r="E616" s="1" t="s">
        <v>30</v>
      </c>
      <c r="F616" s="1" t="s">
        <v>41</v>
      </c>
      <c r="G616" s="1" t="s">
        <v>31</v>
      </c>
    </row>
    <row r="617" spans="1:7" x14ac:dyDescent="0.25">
      <c r="A617" s="1" t="s">
        <v>20</v>
      </c>
      <c r="B617" s="1" t="s">
        <v>376</v>
      </c>
      <c r="C617" s="1" t="s">
        <v>1024</v>
      </c>
      <c r="D617" s="1" t="s">
        <v>29</v>
      </c>
      <c r="E617" s="1" t="s">
        <v>30</v>
      </c>
      <c r="F617" s="1" t="s">
        <v>41</v>
      </c>
      <c r="G617" s="1" t="s">
        <v>31</v>
      </c>
    </row>
    <row r="618" spans="1:7" x14ac:dyDescent="0.25">
      <c r="A618" s="1" t="s">
        <v>20</v>
      </c>
      <c r="B618" s="1" t="s">
        <v>376</v>
      </c>
      <c r="C618" s="1" t="s">
        <v>1025</v>
      </c>
      <c r="D618" s="1" t="s">
        <v>29</v>
      </c>
      <c r="E618" s="1" t="s">
        <v>30</v>
      </c>
      <c r="F618" s="1" t="s">
        <v>41</v>
      </c>
      <c r="G618" s="1" t="s">
        <v>31</v>
      </c>
    </row>
    <row r="619" spans="1:7" x14ac:dyDescent="0.25">
      <c r="A619" s="1" t="s">
        <v>20</v>
      </c>
      <c r="B619" s="1" t="s">
        <v>376</v>
      </c>
      <c r="C619" s="1" t="s">
        <v>1026</v>
      </c>
      <c r="D619" s="1" t="s">
        <v>29</v>
      </c>
      <c r="E619" s="1" t="s">
        <v>30</v>
      </c>
      <c r="F619" s="1" t="s">
        <v>41</v>
      </c>
      <c r="G619" s="1" t="s">
        <v>31</v>
      </c>
    </row>
    <row r="620" spans="1:7" x14ac:dyDescent="0.25">
      <c r="A620" s="1" t="s">
        <v>20</v>
      </c>
      <c r="B620" s="1" t="s">
        <v>376</v>
      </c>
      <c r="C620" s="1" t="s">
        <v>1027</v>
      </c>
      <c r="D620" s="1" t="s">
        <v>29</v>
      </c>
      <c r="E620" s="1" t="s">
        <v>30</v>
      </c>
      <c r="F620" s="1" t="s">
        <v>41</v>
      </c>
      <c r="G620" s="1" t="s">
        <v>31</v>
      </c>
    </row>
    <row r="621" spans="1:7" x14ac:dyDescent="0.25">
      <c r="A621" s="1" t="s">
        <v>20</v>
      </c>
      <c r="B621" s="1" t="s">
        <v>376</v>
      </c>
      <c r="C621" s="1" t="s">
        <v>1028</v>
      </c>
      <c r="D621" s="1" t="s">
        <v>29</v>
      </c>
      <c r="E621" s="1" t="s">
        <v>30</v>
      </c>
      <c r="F621" s="1" t="s">
        <v>41</v>
      </c>
      <c r="G621" s="1" t="s">
        <v>31</v>
      </c>
    </row>
    <row r="622" spans="1:7" x14ac:dyDescent="0.25">
      <c r="A622" s="1" t="s">
        <v>20</v>
      </c>
      <c r="B622" s="1" t="s">
        <v>376</v>
      </c>
      <c r="C622" s="1" t="s">
        <v>1029</v>
      </c>
      <c r="D622" s="1" t="s">
        <v>29</v>
      </c>
      <c r="E622" s="1" t="s">
        <v>30</v>
      </c>
      <c r="F622" s="1" t="s">
        <v>41</v>
      </c>
      <c r="G622" s="1" t="s">
        <v>31</v>
      </c>
    </row>
    <row r="623" spans="1:7" x14ac:dyDescent="0.25">
      <c r="A623" s="1" t="s">
        <v>20</v>
      </c>
      <c r="B623" s="1" t="s">
        <v>376</v>
      </c>
      <c r="C623" s="1" t="s">
        <v>1030</v>
      </c>
      <c r="D623" s="1" t="s">
        <v>29</v>
      </c>
      <c r="E623" s="1" t="s">
        <v>30</v>
      </c>
      <c r="F623" s="1" t="s">
        <v>41</v>
      </c>
      <c r="G623" s="1" t="s">
        <v>31</v>
      </c>
    </row>
    <row r="624" spans="1:7" x14ac:dyDescent="0.25">
      <c r="A624" s="1" t="s">
        <v>20</v>
      </c>
      <c r="B624" s="1" t="s">
        <v>376</v>
      </c>
      <c r="C624" s="1" t="s">
        <v>1031</v>
      </c>
      <c r="D624" s="1" t="s">
        <v>29</v>
      </c>
      <c r="E624" s="1" t="s">
        <v>30</v>
      </c>
      <c r="F624" s="1" t="s">
        <v>41</v>
      </c>
      <c r="G624" s="1" t="s">
        <v>31</v>
      </c>
    </row>
    <row r="625" spans="1:7" x14ac:dyDescent="0.25">
      <c r="A625" s="1" t="s">
        <v>20</v>
      </c>
      <c r="B625" s="1" t="s">
        <v>376</v>
      </c>
      <c r="C625" s="1" t="s">
        <v>1032</v>
      </c>
      <c r="D625" s="1" t="s">
        <v>29</v>
      </c>
      <c r="E625" s="1" t="s">
        <v>30</v>
      </c>
      <c r="F625" s="1" t="s">
        <v>41</v>
      </c>
      <c r="G625" s="1" t="s">
        <v>31</v>
      </c>
    </row>
    <row r="626" spans="1:7" x14ac:dyDescent="0.25">
      <c r="A626" s="1" t="s">
        <v>20</v>
      </c>
      <c r="B626" s="1" t="s">
        <v>376</v>
      </c>
      <c r="C626" s="1" t="s">
        <v>1033</v>
      </c>
      <c r="D626" s="1" t="s">
        <v>29</v>
      </c>
      <c r="E626" s="1" t="s">
        <v>30</v>
      </c>
      <c r="F626" s="1" t="s">
        <v>41</v>
      </c>
      <c r="G626" s="1" t="s">
        <v>31</v>
      </c>
    </row>
    <row r="627" spans="1:7" x14ac:dyDescent="0.25">
      <c r="A627" s="1" t="s">
        <v>20</v>
      </c>
      <c r="B627" s="1" t="s">
        <v>376</v>
      </c>
      <c r="C627" s="1" t="s">
        <v>1034</v>
      </c>
      <c r="D627" s="1" t="s">
        <v>29</v>
      </c>
      <c r="E627" s="1" t="s">
        <v>30</v>
      </c>
      <c r="F627" s="1" t="s">
        <v>41</v>
      </c>
      <c r="G627" s="1" t="s">
        <v>31</v>
      </c>
    </row>
    <row r="628" spans="1:7" x14ac:dyDescent="0.25">
      <c r="A628" s="1" t="s">
        <v>20</v>
      </c>
      <c r="B628" s="1" t="s">
        <v>376</v>
      </c>
      <c r="C628" s="1" t="s">
        <v>1035</v>
      </c>
      <c r="D628" s="1" t="s">
        <v>29</v>
      </c>
      <c r="E628" s="1" t="s">
        <v>30</v>
      </c>
      <c r="F628" s="1" t="s">
        <v>41</v>
      </c>
      <c r="G628" s="1" t="s">
        <v>31</v>
      </c>
    </row>
    <row r="629" spans="1:7" x14ac:dyDescent="0.25">
      <c r="A629" s="1" t="s">
        <v>20</v>
      </c>
      <c r="B629" s="1" t="s">
        <v>376</v>
      </c>
      <c r="C629" s="1" t="s">
        <v>1036</v>
      </c>
      <c r="D629" s="1" t="s">
        <v>29</v>
      </c>
      <c r="E629" s="1" t="s">
        <v>30</v>
      </c>
      <c r="F629" s="1" t="s">
        <v>41</v>
      </c>
      <c r="G629" s="1" t="s">
        <v>31</v>
      </c>
    </row>
    <row r="630" spans="1:7" x14ac:dyDescent="0.25">
      <c r="A630" s="1" t="s">
        <v>20</v>
      </c>
      <c r="B630" s="1" t="s">
        <v>376</v>
      </c>
      <c r="C630" s="1" t="s">
        <v>1037</v>
      </c>
      <c r="D630" s="1" t="s">
        <v>29</v>
      </c>
      <c r="E630" s="1" t="s">
        <v>30</v>
      </c>
      <c r="F630" s="1" t="s">
        <v>41</v>
      </c>
      <c r="G630" s="1" t="s">
        <v>31</v>
      </c>
    </row>
    <row r="631" spans="1:7" x14ac:dyDescent="0.25">
      <c r="A631" s="1" t="s">
        <v>20</v>
      </c>
      <c r="B631" s="1" t="s">
        <v>376</v>
      </c>
      <c r="C631" s="1" t="s">
        <v>1038</v>
      </c>
      <c r="D631" s="1" t="s">
        <v>29</v>
      </c>
      <c r="E631" s="1" t="s">
        <v>30</v>
      </c>
      <c r="F631" s="1" t="s">
        <v>41</v>
      </c>
      <c r="G631" s="1" t="s">
        <v>31</v>
      </c>
    </row>
    <row r="632" spans="1:7" x14ac:dyDescent="0.25">
      <c r="A632" s="1" t="s">
        <v>20</v>
      </c>
      <c r="B632" s="1" t="s">
        <v>376</v>
      </c>
      <c r="C632" s="1" t="s">
        <v>1039</v>
      </c>
      <c r="D632" s="1" t="s">
        <v>29</v>
      </c>
      <c r="E632" s="1" t="s">
        <v>30</v>
      </c>
      <c r="F632" s="1" t="s">
        <v>41</v>
      </c>
      <c r="G632" s="1" t="s">
        <v>31</v>
      </c>
    </row>
    <row r="633" spans="1:7" x14ac:dyDescent="0.25">
      <c r="A633" s="1" t="s">
        <v>20</v>
      </c>
      <c r="B633" s="1" t="s">
        <v>376</v>
      </c>
      <c r="C633" s="1" t="s">
        <v>1040</v>
      </c>
      <c r="D633" s="1" t="s">
        <v>29</v>
      </c>
      <c r="E633" s="1" t="s">
        <v>30</v>
      </c>
      <c r="F633" s="1" t="s">
        <v>41</v>
      </c>
      <c r="G633" s="1" t="s">
        <v>31</v>
      </c>
    </row>
    <row r="634" spans="1:7" x14ac:dyDescent="0.25">
      <c r="A634" s="1" t="s">
        <v>20</v>
      </c>
      <c r="B634" s="1" t="s">
        <v>376</v>
      </c>
      <c r="C634" s="1" t="s">
        <v>1041</v>
      </c>
      <c r="D634" s="1" t="s">
        <v>29</v>
      </c>
      <c r="E634" s="1" t="s">
        <v>30</v>
      </c>
      <c r="F634" s="1" t="s">
        <v>41</v>
      </c>
      <c r="G634" s="1" t="s">
        <v>31</v>
      </c>
    </row>
    <row r="635" spans="1:7" x14ac:dyDescent="0.25">
      <c r="A635" s="1" t="s">
        <v>20</v>
      </c>
      <c r="B635" s="1" t="s">
        <v>376</v>
      </c>
      <c r="C635" s="1" t="s">
        <v>1042</v>
      </c>
      <c r="D635" s="1" t="s">
        <v>29</v>
      </c>
      <c r="E635" s="1" t="s">
        <v>30</v>
      </c>
      <c r="F635" s="1" t="s">
        <v>41</v>
      </c>
      <c r="G635" s="1" t="s">
        <v>31</v>
      </c>
    </row>
    <row r="636" spans="1:7" x14ac:dyDescent="0.25">
      <c r="A636" s="1" t="s">
        <v>20</v>
      </c>
      <c r="B636" s="1" t="s">
        <v>376</v>
      </c>
      <c r="C636" s="1" t="s">
        <v>1043</v>
      </c>
      <c r="D636" s="1" t="s">
        <v>29</v>
      </c>
      <c r="E636" s="1" t="s">
        <v>30</v>
      </c>
      <c r="F636" s="1" t="s">
        <v>41</v>
      </c>
      <c r="G636" s="1" t="s">
        <v>31</v>
      </c>
    </row>
    <row r="637" spans="1:7" x14ac:dyDescent="0.25">
      <c r="A637" s="1" t="s">
        <v>20</v>
      </c>
      <c r="B637" s="1" t="s">
        <v>376</v>
      </c>
      <c r="C637" s="1" t="s">
        <v>1044</v>
      </c>
      <c r="D637" s="1" t="s">
        <v>29</v>
      </c>
      <c r="E637" s="1" t="s">
        <v>30</v>
      </c>
      <c r="F637" s="1" t="s">
        <v>41</v>
      </c>
      <c r="G637" s="1" t="s">
        <v>31</v>
      </c>
    </row>
    <row r="638" spans="1:7" x14ac:dyDescent="0.25">
      <c r="A638" s="1" t="s">
        <v>20</v>
      </c>
      <c r="B638" s="1" t="s">
        <v>376</v>
      </c>
      <c r="C638" s="1" t="s">
        <v>1045</v>
      </c>
      <c r="D638" s="1" t="s">
        <v>29</v>
      </c>
      <c r="E638" s="1" t="s">
        <v>30</v>
      </c>
      <c r="F638" s="1" t="s">
        <v>41</v>
      </c>
      <c r="G638" s="1" t="s">
        <v>31</v>
      </c>
    </row>
    <row r="639" spans="1:7" x14ac:dyDescent="0.25">
      <c r="A639" s="1" t="s">
        <v>20</v>
      </c>
      <c r="B639" s="1" t="s">
        <v>376</v>
      </c>
      <c r="C639" s="1" t="s">
        <v>1046</v>
      </c>
      <c r="D639" s="1" t="s">
        <v>29</v>
      </c>
      <c r="E639" s="1" t="s">
        <v>30</v>
      </c>
      <c r="F639" s="1" t="s">
        <v>41</v>
      </c>
      <c r="G639" s="1" t="s">
        <v>31</v>
      </c>
    </row>
    <row r="640" spans="1:7" x14ac:dyDescent="0.25">
      <c r="A640" s="1" t="s">
        <v>20</v>
      </c>
      <c r="B640" s="1" t="s">
        <v>376</v>
      </c>
      <c r="C640" s="1" t="s">
        <v>1047</v>
      </c>
      <c r="D640" s="1" t="s">
        <v>29</v>
      </c>
      <c r="E640" s="1" t="s">
        <v>30</v>
      </c>
      <c r="F640" s="1" t="s">
        <v>41</v>
      </c>
      <c r="G640" s="1" t="s">
        <v>31</v>
      </c>
    </row>
    <row r="641" spans="1:7" x14ac:dyDescent="0.25">
      <c r="A641" s="1" t="s">
        <v>20</v>
      </c>
      <c r="B641" s="1" t="s">
        <v>376</v>
      </c>
      <c r="C641" s="1" t="s">
        <v>1048</v>
      </c>
      <c r="D641" s="1" t="s">
        <v>29</v>
      </c>
      <c r="E641" s="1" t="s">
        <v>30</v>
      </c>
      <c r="F641" s="1" t="s">
        <v>41</v>
      </c>
      <c r="G641" s="1" t="s">
        <v>31</v>
      </c>
    </row>
    <row r="642" spans="1:7" x14ac:dyDescent="0.25">
      <c r="A642" s="1" t="s">
        <v>20</v>
      </c>
      <c r="B642" s="1" t="s">
        <v>376</v>
      </c>
      <c r="C642" s="1" t="s">
        <v>1049</v>
      </c>
      <c r="D642" s="1" t="s">
        <v>29</v>
      </c>
      <c r="E642" s="1" t="s">
        <v>30</v>
      </c>
      <c r="F642" s="1" t="s">
        <v>41</v>
      </c>
      <c r="G642" s="1" t="s">
        <v>31</v>
      </c>
    </row>
    <row r="643" spans="1:7" x14ac:dyDescent="0.25">
      <c r="A643" s="1" t="s">
        <v>20</v>
      </c>
      <c r="B643" s="1" t="s">
        <v>376</v>
      </c>
      <c r="C643" s="1" t="s">
        <v>1050</v>
      </c>
      <c r="D643" s="1" t="s">
        <v>29</v>
      </c>
      <c r="E643" s="1" t="s">
        <v>30</v>
      </c>
      <c r="F643" s="1" t="s">
        <v>41</v>
      </c>
      <c r="G643" s="1" t="s">
        <v>31</v>
      </c>
    </row>
    <row r="644" spans="1:7" x14ac:dyDescent="0.25">
      <c r="A644" s="1" t="s">
        <v>20</v>
      </c>
      <c r="B644" s="1" t="s">
        <v>376</v>
      </c>
      <c r="C644" s="1" t="s">
        <v>1051</v>
      </c>
      <c r="D644" s="1" t="s">
        <v>29</v>
      </c>
      <c r="E644" s="1" t="s">
        <v>30</v>
      </c>
      <c r="F644" s="1" t="s">
        <v>41</v>
      </c>
      <c r="G644" s="1" t="s">
        <v>31</v>
      </c>
    </row>
    <row r="645" spans="1:7" x14ac:dyDescent="0.25">
      <c r="A645" s="1" t="s">
        <v>20</v>
      </c>
      <c r="B645" s="1" t="s">
        <v>376</v>
      </c>
      <c r="C645" s="1" t="s">
        <v>1052</v>
      </c>
      <c r="D645" s="1" t="s">
        <v>29</v>
      </c>
      <c r="E645" s="1" t="s">
        <v>30</v>
      </c>
      <c r="F645" s="1" t="s">
        <v>41</v>
      </c>
      <c r="G645" s="1" t="s">
        <v>31</v>
      </c>
    </row>
    <row r="646" spans="1:7" x14ac:dyDescent="0.25">
      <c r="A646" s="1" t="s">
        <v>20</v>
      </c>
      <c r="B646" s="1" t="s">
        <v>376</v>
      </c>
      <c r="C646" s="1" t="s">
        <v>1053</v>
      </c>
      <c r="D646" s="1" t="s">
        <v>29</v>
      </c>
      <c r="E646" s="1" t="s">
        <v>30</v>
      </c>
      <c r="F646" s="1" t="s">
        <v>41</v>
      </c>
      <c r="G646" s="1" t="s">
        <v>31</v>
      </c>
    </row>
    <row r="647" spans="1:7" x14ac:dyDescent="0.25">
      <c r="A647" s="1" t="s">
        <v>20</v>
      </c>
      <c r="B647" s="1" t="s">
        <v>376</v>
      </c>
      <c r="C647" s="1" t="s">
        <v>1054</v>
      </c>
      <c r="D647" s="1" t="s">
        <v>29</v>
      </c>
      <c r="E647" s="1" t="s">
        <v>30</v>
      </c>
      <c r="F647" s="1" t="s">
        <v>41</v>
      </c>
      <c r="G647" s="1" t="s">
        <v>31</v>
      </c>
    </row>
    <row r="648" spans="1:7" x14ac:dyDescent="0.25">
      <c r="A648" s="1" t="s">
        <v>20</v>
      </c>
      <c r="B648" s="1" t="s">
        <v>376</v>
      </c>
      <c r="C648" s="1" t="s">
        <v>1055</v>
      </c>
      <c r="D648" s="1" t="s">
        <v>29</v>
      </c>
      <c r="E648" s="1" t="s">
        <v>30</v>
      </c>
      <c r="F648" s="1" t="s">
        <v>41</v>
      </c>
      <c r="G648" s="1" t="s">
        <v>31</v>
      </c>
    </row>
    <row r="649" spans="1:7" x14ac:dyDescent="0.25">
      <c r="A649" s="1" t="s">
        <v>20</v>
      </c>
      <c r="B649" s="1" t="s">
        <v>376</v>
      </c>
      <c r="C649" s="1" t="s">
        <v>1056</v>
      </c>
      <c r="D649" s="1" t="s">
        <v>29</v>
      </c>
      <c r="E649" s="1" t="s">
        <v>30</v>
      </c>
      <c r="F649" s="1" t="s">
        <v>41</v>
      </c>
      <c r="G649" s="1" t="s">
        <v>31</v>
      </c>
    </row>
    <row r="650" spans="1:7" x14ac:dyDescent="0.25">
      <c r="A650" s="1" t="s">
        <v>20</v>
      </c>
      <c r="B650" s="1" t="s">
        <v>376</v>
      </c>
      <c r="C650" s="1" t="s">
        <v>1057</v>
      </c>
      <c r="D650" s="1" t="s">
        <v>29</v>
      </c>
      <c r="E650" s="1" t="s">
        <v>30</v>
      </c>
      <c r="F650" s="1" t="s">
        <v>41</v>
      </c>
      <c r="G650" s="1" t="s">
        <v>31</v>
      </c>
    </row>
    <row r="651" spans="1:7" x14ac:dyDescent="0.25">
      <c r="A651" s="1" t="s">
        <v>20</v>
      </c>
      <c r="B651" s="1" t="s">
        <v>376</v>
      </c>
      <c r="C651" s="1" t="s">
        <v>1058</v>
      </c>
      <c r="D651" s="1" t="s">
        <v>29</v>
      </c>
      <c r="E651" s="1" t="s">
        <v>30</v>
      </c>
      <c r="F651" s="1" t="s">
        <v>41</v>
      </c>
      <c r="G651" s="1" t="s">
        <v>31</v>
      </c>
    </row>
    <row r="652" spans="1:7" x14ac:dyDescent="0.25">
      <c r="A652" s="1" t="s">
        <v>20</v>
      </c>
      <c r="B652" s="1" t="s">
        <v>376</v>
      </c>
      <c r="C652" s="1" t="s">
        <v>1059</v>
      </c>
      <c r="D652" s="1" t="s">
        <v>29</v>
      </c>
      <c r="E652" s="1" t="s">
        <v>30</v>
      </c>
      <c r="F652" s="1" t="s">
        <v>41</v>
      </c>
      <c r="G652" s="1" t="s">
        <v>31</v>
      </c>
    </row>
    <row r="653" spans="1:7" x14ac:dyDescent="0.25">
      <c r="A653" s="1" t="s">
        <v>20</v>
      </c>
      <c r="B653" s="1" t="s">
        <v>376</v>
      </c>
      <c r="C653" s="1" t="s">
        <v>1060</v>
      </c>
      <c r="D653" s="1" t="s">
        <v>29</v>
      </c>
      <c r="E653" s="1" t="s">
        <v>30</v>
      </c>
      <c r="F653" s="1" t="s">
        <v>41</v>
      </c>
      <c r="G653" s="1" t="s">
        <v>31</v>
      </c>
    </row>
    <row r="654" spans="1:7" x14ac:dyDescent="0.25">
      <c r="A654" s="1" t="s">
        <v>20</v>
      </c>
      <c r="B654" s="1" t="s">
        <v>376</v>
      </c>
      <c r="C654" s="1" t="s">
        <v>1061</v>
      </c>
      <c r="D654" s="1" t="s">
        <v>29</v>
      </c>
      <c r="E654" s="1" t="s">
        <v>30</v>
      </c>
      <c r="F654" s="1" t="s">
        <v>41</v>
      </c>
      <c r="G654" s="1" t="s">
        <v>31</v>
      </c>
    </row>
    <row r="655" spans="1:7" x14ac:dyDescent="0.25">
      <c r="A655" s="1" t="s">
        <v>130</v>
      </c>
      <c r="B655" s="1" t="s">
        <v>378</v>
      </c>
      <c r="C655" s="1" t="s">
        <v>33</v>
      </c>
      <c r="D655" s="1" t="s">
        <v>29</v>
      </c>
      <c r="E655" s="1" t="s">
        <v>30</v>
      </c>
      <c r="F655" s="1" t="s">
        <v>41</v>
      </c>
      <c r="G655" s="1" t="s">
        <v>133</v>
      </c>
    </row>
    <row r="656" spans="1:7" x14ac:dyDescent="0.25">
      <c r="A656" s="1" t="s">
        <v>130</v>
      </c>
      <c r="B656" s="1" t="s">
        <v>378</v>
      </c>
      <c r="C656" s="1" t="s">
        <v>34</v>
      </c>
      <c r="D656" s="1" t="s">
        <v>29</v>
      </c>
      <c r="E656" s="1" t="s">
        <v>30</v>
      </c>
      <c r="F656" s="1" t="s">
        <v>41</v>
      </c>
      <c r="G656" s="1" t="s">
        <v>133</v>
      </c>
    </row>
    <row r="657" spans="1:7" x14ac:dyDescent="0.25">
      <c r="A657" s="1" t="s">
        <v>130</v>
      </c>
      <c r="B657" s="1" t="s">
        <v>378</v>
      </c>
      <c r="C657" s="1" t="s">
        <v>35</v>
      </c>
      <c r="D657" s="1" t="s">
        <v>29</v>
      </c>
      <c r="E657" s="1" t="s">
        <v>30</v>
      </c>
      <c r="F657" s="1" t="s">
        <v>41</v>
      </c>
      <c r="G657" s="1" t="s">
        <v>133</v>
      </c>
    </row>
    <row r="658" spans="1:7" x14ac:dyDescent="0.25">
      <c r="A658" s="1" t="s">
        <v>130</v>
      </c>
      <c r="B658" s="1" t="s">
        <v>378</v>
      </c>
      <c r="C658" s="1" t="s">
        <v>36</v>
      </c>
      <c r="D658" s="1" t="s">
        <v>29</v>
      </c>
      <c r="E658" s="1" t="s">
        <v>30</v>
      </c>
      <c r="F658" s="1" t="s">
        <v>41</v>
      </c>
      <c r="G658" s="1" t="s">
        <v>133</v>
      </c>
    </row>
    <row r="659" spans="1:7" x14ac:dyDescent="0.25">
      <c r="A659" s="1" t="s">
        <v>130</v>
      </c>
      <c r="B659" s="1" t="s">
        <v>378</v>
      </c>
      <c r="C659" s="1" t="s">
        <v>37</v>
      </c>
      <c r="D659" s="1" t="s">
        <v>29</v>
      </c>
      <c r="E659" s="1" t="s">
        <v>30</v>
      </c>
      <c r="F659" s="1" t="s">
        <v>41</v>
      </c>
      <c r="G659" s="1" t="s">
        <v>133</v>
      </c>
    </row>
    <row r="660" spans="1:7" x14ac:dyDescent="0.25">
      <c r="A660" s="1" t="s">
        <v>130</v>
      </c>
      <c r="B660" s="1" t="s">
        <v>378</v>
      </c>
      <c r="C660" s="1" t="s">
        <v>38</v>
      </c>
      <c r="D660" s="1" t="s">
        <v>29</v>
      </c>
      <c r="E660" s="1" t="s">
        <v>30</v>
      </c>
      <c r="F660" s="1" t="s">
        <v>41</v>
      </c>
      <c r="G660" s="1" t="s">
        <v>133</v>
      </c>
    </row>
    <row r="661" spans="1:7" x14ac:dyDescent="0.25">
      <c r="A661" s="1" t="s">
        <v>130</v>
      </c>
      <c r="B661" s="1" t="s">
        <v>378</v>
      </c>
      <c r="C661" s="1" t="s">
        <v>39</v>
      </c>
      <c r="D661" s="1" t="s">
        <v>29</v>
      </c>
      <c r="E661" s="1" t="s">
        <v>30</v>
      </c>
      <c r="F661" s="1" t="s">
        <v>41</v>
      </c>
      <c r="G661" s="1" t="s">
        <v>133</v>
      </c>
    </row>
    <row r="662" spans="1:7" x14ac:dyDescent="0.25">
      <c r="A662" s="1" t="s">
        <v>130</v>
      </c>
      <c r="B662" s="1" t="s">
        <v>378</v>
      </c>
      <c r="C662" s="1" t="s">
        <v>40</v>
      </c>
      <c r="D662" s="1" t="s">
        <v>29</v>
      </c>
      <c r="E662" s="1" t="s">
        <v>30</v>
      </c>
      <c r="F662" s="1" t="s">
        <v>41</v>
      </c>
      <c r="G662" s="1" t="s">
        <v>133</v>
      </c>
    </row>
    <row r="663" spans="1:7" x14ac:dyDescent="0.25">
      <c r="A663" s="1" t="s">
        <v>130</v>
      </c>
      <c r="B663" s="1" t="s">
        <v>378</v>
      </c>
      <c r="C663" s="1" t="s">
        <v>42</v>
      </c>
      <c r="D663" s="1" t="s">
        <v>29</v>
      </c>
      <c r="E663" s="1" t="s">
        <v>30</v>
      </c>
      <c r="F663" s="1" t="s">
        <v>41</v>
      </c>
      <c r="G663" s="1" t="s">
        <v>133</v>
      </c>
    </row>
    <row r="664" spans="1:7" x14ac:dyDescent="0.25">
      <c r="A664" s="1" t="s">
        <v>130</v>
      </c>
      <c r="B664" s="1" t="s">
        <v>378</v>
      </c>
      <c r="C664" s="1" t="s">
        <v>43</v>
      </c>
      <c r="D664" s="1" t="s">
        <v>29</v>
      </c>
      <c r="E664" s="1" t="s">
        <v>30</v>
      </c>
      <c r="F664" s="1" t="s">
        <v>41</v>
      </c>
      <c r="G664" s="1" t="s">
        <v>133</v>
      </c>
    </row>
    <row r="665" spans="1:7" x14ac:dyDescent="0.25">
      <c r="A665" s="1" t="s">
        <v>130</v>
      </c>
      <c r="B665" s="1" t="s">
        <v>378</v>
      </c>
      <c r="C665" s="1" t="s">
        <v>44</v>
      </c>
      <c r="D665" s="1" t="s">
        <v>29</v>
      </c>
      <c r="E665" s="1" t="s">
        <v>30</v>
      </c>
      <c r="F665" s="1" t="s">
        <v>41</v>
      </c>
      <c r="G665" s="1" t="s">
        <v>133</v>
      </c>
    </row>
    <row r="666" spans="1:7" x14ac:dyDescent="0.25">
      <c r="A666" s="1" t="s">
        <v>130</v>
      </c>
      <c r="B666" s="1" t="s">
        <v>378</v>
      </c>
      <c r="C666" s="1" t="s">
        <v>424</v>
      </c>
      <c r="D666" s="1" t="s">
        <v>29</v>
      </c>
      <c r="E666" s="1" t="s">
        <v>30</v>
      </c>
      <c r="F666" s="1" t="s">
        <v>41</v>
      </c>
      <c r="G666" s="1" t="s">
        <v>133</v>
      </c>
    </row>
    <row r="667" spans="1:7" x14ac:dyDescent="0.25">
      <c r="A667" s="1" t="s">
        <v>130</v>
      </c>
      <c r="B667" s="1" t="s">
        <v>378</v>
      </c>
      <c r="C667" s="1" t="s">
        <v>425</v>
      </c>
      <c r="D667" s="1" t="s">
        <v>29</v>
      </c>
      <c r="E667" s="1" t="s">
        <v>30</v>
      </c>
      <c r="F667" s="1" t="s">
        <v>41</v>
      </c>
      <c r="G667" s="1" t="s">
        <v>133</v>
      </c>
    </row>
    <row r="668" spans="1:7" x14ac:dyDescent="0.25">
      <c r="A668" s="1" t="s">
        <v>130</v>
      </c>
      <c r="B668" s="1" t="s">
        <v>378</v>
      </c>
      <c r="C668" s="1" t="s">
        <v>426</v>
      </c>
      <c r="D668" s="1" t="s">
        <v>29</v>
      </c>
      <c r="E668" s="1" t="s">
        <v>30</v>
      </c>
      <c r="F668" s="1" t="s">
        <v>41</v>
      </c>
      <c r="G668" s="1" t="s">
        <v>133</v>
      </c>
    </row>
    <row r="669" spans="1:7" x14ac:dyDescent="0.25">
      <c r="A669" s="1" t="s">
        <v>130</v>
      </c>
      <c r="B669" s="1" t="s">
        <v>378</v>
      </c>
      <c r="C669" s="1" t="s">
        <v>427</v>
      </c>
      <c r="D669" s="1" t="s">
        <v>29</v>
      </c>
      <c r="E669" s="1" t="s">
        <v>30</v>
      </c>
      <c r="F669" s="1" t="s">
        <v>41</v>
      </c>
      <c r="G669" s="1" t="s">
        <v>133</v>
      </c>
    </row>
    <row r="670" spans="1:7" x14ac:dyDescent="0.25">
      <c r="A670" s="1" t="s">
        <v>130</v>
      </c>
      <c r="B670" s="1" t="s">
        <v>378</v>
      </c>
      <c r="C670" s="1" t="s">
        <v>428</v>
      </c>
      <c r="D670" s="1" t="s">
        <v>29</v>
      </c>
      <c r="E670" s="1" t="s">
        <v>30</v>
      </c>
      <c r="F670" s="1" t="s">
        <v>41</v>
      </c>
      <c r="G670" s="1" t="s">
        <v>133</v>
      </c>
    </row>
    <row r="671" spans="1:7" x14ac:dyDescent="0.25">
      <c r="A671" s="1" t="s">
        <v>130</v>
      </c>
      <c r="B671" s="1" t="s">
        <v>378</v>
      </c>
      <c r="C671" s="1" t="s">
        <v>429</v>
      </c>
      <c r="D671" s="1" t="s">
        <v>29</v>
      </c>
      <c r="E671" s="1" t="s">
        <v>30</v>
      </c>
      <c r="F671" s="1" t="s">
        <v>41</v>
      </c>
      <c r="G671" s="1" t="s">
        <v>133</v>
      </c>
    </row>
    <row r="672" spans="1:7" x14ac:dyDescent="0.25">
      <c r="A672" s="1" t="s">
        <v>130</v>
      </c>
      <c r="B672" s="1" t="s">
        <v>378</v>
      </c>
      <c r="C672" s="1" t="s">
        <v>430</v>
      </c>
      <c r="D672" s="1" t="s">
        <v>29</v>
      </c>
      <c r="E672" s="1" t="s">
        <v>30</v>
      </c>
      <c r="F672" s="1" t="s">
        <v>41</v>
      </c>
      <c r="G672" s="1" t="s">
        <v>133</v>
      </c>
    </row>
    <row r="673" spans="1:7" x14ac:dyDescent="0.25">
      <c r="A673" s="1" t="s">
        <v>130</v>
      </c>
      <c r="B673" s="1" t="s">
        <v>378</v>
      </c>
      <c r="C673" s="1" t="s">
        <v>431</v>
      </c>
      <c r="D673" s="1" t="s">
        <v>29</v>
      </c>
      <c r="E673" s="1" t="s">
        <v>30</v>
      </c>
      <c r="F673" s="1" t="s">
        <v>41</v>
      </c>
      <c r="G673" s="1" t="s">
        <v>133</v>
      </c>
    </row>
    <row r="674" spans="1:7" x14ac:dyDescent="0.25">
      <c r="A674" s="1" t="s">
        <v>130</v>
      </c>
      <c r="B674" s="1" t="s">
        <v>378</v>
      </c>
      <c r="C674" s="1" t="s">
        <v>432</v>
      </c>
      <c r="D674" s="1" t="s">
        <v>29</v>
      </c>
      <c r="E674" s="1" t="s">
        <v>30</v>
      </c>
      <c r="F674" s="1" t="s">
        <v>41</v>
      </c>
      <c r="G674" s="1" t="s">
        <v>133</v>
      </c>
    </row>
    <row r="675" spans="1:7" x14ac:dyDescent="0.25">
      <c r="A675" s="1" t="s">
        <v>130</v>
      </c>
      <c r="B675" s="1" t="s">
        <v>378</v>
      </c>
      <c r="C675" s="1" t="s">
        <v>433</v>
      </c>
      <c r="D675" s="1" t="s">
        <v>29</v>
      </c>
      <c r="E675" s="1" t="s">
        <v>30</v>
      </c>
      <c r="F675" s="1" t="s">
        <v>41</v>
      </c>
      <c r="G675" s="1" t="s">
        <v>133</v>
      </c>
    </row>
    <row r="676" spans="1:7" x14ac:dyDescent="0.25">
      <c r="A676" s="1" t="s">
        <v>130</v>
      </c>
      <c r="B676" s="1" t="s">
        <v>378</v>
      </c>
      <c r="C676" s="1" t="s">
        <v>434</v>
      </c>
      <c r="D676" s="1" t="s">
        <v>29</v>
      </c>
      <c r="E676" s="1" t="s">
        <v>30</v>
      </c>
      <c r="F676" s="1" t="s">
        <v>41</v>
      </c>
      <c r="G676" s="1" t="s">
        <v>133</v>
      </c>
    </row>
    <row r="677" spans="1:7" x14ac:dyDescent="0.25">
      <c r="A677" s="1" t="s">
        <v>130</v>
      </c>
      <c r="B677" s="1" t="s">
        <v>378</v>
      </c>
      <c r="C677" s="1" t="s">
        <v>435</v>
      </c>
      <c r="D677" s="1" t="s">
        <v>29</v>
      </c>
      <c r="E677" s="1" t="s">
        <v>30</v>
      </c>
      <c r="F677" s="1" t="s">
        <v>41</v>
      </c>
      <c r="G677" s="1" t="s">
        <v>133</v>
      </c>
    </row>
    <row r="678" spans="1:7" x14ac:dyDescent="0.25">
      <c r="A678" s="1" t="s">
        <v>130</v>
      </c>
      <c r="B678" s="1" t="s">
        <v>378</v>
      </c>
      <c r="C678" s="1" t="s">
        <v>436</v>
      </c>
      <c r="D678" s="1" t="s">
        <v>29</v>
      </c>
      <c r="E678" s="1" t="s">
        <v>30</v>
      </c>
      <c r="F678" s="1" t="s">
        <v>41</v>
      </c>
      <c r="G678" s="1" t="s">
        <v>133</v>
      </c>
    </row>
    <row r="679" spans="1:7" x14ac:dyDescent="0.25">
      <c r="A679" s="1" t="s">
        <v>130</v>
      </c>
      <c r="B679" s="1" t="s">
        <v>378</v>
      </c>
      <c r="C679" s="1" t="s">
        <v>437</v>
      </c>
      <c r="D679" s="1" t="s">
        <v>29</v>
      </c>
      <c r="E679" s="1" t="s">
        <v>30</v>
      </c>
      <c r="F679" s="1" t="s">
        <v>41</v>
      </c>
      <c r="G679" s="1" t="s">
        <v>133</v>
      </c>
    </row>
    <row r="680" spans="1:7" x14ac:dyDescent="0.25">
      <c r="A680" s="1" t="s">
        <v>130</v>
      </c>
      <c r="B680" s="1" t="s">
        <v>378</v>
      </c>
      <c r="C680" s="1" t="s">
        <v>438</v>
      </c>
      <c r="D680" s="1" t="s">
        <v>29</v>
      </c>
      <c r="E680" s="1" t="s">
        <v>30</v>
      </c>
      <c r="F680" s="1" t="s">
        <v>41</v>
      </c>
      <c r="G680" s="1" t="s">
        <v>133</v>
      </c>
    </row>
    <row r="681" spans="1:7" x14ac:dyDescent="0.25">
      <c r="A681" s="1" t="s">
        <v>130</v>
      </c>
      <c r="B681" s="1" t="s">
        <v>378</v>
      </c>
      <c r="C681" s="1" t="s">
        <v>439</v>
      </c>
      <c r="D681" s="1" t="s">
        <v>29</v>
      </c>
      <c r="E681" s="1" t="s">
        <v>30</v>
      </c>
      <c r="F681" s="1" t="s">
        <v>41</v>
      </c>
      <c r="G681" s="1" t="s">
        <v>133</v>
      </c>
    </row>
    <row r="682" spans="1:7" x14ac:dyDescent="0.25">
      <c r="A682" s="1" t="s">
        <v>130</v>
      </c>
      <c r="B682" s="1" t="s">
        <v>378</v>
      </c>
      <c r="C682" s="1" t="s">
        <v>1062</v>
      </c>
      <c r="D682" s="1" t="s">
        <v>29</v>
      </c>
      <c r="E682" s="1" t="s">
        <v>30</v>
      </c>
      <c r="F682" s="1" t="s">
        <v>41</v>
      </c>
      <c r="G682" s="1" t="s">
        <v>133</v>
      </c>
    </row>
    <row r="683" spans="1:7" x14ac:dyDescent="0.25">
      <c r="A683" s="1" t="s">
        <v>130</v>
      </c>
      <c r="B683" s="1" t="s">
        <v>378</v>
      </c>
      <c r="C683" s="1" t="s">
        <v>441</v>
      </c>
      <c r="D683" s="1" t="s">
        <v>29</v>
      </c>
      <c r="E683" s="1" t="s">
        <v>30</v>
      </c>
      <c r="F683" s="1" t="s">
        <v>41</v>
      </c>
      <c r="G683" s="1" t="s">
        <v>133</v>
      </c>
    </row>
    <row r="684" spans="1:7" x14ac:dyDescent="0.25">
      <c r="A684" s="1" t="s">
        <v>130</v>
      </c>
      <c r="B684" s="1" t="s">
        <v>378</v>
      </c>
      <c r="C684" s="1" t="s">
        <v>442</v>
      </c>
      <c r="D684" s="1" t="s">
        <v>29</v>
      </c>
      <c r="E684" s="1" t="s">
        <v>30</v>
      </c>
      <c r="F684" s="1" t="s">
        <v>41</v>
      </c>
      <c r="G684" s="1" t="s">
        <v>133</v>
      </c>
    </row>
    <row r="685" spans="1:7" x14ac:dyDescent="0.25">
      <c r="A685" s="1" t="s">
        <v>130</v>
      </c>
      <c r="B685" s="1" t="s">
        <v>378</v>
      </c>
      <c r="C685" s="1" t="s">
        <v>443</v>
      </c>
      <c r="D685" s="1" t="s">
        <v>29</v>
      </c>
      <c r="E685" s="1" t="s">
        <v>30</v>
      </c>
      <c r="F685" s="1" t="s">
        <v>41</v>
      </c>
      <c r="G685" s="1" t="s">
        <v>133</v>
      </c>
    </row>
    <row r="686" spans="1:7" x14ac:dyDescent="0.25">
      <c r="A686" s="1" t="s">
        <v>130</v>
      </c>
      <c r="B686" s="1" t="s">
        <v>378</v>
      </c>
      <c r="C686" s="1" t="s">
        <v>444</v>
      </c>
      <c r="D686" s="1" t="s">
        <v>29</v>
      </c>
      <c r="E686" s="1" t="s">
        <v>30</v>
      </c>
      <c r="F686" s="1" t="s">
        <v>41</v>
      </c>
      <c r="G686" s="1" t="s">
        <v>133</v>
      </c>
    </row>
    <row r="687" spans="1:7" x14ac:dyDescent="0.25">
      <c r="A687" s="1" t="s">
        <v>130</v>
      </c>
      <c r="B687" s="1" t="s">
        <v>378</v>
      </c>
      <c r="C687" s="1" t="s">
        <v>445</v>
      </c>
      <c r="D687" s="1" t="s">
        <v>29</v>
      </c>
      <c r="E687" s="1" t="s">
        <v>30</v>
      </c>
      <c r="F687" s="1" t="s">
        <v>41</v>
      </c>
      <c r="G687" s="1" t="s">
        <v>133</v>
      </c>
    </row>
    <row r="688" spans="1:7" x14ac:dyDescent="0.25">
      <c r="A688" s="1" t="s">
        <v>130</v>
      </c>
      <c r="B688" s="1" t="s">
        <v>378</v>
      </c>
      <c r="C688" s="1" t="s">
        <v>446</v>
      </c>
      <c r="D688" s="1" t="s">
        <v>29</v>
      </c>
      <c r="E688" s="1" t="s">
        <v>30</v>
      </c>
      <c r="F688" s="1" t="s">
        <v>41</v>
      </c>
      <c r="G688" s="1" t="s">
        <v>133</v>
      </c>
    </row>
    <row r="689" spans="1:7" x14ac:dyDescent="0.25">
      <c r="A689" s="1" t="s">
        <v>130</v>
      </c>
      <c r="B689" s="1" t="s">
        <v>378</v>
      </c>
      <c r="C689" s="1" t="s">
        <v>447</v>
      </c>
      <c r="D689" s="1" t="s">
        <v>29</v>
      </c>
      <c r="E689" s="1" t="s">
        <v>30</v>
      </c>
      <c r="F689" s="1" t="s">
        <v>41</v>
      </c>
      <c r="G689" s="1" t="s">
        <v>133</v>
      </c>
    </row>
    <row r="690" spans="1:7" x14ac:dyDescent="0.25">
      <c r="A690" s="1" t="s">
        <v>130</v>
      </c>
      <c r="B690" s="1" t="s">
        <v>378</v>
      </c>
      <c r="C690" s="1" t="s">
        <v>448</v>
      </c>
      <c r="D690" s="1" t="s">
        <v>29</v>
      </c>
      <c r="E690" s="1" t="s">
        <v>30</v>
      </c>
      <c r="F690" s="1" t="s">
        <v>41</v>
      </c>
      <c r="G690" s="1" t="s">
        <v>133</v>
      </c>
    </row>
    <row r="691" spans="1:7" x14ac:dyDescent="0.25">
      <c r="A691" s="1" t="s">
        <v>130</v>
      </c>
      <c r="B691" s="1" t="s">
        <v>378</v>
      </c>
      <c r="C691" s="1" t="s">
        <v>1063</v>
      </c>
      <c r="D691" s="1" t="s">
        <v>29</v>
      </c>
      <c r="E691" s="1" t="s">
        <v>30</v>
      </c>
      <c r="F691" s="1" t="s">
        <v>41</v>
      </c>
      <c r="G691" s="1" t="s">
        <v>133</v>
      </c>
    </row>
    <row r="692" spans="1:7" x14ac:dyDescent="0.25">
      <c r="A692" s="1" t="s">
        <v>130</v>
      </c>
      <c r="B692" s="1" t="s">
        <v>378</v>
      </c>
      <c r="C692" s="1" t="s">
        <v>449</v>
      </c>
      <c r="D692" s="1" t="s">
        <v>29</v>
      </c>
      <c r="E692" s="1" t="s">
        <v>30</v>
      </c>
      <c r="F692" s="1" t="s">
        <v>41</v>
      </c>
      <c r="G692" s="1" t="s">
        <v>133</v>
      </c>
    </row>
    <row r="693" spans="1:7" x14ac:dyDescent="0.25">
      <c r="A693" s="1" t="s">
        <v>130</v>
      </c>
      <c r="B693" s="1" t="s">
        <v>378</v>
      </c>
      <c r="C693" s="1" t="s">
        <v>450</v>
      </c>
      <c r="D693" s="1" t="s">
        <v>29</v>
      </c>
      <c r="E693" s="1" t="s">
        <v>30</v>
      </c>
      <c r="F693" s="1" t="s">
        <v>41</v>
      </c>
      <c r="G693" s="1" t="s">
        <v>133</v>
      </c>
    </row>
    <row r="694" spans="1:7" x14ac:dyDescent="0.25">
      <c r="A694" s="1" t="s">
        <v>130</v>
      </c>
      <c r="B694" s="1" t="s">
        <v>378</v>
      </c>
      <c r="C694" s="1" t="s">
        <v>451</v>
      </c>
      <c r="D694" s="1" t="s">
        <v>29</v>
      </c>
      <c r="E694" s="1" t="s">
        <v>30</v>
      </c>
      <c r="F694" s="1" t="s">
        <v>41</v>
      </c>
      <c r="G694" s="1" t="s">
        <v>133</v>
      </c>
    </row>
    <row r="695" spans="1:7" x14ac:dyDescent="0.25">
      <c r="A695" s="1" t="s">
        <v>130</v>
      </c>
      <c r="B695" s="1" t="s">
        <v>378</v>
      </c>
      <c r="C695" s="1" t="s">
        <v>452</v>
      </c>
      <c r="D695" s="1" t="s">
        <v>29</v>
      </c>
      <c r="E695" s="1" t="s">
        <v>30</v>
      </c>
      <c r="F695" s="1" t="s">
        <v>41</v>
      </c>
      <c r="G695" s="1" t="s">
        <v>133</v>
      </c>
    </row>
    <row r="696" spans="1:7" x14ac:dyDescent="0.25">
      <c r="A696" s="1" t="s">
        <v>130</v>
      </c>
      <c r="B696" s="1" t="s">
        <v>378</v>
      </c>
      <c r="C696" s="1" t="s">
        <v>453</v>
      </c>
      <c r="D696" s="1" t="s">
        <v>29</v>
      </c>
      <c r="E696" s="1" t="s">
        <v>30</v>
      </c>
      <c r="F696" s="1" t="s">
        <v>41</v>
      </c>
      <c r="G696" s="1" t="s">
        <v>133</v>
      </c>
    </row>
    <row r="697" spans="1:7" x14ac:dyDescent="0.25">
      <c r="A697" s="1" t="s">
        <v>130</v>
      </c>
      <c r="B697" s="1" t="s">
        <v>378</v>
      </c>
      <c r="C697" s="1" t="s">
        <v>454</v>
      </c>
      <c r="D697" s="1" t="s">
        <v>29</v>
      </c>
      <c r="E697" s="1" t="s">
        <v>30</v>
      </c>
      <c r="F697" s="1" t="s">
        <v>41</v>
      </c>
      <c r="G697" s="1" t="s">
        <v>133</v>
      </c>
    </row>
    <row r="698" spans="1:7" x14ac:dyDescent="0.25">
      <c r="A698" s="1" t="s">
        <v>130</v>
      </c>
      <c r="B698" s="1" t="s">
        <v>378</v>
      </c>
      <c r="C698" s="1" t="s">
        <v>455</v>
      </c>
      <c r="D698" s="1" t="s">
        <v>29</v>
      </c>
      <c r="E698" s="1" t="s">
        <v>30</v>
      </c>
      <c r="F698" s="1" t="s">
        <v>41</v>
      </c>
      <c r="G698" s="1" t="s">
        <v>133</v>
      </c>
    </row>
    <row r="699" spans="1:7" x14ac:dyDescent="0.25">
      <c r="A699" s="1" t="s">
        <v>130</v>
      </c>
      <c r="B699" s="1" t="s">
        <v>378</v>
      </c>
      <c r="C699" s="1" t="s">
        <v>456</v>
      </c>
      <c r="D699" s="1" t="s">
        <v>29</v>
      </c>
      <c r="E699" s="1" t="s">
        <v>30</v>
      </c>
      <c r="F699" s="1" t="s">
        <v>41</v>
      </c>
      <c r="G699" s="1" t="s">
        <v>133</v>
      </c>
    </row>
    <row r="700" spans="1:7" x14ac:dyDescent="0.25">
      <c r="A700" s="1" t="s">
        <v>130</v>
      </c>
      <c r="B700" s="1" t="s">
        <v>378</v>
      </c>
      <c r="C700" s="1" t="s">
        <v>457</v>
      </c>
      <c r="D700" s="1" t="s">
        <v>29</v>
      </c>
      <c r="E700" s="1" t="s">
        <v>30</v>
      </c>
      <c r="F700" s="1" t="s">
        <v>41</v>
      </c>
      <c r="G700" s="1" t="s">
        <v>133</v>
      </c>
    </row>
    <row r="701" spans="1:7" x14ac:dyDescent="0.25">
      <c r="A701" s="1" t="s">
        <v>130</v>
      </c>
      <c r="B701" s="1" t="s">
        <v>378</v>
      </c>
      <c r="C701" s="1" t="s">
        <v>458</v>
      </c>
      <c r="D701" s="1" t="s">
        <v>29</v>
      </c>
      <c r="E701" s="1" t="s">
        <v>30</v>
      </c>
      <c r="F701" s="1" t="s">
        <v>41</v>
      </c>
      <c r="G701" s="1" t="s">
        <v>133</v>
      </c>
    </row>
    <row r="702" spans="1:7" x14ac:dyDescent="0.25">
      <c r="A702" s="1" t="s">
        <v>130</v>
      </c>
      <c r="B702" s="1" t="s">
        <v>378</v>
      </c>
      <c r="C702" s="1" t="s">
        <v>459</v>
      </c>
      <c r="D702" s="1" t="s">
        <v>29</v>
      </c>
      <c r="E702" s="1" t="s">
        <v>30</v>
      </c>
      <c r="F702" s="1" t="s">
        <v>41</v>
      </c>
      <c r="G702" s="1" t="s">
        <v>133</v>
      </c>
    </row>
    <row r="703" spans="1:7" x14ac:dyDescent="0.25">
      <c r="A703" s="1" t="s">
        <v>130</v>
      </c>
      <c r="B703" s="1" t="s">
        <v>378</v>
      </c>
      <c r="C703" s="1" t="s">
        <v>460</v>
      </c>
      <c r="D703" s="1" t="s">
        <v>29</v>
      </c>
      <c r="E703" s="1" t="s">
        <v>30</v>
      </c>
      <c r="F703" s="1" t="s">
        <v>41</v>
      </c>
      <c r="G703" s="1" t="s">
        <v>133</v>
      </c>
    </row>
    <row r="704" spans="1:7" x14ac:dyDescent="0.25">
      <c r="A704" s="1" t="s">
        <v>130</v>
      </c>
      <c r="B704" s="1" t="s">
        <v>378</v>
      </c>
      <c r="C704" s="1" t="s">
        <v>461</v>
      </c>
      <c r="D704" s="1" t="s">
        <v>29</v>
      </c>
      <c r="E704" s="1" t="s">
        <v>30</v>
      </c>
      <c r="F704" s="1" t="s">
        <v>41</v>
      </c>
      <c r="G704" s="1" t="s">
        <v>133</v>
      </c>
    </row>
    <row r="705" spans="1:7" x14ac:dyDescent="0.25">
      <c r="A705" s="1" t="s">
        <v>130</v>
      </c>
      <c r="B705" s="1" t="s">
        <v>378</v>
      </c>
      <c r="C705" s="1" t="s">
        <v>462</v>
      </c>
      <c r="D705" s="1" t="s">
        <v>29</v>
      </c>
      <c r="E705" s="1" t="s">
        <v>30</v>
      </c>
      <c r="F705" s="1" t="s">
        <v>41</v>
      </c>
      <c r="G705" s="1" t="s">
        <v>133</v>
      </c>
    </row>
    <row r="706" spans="1:7" x14ac:dyDescent="0.25">
      <c r="A706" s="1" t="s">
        <v>130</v>
      </c>
      <c r="B706" s="1" t="s">
        <v>378</v>
      </c>
      <c r="C706" s="1" t="s">
        <v>463</v>
      </c>
      <c r="D706" s="1" t="s">
        <v>29</v>
      </c>
      <c r="E706" s="1" t="s">
        <v>30</v>
      </c>
      <c r="F706" s="1" t="s">
        <v>41</v>
      </c>
      <c r="G706" s="1" t="s">
        <v>133</v>
      </c>
    </row>
    <row r="707" spans="1:7" x14ac:dyDescent="0.25">
      <c r="A707" s="1" t="s">
        <v>130</v>
      </c>
      <c r="B707" s="1" t="s">
        <v>378</v>
      </c>
      <c r="C707" s="1" t="s">
        <v>464</v>
      </c>
      <c r="D707" s="1" t="s">
        <v>29</v>
      </c>
      <c r="E707" s="1" t="s">
        <v>30</v>
      </c>
      <c r="F707" s="1" t="s">
        <v>41</v>
      </c>
      <c r="G707" s="1" t="s">
        <v>133</v>
      </c>
    </row>
    <row r="708" spans="1:7" x14ac:dyDescent="0.25">
      <c r="A708" s="1" t="s">
        <v>130</v>
      </c>
      <c r="B708" s="1" t="s">
        <v>378</v>
      </c>
      <c r="C708" s="1" t="s">
        <v>465</v>
      </c>
      <c r="D708" s="1" t="s">
        <v>29</v>
      </c>
      <c r="E708" s="1" t="s">
        <v>30</v>
      </c>
      <c r="F708" s="1" t="s">
        <v>41</v>
      </c>
      <c r="G708" s="1" t="s">
        <v>133</v>
      </c>
    </row>
    <row r="709" spans="1:7" x14ac:dyDescent="0.25">
      <c r="A709" s="1" t="s">
        <v>130</v>
      </c>
      <c r="B709" s="1" t="s">
        <v>378</v>
      </c>
      <c r="C709" s="1" t="s">
        <v>466</v>
      </c>
      <c r="D709" s="1" t="s">
        <v>29</v>
      </c>
      <c r="E709" s="1" t="s">
        <v>30</v>
      </c>
      <c r="F709" s="1" t="s">
        <v>41</v>
      </c>
      <c r="G709" s="1" t="s">
        <v>133</v>
      </c>
    </row>
    <row r="710" spans="1:7" x14ac:dyDescent="0.25">
      <c r="A710" s="1" t="s">
        <v>130</v>
      </c>
      <c r="B710" s="1" t="s">
        <v>378</v>
      </c>
      <c r="C710" s="1" t="s">
        <v>467</v>
      </c>
      <c r="D710" s="1" t="s">
        <v>29</v>
      </c>
      <c r="E710" s="1" t="s">
        <v>30</v>
      </c>
      <c r="F710" s="1" t="s">
        <v>41</v>
      </c>
      <c r="G710" s="1" t="s">
        <v>133</v>
      </c>
    </row>
    <row r="711" spans="1:7" x14ac:dyDescent="0.25">
      <c r="A711" s="1" t="s">
        <v>130</v>
      </c>
      <c r="B711" s="1" t="s">
        <v>378</v>
      </c>
      <c r="C711" s="1" t="s">
        <v>468</v>
      </c>
      <c r="D711" s="1" t="s">
        <v>29</v>
      </c>
      <c r="E711" s="1" t="s">
        <v>30</v>
      </c>
      <c r="F711" s="1" t="s">
        <v>41</v>
      </c>
      <c r="G711" s="1" t="s">
        <v>133</v>
      </c>
    </row>
    <row r="712" spans="1:7" x14ac:dyDescent="0.25">
      <c r="A712" s="1" t="s">
        <v>130</v>
      </c>
      <c r="B712" s="1" t="s">
        <v>378</v>
      </c>
      <c r="C712" s="1" t="s">
        <v>469</v>
      </c>
      <c r="D712" s="1" t="s">
        <v>29</v>
      </c>
      <c r="E712" s="1" t="s">
        <v>30</v>
      </c>
      <c r="F712" s="1" t="s">
        <v>41</v>
      </c>
      <c r="G712" s="1" t="s">
        <v>133</v>
      </c>
    </row>
    <row r="713" spans="1:7" x14ac:dyDescent="0.25">
      <c r="A713" s="1" t="s">
        <v>130</v>
      </c>
      <c r="B713" s="1" t="s">
        <v>378</v>
      </c>
      <c r="C713" s="1" t="s">
        <v>470</v>
      </c>
      <c r="D713" s="1" t="s">
        <v>29</v>
      </c>
      <c r="E713" s="1" t="s">
        <v>30</v>
      </c>
      <c r="F713" s="1" t="s">
        <v>41</v>
      </c>
      <c r="G713" s="1" t="s">
        <v>133</v>
      </c>
    </row>
    <row r="714" spans="1:7" x14ac:dyDescent="0.25">
      <c r="A714" s="1" t="s">
        <v>130</v>
      </c>
      <c r="B714" s="1" t="s">
        <v>378</v>
      </c>
      <c r="C714" s="1" t="s">
        <v>471</v>
      </c>
      <c r="D714" s="1" t="s">
        <v>29</v>
      </c>
      <c r="E714" s="1" t="s">
        <v>30</v>
      </c>
      <c r="F714" s="1" t="s">
        <v>41</v>
      </c>
      <c r="G714" s="1" t="s">
        <v>133</v>
      </c>
    </row>
    <row r="715" spans="1:7" x14ac:dyDescent="0.25">
      <c r="A715" s="1" t="s">
        <v>130</v>
      </c>
      <c r="B715" s="1" t="s">
        <v>378</v>
      </c>
      <c r="C715" s="1" t="s">
        <v>472</v>
      </c>
      <c r="D715" s="1" t="s">
        <v>29</v>
      </c>
      <c r="E715" s="1" t="s">
        <v>30</v>
      </c>
      <c r="F715" s="1" t="s">
        <v>41</v>
      </c>
      <c r="G715" s="1" t="s">
        <v>133</v>
      </c>
    </row>
    <row r="716" spans="1:7" x14ac:dyDescent="0.25">
      <c r="A716" s="1" t="s">
        <v>130</v>
      </c>
      <c r="B716" s="1" t="s">
        <v>378</v>
      </c>
      <c r="C716" s="1" t="s">
        <v>473</v>
      </c>
      <c r="D716" s="1" t="s">
        <v>29</v>
      </c>
      <c r="E716" s="1" t="s">
        <v>30</v>
      </c>
      <c r="F716" s="1" t="s">
        <v>41</v>
      </c>
      <c r="G716" s="1" t="s">
        <v>133</v>
      </c>
    </row>
    <row r="717" spans="1:7" x14ac:dyDescent="0.25">
      <c r="A717" s="1" t="s">
        <v>130</v>
      </c>
      <c r="B717" s="1" t="s">
        <v>378</v>
      </c>
      <c r="C717" s="1" t="s">
        <v>474</v>
      </c>
      <c r="D717" s="1" t="s">
        <v>29</v>
      </c>
      <c r="E717" s="1" t="s">
        <v>30</v>
      </c>
      <c r="F717" s="1" t="s">
        <v>41</v>
      </c>
      <c r="G717" s="1" t="s">
        <v>133</v>
      </c>
    </row>
    <row r="718" spans="1:7" x14ac:dyDescent="0.25">
      <c r="A718" s="1" t="s">
        <v>130</v>
      </c>
      <c r="B718" s="1" t="s">
        <v>378</v>
      </c>
      <c r="C718" s="1" t="s">
        <v>475</v>
      </c>
      <c r="D718" s="1" t="s">
        <v>29</v>
      </c>
      <c r="E718" s="1" t="s">
        <v>30</v>
      </c>
      <c r="F718" s="1" t="s">
        <v>41</v>
      </c>
      <c r="G718" s="1" t="s">
        <v>133</v>
      </c>
    </row>
    <row r="719" spans="1:7" x14ac:dyDescent="0.25">
      <c r="A719" s="1" t="s">
        <v>130</v>
      </c>
      <c r="B719" s="1" t="s">
        <v>378</v>
      </c>
      <c r="C719" s="1" t="s">
        <v>476</v>
      </c>
      <c r="D719" s="1" t="s">
        <v>29</v>
      </c>
      <c r="E719" s="1" t="s">
        <v>30</v>
      </c>
      <c r="F719" s="1" t="s">
        <v>41</v>
      </c>
      <c r="G719" s="1" t="s">
        <v>133</v>
      </c>
    </row>
    <row r="720" spans="1:7" x14ac:dyDescent="0.25">
      <c r="A720" s="1" t="s">
        <v>130</v>
      </c>
      <c r="B720" s="1" t="s">
        <v>378</v>
      </c>
      <c r="C720" s="1" t="s">
        <v>477</v>
      </c>
      <c r="D720" s="1" t="s">
        <v>29</v>
      </c>
      <c r="E720" s="1" t="s">
        <v>30</v>
      </c>
      <c r="F720" s="1" t="s">
        <v>41</v>
      </c>
      <c r="G720" s="1" t="s">
        <v>133</v>
      </c>
    </row>
    <row r="721" spans="1:7" x14ac:dyDescent="0.25">
      <c r="A721" s="1" t="s">
        <v>130</v>
      </c>
      <c r="B721" s="1" t="s">
        <v>378</v>
      </c>
      <c r="C721" s="1" t="s">
        <v>478</v>
      </c>
      <c r="D721" s="1" t="s">
        <v>29</v>
      </c>
      <c r="E721" s="1" t="s">
        <v>30</v>
      </c>
      <c r="F721" s="1" t="s">
        <v>41</v>
      </c>
      <c r="G721" s="1" t="s">
        <v>133</v>
      </c>
    </row>
    <row r="722" spans="1:7" x14ac:dyDescent="0.25">
      <c r="A722" s="1" t="s">
        <v>130</v>
      </c>
      <c r="B722" s="1" t="s">
        <v>378</v>
      </c>
      <c r="C722" s="1" t="s">
        <v>479</v>
      </c>
      <c r="D722" s="1" t="s">
        <v>29</v>
      </c>
      <c r="E722" s="1" t="s">
        <v>30</v>
      </c>
      <c r="F722" s="1" t="s">
        <v>41</v>
      </c>
      <c r="G722" s="1" t="s">
        <v>133</v>
      </c>
    </row>
    <row r="723" spans="1:7" x14ac:dyDescent="0.25">
      <c r="A723" s="1" t="s">
        <v>130</v>
      </c>
      <c r="B723" s="1" t="s">
        <v>378</v>
      </c>
      <c r="C723" s="1" t="s">
        <v>480</v>
      </c>
      <c r="D723" s="1" t="s">
        <v>29</v>
      </c>
      <c r="E723" s="1" t="s">
        <v>30</v>
      </c>
      <c r="F723" s="1" t="s">
        <v>41</v>
      </c>
      <c r="G723" s="1" t="s">
        <v>133</v>
      </c>
    </row>
    <row r="724" spans="1:7" x14ac:dyDescent="0.25">
      <c r="A724" s="1" t="s">
        <v>130</v>
      </c>
      <c r="B724" s="1" t="s">
        <v>378</v>
      </c>
      <c r="C724" s="1" t="s">
        <v>481</v>
      </c>
      <c r="D724" s="1" t="s">
        <v>29</v>
      </c>
      <c r="E724" s="1" t="s">
        <v>30</v>
      </c>
      <c r="F724" s="1" t="s">
        <v>41</v>
      </c>
      <c r="G724" s="1" t="s">
        <v>133</v>
      </c>
    </row>
    <row r="725" spans="1:7" x14ac:dyDescent="0.25">
      <c r="A725" s="1" t="s">
        <v>130</v>
      </c>
      <c r="B725" s="1" t="s">
        <v>378</v>
      </c>
      <c r="C725" s="1" t="s">
        <v>482</v>
      </c>
      <c r="D725" s="1" t="s">
        <v>29</v>
      </c>
      <c r="E725" s="1" t="s">
        <v>30</v>
      </c>
      <c r="F725" s="1" t="s">
        <v>41</v>
      </c>
      <c r="G725" s="1" t="s">
        <v>133</v>
      </c>
    </row>
    <row r="726" spans="1:7" x14ac:dyDescent="0.25">
      <c r="A726" s="1" t="s">
        <v>130</v>
      </c>
      <c r="B726" s="1" t="s">
        <v>378</v>
      </c>
      <c r="C726" s="1" t="s">
        <v>483</v>
      </c>
      <c r="D726" s="1" t="s">
        <v>29</v>
      </c>
      <c r="E726" s="1" t="s">
        <v>30</v>
      </c>
      <c r="F726" s="1" t="s">
        <v>41</v>
      </c>
      <c r="G726" s="1" t="s">
        <v>133</v>
      </c>
    </row>
    <row r="727" spans="1:7" x14ac:dyDescent="0.25">
      <c r="A727" s="1" t="s">
        <v>130</v>
      </c>
      <c r="B727" s="1" t="s">
        <v>378</v>
      </c>
      <c r="C727" s="1" t="s">
        <v>484</v>
      </c>
      <c r="D727" s="1" t="s">
        <v>29</v>
      </c>
      <c r="E727" s="1" t="s">
        <v>30</v>
      </c>
      <c r="F727" s="1" t="s">
        <v>41</v>
      </c>
      <c r="G727" s="1" t="s">
        <v>133</v>
      </c>
    </row>
    <row r="728" spans="1:7" x14ac:dyDescent="0.25">
      <c r="A728" s="1" t="s">
        <v>130</v>
      </c>
      <c r="B728" s="1" t="s">
        <v>378</v>
      </c>
      <c r="C728" s="1" t="s">
        <v>485</v>
      </c>
      <c r="D728" s="1" t="s">
        <v>29</v>
      </c>
      <c r="E728" s="1" t="s">
        <v>30</v>
      </c>
      <c r="F728" s="1" t="s">
        <v>41</v>
      </c>
      <c r="G728" s="1" t="s">
        <v>133</v>
      </c>
    </row>
    <row r="729" spans="1:7" x14ac:dyDescent="0.25">
      <c r="A729" s="1" t="s">
        <v>130</v>
      </c>
      <c r="B729" s="1" t="s">
        <v>378</v>
      </c>
      <c r="C729" s="1" t="s">
        <v>486</v>
      </c>
      <c r="D729" s="1" t="s">
        <v>29</v>
      </c>
      <c r="E729" s="1" t="s">
        <v>30</v>
      </c>
      <c r="F729" s="1" t="s">
        <v>41</v>
      </c>
      <c r="G729" s="1" t="s">
        <v>133</v>
      </c>
    </row>
    <row r="730" spans="1:7" x14ac:dyDescent="0.25">
      <c r="A730" s="1" t="s">
        <v>130</v>
      </c>
      <c r="B730" s="1" t="s">
        <v>378</v>
      </c>
      <c r="C730" s="1" t="s">
        <v>487</v>
      </c>
      <c r="D730" s="1" t="s">
        <v>29</v>
      </c>
      <c r="E730" s="1" t="s">
        <v>30</v>
      </c>
      <c r="F730" s="1" t="s">
        <v>41</v>
      </c>
      <c r="G730" s="1" t="s">
        <v>133</v>
      </c>
    </row>
    <row r="731" spans="1:7" x14ac:dyDescent="0.25">
      <c r="A731" s="1" t="s">
        <v>130</v>
      </c>
      <c r="B731" s="1" t="s">
        <v>378</v>
      </c>
      <c r="C731" s="1" t="s">
        <v>488</v>
      </c>
      <c r="D731" s="1" t="s">
        <v>29</v>
      </c>
      <c r="E731" s="1" t="s">
        <v>30</v>
      </c>
      <c r="F731" s="1" t="s">
        <v>41</v>
      </c>
      <c r="G731" s="1" t="s">
        <v>133</v>
      </c>
    </row>
    <row r="732" spans="1:7" x14ac:dyDescent="0.25">
      <c r="A732" s="1" t="s">
        <v>130</v>
      </c>
      <c r="B732" s="1" t="s">
        <v>378</v>
      </c>
      <c r="C732" s="1" t="s">
        <v>489</v>
      </c>
      <c r="D732" s="1" t="s">
        <v>29</v>
      </c>
      <c r="E732" s="1" t="s">
        <v>30</v>
      </c>
      <c r="F732" s="1" t="s">
        <v>41</v>
      </c>
      <c r="G732" s="1" t="s">
        <v>133</v>
      </c>
    </row>
    <row r="733" spans="1:7" x14ac:dyDescent="0.25">
      <c r="A733" s="1" t="s">
        <v>130</v>
      </c>
      <c r="B733" s="1" t="s">
        <v>378</v>
      </c>
      <c r="C733" s="1" t="s">
        <v>490</v>
      </c>
      <c r="D733" s="1" t="s">
        <v>29</v>
      </c>
      <c r="E733" s="1" t="s">
        <v>30</v>
      </c>
      <c r="F733" s="1" t="s">
        <v>41</v>
      </c>
      <c r="G733" s="1" t="s">
        <v>133</v>
      </c>
    </row>
    <row r="734" spans="1:7" x14ac:dyDescent="0.25">
      <c r="A734" s="1" t="s">
        <v>130</v>
      </c>
      <c r="B734" s="1" t="s">
        <v>378</v>
      </c>
      <c r="C734" s="1" t="s">
        <v>491</v>
      </c>
      <c r="D734" s="1" t="s">
        <v>29</v>
      </c>
      <c r="E734" s="1" t="s">
        <v>30</v>
      </c>
      <c r="F734" s="1" t="s">
        <v>41</v>
      </c>
      <c r="G734" s="1" t="s">
        <v>133</v>
      </c>
    </row>
    <row r="735" spans="1:7" x14ac:dyDescent="0.25">
      <c r="A735" s="1" t="s">
        <v>130</v>
      </c>
      <c r="B735" s="1" t="s">
        <v>378</v>
      </c>
      <c r="C735" s="1" t="s">
        <v>492</v>
      </c>
      <c r="D735" s="1" t="s">
        <v>29</v>
      </c>
      <c r="E735" s="1" t="s">
        <v>30</v>
      </c>
      <c r="F735" s="1" t="s">
        <v>41</v>
      </c>
      <c r="G735" s="1" t="s">
        <v>133</v>
      </c>
    </row>
    <row r="736" spans="1:7" x14ac:dyDescent="0.25">
      <c r="A736" s="1" t="s">
        <v>130</v>
      </c>
      <c r="B736" s="1" t="s">
        <v>378</v>
      </c>
      <c r="C736" s="1" t="s">
        <v>493</v>
      </c>
      <c r="D736" s="1" t="s">
        <v>29</v>
      </c>
      <c r="E736" s="1" t="s">
        <v>30</v>
      </c>
      <c r="F736" s="1" t="s">
        <v>41</v>
      </c>
      <c r="G736" s="1" t="s">
        <v>133</v>
      </c>
    </row>
    <row r="737" spans="1:7" x14ac:dyDescent="0.25">
      <c r="A737" s="1" t="s">
        <v>130</v>
      </c>
      <c r="B737" s="1" t="s">
        <v>378</v>
      </c>
      <c r="C737" s="1" t="s">
        <v>494</v>
      </c>
      <c r="D737" s="1" t="s">
        <v>29</v>
      </c>
      <c r="E737" s="1" t="s">
        <v>30</v>
      </c>
      <c r="F737" s="1" t="s">
        <v>41</v>
      </c>
      <c r="G737" s="1" t="s">
        <v>133</v>
      </c>
    </row>
    <row r="738" spans="1:7" x14ac:dyDescent="0.25">
      <c r="A738" s="1" t="s">
        <v>130</v>
      </c>
      <c r="B738" s="1" t="s">
        <v>378</v>
      </c>
      <c r="C738" s="1" t="s">
        <v>495</v>
      </c>
      <c r="D738" s="1" t="s">
        <v>29</v>
      </c>
      <c r="E738" s="1" t="s">
        <v>30</v>
      </c>
      <c r="F738" s="1" t="s">
        <v>41</v>
      </c>
      <c r="G738" s="1" t="s">
        <v>133</v>
      </c>
    </row>
    <row r="739" spans="1:7" x14ac:dyDescent="0.25">
      <c r="A739" s="1" t="s">
        <v>130</v>
      </c>
      <c r="B739" s="1" t="s">
        <v>378</v>
      </c>
      <c r="C739" s="1" t="s">
        <v>496</v>
      </c>
      <c r="D739" s="1" t="s">
        <v>29</v>
      </c>
      <c r="E739" s="1" t="s">
        <v>30</v>
      </c>
      <c r="F739" s="1" t="s">
        <v>41</v>
      </c>
      <c r="G739" s="1" t="s">
        <v>133</v>
      </c>
    </row>
    <row r="740" spans="1:7" x14ac:dyDescent="0.25">
      <c r="A740" s="1" t="s">
        <v>130</v>
      </c>
      <c r="B740" s="1" t="s">
        <v>378</v>
      </c>
      <c r="C740" s="1" t="s">
        <v>497</v>
      </c>
      <c r="D740" s="1" t="s">
        <v>29</v>
      </c>
      <c r="E740" s="1" t="s">
        <v>30</v>
      </c>
      <c r="F740" s="1" t="s">
        <v>41</v>
      </c>
      <c r="G740" s="1" t="s">
        <v>133</v>
      </c>
    </row>
    <row r="741" spans="1:7" x14ac:dyDescent="0.25">
      <c r="A741" s="1" t="s">
        <v>130</v>
      </c>
      <c r="B741" s="1" t="s">
        <v>378</v>
      </c>
      <c r="C741" s="1" t="s">
        <v>498</v>
      </c>
      <c r="D741" s="1" t="s">
        <v>29</v>
      </c>
      <c r="E741" s="1" t="s">
        <v>30</v>
      </c>
      <c r="F741" s="1" t="s">
        <v>41</v>
      </c>
      <c r="G741" s="1" t="s">
        <v>133</v>
      </c>
    </row>
    <row r="742" spans="1:7" x14ac:dyDescent="0.25">
      <c r="A742" s="1" t="s">
        <v>130</v>
      </c>
      <c r="B742" s="1" t="s">
        <v>378</v>
      </c>
      <c r="C742" s="1" t="s">
        <v>499</v>
      </c>
      <c r="D742" s="1" t="s">
        <v>29</v>
      </c>
      <c r="E742" s="1" t="s">
        <v>30</v>
      </c>
      <c r="F742" s="1" t="s">
        <v>41</v>
      </c>
      <c r="G742" s="1" t="s">
        <v>133</v>
      </c>
    </row>
    <row r="743" spans="1:7" x14ac:dyDescent="0.25">
      <c r="A743" s="1" t="s">
        <v>130</v>
      </c>
      <c r="B743" s="1" t="s">
        <v>378</v>
      </c>
      <c r="C743" s="1" t="s">
        <v>500</v>
      </c>
      <c r="D743" s="1" t="s">
        <v>29</v>
      </c>
      <c r="E743" s="1" t="s">
        <v>30</v>
      </c>
      <c r="F743" s="1" t="s">
        <v>41</v>
      </c>
      <c r="G743" s="1" t="s">
        <v>133</v>
      </c>
    </row>
    <row r="744" spans="1:7" x14ac:dyDescent="0.25">
      <c r="A744" s="1" t="s">
        <v>130</v>
      </c>
      <c r="B744" s="1" t="s">
        <v>378</v>
      </c>
      <c r="C744" s="1" t="s">
        <v>501</v>
      </c>
      <c r="D744" s="1" t="s">
        <v>29</v>
      </c>
      <c r="E744" s="1" t="s">
        <v>30</v>
      </c>
      <c r="F744" s="1" t="s">
        <v>41</v>
      </c>
      <c r="G744" s="1" t="s">
        <v>133</v>
      </c>
    </row>
    <row r="745" spans="1:7" x14ac:dyDescent="0.25">
      <c r="A745" s="1" t="s">
        <v>130</v>
      </c>
      <c r="B745" s="1" t="s">
        <v>378</v>
      </c>
      <c r="C745" s="1" t="s">
        <v>502</v>
      </c>
      <c r="D745" s="1" t="s">
        <v>29</v>
      </c>
      <c r="E745" s="1" t="s">
        <v>30</v>
      </c>
      <c r="F745" s="1" t="s">
        <v>41</v>
      </c>
      <c r="G745" s="1" t="s">
        <v>133</v>
      </c>
    </row>
    <row r="746" spans="1:7" x14ac:dyDescent="0.25">
      <c r="A746" s="1" t="s">
        <v>130</v>
      </c>
      <c r="B746" s="1" t="s">
        <v>378</v>
      </c>
      <c r="C746" s="1" t="s">
        <v>503</v>
      </c>
      <c r="D746" s="1" t="s">
        <v>29</v>
      </c>
      <c r="E746" s="1" t="s">
        <v>30</v>
      </c>
      <c r="F746" s="1" t="s">
        <v>41</v>
      </c>
      <c r="G746" s="1" t="s">
        <v>133</v>
      </c>
    </row>
    <row r="747" spans="1:7" x14ac:dyDescent="0.25">
      <c r="A747" s="1" t="s">
        <v>130</v>
      </c>
      <c r="B747" s="1" t="s">
        <v>378</v>
      </c>
      <c r="C747" s="1" t="s">
        <v>504</v>
      </c>
      <c r="D747" s="1" t="s">
        <v>29</v>
      </c>
      <c r="E747" s="1" t="s">
        <v>30</v>
      </c>
      <c r="F747" s="1" t="s">
        <v>41</v>
      </c>
      <c r="G747" s="1" t="s">
        <v>133</v>
      </c>
    </row>
    <row r="748" spans="1:7" x14ac:dyDescent="0.25">
      <c r="A748" s="1" t="s">
        <v>130</v>
      </c>
      <c r="B748" s="1" t="s">
        <v>378</v>
      </c>
      <c r="C748" s="1" t="s">
        <v>505</v>
      </c>
      <c r="D748" s="1" t="s">
        <v>29</v>
      </c>
      <c r="E748" s="1" t="s">
        <v>30</v>
      </c>
      <c r="F748" s="1" t="s">
        <v>41</v>
      </c>
      <c r="G748" s="1" t="s">
        <v>133</v>
      </c>
    </row>
    <row r="749" spans="1:7" x14ac:dyDescent="0.25">
      <c r="A749" s="1" t="s">
        <v>130</v>
      </c>
      <c r="B749" s="1" t="s">
        <v>378</v>
      </c>
      <c r="C749" s="1" t="s">
        <v>506</v>
      </c>
      <c r="D749" s="1" t="s">
        <v>29</v>
      </c>
      <c r="E749" s="1" t="s">
        <v>30</v>
      </c>
      <c r="F749" s="1" t="s">
        <v>41</v>
      </c>
      <c r="G749" s="1" t="s">
        <v>133</v>
      </c>
    </row>
    <row r="750" spans="1:7" x14ac:dyDescent="0.25">
      <c r="A750" s="1" t="s">
        <v>130</v>
      </c>
      <c r="B750" s="1" t="s">
        <v>378</v>
      </c>
      <c r="C750" s="1" t="s">
        <v>507</v>
      </c>
      <c r="D750" s="1" t="s">
        <v>29</v>
      </c>
      <c r="E750" s="1" t="s">
        <v>30</v>
      </c>
      <c r="F750" s="1" t="s">
        <v>41</v>
      </c>
      <c r="G750" s="1" t="s">
        <v>133</v>
      </c>
    </row>
    <row r="751" spans="1:7" x14ac:dyDescent="0.25">
      <c r="A751" s="1" t="s">
        <v>130</v>
      </c>
      <c r="B751" s="1" t="s">
        <v>378</v>
      </c>
      <c r="C751" s="1" t="s">
        <v>508</v>
      </c>
      <c r="D751" s="1" t="s">
        <v>29</v>
      </c>
      <c r="E751" s="1" t="s">
        <v>30</v>
      </c>
      <c r="F751" s="1" t="s">
        <v>41</v>
      </c>
      <c r="G751" s="1" t="s">
        <v>133</v>
      </c>
    </row>
    <row r="752" spans="1:7" x14ac:dyDescent="0.25">
      <c r="A752" s="1" t="s">
        <v>130</v>
      </c>
      <c r="B752" s="1" t="s">
        <v>378</v>
      </c>
      <c r="C752" s="1" t="s">
        <v>509</v>
      </c>
      <c r="D752" s="1" t="s">
        <v>29</v>
      </c>
      <c r="E752" s="1" t="s">
        <v>30</v>
      </c>
      <c r="F752" s="1" t="s">
        <v>41</v>
      </c>
      <c r="G752" s="1" t="s">
        <v>133</v>
      </c>
    </row>
    <row r="753" spans="1:7" x14ac:dyDescent="0.25">
      <c r="A753" s="1" t="s">
        <v>130</v>
      </c>
      <c r="B753" s="1" t="s">
        <v>378</v>
      </c>
      <c r="C753" s="1" t="s">
        <v>510</v>
      </c>
      <c r="D753" s="1" t="s">
        <v>29</v>
      </c>
      <c r="E753" s="1" t="s">
        <v>30</v>
      </c>
      <c r="F753" s="1" t="s">
        <v>41</v>
      </c>
      <c r="G753" s="1" t="s">
        <v>133</v>
      </c>
    </row>
    <row r="754" spans="1:7" x14ac:dyDescent="0.25">
      <c r="A754" s="1" t="s">
        <v>130</v>
      </c>
      <c r="B754" s="1" t="s">
        <v>378</v>
      </c>
      <c r="C754" s="1" t="s">
        <v>511</v>
      </c>
      <c r="D754" s="1" t="s">
        <v>29</v>
      </c>
      <c r="E754" s="1" t="s">
        <v>30</v>
      </c>
      <c r="F754" s="1" t="s">
        <v>41</v>
      </c>
      <c r="G754" s="1" t="s">
        <v>133</v>
      </c>
    </row>
    <row r="755" spans="1:7" x14ac:dyDescent="0.25">
      <c r="A755" s="1" t="s">
        <v>130</v>
      </c>
      <c r="B755" s="1" t="s">
        <v>378</v>
      </c>
      <c r="C755" s="1" t="s">
        <v>512</v>
      </c>
      <c r="D755" s="1" t="s">
        <v>29</v>
      </c>
      <c r="E755" s="1" t="s">
        <v>30</v>
      </c>
      <c r="F755" s="1" t="s">
        <v>41</v>
      </c>
      <c r="G755" s="1" t="s">
        <v>133</v>
      </c>
    </row>
    <row r="756" spans="1:7" x14ac:dyDescent="0.25">
      <c r="A756" s="1" t="s">
        <v>130</v>
      </c>
      <c r="B756" s="1" t="s">
        <v>378</v>
      </c>
      <c r="C756" s="1" t="s">
        <v>513</v>
      </c>
      <c r="D756" s="1" t="s">
        <v>29</v>
      </c>
      <c r="E756" s="1" t="s">
        <v>30</v>
      </c>
      <c r="F756" s="1" t="s">
        <v>41</v>
      </c>
      <c r="G756" s="1" t="s">
        <v>133</v>
      </c>
    </row>
    <row r="757" spans="1:7" x14ac:dyDescent="0.25">
      <c r="A757" s="1" t="s">
        <v>130</v>
      </c>
      <c r="B757" s="1" t="s">
        <v>378</v>
      </c>
      <c r="C757" s="1" t="s">
        <v>514</v>
      </c>
      <c r="D757" s="1" t="s">
        <v>29</v>
      </c>
      <c r="E757" s="1" t="s">
        <v>30</v>
      </c>
      <c r="F757" s="1" t="s">
        <v>41</v>
      </c>
      <c r="G757" s="1" t="s">
        <v>133</v>
      </c>
    </row>
    <row r="758" spans="1:7" x14ac:dyDescent="0.25">
      <c r="A758" s="1" t="s">
        <v>130</v>
      </c>
      <c r="B758" s="1" t="s">
        <v>378</v>
      </c>
      <c r="C758" s="1" t="s">
        <v>515</v>
      </c>
      <c r="D758" s="1" t="s">
        <v>29</v>
      </c>
      <c r="E758" s="1" t="s">
        <v>30</v>
      </c>
      <c r="F758" s="1" t="s">
        <v>41</v>
      </c>
      <c r="G758" s="1" t="s">
        <v>133</v>
      </c>
    </row>
    <row r="759" spans="1:7" x14ac:dyDescent="0.25">
      <c r="A759" s="1" t="s">
        <v>130</v>
      </c>
      <c r="B759" s="1" t="s">
        <v>378</v>
      </c>
      <c r="C759" s="1" t="s">
        <v>516</v>
      </c>
      <c r="D759" s="1" t="s">
        <v>29</v>
      </c>
      <c r="E759" s="1" t="s">
        <v>30</v>
      </c>
      <c r="F759" s="1" t="s">
        <v>41</v>
      </c>
      <c r="G759" s="1" t="s">
        <v>133</v>
      </c>
    </row>
    <row r="760" spans="1:7" x14ac:dyDescent="0.25">
      <c r="A760" s="1" t="s">
        <v>130</v>
      </c>
      <c r="B760" s="1" t="s">
        <v>378</v>
      </c>
      <c r="C760" s="1" t="s">
        <v>517</v>
      </c>
      <c r="D760" s="1" t="s">
        <v>29</v>
      </c>
      <c r="E760" s="1" t="s">
        <v>30</v>
      </c>
      <c r="F760" s="1" t="s">
        <v>41</v>
      </c>
      <c r="G760" s="1" t="s">
        <v>133</v>
      </c>
    </row>
    <row r="761" spans="1:7" x14ac:dyDescent="0.25">
      <c r="A761" s="1" t="s">
        <v>130</v>
      </c>
      <c r="B761" s="1" t="s">
        <v>378</v>
      </c>
      <c r="C761" s="1" t="s">
        <v>518</v>
      </c>
      <c r="D761" s="1" t="s">
        <v>29</v>
      </c>
      <c r="E761" s="1" t="s">
        <v>30</v>
      </c>
      <c r="F761" s="1" t="s">
        <v>41</v>
      </c>
      <c r="G761" s="1" t="s">
        <v>133</v>
      </c>
    </row>
    <row r="762" spans="1:7" x14ac:dyDescent="0.25">
      <c r="A762" s="1" t="s">
        <v>130</v>
      </c>
      <c r="B762" s="1" t="s">
        <v>378</v>
      </c>
      <c r="C762" s="1" t="s">
        <v>519</v>
      </c>
      <c r="D762" s="1" t="s">
        <v>29</v>
      </c>
      <c r="E762" s="1" t="s">
        <v>30</v>
      </c>
      <c r="F762" s="1" t="s">
        <v>41</v>
      </c>
      <c r="G762" s="1" t="s">
        <v>133</v>
      </c>
    </row>
    <row r="763" spans="1:7" x14ac:dyDescent="0.25">
      <c r="A763" s="1" t="s">
        <v>130</v>
      </c>
      <c r="B763" s="1" t="s">
        <v>378</v>
      </c>
      <c r="C763" s="1" t="s">
        <v>520</v>
      </c>
      <c r="D763" s="1" t="s">
        <v>29</v>
      </c>
      <c r="E763" s="1" t="s">
        <v>30</v>
      </c>
      <c r="F763" s="1" t="s">
        <v>41</v>
      </c>
      <c r="G763" s="1" t="s">
        <v>133</v>
      </c>
    </row>
    <row r="764" spans="1:7" x14ac:dyDescent="0.25">
      <c r="A764" s="1" t="s">
        <v>130</v>
      </c>
      <c r="B764" s="1" t="s">
        <v>378</v>
      </c>
      <c r="C764" s="1" t="s">
        <v>521</v>
      </c>
      <c r="D764" s="1" t="s">
        <v>29</v>
      </c>
      <c r="E764" s="1" t="s">
        <v>30</v>
      </c>
      <c r="F764" s="1" t="s">
        <v>41</v>
      </c>
      <c r="G764" s="1" t="s">
        <v>133</v>
      </c>
    </row>
    <row r="765" spans="1:7" x14ac:dyDescent="0.25">
      <c r="A765" s="1" t="s">
        <v>130</v>
      </c>
      <c r="B765" s="1" t="s">
        <v>378</v>
      </c>
      <c r="C765" s="1" t="s">
        <v>522</v>
      </c>
      <c r="D765" s="1" t="s">
        <v>29</v>
      </c>
      <c r="E765" s="1" t="s">
        <v>30</v>
      </c>
      <c r="F765" s="1" t="s">
        <v>41</v>
      </c>
      <c r="G765" s="1" t="s">
        <v>133</v>
      </c>
    </row>
    <row r="766" spans="1:7" x14ac:dyDescent="0.25">
      <c r="A766" s="1" t="s">
        <v>130</v>
      </c>
      <c r="B766" s="1" t="s">
        <v>378</v>
      </c>
      <c r="C766" s="1" t="s">
        <v>523</v>
      </c>
      <c r="D766" s="1" t="s">
        <v>29</v>
      </c>
      <c r="E766" s="1" t="s">
        <v>30</v>
      </c>
      <c r="F766" s="1" t="s">
        <v>41</v>
      </c>
      <c r="G766" s="1" t="s">
        <v>133</v>
      </c>
    </row>
    <row r="767" spans="1:7" x14ac:dyDescent="0.25">
      <c r="A767" s="1" t="s">
        <v>130</v>
      </c>
      <c r="B767" s="1" t="s">
        <v>378</v>
      </c>
      <c r="C767" s="1" t="s">
        <v>524</v>
      </c>
      <c r="D767" s="1" t="s">
        <v>29</v>
      </c>
      <c r="E767" s="1" t="s">
        <v>30</v>
      </c>
      <c r="F767" s="1" t="s">
        <v>41</v>
      </c>
      <c r="G767" s="1" t="s">
        <v>133</v>
      </c>
    </row>
    <row r="768" spans="1:7" x14ac:dyDescent="0.25">
      <c r="A768" s="1" t="s">
        <v>130</v>
      </c>
      <c r="B768" s="1" t="s">
        <v>378</v>
      </c>
      <c r="C768" s="1" t="s">
        <v>525</v>
      </c>
      <c r="D768" s="1" t="s">
        <v>29</v>
      </c>
      <c r="E768" s="1" t="s">
        <v>30</v>
      </c>
      <c r="F768" s="1" t="s">
        <v>41</v>
      </c>
      <c r="G768" s="1" t="s">
        <v>133</v>
      </c>
    </row>
    <row r="769" spans="1:7" x14ac:dyDescent="0.25">
      <c r="A769" s="1" t="s">
        <v>130</v>
      </c>
      <c r="B769" s="1" t="s">
        <v>378</v>
      </c>
      <c r="C769" s="1" t="s">
        <v>526</v>
      </c>
      <c r="D769" s="1" t="s">
        <v>29</v>
      </c>
      <c r="E769" s="1" t="s">
        <v>30</v>
      </c>
      <c r="F769" s="1" t="s">
        <v>41</v>
      </c>
      <c r="G769" s="1" t="s">
        <v>133</v>
      </c>
    </row>
    <row r="770" spans="1:7" x14ac:dyDescent="0.25">
      <c r="A770" s="1" t="s">
        <v>130</v>
      </c>
      <c r="B770" s="1" t="s">
        <v>378</v>
      </c>
      <c r="C770" s="1" t="s">
        <v>527</v>
      </c>
      <c r="D770" s="1" t="s">
        <v>29</v>
      </c>
      <c r="E770" s="1" t="s">
        <v>30</v>
      </c>
      <c r="F770" s="1" t="s">
        <v>41</v>
      </c>
      <c r="G770" s="1" t="s">
        <v>133</v>
      </c>
    </row>
    <row r="771" spans="1:7" x14ac:dyDescent="0.25">
      <c r="A771" s="1" t="s">
        <v>130</v>
      </c>
      <c r="B771" s="1" t="s">
        <v>378</v>
      </c>
      <c r="C771" s="1" t="s">
        <v>528</v>
      </c>
      <c r="D771" s="1" t="s">
        <v>29</v>
      </c>
      <c r="E771" s="1" t="s">
        <v>30</v>
      </c>
      <c r="F771" s="1" t="s">
        <v>41</v>
      </c>
      <c r="G771" s="1" t="s">
        <v>133</v>
      </c>
    </row>
    <row r="772" spans="1:7" x14ac:dyDescent="0.25">
      <c r="A772" s="1" t="s">
        <v>130</v>
      </c>
      <c r="B772" s="1" t="s">
        <v>378</v>
      </c>
      <c r="C772" s="1" t="s">
        <v>529</v>
      </c>
      <c r="D772" s="1" t="s">
        <v>29</v>
      </c>
      <c r="E772" s="1" t="s">
        <v>30</v>
      </c>
      <c r="F772" s="1" t="s">
        <v>41</v>
      </c>
      <c r="G772" s="1" t="s">
        <v>133</v>
      </c>
    </row>
    <row r="773" spans="1:7" x14ac:dyDescent="0.25">
      <c r="A773" s="1" t="s">
        <v>130</v>
      </c>
      <c r="B773" s="1" t="s">
        <v>378</v>
      </c>
      <c r="C773" s="1" t="s">
        <v>530</v>
      </c>
      <c r="D773" s="1" t="s">
        <v>29</v>
      </c>
      <c r="E773" s="1" t="s">
        <v>30</v>
      </c>
      <c r="F773" s="1" t="s">
        <v>41</v>
      </c>
      <c r="G773" s="1" t="s">
        <v>133</v>
      </c>
    </row>
    <row r="774" spans="1:7" x14ac:dyDescent="0.25">
      <c r="A774" s="1" t="s">
        <v>130</v>
      </c>
      <c r="B774" s="1" t="s">
        <v>378</v>
      </c>
      <c r="C774" s="1" t="s">
        <v>531</v>
      </c>
      <c r="D774" s="1" t="s">
        <v>29</v>
      </c>
      <c r="E774" s="1" t="s">
        <v>30</v>
      </c>
      <c r="F774" s="1" t="s">
        <v>41</v>
      </c>
      <c r="G774" s="1" t="s">
        <v>133</v>
      </c>
    </row>
    <row r="775" spans="1:7" x14ac:dyDescent="0.25">
      <c r="A775" s="1" t="s">
        <v>130</v>
      </c>
      <c r="B775" s="1" t="s">
        <v>378</v>
      </c>
      <c r="C775" s="1" t="s">
        <v>532</v>
      </c>
      <c r="D775" s="1" t="s">
        <v>29</v>
      </c>
      <c r="E775" s="1" t="s">
        <v>30</v>
      </c>
      <c r="F775" s="1" t="s">
        <v>41</v>
      </c>
      <c r="G775" s="1" t="s">
        <v>133</v>
      </c>
    </row>
    <row r="776" spans="1:7" x14ac:dyDescent="0.25">
      <c r="A776" s="1" t="s">
        <v>130</v>
      </c>
      <c r="B776" s="1" t="s">
        <v>378</v>
      </c>
      <c r="C776" s="1" t="s">
        <v>533</v>
      </c>
      <c r="D776" s="1" t="s">
        <v>29</v>
      </c>
      <c r="E776" s="1" t="s">
        <v>30</v>
      </c>
      <c r="F776" s="1" t="s">
        <v>41</v>
      </c>
      <c r="G776" s="1" t="s">
        <v>133</v>
      </c>
    </row>
    <row r="777" spans="1:7" x14ac:dyDescent="0.25">
      <c r="A777" s="1" t="s">
        <v>130</v>
      </c>
      <c r="B777" s="1" t="s">
        <v>378</v>
      </c>
      <c r="C777" s="1" t="s">
        <v>534</v>
      </c>
      <c r="D777" s="1" t="s">
        <v>29</v>
      </c>
      <c r="E777" s="1" t="s">
        <v>30</v>
      </c>
      <c r="F777" s="1" t="s">
        <v>41</v>
      </c>
      <c r="G777" s="1" t="s">
        <v>133</v>
      </c>
    </row>
    <row r="778" spans="1:7" x14ac:dyDescent="0.25">
      <c r="A778" s="1" t="s">
        <v>130</v>
      </c>
      <c r="B778" s="1" t="s">
        <v>378</v>
      </c>
      <c r="C778" s="1" t="s">
        <v>535</v>
      </c>
      <c r="D778" s="1" t="s">
        <v>29</v>
      </c>
      <c r="E778" s="1" t="s">
        <v>30</v>
      </c>
      <c r="F778" s="1" t="s">
        <v>41</v>
      </c>
      <c r="G778" s="1" t="s">
        <v>133</v>
      </c>
    </row>
    <row r="779" spans="1:7" x14ac:dyDescent="0.25">
      <c r="A779" s="1" t="s">
        <v>130</v>
      </c>
      <c r="B779" s="1" t="s">
        <v>378</v>
      </c>
      <c r="C779" s="1" t="s">
        <v>536</v>
      </c>
      <c r="D779" s="1" t="s">
        <v>29</v>
      </c>
      <c r="E779" s="1" t="s">
        <v>30</v>
      </c>
      <c r="F779" s="1" t="s">
        <v>41</v>
      </c>
      <c r="G779" s="1" t="s">
        <v>133</v>
      </c>
    </row>
    <row r="780" spans="1:7" x14ac:dyDescent="0.25">
      <c r="A780" s="1" t="s">
        <v>130</v>
      </c>
      <c r="B780" s="1" t="s">
        <v>378</v>
      </c>
      <c r="C780" s="1" t="s">
        <v>537</v>
      </c>
      <c r="D780" s="1" t="s">
        <v>29</v>
      </c>
      <c r="E780" s="1" t="s">
        <v>30</v>
      </c>
      <c r="F780" s="1" t="s">
        <v>41</v>
      </c>
      <c r="G780" s="1" t="s">
        <v>133</v>
      </c>
    </row>
    <row r="781" spans="1:7" x14ac:dyDescent="0.25">
      <c r="A781" s="1" t="s">
        <v>130</v>
      </c>
      <c r="B781" s="1" t="s">
        <v>378</v>
      </c>
      <c r="C781" s="1" t="s">
        <v>538</v>
      </c>
      <c r="D781" s="1" t="s">
        <v>29</v>
      </c>
      <c r="E781" s="1" t="s">
        <v>30</v>
      </c>
      <c r="F781" s="1" t="s">
        <v>41</v>
      </c>
      <c r="G781" s="1" t="s">
        <v>133</v>
      </c>
    </row>
    <row r="782" spans="1:7" x14ac:dyDescent="0.25">
      <c r="A782" s="1" t="s">
        <v>130</v>
      </c>
      <c r="B782" s="1" t="s">
        <v>378</v>
      </c>
      <c r="C782" s="1" t="s">
        <v>539</v>
      </c>
      <c r="D782" s="1" t="s">
        <v>29</v>
      </c>
      <c r="E782" s="1" t="s">
        <v>30</v>
      </c>
      <c r="F782" s="1" t="s">
        <v>41</v>
      </c>
      <c r="G782" s="1" t="s">
        <v>133</v>
      </c>
    </row>
    <row r="783" spans="1:7" x14ac:dyDescent="0.25">
      <c r="A783" s="1" t="s">
        <v>130</v>
      </c>
      <c r="B783" s="1" t="s">
        <v>378</v>
      </c>
      <c r="C783" s="1" t="s">
        <v>540</v>
      </c>
      <c r="D783" s="1" t="s">
        <v>29</v>
      </c>
      <c r="E783" s="1" t="s">
        <v>30</v>
      </c>
      <c r="F783" s="1" t="s">
        <v>41</v>
      </c>
      <c r="G783" s="1" t="s">
        <v>133</v>
      </c>
    </row>
    <row r="784" spans="1:7" x14ac:dyDescent="0.25">
      <c r="A784" s="1" t="s">
        <v>130</v>
      </c>
      <c r="B784" s="1" t="s">
        <v>378</v>
      </c>
      <c r="C784" s="1" t="s">
        <v>541</v>
      </c>
      <c r="D784" s="1" t="s">
        <v>29</v>
      </c>
      <c r="E784" s="1" t="s">
        <v>30</v>
      </c>
      <c r="F784" s="1" t="s">
        <v>41</v>
      </c>
      <c r="G784" s="1" t="s">
        <v>133</v>
      </c>
    </row>
    <row r="785" spans="1:7" x14ac:dyDescent="0.25">
      <c r="A785" s="1" t="s">
        <v>130</v>
      </c>
      <c r="B785" s="1" t="s">
        <v>378</v>
      </c>
      <c r="C785" s="1" t="s">
        <v>542</v>
      </c>
      <c r="D785" s="1" t="s">
        <v>29</v>
      </c>
      <c r="E785" s="1" t="s">
        <v>30</v>
      </c>
      <c r="F785" s="1" t="s">
        <v>41</v>
      </c>
      <c r="G785" s="1" t="s">
        <v>133</v>
      </c>
    </row>
    <row r="786" spans="1:7" x14ac:dyDescent="0.25">
      <c r="A786" s="1" t="s">
        <v>130</v>
      </c>
      <c r="B786" s="1" t="s">
        <v>378</v>
      </c>
      <c r="C786" s="1" t="s">
        <v>543</v>
      </c>
      <c r="D786" s="1" t="s">
        <v>29</v>
      </c>
      <c r="E786" s="1" t="s">
        <v>30</v>
      </c>
      <c r="F786" s="1" t="s">
        <v>41</v>
      </c>
      <c r="G786" s="1" t="s">
        <v>133</v>
      </c>
    </row>
    <row r="787" spans="1:7" x14ac:dyDescent="0.25">
      <c r="A787" s="1" t="s">
        <v>130</v>
      </c>
      <c r="B787" s="1" t="s">
        <v>378</v>
      </c>
      <c r="C787" s="1" t="s">
        <v>544</v>
      </c>
      <c r="D787" s="1" t="s">
        <v>29</v>
      </c>
      <c r="E787" s="1" t="s">
        <v>30</v>
      </c>
      <c r="F787" s="1" t="s">
        <v>41</v>
      </c>
      <c r="G787" s="1" t="s">
        <v>133</v>
      </c>
    </row>
    <row r="788" spans="1:7" x14ac:dyDescent="0.25">
      <c r="A788" s="1" t="s">
        <v>130</v>
      </c>
      <c r="B788" s="1" t="s">
        <v>378</v>
      </c>
      <c r="C788" s="1" t="s">
        <v>545</v>
      </c>
      <c r="D788" s="1" t="s">
        <v>29</v>
      </c>
      <c r="E788" s="1" t="s">
        <v>30</v>
      </c>
      <c r="F788" s="1" t="s">
        <v>41</v>
      </c>
      <c r="G788" s="1" t="s">
        <v>133</v>
      </c>
    </row>
    <row r="789" spans="1:7" x14ac:dyDescent="0.25">
      <c r="A789" s="1" t="s">
        <v>130</v>
      </c>
      <c r="B789" s="1" t="s">
        <v>378</v>
      </c>
      <c r="C789" s="1" t="s">
        <v>546</v>
      </c>
      <c r="D789" s="1" t="s">
        <v>29</v>
      </c>
      <c r="E789" s="1" t="s">
        <v>30</v>
      </c>
      <c r="F789" s="1" t="s">
        <v>41</v>
      </c>
      <c r="G789" s="1" t="s">
        <v>133</v>
      </c>
    </row>
    <row r="790" spans="1:7" x14ac:dyDescent="0.25">
      <c r="A790" s="1" t="s">
        <v>130</v>
      </c>
      <c r="B790" s="1" t="s">
        <v>378</v>
      </c>
      <c r="C790" s="1" t="s">
        <v>547</v>
      </c>
      <c r="D790" s="1" t="s">
        <v>29</v>
      </c>
      <c r="E790" s="1" t="s">
        <v>30</v>
      </c>
      <c r="F790" s="1" t="s">
        <v>41</v>
      </c>
      <c r="G790" s="1" t="s">
        <v>133</v>
      </c>
    </row>
    <row r="791" spans="1:7" x14ac:dyDescent="0.25">
      <c r="A791" s="1" t="s">
        <v>130</v>
      </c>
      <c r="B791" s="1" t="s">
        <v>378</v>
      </c>
      <c r="C791" s="1" t="s">
        <v>548</v>
      </c>
      <c r="D791" s="1" t="s">
        <v>29</v>
      </c>
      <c r="E791" s="1" t="s">
        <v>30</v>
      </c>
      <c r="F791" s="1" t="s">
        <v>41</v>
      </c>
      <c r="G791" s="1" t="s">
        <v>133</v>
      </c>
    </row>
    <row r="792" spans="1:7" x14ac:dyDescent="0.25">
      <c r="A792" s="1" t="s">
        <v>130</v>
      </c>
      <c r="B792" s="1" t="s">
        <v>378</v>
      </c>
      <c r="C792" s="1" t="s">
        <v>549</v>
      </c>
      <c r="D792" s="1" t="s">
        <v>29</v>
      </c>
      <c r="E792" s="1" t="s">
        <v>30</v>
      </c>
      <c r="F792" s="1" t="s">
        <v>41</v>
      </c>
      <c r="G792" s="1" t="s">
        <v>133</v>
      </c>
    </row>
    <row r="793" spans="1:7" x14ac:dyDescent="0.25">
      <c r="A793" s="1" t="s">
        <v>130</v>
      </c>
      <c r="B793" s="1" t="s">
        <v>378</v>
      </c>
      <c r="C793" s="1" t="s">
        <v>550</v>
      </c>
      <c r="D793" s="1" t="s">
        <v>29</v>
      </c>
      <c r="E793" s="1" t="s">
        <v>30</v>
      </c>
      <c r="F793" s="1" t="s">
        <v>41</v>
      </c>
      <c r="G793" s="1" t="s">
        <v>133</v>
      </c>
    </row>
    <row r="794" spans="1:7" x14ac:dyDescent="0.25">
      <c r="A794" s="1" t="s">
        <v>130</v>
      </c>
      <c r="B794" s="1" t="s">
        <v>378</v>
      </c>
      <c r="C794" s="1" t="s">
        <v>551</v>
      </c>
      <c r="D794" s="1" t="s">
        <v>29</v>
      </c>
      <c r="E794" s="1" t="s">
        <v>30</v>
      </c>
      <c r="F794" s="1" t="s">
        <v>41</v>
      </c>
      <c r="G794" s="1" t="s">
        <v>133</v>
      </c>
    </row>
    <row r="795" spans="1:7" x14ac:dyDescent="0.25">
      <c r="A795" s="1" t="s">
        <v>130</v>
      </c>
      <c r="B795" s="1" t="s">
        <v>378</v>
      </c>
      <c r="C795" s="1" t="s">
        <v>552</v>
      </c>
      <c r="D795" s="1" t="s">
        <v>29</v>
      </c>
      <c r="E795" s="1" t="s">
        <v>30</v>
      </c>
      <c r="F795" s="1" t="s">
        <v>41</v>
      </c>
      <c r="G795" s="1" t="s">
        <v>133</v>
      </c>
    </row>
    <row r="796" spans="1:7" x14ac:dyDescent="0.25">
      <c r="A796" s="1" t="s">
        <v>130</v>
      </c>
      <c r="B796" s="1" t="s">
        <v>378</v>
      </c>
      <c r="C796" s="1" t="s">
        <v>553</v>
      </c>
      <c r="D796" s="1" t="s">
        <v>29</v>
      </c>
      <c r="E796" s="1" t="s">
        <v>30</v>
      </c>
      <c r="F796" s="1" t="s">
        <v>41</v>
      </c>
      <c r="G796" s="1" t="s">
        <v>133</v>
      </c>
    </row>
    <row r="797" spans="1:7" x14ac:dyDescent="0.25">
      <c r="A797" s="1" t="s">
        <v>130</v>
      </c>
      <c r="B797" s="1" t="s">
        <v>378</v>
      </c>
      <c r="C797" s="1" t="s">
        <v>554</v>
      </c>
      <c r="D797" s="1" t="s">
        <v>29</v>
      </c>
      <c r="E797" s="1" t="s">
        <v>30</v>
      </c>
      <c r="F797" s="1" t="s">
        <v>41</v>
      </c>
      <c r="G797" s="1" t="s">
        <v>133</v>
      </c>
    </row>
    <row r="798" spans="1:7" x14ac:dyDescent="0.25">
      <c r="A798" s="1" t="s">
        <v>130</v>
      </c>
      <c r="B798" s="1" t="s">
        <v>378</v>
      </c>
      <c r="C798" s="1" t="s">
        <v>555</v>
      </c>
      <c r="D798" s="1" t="s">
        <v>29</v>
      </c>
      <c r="E798" s="1" t="s">
        <v>30</v>
      </c>
      <c r="F798" s="1" t="s">
        <v>41</v>
      </c>
      <c r="G798" s="1" t="s">
        <v>133</v>
      </c>
    </row>
    <row r="799" spans="1:7" x14ac:dyDescent="0.25">
      <c r="A799" s="1" t="s">
        <v>130</v>
      </c>
      <c r="B799" s="1" t="s">
        <v>378</v>
      </c>
      <c r="C799" s="1" t="s">
        <v>556</v>
      </c>
      <c r="D799" s="1" t="s">
        <v>29</v>
      </c>
      <c r="E799" s="1" t="s">
        <v>30</v>
      </c>
      <c r="F799" s="1" t="s">
        <v>41</v>
      </c>
      <c r="G799" s="1" t="s">
        <v>133</v>
      </c>
    </row>
    <row r="800" spans="1:7" x14ac:dyDescent="0.25">
      <c r="A800" s="1" t="s">
        <v>130</v>
      </c>
      <c r="B800" s="1" t="s">
        <v>378</v>
      </c>
      <c r="C800" s="1" t="s">
        <v>557</v>
      </c>
      <c r="D800" s="1" t="s">
        <v>29</v>
      </c>
      <c r="E800" s="1" t="s">
        <v>30</v>
      </c>
      <c r="F800" s="1" t="s">
        <v>41</v>
      </c>
      <c r="G800" s="1" t="s">
        <v>133</v>
      </c>
    </row>
    <row r="801" spans="1:7" x14ac:dyDescent="0.25">
      <c r="A801" s="1" t="s">
        <v>130</v>
      </c>
      <c r="B801" s="1" t="s">
        <v>378</v>
      </c>
      <c r="C801" s="1" t="s">
        <v>558</v>
      </c>
      <c r="D801" s="1" t="s">
        <v>29</v>
      </c>
      <c r="E801" s="1" t="s">
        <v>30</v>
      </c>
      <c r="F801" s="1" t="s">
        <v>41</v>
      </c>
      <c r="G801" s="1" t="s">
        <v>133</v>
      </c>
    </row>
    <row r="802" spans="1:7" x14ac:dyDescent="0.25">
      <c r="A802" s="1" t="s">
        <v>130</v>
      </c>
      <c r="B802" s="1" t="s">
        <v>378</v>
      </c>
      <c r="C802" s="1" t="s">
        <v>559</v>
      </c>
      <c r="D802" s="1" t="s">
        <v>29</v>
      </c>
      <c r="E802" s="1" t="s">
        <v>30</v>
      </c>
      <c r="F802" s="1" t="s">
        <v>41</v>
      </c>
      <c r="G802" s="1" t="s">
        <v>133</v>
      </c>
    </row>
    <row r="803" spans="1:7" x14ac:dyDescent="0.25">
      <c r="A803" s="1" t="s">
        <v>130</v>
      </c>
      <c r="B803" s="1" t="s">
        <v>378</v>
      </c>
      <c r="C803" s="1" t="s">
        <v>560</v>
      </c>
      <c r="D803" s="1" t="s">
        <v>29</v>
      </c>
      <c r="E803" s="1" t="s">
        <v>30</v>
      </c>
      <c r="F803" s="1" t="s">
        <v>41</v>
      </c>
      <c r="G803" s="1" t="s">
        <v>133</v>
      </c>
    </row>
    <row r="804" spans="1:7" x14ac:dyDescent="0.25">
      <c r="A804" s="1" t="s">
        <v>130</v>
      </c>
      <c r="B804" s="1" t="s">
        <v>378</v>
      </c>
      <c r="C804" s="1" t="s">
        <v>561</v>
      </c>
      <c r="D804" s="1" t="s">
        <v>29</v>
      </c>
      <c r="E804" s="1" t="s">
        <v>30</v>
      </c>
      <c r="F804" s="1" t="s">
        <v>41</v>
      </c>
      <c r="G804" s="1" t="s">
        <v>133</v>
      </c>
    </row>
    <row r="805" spans="1:7" x14ac:dyDescent="0.25">
      <c r="A805" s="1" t="s">
        <v>130</v>
      </c>
      <c r="B805" s="1" t="s">
        <v>378</v>
      </c>
      <c r="C805" s="1" t="s">
        <v>562</v>
      </c>
      <c r="D805" s="1" t="s">
        <v>29</v>
      </c>
      <c r="E805" s="1" t="s">
        <v>30</v>
      </c>
      <c r="F805" s="1" t="s">
        <v>41</v>
      </c>
      <c r="G805" s="1" t="s">
        <v>133</v>
      </c>
    </row>
    <row r="806" spans="1:7" x14ac:dyDescent="0.25">
      <c r="A806" s="1" t="s">
        <v>130</v>
      </c>
      <c r="B806" s="1" t="s">
        <v>378</v>
      </c>
      <c r="C806" s="1" t="s">
        <v>1064</v>
      </c>
      <c r="D806" s="1" t="s">
        <v>29</v>
      </c>
      <c r="E806" s="1" t="s">
        <v>30</v>
      </c>
      <c r="F806" s="1" t="s">
        <v>41</v>
      </c>
      <c r="G806" s="1" t="s">
        <v>133</v>
      </c>
    </row>
    <row r="807" spans="1:7" x14ac:dyDescent="0.25">
      <c r="A807" s="1" t="s">
        <v>130</v>
      </c>
      <c r="B807" s="1" t="s">
        <v>378</v>
      </c>
      <c r="C807" s="1" t="s">
        <v>563</v>
      </c>
      <c r="D807" s="1" t="s">
        <v>29</v>
      </c>
      <c r="E807" s="1" t="s">
        <v>30</v>
      </c>
      <c r="F807" s="1" t="s">
        <v>41</v>
      </c>
      <c r="G807" s="1" t="s">
        <v>133</v>
      </c>
    </row>
    <row r="808" spans="1:7" x14ac:dyDescent="0.25">
      <c r="A808" s="1" t="s">
        <v>130</v>
      </c>
      <c r="B808" s="1" t="s">
        <v>378</v>
      </c>
      <c r="C808" s="1" t="s">
        <v>564</v>
      </c>
      <c r="D808" s="1" t="s">
        <v>29</v>
      </c>
      <c r="E808" s="1" t="s">
        <v>30</v>
      </c>
      <c r="F808" s="1" t="s">
        <v>41</v>
      </c>
      <c r="G808" s="1" t="s">
        <v>133</v>
      </c>
    </row>
    <row r="809" spans="1:7" x14ac:dyDescent="0.25">
      <c r="A809" s="1" t="s">
        <v>130</v>
      </c>
      <c r="B809" s="1" t="s">
        <v>378</v>
      </c>
      <c r="C809" s="1" t="s">
        <v>565</v>
      </c>
      <c r="D809" s="1" t="s">
        <v>29</v>
      </c>
      <c r="E809" s="1" t="s">
        <v>30</v>
      </c>
      <c r="F809" s="1" t="s">
        <v>41</v>
      </c>
      <c r="G809" s="1" t="s">
        <v>133</v>
      </c>
    </row>
    <row r="810" spans="1:7" x14ac:dyDescent="0.25">
      <c r="A810" s="1" t="s">
        <v>130</v>
      </c>
      <c r="B810" s="1" t="s">
        <v>378</v>
      </c>
      <c r="C810" s="1" t="s">
        <v>566</v>
      </c>
      <c r="D810" s="1" t="s">
        <v>29</v>
      </c>
      <c r="E810" s="1" t="s">
        <v>30</v>
      </c>
      <c r="F810" s="1" t="s">
        <v>41</v>
      </c>
      <c r="G810" s="1" t="s">
        <v>133</v>
      </c>
    </row>
    <row r="811" spans="1:7" x14ac:dyDescent="0.25">
      <c r="A811" s="1" t="s">
        <v>130</v>
      </c>
      <c r="B811" s="1" t="s">
        <v>378</v>
      </c>
      <c r="C811" s="1" t="s">
        <v>567</v>
      </c>
      <c r="D811" s="1" t="s">
        <v>29</v>
      </c>
      <c r="E811" s="1" t="s">
        <v>30</v>
      </c>
      <c r="F811" s="1" t="s">
        <v>41</v>
      </c>
      <c r="G811" s="1" t="s">
        <v>133</v>
      </c>
    </row>
    <row r="812" spans="1:7" x14ac:dyDescent="0.25">
      <c r="A812" s="1" t="s">
        <v>130</v>
      </c>
      <c r="B812" s="1" t="s">
        <v>378</v>
      </c>
      <c r="C812" s="1" t="s">
        <v>568</v>
      </c>
      <c r="D812" s="1" t="s">
        <v>29</v>
      </c>
      <c r="E812" s="1" t="s">
        <v>30</v>
      </c>
      <c r="F812" s="1" t="s">
        <v>41</v>
      </c>
      <c r="G812" s="1" t="s">
        <v>133</v>
      </c>
    </row>
    <row r="813" spans="1:7" x14ac:dyDescent="0.25">
      <c r="A813" s="1" t="s">
        <v>130</v>
      </c>
      <c r="B813" s="1" t="s">
        <v>378</v>
      </c>
      <c r="C813" s="1" t="s">
        <v>569</v>
      </c>
      <c r="D813" s="1" t="s">
        <v>29</v>
      </c>
      <c r="E813" s="1" t="s">
        <v>30</v>
      </c>
      <c r="F813" s="1" t="s">
        <v>41</v>
      </c>
      <c r="G813" s="1" t="s">
        <v>133</v>
      </c>
    </row>
    <row r="814" spans="1:7" x14ac:dyDescent="0.25">
      <c r="A814" s="1" t="s">
        <v>130</v>
      </c>
      <c r="B814" s="1" t="s">
        <v>378</v>
      </c>
      <c r="C814" s="1" t="s">
        <v>570</v>
      </c>
      <c r="D814" s="1" t="s">
        <v>29</v>
      </c>
      <c r="E814" s="1" t="s">
        <v>30</v>
      </c>
      <c r="F814" s="1" t="s">
        <v>41</v>
      </c>
      <c r="G814" s="1" t="s">
        <v>133</v>
      </c>
    </row>
    <row r="815" spans="1:7" x14ac:dyDescent="0.25">
      <c r="A815" s="1" t="s">
        <v>130</v>
      </c>
      <c r="B815" s="1" t="s">
        <v>378</v>
      </c>
      <c r="C815" s="1" t="s">
        <v>571</v>
      </c>
      <c r="D815" s="1" t="s">
        <v>29</v>
      </c>
      <c r="E815" s="1" t="s">
        <v>30</v>
      </c>
      <c r="F815" s="1" t="s">
        <v>41</v>
      </c>
      <c r="G815" s="1" t="s">
        <v>133</v>
      </c>
    </row>
    <row r="816" spans="1:7" x14ac:dyDescent="0.25">
      <c r="A816" s="1" t="s">
        <v>130</v>
      </c>
      <c r="B816" s="1" t="s">
        <v>378</v>
      </c>
      <c r="C816" s="1" t="s">
        <v>572</v>
      </c>
      <c r="D816" s="1" t="s">
        <v>29</v>
      </c>
      <c r="E816" s="1" t="s">
        <v>30</v>
      </c>
      <c r="F816" s="1" t="s">
        <v>41</v>
      </c>
      <c r="G816" s="1" t="s">
        <v>133</v>
      </c>
    </row>
    <row r="817" spans="1:7" x14ac:dyDescent="0.25">
      <c r="A817" s="1" t="s">
        <v>130</v>
      </c>
      <c r="B817" s="1" t="s">
        <v>378</v>
      </c>
      <c r="C817" s="1" t="s">
        <v>573</v>
      </c>
      <c r="D817" s="1" t="s">
        <v>29</v>
      </c>
      <c r="E817" s="1" t="s">
        <v>30</v>
      </c>
      <c r="F817" s="1" t="s">
        <v>41</v>
      </c>
      <c r="G817" s="1" t="s">
        <v>133</v>
      </c>
    </row>
    <row r="818" spans="1:7" x14ac:dyDescent="0.25">
      <c r="A818" s="1" t="s">
        <v>130</v>
      </c>
      <c r="B818" s="1" t="s">
        <v>378</v>
      </c>
      <c r="C818" s="1" t="s">
        <v>574</v>
      </c>
      <c r="D818" s="1" t="s">
        <v>29</v>
      </c>
      <c r="E818" s="1" t="s">
        <v>30</v>
      </c>
      <c r="F818" s="1" t="s">
        <v>41</v>
      </c>
      <c r="G818" s="1" t="s">
        <v>133</v>
      </c>
    </row>
    <row r="819" spans="1:7" x14ac:dyDescent="0.25">
      <c r="A819" s="1" t="s">
        <v>130</v>
      </c>
      <c r="B819" s="1" t="s">
        <v>378</v>
      </c>
      <c r="C819" s="1" t="s">
        <v>575</v>
      </c>
      <c r="D819" s="1" t="s">
        <v>29</v>
      </c>
      <c r="E819" s="1" t="s">
        <v>30</v>
      </c>
      <c r="F819" s="1" t="s">
        <v>41</v>
      </c>
      <c r="G819" s="1" t="s">
        <v>133</v>
      </c>
    </row>
    <row r="820" spans="1:7" x14ac:dyDescent="0.25">
      <c r="A820" s="1" t="s">
        <v>130</v>
      </c>
      <c r="B820" s="1" t="s">
        <v>378</v>
      </c>
      <c r="C820" s="1" t="s">
        <v>576</v>
      </c>
      <c r="D820" s="1" t="s">
        <v>29</v>
      </c>
      <c r="E820" s="1" t="s">
        <v>30</v>
      </c>
      <c r="F820" s="1" t="s">
        <v>41</v>
      </c>
      <c r="G820" s="1" t="s">
        <v>133</v>
      </c>
    </row>
    <row r="821" spans="1:7" x14ac:dyDescent="0.25">
      <c r="A821" s="1" t="s">
        <v>130</v>
      </c>
      <c r="B821" s="1" t="s">
        <v>378</v>
      </c>
      <c r="C821" s="1" t="s">
        <v>577</v>
      </c>
      <c r="D821" s="1" t="s">
        <v>29</v>
      </c>
      <c r="E821" s="1" t="s">
        <v>30</v>
      </c>
      <c r="F821" s="1" t="s">
        <v>41</v>
      </c>
      <c r="G821" s="1" t="s">
        <v>133</v>
      </c>
    </row>
    <row r="822" spans="1:7" x14ac:dyDescent="0.25">
      <c r="A822" s="1" t="s">
        <v>130</v>
      </c>
      <c r="B822" s="1" t="s">
        <v>378</v>
      </c>
      <c r="C822" s="1" t="s">
        <v>1065</v>
      </c>
      <c r="D822" s="1" t="s">
        <v>29</v>
      </c>
      <c r="E822" s="1" t="s">
        <v>30</v>
      </c>
      <c r="F822" s="1" t="s">
        <v>41</v>
      </c>
      <c r="G822" s="1" t="s">
        <v>133</v>
      </c>
    </row>
    <row r="823" spans="1:7" x14ac:dyDescent="0.25">
      <c r="A823" s="1" t="s">
        <v>130</v>
      </c>
      <c r="B823" s="1" t="s">
        <v>378</v>
      </c>
      <c r="C823" s="1" t="s">
        <v>579</v>
      </c>
      <c r="D823" s="1" t="s">
        <v>29</v>
      </c>
      <c r="E823" s="1" t="s">
        <v>30</v>
      </c>
      <c r="F823" s="1" t="s">
        <v>41</v>
      </c>
      <c r="G823" s="1" t="s">
        <v>133</v>
      </c>
    </row>
    <row r="824" spans="1:7" x14ac:dyDescent="0.25">
      <c r="A824" s="1" t="s">
        <v>130</v>
      </c>
      <c r="B824" s="1" t="s">
        <v>378</v>
      </c>
      <c r="C824" s="1" t="s">
        <v>580</v>
      </c>
      <c r="D824" s="1" t="s">
        <v>29</v>
      </c>
      <c r="E824" s="1" t="s">
        <v>30</v>
      </c>
      <c r="F824" s="1" t="s">
        <v>41</v>
      </c>
      <c r="G824" s="1" t="s">
        <v>133</v>
      </c>
    </row>
    <row r="825" spans="1:7" x14ac:dyDescent="0.25">
      <c r="A825" s="1" t="s">
        <v>130</v>
      </c>
      <c r="B825" s="1" t="s">
        <v>378</v>
      </c>
      <c r="C825" s="1" t="s">
        <v>581</v>
      </c>
      <c r="D825" s="1" t="s">
        <v>29</v>
      </c>
      <c r="E825" s="1" t="s">
        <v>30</v>
      </c>
      <c r="F825" s="1" t="s">
        <v>41</v>
      </c>
      <c r="G825" s="1" t="s">
        <v>133</v>
      </c>
    </row>
    <row r="826" spans="1:7" x14ac:dyDescent="0.25">
      <c r="A826" s="1" t="s">
        <v>130</v>
      </c>
      <c r="B826" s="1" t="s">
        <v>378</v>
      </c>
      <c r="C826" s="1" t="s">
        <v>582</v>
      </c>
      <c r="D826" s="1" t="s">
        <v>29</v>
      </c>
      <c r="E826" s="1" t="s">
        <v>30</v>
      </c>
      <c r="F826" s="1" t="s">
        <v>41</v>
      </c>
      <c r="G826" s="1" t="s">
        <v>133</v>
      </c>
    </row>
    <row r="827" spans="1:7" x14ac:dyDescent="0.25">
      <c r="A827" s="1" t="s">
        <v>130</v>
      </c>
      <c r="B827" s="1" t="s">
        <v>378</v>
      </c>
      <c r="C827" s="1" t="s">
        <v>583</v>
      </c>
      <c r="D827" s="1" t="s">
        <v>29</v>
      </c>
      <c r="E827" s="1" t="s">
        <v>30</v>
      </c>
      <c r="F827" s="1" t="s">
        <v>41</v>
      </c>
      <c r="G827" s="1" t="s">
        <v>133</v>
      </c>
    </row>
    <row r="828" spans="1:7" x14ac:dyDescent="0.25">
      <c r="A828" s="1" t="s">
        <v>130</v>
      </c>
      <c r="B828" s="1" t="s">
        <v>378</v>
      </c>
      <c r="C828" s="1" t="s">
        <v>584</v>
      </c>
      <c r="D828" s="1" t="s">
        <v>29</v>
      </c>
      <c r="E828" s="1" t="s">
        <v>30</v>
      </c>
      <c r="F828" s="1" t="s">
        <v>41</v>
      </c>
      <c r="G828" s="1" t="s">
        <v>133</v>
      </c>
    </row>
    <row r="829" spans="1:7" x14ac:dyDescent="0.25">
      <c r="A829" s="1" t="s">
        <v>130</v>
      </c>
      <c r="B829" s="1" t="s">
        <v>378</v>
      </c>
      <c r="C829" s="1" t="s">
        <v>585</v>
      </c>
      <c r="D829" s="1" t="s">
        <v>29</v>
      </c>
      <c r="E829" s="1" t="s">
        <v>30</v>
      </c>
      <c r="F829" s="1" t="s">
        <v>41</v>
      </c>
      <c r="G829" s="1" t="s">
        <v>133</v>
      </c>
    </row>
    <row r="830" spans="1:7" x14ac:dyDescent="0.25">
      <c r="A830" s="1" t="s">
        <v>130</v>
      </c>
      <c r="B830" s="1" t="s">
        <v>378</v>
      </c>
      <c r="C830" s="1" t="s">
        <v>586</v>
      </c>
      <c r="D830" s="1" t="s">
        <v>29</v>
      </c>
      <c r="E830" s="1" t="s">
        <v>30</v>
      </c>
      <c r="F830" s="1" t="s">
        <v>41</v>
      </c>
      <c r="G830" s="1" t="s">
        <v>133</v>
      </c>
    </row>
    <row r="831" spans="1:7" x14ac:dyDescent="0.25">
      <c r="A831" s="1" t="s">
        <v>130</v>
      </c>
      <c r="B831" s="1" t="s">
        <v>378</v>
      </c>
      <c r="C831" s="1" t="s">
        <v>587</v>
      </c>
      <c r="D831" s="1" t="s">
        <v>29</v>
      </c>
      <c r="E831" s="1" t="s">
        <v>30</v>
      </c>
      <c r="F831" s="1" t="s">
        <v>41</v>
      </c>
      <c r="G831" s="1" t="s">
        <v>133</v>
      </c>
    </row>
    <row r="832" spans="1:7" x14ac:dyDescent="0.25">
      <c r="A832" s="1" t="s">
        <v>130</v>
      </c>
      <c r="B832" s="1" t="s">
        <v>378</v>
      </c>
      <c r="C832" s="1" t="s">
        <v>588</v>
      </c>
      <c r="D832" s="1" t="s">
        <v>29</v>
      </c>
      <c r="E832" s="1" t="s">
        <v>30</v>
      </c>
      <c r="F832" s="1" t="s">
        <v>41</v>
      </c>
      <c r="G832" s="1" t="s">
        <v>133</v>
      </c>
    </row>
    <row r="833" spans="1:7" x14ac:dyDescent="0.25">
      <c r="A833" s="1" t="s">
        <v>130</v>
      </c>
      <c r="B833" s="1" t="s">
        <v>378</v>
      </c>
      <c r="C833" s="1" t="s">
        <v>589</v>
      </c>
      <c r="D833" s="1" t="s">
        <v>29</v>
      </c>
      <c r="E833" s="1" t="s">
        <v>30</v>
      </c>
      <c r="F833" s="1" t="s">
        <v>41</v>
      </c>
      <c r="G833" s="1" t="s">
        <v>133</v>
      </c>
    </row>
    <row r="834" spans="1:7" x14ac:dyDescent="0.25">
      <c r="A834" s="1" t="s">
        <v>130</v>
      </c>
      <c r="B834" s="1" t="s">
        <v>378</v>
      </c>
      <c r="C834" s="1" t="s">
        <v>590</v>
      </c>
      <c r="D834" s="1" t="s">
        <v>29</v>
      </c>
      <c r="E834" s="1" t="s">
        <v>30</v>
      </c>
      <c r="F834" s="1" t="s">
        <v>41</v>
      </c>
      <c r="G834" s="1" t="s">
        <v>133</v>
      </c>
    </row>
    <row r="835" spans="1:7" x14ac:dyDescent="0.25">
      <c r="A835" s="1" t="s">
        <v>130</v>
      </c>
      <c r="B835" s="1" t="s">
        <v>378</v>
      </c>
      <c r="C835" s="1" t="s">
        <v>591</v>
      </c>
      <c r="D835" s="1" t="s">
        <v>29</v>
      </c>
      <c r="E835" s="1" t="s">
        <v>30</v>
      </c>
      <c r="F835" s="1" t="s">
        <v>41</v>
      </c>
      <c r="G835" s="1" t="s">
        <v>133</v>
      </c>
    </row>
    <row r="836" spans="1:7" x14ac:dyDescent="0.25">
      <c r="A836" s="1" t="s">
        <v>130</v>
      </c>
      <c r="B836" s="1" t="s">
        <v>378</v>
      </c>
      <c r="C836" s="1" t="s">
        <v>592</v>
      </c>
      <c r="D836" s="1" t="s">
        <v>29</v>
      </c>
      <c r="E836" s="1" t="s">
        <v>30</v>
      </c>
      <c r="F836" s="1" t="s">
        <v>41</v>
      </c>
      <c r="G836" s="1" t="s">
        <v>133</v>
      </c>
    </row>
    <row r="837" spans="1:7" x14ac:dyDescent="0.25">
      <c r="A837" s="1" t="s">
        <v>130</v>
      </c>
      <c r="B837" s="1" t="s">
        <v>378</v>
      </c>
      <c r="C837" s="1" t="s">
        <v>593</v>
      </c>
      <c r="D837" s="1" t="s">
        <v>29</v>
      </c>
      <c r="E837" s="1" t="s">
        <v>30</v>
      </c>
      <c r="F837" s="1" t="s">
        <v>41</v>
      </c>
      <c r="G837" s="1" t="s">
        <v>133</v>
      </c>
    </row>
    <row r="838" spans="1:7" x14ac:dyDescent="0.25">
      <c r="A838" s="1" t="s">
        <v>130</v>
      </c>
      <c r="B838" s="1" t="s">
        <v>378</v>
      </c>
      <c r="C838" s="1" t="s">
        <v>594</v>
      </c>
      <c r="D838" s="1" t="s">
        <v>29</v>
      </c>
      <c r="E838" s="1" t="s">
        <v>30</v>
      </c>
      <c r="F838" s="1" t="s">
        <v>41</v>
      </c>
      <c r="G838" s="1" t="s">
        <v>133</v>
      </c>
    </row>
    <row r="839" spans="1:7" x14ac:dyDescent="0.25">
      <c r="A839" s="1" t="s">
        <v>130</v>
      </c>
      <c r="B839" s="1" t="s">
        <v>378</v>
      </c>
      <c r="C839" s="1" t="s">
        <v>595</v>
      </c>
      <c r="D839" s="1" t="s">
        <v>29</v>
      </c>
      <c r="E839" s="1" t="s">
        <v>30</v>
      </c>
      <c r="F839" s="1" t="s">
        <v>41</v>
      </c>
      <c r="G839" s="1" t="s">
        <v>133</v>
      </c>
    </row>
    <row r="840" spans="1:7" x14ac:dyDescent="0.25">
      <c r="A840" s="1" t="s">
        <v>130</v>
      </c>
      <c r="B840" s="1" t="s">
        <v>378</v>
      </c>
      <c r="C840" s="1" t="s">
        <v>596</v>
      </c>
      <c r="D840" s="1" t="s">
        <v>29</v>
      </c>
      <c r="E840" s="1" t="s">
        <v>30</v>
      </c>
      <c r="F840" s="1" t="s">
        <v>41</v>
      </c>
      <c r="G840" s="1" t="s">
        <v>133</v>
      </c>
    </row>
    <row r="841" spans="1:7" x14ac:dyDescent="0.25">
      <c r="A841" s="1" t="s">
        <v>130</v>
      </c>
      <c r="B841" s="1" t="s">
        <v>378</v>
      </c>
      <c r="C841" s="1" t="s">
        <v>597</v>
      </c>
      <c r="D841" s="1" t="s">
        <v>29</v>
      </c>
      <c r="E841" s="1" t="s">
        <v>30</v>
      </c>
      <c r="F841" s="1" t="s">
        <v>41</v>
      </c>
      <c r="G841" s="1" t="s">
        <v>133</v>
      </c>
    </row>
    <row r="842" spans="1:7" x14ac:dyDescent="0.25">
      <c r="A842" s="1" t="s">
        <v>130</v>
      </c>
      <c r="B842" s="1" t="s">
        <v>378</v>
      </c>
      <c r="C842" s="1" t="s">
        <v>598</v>
      </c>
      <c r="D842" s="1" t="s">
        <v>29</v>
      </c>
      <c r="E842" s="1" t="s">
        <v>30</v>
      </c>
      <c r="F842" s="1" t="s">
        <v>41</v>
      </c>
      <c r="G842" s="1" t="s">
        <v>133</v>
      </c>
    </row>
    <row r="843" spans="1:7" x14ac:dyDescent="0.25">
      <c r="A843" s="1" t="s">
        <v>130</v>
      </c>
      <c r="B843" s="1" t="s">
        <v>378</v>
      </c>
      <c r="C843" s="1" t="s">
        <v>599</v>
      </c>
      <c r="D843" s="1" t="s">
        <v>29</v>
      </c>
      <c r="E843" s="1" t="s">
        <v>30</v>
      </c>
      <c r="F843" s="1" t="s">
        <v>41</v>
      </c>
      <c r="G843" s="1" t="s">
        <v>133</v>
      </c>
    </row>
    <row r="844" spans="1:7" x14ac:dyDescent="0.25">
      <c r="A844" s="1" t="s">
        <v>130</v>
      </c>
      <c r="B844" s="1" t="s">
        <v>378</v>
      </c>
      <c r="C844" s="1" t="s">
        <v>600</v>
      </c>
      <c r="D844" s="1" t="s">
        <v>29</v>
      </c>
      <c r="E844" s="1" t="s">
        <v>30</v>
      </c>
      <c r="F844" s="1" t="s">
        <v>41</v>
      </c>
      <c r="G844" s="1" t="s">
        <v>133</v>
      </c>
    </row>
    <row r="845" spans="1:7" x14ac:dyDescent="0.25">
      <c r="A845" s="1" t="s">
        <v>130</v>
      </c>
      <c r="B845" s="1" t="s">
        <v>378</v>
      </c>
      <c r="C845" s="1" t="s">
        <v>601</v>
      </c>
      <c r="D845" s="1" t="s">
        <v>29</v>
      </c>
      <c r="E845" s="1" t="s">
        <v>30</v>
      </c>
      <c r="F845" s="1" t="s">
        <v>41</v>
      </c>
      <c r="G845" s="1" t="s">
        <v>133</v>
      </c>
    </row>
    <row r="846" spans="1:7" x14ac:dyDescent="0.25">
      <c r="A846" s="1" t="s">
        <v>130</v>
      </c>
      <c r="B846" s="1" t="s">
        <v>378</v>
      </c>
      <c r="C846" s="1" t="s">
        <v>602</v>
      </c>
      <c r="D846" s="1" t="s">
        <v>29</v>
      </c>
      <c r="E846" s="1" t="s">
        <v>30</v>
      </c>
      <c r="F846" s="1" t="s">
        <v>41</v>
      </c>
      <c r="G846" s="1" t="s">
        <v>133</v>
      </c>
    </row>
    <row r="847" spans="1:7" x14ac:dyDescent="0.25">
      <c r="A847" s="1" t="s">
        <v>130</v>
      </c>
      <c r="B847" s="1" t="s">
        <v>378</v>
      </c>
      <c r="C847" s="1" t="s">
        <v>603</v>
      </c>
      <c r="D847" s="1" t="s">
        <v>29</v>
      </c>
      <c r="E847" s="1" t="s">
        <v>30</v>
      </c>
      <c r="F847" s="1" t="s">
        <v>41</v>
      </c>
      <c r="G847" s="1" t="s">
        <v>133</v>
      </c>
    </row>
    <row r="848" spans="1:7" x14ac:dyDescent="0.25">
      <c r="A848" s="1" t="s">
        <v>130</v>
      </c>
      <c r="B848" s="1" t="s">
        <v>378</v>
      </c>
      <c r="C848" s="1" t="s">
        <v>604</v>
      </c>
      <c r="D848" s="1" t="s">
        <v>29</v>
      </c>
      <c r="E848" s="1" t="s">
        <v>30</v>
      </c>
      <c r="F848" s="1" t="s">
        <v>41</v>
      </c>
      <c r="G848" s="1" t="s">
        <v>133</v>
      </c>
    </row>
    <row r="849" spans="1:7" x14ac:dyDescent="0.25">
      <c r="A849" s="1" t="s">
        <v>130</v>
      </c>
      <c r="B849" s="1" t="s">
        <v>378</v>
      </c>
      <c r="C849" s="1" t="s">
        <v>605</v>
      </c>
      <c r="D849" s="1" t="s">
        <v>29</v>
      </c>
      <c r="E849" s="1" t="s">
        <v>30</v>
      </c>
      <c r="F849" s="1" t="s">
        <v>41</v>
      </c>
      <c r="G849" s="1" t="s">
        <v>133</v>
      </c>
    </row>
    <row r="850" spans="1:7" x14ac:dyDescent="0.25">
      <c r="A850" s="1" t="s">
        <v>130</v>
      </c>
      <c r="B850" s="1" t="s">
        <v>378</v>
      </c>
      <c r="C850" s="1" t="s">
        <v>606</v>
      </c>
      <c r="D850" s="1" t="s">
        <v>29</v>
      </c>
      <c r="E850" s="1" t="s">
        <v>30</v>
      </c>
      <c r="F850" s="1" t="s">
        <v>41</v>
      </c>
      <c r="G850" s="1" t="s">
        <v>133</v>
      </c>
    </row>
    <row r="851" spans="1:7" x14ac:dyDescent="0.25">
      <c r="A851" s="1" t="s">
        <v>130</v>
      </c>
      <c r="B851" s="1" t="s">
        <v>378</v>
      </c>
      <c r="C851" s="1" t="s">
        <v>607</v>
      </c>
      <c r="D851" s="1" t="s">
        <v>29</v>
      </c>
      <c r="E851" s="1" t="s">
        <v>30</v>
      </c>
      <c r="F851" s="1" t="s">
        <v>41</v>
      </c>
      <c r="G851" s="1" t="s">
        <v>133</v>
      </c>
    </row>
    <row r="852" spans="1:7" x14ac:dyDescent="0.25">
      <c r="A852" s="1" t="s">
        <v>130</v>
      </c>
      <c r="B852" s="1" t="s">
        <v>378</v>
      </c>
      <c r="C852" s="1" t="s">
        <v>608</v>
      </c>
      <c r="D852" s="1" t="s">
        <v>29</v>
      </c>
      <c r="E852" s="1" t="s">
        <v>30</v>
      </c>
      <c r="F852" s="1" t="s">
        <v>41</v>
      </c>
      <c r="G852" s="1" t="s">
        <v>133</v>
      </c>
    </row>
    <row r="853" spans="1:7" x14ac:dyDescent="0.25">
      <c r="A853" s="1" t="s">
        <v>130</v>
      </c>
      <c r="B853" s="1" t="s">
        <v>378</v>
      </c>
      <c r="C853" s="1" t="s">
        <v>609</v>
      </c>
      <c r="D853" s="1" t="s">
        <v>29</v>
      </c>
      <c r="E853" s="1" t="s">
        <v>30</v>
      </c>
      <c r="F853" s="1" t="s">
        <v>41</v>
      </c>
      <c r="G853" s="1" t="s">
        <v>133</v>
      </c>
    </row>
    <row r="854" spans="1:7" x14ac:dyDescent="0.25">
      <c r="A854" s="1" t="s">
        <v>130</v>
      </c>
      <c r="B854" s="1" t="s">
        <v>378</v>
      </c>
      <c r="C854" s="1" t="s">
        <v>610</v>
      </c>
      <c r="D854" s="1" t="s">
        <v>29</v>
      </c>
      <c r="E854" s="1" t="s">
        <v>30</v>
      </c>
      <c r="F854" s="1" t="s">
        <v>41</v>
      </c>
      <c r="G854" s="1" t="s">
        <v>133</v>
      </c>
    </row>
    <row r="855" spans="1:7" x14ac:dyDescent="0.25">
      <c r="A855" s="1" t="s">
        <v>130</v>
      </c>
      <c r="B855" s="1" t="s">
        <v>378</v>
      </c>
      <c r="C855" s="1" t="s">
        <v>611</v>
      </c>
      <c r="D855" s="1" t="s">
        <v>29</v>
      </c>
      <c r="E855" s="1" t="s">
        <v>30</v>
      </c>
      <c r="F855" s="1" t="s">
        <v>41</v>
      </c>
      <c r="G855" s="1" t="s">
        <v>133</v>
      </c>
    </row>
    <row r="856" spans="1:7" x14ac:dyDescent="0.25">
      <c r="A856" s="1" t="s">
        <v>130</v>
      </c>
      <c r="B856" s="1" t="s">
        <v>378</v>
      </c>
      <c r="C856" s="1" t="s">
        <v>612</v>
      </c>
      <c r="D856" s="1" t="s">
        <v>29</v>
      </c>
      <c r="E856" s="1" t="s">
        <v>30</v>
      </c>
      <c r="F856" s="1" t="s">
        <v>41</v>
      </c>
      <c r="G856" s="1" t="s">
        <v>133</v>
      </c>
    </row>
    <row r="857" spans="1:7" x14ac:dyDescent="0.25">
      <c r="A857" s="1" t="s">
        <v>130</v>
      </c>
      <c r="B857" s="1" t="s">
        <v>378</v>
      </c>
      <c r="C857" s="1" t="s">
        <v>613</v>
      </c>
      <c r="D857" s="1" t="s">
        <v>29</v>
      </c>
      <c r="E857" s="1" t="s">
        <v>30</v>
      </c>
      <c r="F857" s="1" t="s">
        <v>41</v>
      </c>
      <c r="G857" s="1" t="s">
        <v>133</v>
      </c>
    </row>
    <row r="858" spans="1:7" x14ac:dyDescent="0.25">
      <c r="A858" s="1" t="s">
        <v>130</v>
      </c>
      <c r="B858" s="1" t="s">
        <v>378</v>
      </c>
      <c r="C858" s="1" t="s">
        <v>614</v>
      </c>
      <c r="D858" s="1" t="s">
        <v>29</v>
      </c>
      <c r="E858" s="1" t="s">
        <v>30</v>
      </c>
      <c r="F858" s="1" t="s">
        <v>41</v>
      </c>
      <c r="G858" s="1" t="s">
        <v>133</v>
      </c>
    </row>
    <row r="859" spans="1:7" x14ac:dyDescent="0.25">
      <c r="A859" s="1" t="s">
        <v>130</v>
      </c>
      <c r="B859" s="1" t="s">
        <v>378</v>
      </c>
      <c r="C859" s="1" t="s">
        <v>615</v>
      </c>
      <c r="D859" s="1" t="s">
        <v>29</v>
      </c>
      <c r="E859" s="1" t="s">
        <v>30</v>
      </c>
      <c r="F859" s="1" t="s">
        <v>41</v>
      </c>
      <c r="G859" s="1" t="s">
        <v>133</v>
      </c>
    </row>
    <row r="860" spans="1:7" x14ac:dyDescent="0.25">
      <c r="A860" s="1" t="s">
        <v>130</v>
      </c>
      <c r="B860" s="1" t="s">
        <v>378</v>
      </c>
      <c r="C860" s="1" t="s">
        <v>616</v>
      </c>
      <c r="D860" s="1" t="s">
        <v>29</v>
      </c>
      <c r="E860" s="1" t="s">
        <v>30</v>
      </c>
      <c r="F860" s="1" t="s">
        <v>41</v>
      </c>
      <c r="G860" s="1" t="s">
        <v>133</v>
      </c>
    </row>
    <row r="861" spans="1:7" x14ac:dyDescent="0.25">
      <c r="A861" s="1" t="s">
        <v>130</v>
      </c>
      <c r="B861" s="1" t="s">
        <v>378</v>
      </c>
      <c r="C861" s="1" t="s">
        <v>617</v>
      </c>
      <c r="D861" s="1" t="s">
        <v>29</v>
      </c>
      <c r="E861" s="1" t="s">
        <v>30</v>
      </c>
      <c r="F861" s="1" t="s">
        <v>41</v>
      </c>
      <c r="G861" s="1" t="s">
        <v>133</v>
      </c>
    </row>
    <row r="862" spans="1:7" x14ac:dyDescent="0.25">
      <c r="A862" s="1" t="s">
        <v>130</v>
      </c>
      <c r="B862" s="1" t="s">
        <v>378</v>
      </c>
      <c r="C862" s="1" t="s">
        <v>618</v>
      </c>
      <c r="D862" s="1" t="s">
        <v>29</v>
      </c>
      <c r="E862" s="1" t="s">
        <v>30</v>
      </c>
      <c r="F862" s="1" t="s">
        <v>41</v>
      </c>
      <c r="G862" s="1" t="s">
        <v>133</v>
      </c>
    </row>
    <row r="863" spans="1:7" x14ac:dyDescent="0.25">
      <c r="A863" s="1" t="s">
        <v>130</v>
      </c>
      <c r="B863" s="1" t="s">
        <v>378</v>
      </c>
      <c r="C863" s="1" t="s">
        <v>619</v>
      </c>
      <c r="D863" s="1" t="s">
        <v>29</v>
      </c>
      <c r="E863" s="1" t="s">
        <v>30</v>
      </c>
      <c r="F863" s="1" t="s">
        <v>41</v>
      </c>
      <c r="G863" s="1" t="s">
        <v>133</v>
      </c>
    </row>
    <row r="864" spans="1:7" x14ac:dyDescent="0.25">
      <c r="A864" s="1" t="s">
        <v>130</v>
      </c>
      <c r="B864" s="1" t="s">
        <v>378</v>
      </c>
      <c r="C864" s="1" t="s">
        <v>620</v>
      </c>
      <c r="D864" s="1" t="s">
        <v>29</v>
      </c>
      <c r="E864" s="1" t="s">
        <v>30</v>
      </c>
      <c r="F864" s="1" t="s">
        <v>41</v>
      </c>
      <c r="G864" s="1" t="s">
        <v>133</v>
      </c>
    </row>
    <row r="865" spans="1:7" x14ac:dyDescent="0.25">
      <c r="A865" s="1" t="s">
        <v>130</v>
      </c>
      <c r="B865" s="1" t="s">
        <v>378</v>
      </c>
      <c r="C865" s="1" t="s">
        <v>621</v>
      </c>
      <c r="D865" s="1" t="s">
        <v>29</v>
      </c>
      <c r="E865" s="1" t="s">
        <v>30</v>
      </c>
      <c r="F865" s="1" t="s">
        <v>41</v>
      </c>
      <c r="G865" s="1" t="s">
        <v>133</v>
      </c>
    </row>
    <row r="866" spans="1:7" x14ac:dyDescent="0.25">
      <c r="A866" s="1" t="s">
        <v>130</v>
      </c>
      <c r="B866" s="1" t="s">
        <v>378</v>
      </c>
      <c r="C866" s="1" t="s">
        <v>622</v>
      </c>
      <c r="D866" s="1" t="s">
        <v>29</v>
      </c>
      <c r="E866" s="1" t="s">
        <v>30</v>
      </c>
      <c r="F866" s="1" t="s">
        <v>41</v>
      </c>
      <c r="G866" s="1" t="s">
        <v>133</v>
      </c>
    </row>
    <row r="867" spans="1:7" x14ac:dyDescent="0.25">
      <c r="A867" s="1" t="s">
        <v>130</v>
      </c>
      <c r="B867" s="1" t="s">
        <v>378</v>
      </c>
      <c r="C867" s="1" t="s">
        <v>623</v>
      </c>
      <c r="D867" s="1" t="s">
        <v>29</v>
      </c>
      <c r="E867" s="1" t="s">
        <v>30</v>
      </c>
      <c r="F867" s="1" t="s">
        <v>41</v>
      </c>
      <c r="G867" s="1" t="s">
        <v>133</v>
      </c>
    </row>
    <row r="868" spans="1:7" x14ac:dyDescent="0.25">
      <c r="A868" s="1" t="s">
        <v>130</v>
      </c>
      <c r="B868" s="1" t="s">
        <v>378</v>
      </c>
      <c r="C868" s="1" t="s">
        <v>624</v>
      </c>
      <c r="D868" s="1" t="s">
        <v>29</v>
      </c>
      <c r="E868" s="1" t="s">
        <v>30</v>
      </c>
      <c r="F868" s="1" t="s">
        <v>41</v>
      </c>
      <c r="G868" s="1" t="s">
        <v>133</v>
      </c>
    </row>
    <row r="869" spans="1:7" x14ac:dyDescent="0.25">
      <c r="A869" s="1" t="s">
        <v>130</v>
      </c>
      <c r="B869" s="1" t="s">
        <v>378</v>
      </c>
      <c r="C869" s="1" t="s">
        <v>625</v>
      </c>
      <c r="D869" s="1" t="s">
        <v>29</v>
      </c>
      <c r="E869" s="1" t="s">
        <v>30</v>
      </c>
      <c r="F869" s="1" t="s">
        <v>41</v>
      </c>
      <c r="G869" s="1" t="s">
        <v>133</v>
      </c>
    </row>
    <row r="870" spans="1:7" x14ac:dyDescent="0.25">
      <c r="A870" s="1" t="s">
        <v>130</v>
      </c>
      <c r="B870" s="1" t="s">
        <v>378</v>
      </c>
      <c r="C870" s="1" t="s">
        <v>626</v>
      </c>
      <c r="D870" s="1" t="s">
        <v>29</v>
      </c>
      <c r="E870" s="1" t="s">
        <v>30</v>
      </c>
      <c r="F870" s="1" t="s">
        <v>41</v>
      </c>
      <c r="G870" s="1" t="s">
        <v>133</v>
      </c>
    </row>
    <row r="871" spans="1:7" x14ac:dyDescent="0.25">
      <c r="A871" s="1" t="s">
        <v>130</v>
      </c>
      <c r="B871" s="1" t="s">
        <v>378</v>
      </c>
      <c r="C871" s="1" t="s">
        <v>627</v>
      </c>
      <c r="D871" s="1" t="s">
        <v>29</v>
      </c>
      <c r="E871" s="1" t="s">
        <v>30</v>
      </c>
      <c r="F871" s="1" t="s">
        <v>41</v>
      </c>
      <c r="G871" s="1" t="s">
        <v>133</v>
      </c>
    </row>
    <row r="872" spans="1:7" x14ac:dyDescent="0.25">
      <c r="A872" s="1" t="s">
        <v>130</v>
      </c>
      <c r="B872" s="1" t="s">
        <v>378</v>
      </c>
      <c r="C872" s="1" t="s">
        <v>628</v>
      </c>
      <c r="D872" s="1" t="s">
        <v>29</v>
      </c>
      <c r="E872" s="1" t="s">
        <v>30</v>
      </c>
      <c r="F872" s="1" t="s">
        <v>41</v>
      </c>
      <c r="G872" s="1" t="s">
        <v>133</v>
      </c>
    </row>
    <row r="873" spans="1:7" x14ac:dyDescent="0.25">
      <c r="A873" s="1" t="s">
        <v>130</v>
      </c>
      <c r="B873" s="1" t="s">
        <v>378</v>
      </c>
      <c r="C873" s="1" t="s">
        <v>629</v>
      </c>
      <c r="D873" s="1" t="s">
        <v>29</v>
      </c>
      <c r="E873" s="1" t="s">
        <v>30</v>
      </c>
      <c r="F873" s="1" t="s">
        <v>41</v>
      </c>
      <c r="G873" s="1" t="s">
        <v>133</v>
      </c>
    </row>
    <row r="874" spans="1:7" x14ac:dyDescent="0.25">
      <c r="A874" s="1" t="s">
        <v>130</v>
      </c>
      <c r="B874" s="1" t="s">
        <v>378</v>
      </c>
      <c r="C874" s="1" t="s">
        <v>630</v>
      </c>
      <c r="D874" s="1" t="s">
        <v>29</v>
      </c>
      <c r="E874" s="1" t="s">
        <v>30</v>
      </c>
      <c r="F874" s="1" t="s">
        <v>41</v>
      </c>
      <c r="G874" s="1" t="s">
        <v>133</v>
      </c>
    </row>
    <row r="875" spans="1:7" x14ac:dyDescent="0.25">
      <c r="A875" s="1" t="s">
        <v>130</v>
      </c>
      <c r="B875" s="1" t="s">
        <v>378</v>
      </c>
      <c r="C875" s="1" t="s">
        <v>631</v>
      </c>
      <c r="D875" s="1" t="s">
        <v>29</v>
      </c>
      <c r="E875" s="1" t="s">
        <v>30</v>
      </c>
      <c r="F875" s="1" t="s">
        <v>41</v>
      </c>
      <c r="G875" s="1" t="s">
        <v>133</v>
      </c>
    </row>
    <row r="876" spans="1:7" x14ac:dyDescent="0.25">
      <c r="A876" s="1" t="s">
        <v>130</v>
      </c>
      <c r="B876" s="1" t="s">
        <v>378</v>
      </c>
      <c r="C876" s="1" t="s">
        <v>632</v>
      </c>
      <c r="D876" s="1" t="s">
        <v>29</v>
      </c>
      <c r="E876" s="1" t="s">
        <v>30</v>
      </c>
      <c r="F876" s="1" t="s">
        <v>41</v>
      </c>
      <c r="G876" s="1" t="s">
        <v>133</v>
      </c>
    </row>
    <row r="877" spans="1:7" x14ac:dyDescent="0.25">
      <c r="A877" s="1" t="s">
        <v>130</v>
      </c>
      <c r="B877" s="1" t="s">
        <v>378</v>
      </c>
      <c r="C877" s="1" t="s">
        <v>633</v>
      </c>
      <c r="D877" s="1" t="s">
        <v>29</v>
      </c>
      <c r="E877" s="1" t="s">
        <v>30</v>
      </c>
      <c r="F877" s="1" t="s">
        <v>41</v>
      </c>
      <c r="G877" s="1" t="s">
        <v>133</v>
      </c>
    </row>
    <row r="878" spans="1:7" x14ac:dyDescent="0.25">
      <c r="A878" s="1" t="s">
        <v>130</v>
      </c>
      <c r="B878" s="1" t="s">
        <v>378</v>
      </c>
      <c r="C878" s="1" t="s">
        <v>634</v>
      </c>
      <c r="D878" s="1" t="s">
        <v>29</v>
      </c>
      <c r="E878" s="1" t="s">
        <v>30</v>
      </c>
      <c r="F878" s="1" t="s">
        <v>41</v>
      </c>
      <c r="G878" s="1" t="s">
        <v>133</v>
      </c>
    </row>
    <row r="879" spans="1:7" x14ac:dyDescent="0.25">
      <c r="A879" s="1" t="s">
        <v>130</v>
      </c>
      <c r="B879" s="1" t="s">
        <v>378</v>
      </c>
      <c r="C879" s="1" t="s">
        <v>635</v>
      </c>
      <c r="D879" s="1" t="s">
        <v>29</v>
      </c>
      <c r="E879" s="1" t="s">
        <v>30</v>
      </c>
      <c r="F879" s="1" t="s">
        <v>41</v>
      </c>
      <c r="G879" s="1" t="s">
        <v>133</v>
      </c>
    </row>
    <row r="880" spans="1:7" x14ac:dyDescent="0.25">
      <c r="A880" s="1" t="s">
        <v>130</v>
      </c>
      <c r="B880" s="1" t="s">
        <v>378</v>
      </c>
      <c r="C880" s="1" t="s">
        <v>636</v>
      </c>
      <c r="D880" s="1" t="s">
        <v>29</v>
      </c>
      <c r="E880" s="1" t="s">
        <v>30</v>
      </c>
      <c r="F880" s="1" t="s">
        <v>41</v>
      </c>
      <c r="G880" s="1" t="s">
        <v>133</v>
      </c>
    </row>
    <row r="881" spans="1:7" x14ac:dyDescent="0.25">
      <c r="A881" s="1" t="s">
        <v>130</v>
      </c>
      <c r="B881" s="1" t="s">
        <v>378</v>
      </c>
      <c r="C881" s="1" t="s">
        <v>637</v>
      </c>
      <c r="D881" s="1" t="s">
        <v>29</v>
      </c>
      <c r="E881" s="1" t="s">
        <v>30</v>
      </c>
      <c r="F881" s="1" t="s">
        <v>41</v>
      </c>
      <c r="G881" s="1" t="s">
        <v>133</v>
      </c>
    </row>
    <row r="882" spans="1:7" x14ac:dyDescent="0.25">
      <c r="A882" s="1" t="s">
        <v>130</v>
      </c>
      <c r="B882" s="1" t="s">
        <v>378</v>
      </c>
      <c r="C882" s="1" t="s">
        <v>638</v>
      </c>
      <c r="D882" s="1" t="s">
        <v>29</v>
      </c>
      <c r="E882" s="1" t="s">
        <v>30</v>
      </c>
      <c r="F882" s="1" t="s">
        <v>41</v>
      </c>
      <c r="G882" s="1" t="s">
        <v>133</v>
      </c>
    </row>
    <row r="883" spans="1:7" x14ac:dyDescent="0.25">
      <c r="A883" s="1" t="s">
        <v>130</v>
      </c>
      <c r="B883" s="1" t="s">
        <v>378</v>
      </c>
      <c r="C883" s="1" t="s">
        <v>639</v>
      </c>
      <c r="D883" s="1" t="s">
        <v>29</v>
      </c>
      <c r="E883" s="1" t="s">
        <v>30</v>
      </c>
      <c r="F883" s="1" t="s">
        <v>41</v>
      </c>
      <c r="G883" s="1" t="s">
        <v>133</v>
      </c>
    </row>
    <row r="884" spans="1:7" x14ac:dyDescent="0.25">
      <c r="A884" s="1" t="s">
        <v>130</v>
      </c>
      <c r="B884" s="1" t="s">
        <v>378</v>
      </c>
      <c r="C884" s="1" t="s">
        <v>640</v>
      </c>
      <c r="D884" s="1" t="s">
        <v>29</v>
      </c>
      <c r="E884" s="1" t="s">
        <v>30</v>
      </c>
      <c r="F884" s="1" t="s">
        <v>41</v>
      </c>
      <c r="G884" s="1" t="s">
        <v>133</v>
      </c>
    </row>
    <row r="885" spans="1:7" x14ac:dyDescent="0.25">
      <c r="A885" s="1" t="s">
        <v>130</v>
      </c>
      <c r="B885" s="1" t="s">
        <v>378</v>
      </c>
      <c r="C885" s="1" t="s">
        <v>641</v>
      </c>
      <c r="D885" s="1" t="s">
        <v>29</v>
      </c>
      <c r="E885" s="1" t="s">
        <v>30</v>
      </c>
      <c r="F885" s="1" t="s">
        <v>41</v>
      </c>
      <c r="G885" s="1" t="s">
        <v>133</v>
      </c>
    </row>
    <row r="886" spans="1:7" x14ac:dyDescent="0.25">
      <c r="A886" s="1" t="s">
        <v>130</v>
      </c>
      <c r="B886" s="1" t="s">
        <v>378</v>
      </c>
      <c r="C886" s="1" t="s">
        <v>642</v>
      </c>
      <c r="D886" s="1" t="s">
        <v>29</v>
      </c>
      <c r="E886" s="1" t="s">
        <v>30</v>
      </c>
      <c r="F886" s="1" t="s">
        <v>41</v>
      </c>
      <c r="G886" s="1" t="s">
        <v>133</v>
      </c>
    </row>
    <row r="887" spans="1:7" x14ac:dyDescent="0.25">
      <c r="A887" s="1" t="s">
        <v>130</v>
      </c>
      <c r="B887" s="1" t="s">
        <v>378</v>
      </c>
      <c r="C887" s="1" t="s">
        <v>643</v>
      </c>
      <c r="D887" s="1" t="s">
        <v>29</v>
      </c>
      <c r="E887" s="1" t="s">
        <v>30</v>
      </c>
      <c r="F887" s="1" t="s">
        <v>41</v>
      </c>
      <c r="G887" s="1" t="s">
        <v>133</v>
      </c>
    </row>
    <row r="888" spans="1:7" x14ac:dyDescent="0.25">
      <c r="A888" s="1" t="s">
        <v>130</v>
      </c>
      <c r="B888" s="1" t="s">
        <v>378</v>
      </c>
      <c r="C888" s="1" t="s">
        <v>644</v>
      </c>
      <c r="D888" s="1" t="s">
        <v>29</v>
      </c>
      <c r="E888" s="1" t="s">
        <v>30</v>
      </c>
      <c r="F888" s="1" t="s">
        <v>41</v>
      </c>
      <c r="G888" s="1" t="s">
        <v>133</v>
      </c>
    </row>
    <row r="889" spans="1:7" x14ac:dyDescent="0.25">
      <c r="A889" s="1" t="s">
        <v>130</v>
      </c>
      <c r="B889" s="1" t="s">
        <v>378</v>
      </c>
      <c r="C889" s="1" t="s">
        <v>645</v>
      </c>
      <c r="D889" s="1" t="s">
        <v>29</v>
      </c>
      <c r="E889" s="1" t="s">
        <v>30</v>
      </c>
      <c r="F889" s="1" t="s">
        <v>41</v>
      </c>
      <c r="G889" s="1" t="s">
        <v>133</v>
      </c>
    </row>
    <row r="890" spans="1:7" x14ac:dyDescent="0.25">
      <c r="A890" s="1" t="s">
        <v>130</v>
      </c>
      <c r="B890" s="1" t="s">
        <v>378</v>
      </c>
      <c r="C890" s="1" t="s">
        <v>646</v>
      </c>
      <c r="D890" s="1" t="s">
        <v>29</v>
      </c>
      <c r="E890" s="1" t="s">
        <v>30</v>
      </c>
      <c r="F890" s="1" t="s">
        <v>41</v>
      </c>
      <c r="G890" s="1" t="s">
        <v>133</v>
      </c>
    </row>
    <row r="891" spans="1:7" x14ac:dyDescent="0.25">
      <c r="A891" s="1" t="s">
        <v>130</v>
      </c>
      <c r="B891" s="1" t="s">
        <v>378</v>
      </c>
      <c r="C891" s="1" t="s">
        <v>647</v>
      </c>
      <c r="D891" s="1" t="s">
        <v>29</v>
      </c>
      <c r="E891" s="1" t="s">
        <v>30</v>
      </c>
      <c r="F891" s="1" t="s">
        <v>41</v>
      </c>
      <c r="G891" s="1" t="s">
        <v>133</v>
      </c>
    </row>
    <row r="892" spans="1:7" x14ac:dyDescent="0.25">
      <c r="A892" s="1" t="s">
        <v>130</v>
      </c>
      <c r="B892" s="1" t="s">
        <v>378</v>
      </c>
      <c r="C892" s="1" t="s">
        <v>649</v>
      </c>
      <c r="D892" s="1" t="s">
        <v>29</v>
      </c>
      <c r="E892" s="1" t="s">
        <v>30</v>
      </c>
      <c r="F892" s="1" t="s">
        <v>41</v>
      </c>
      <c r="G892" s="1" t="s">
        <v>133</v>
      </c>
    </row>
    <row r="893" spans="1:7" x14ac:dyDescent="0.25">
      <c r="A893" s="1" t="s">
        <v>130</v>
      </c>
      <c r="B893" s="1" t="s">
        <v>378</v>
      </c>
      <c r="C893" s="1" t="s">
        <v>650</v>
      </c>
      <c r="D893" s="1" t="s">
        <v>29</v>
      </c>
      <c r="E893" s="1" t="s">
        <v>30</v>
      </c>
      <c r="F893" s="1" t="s">
        <v>41</v>
      </c>
      <c r="G893" s="1" t="s">
        <v>133</v>
      </c>
    </row>
    <row r="894" spans="1:7" x14ac:dyDescent="0.25">
      <c r="A894" s="1" t="s">
        <v>130</v>
      </c>
      <c r="B894" s="1" t="s">
        <v>378</v>
      </c>
      <c r="C894" s="1" t="s">
        <v>1066</v>
      </c>
      <c r="D894" s="1" t="s">
        <v>29</v>
      </c>
      <c r="E894" s="1" t="s">
        <v>30</v>
      </c>
      <c r="F894" s="1" t="s">
        <v>41</v>
      </c>
      <c r="G894" s="1" t="s">
        <v>133</v>
      </c>
    </row>
    <row r="895" spans="1:7" x14ac:dyDescent="0.25">
      <c r="A895" s="1" t="s">
        <v>130</v>
      </c>
      <c r="B895" s="1" t="s">
        <v>378</v>
      </c>
      <c r="C895" s="1" t="s">
        <v>1067</v>
      </c>
      <c r="D895" s="1" t="s">
        <v>29</v>
      </c>
      <c r="E895" s="1" t="s">
        <v>30</v>
      </c>
      <c r="F895" s="1" t="s">
        <v>41</v>
      </c>
      <c r="G895" s="1" t="s">
        <v>133</v>
      </c>
    </row>
    <row r="896" spans="1:7" x14ac:dyDescent="0.25">
      <c r="A896" s="1" t="s">
        <v>130</v>
      </c>
      <c r="B896" s="1" t="s">
        <v>378</v>
      </c>
      <c r="C896" s="1" t="s">
        <v>651</v>
      </c>
      <c r="D896" s="1" t="s">
        <v>29</v>
      </c>
      <c r="E896" s="1" t="s">
        <v>30</v>
      </c>
      <c r="F896" s="1" t="s">
        <v>41</v>
      </c>
      <c r="G896" s="1" t="s">
        <v>133</v>
      </c>
    </row>
    <row r="897" spans="1:7" x14ac:dyDescent="0.25">
      <c r="A897" s="1" t="s">
        <v>130</v>
      </c>
      <c r="B897" s="1" t="s">
        <v>378</v>
      </c>
      <c r="C897" s="1" t="s">
        <v>652</v>
      </c>
      <c r="D897" s="1" t="s">
        <v>29</v>
      </c>
      <c r="E897" s="1" t="s">
        <v>30</v>
      </c>
      <c r="F897" s="1" t="s">
        <v>41</v>
      </c>
      <c r="G897" s="1" t="s">
        <v>133</v>
      </c>
    </row>
    <row r="898" spans="1:7" x14ac:dyDescent="0.25">
      <c r="A898" s="1" t="s">
        <v>130</v>
      </c>
      <c r="B898" s="1" t="s">
        <v>378</v>
      </c>
      <c r="C898" s="1" t="s">
        <v>653</v>
      </c>
      <c r="D898" s="1" t="s">
        <v>29</v>
      </c>
      <c r="E898" s="1" t="s">
        <v>30</v>
      </c>
      <c r="F898" s="1" t="s">
        <v>41</v>
      </c>
      <c r="G898" s="1" t="s">
        <v>133</v>
      </c>
    </row>
    <row r="899" spans="1:7" x14ac:dyDescent="0.25">
      <c r="A899" s="1" t="s">
        <v>130</v>
      </c>
      <c r="B899" s="1" t="s">
        <v>378</v>
      </c>
      <c r="C899" s="1" t="s">
        <v>654</v>
      </c>
      <c r="D899" s="1" t="s">
        <v>29</v>
      </c>
      <c r="E899" s="1" t="s">
        <v>30</v>
      </c>
      <c r="F899" s="1" t="s">
        <v>41</v>
      </c>
      <c r="G899" s="1" t="s">
        <v>133</v>
      </c>
    </row>
    <row r="900" spans="1:7" x14ac:dyDescent="0.25">
      <c r="A900" s="1" t="s">
        <v>130</v>
      </c>
      <c r="B900" s="1" t="s">
        <v>378</v>
      </c>
      <c r="C900" s="1" t="s">
        <v>655</v>
      </c>
      <c r="D900" s="1" t="s">
        <v>29</v>
      </c>
      <c r="E900" s="1" t="s">
        <v>30</v>
      </c>
      <c r="F900" s="1" t="s">
        <v>41</v>
      </c>
      <c r="G900" s="1" t="s">
        <v>133</v>
      </c>
    </row>
    <row r="901" spans="1:7" x14ac:dyDescent="0.25">
      <c r="A901" s="1" t="s">
        <v>130</v>
      </c>
      <c r="B901" s="1" t="s">
        <v>378</v>
      </c>
      <c r="C901" s="1" t="s">
        <v>656</v>
      </c>
      <c r="D901" s="1" t="s">
        <v>29</v>
      </c>
      <c r="E901" s="1" t="s">
        <v>30</v>
      </c>
      <c r="F901" s="1" t="s">
        <v>41</v>
      </c>
      <c r="G901" s="1" t="s">
        <v>133</v>
      </c>
    </row>
    <row r="902" spans="1:7" x14ac:dyDescent="0.25">
      <c r="A902" s="1" t="s">
        <v>130</v>
      </c>
      <c r="B902" s="1" t="s">
        <v>378</v>
      </c>
      <c r="C902" s="1" t="s">
        <v>657</v>
      </c>
      <c r="D902" s="1" t="s">
        <v>29</v>
      </c>
      <c r="E902" s="1" t="s">
        <v>30</v>
      </c>
      <c r="F902" s="1" t="s">
        <v>41</v>
      </c>
      <c r="G902" s="1" t="s">
        <v>133</v>
      </c>
    </row>
    <row r="903" spans="1:7" x14ac:dyDescent="0.25">
      <c r="A903" s="1" t="s">
        <v>130</v>
      </c>
      <c r="B903" s="1" t="s">
        <v>378</v>
      </c>
      <c r="C903" s="1" t="s">
        <v>658</v>
      </c>
      <c r="D903" s="1" t="s">
        <v>29</v>
      </c>
      <c r="E903" s="1" t="s">
        <v>30</v>
      </c>
      <c r="F903" s="1" t="s">
        <v>41</v>
      </c>
      <c r="G903" s="1" t="s">
        <v>133</v>
      </c>
    </row>
    <row r="904" spans="1:7" x14ac:dyDescent="0.25">
      <c r="A904" s="1" t="s">
        <v>130</v>
      </c>
      <c r="B904" s="1" t="s">
        <v>378</v>
      </c>
      <c r="C904" s="1" t="s">
        <v>659</v>
      </c>
      <c r="D904" s="1" t="s">
        <v>29</v>
      </c>
      <c r="E904" s="1" t="s">
        <v>30</v>
      </c>
      <c r="F904" s="1" t="s">
        <v>41</v>
      </c>
      <c r="G904" s="1" t="s">
        <v>133</v>
      </c>
    </row>
    <row r="905" spans="1:7" x14ac:dyDescent="0.25">
      <c r="A905" s="1" t="s">
        <v>130</v>
      </c>
      <c r="B905" s="1" t="s">
        <v>378</v>
      </c>
      <c r="C905" s="1" t="s">
        <v>660</v>
      </c>
      <c r="D905" s="1" t="s">
        <v>29</v>
      </c>
      <c r="E905" s="1" t="s">
        <v>30</v>
      </c>
      <c r="F905" s="1" t="s">
        <v>41</v>
      </c>
      <c r="G905" s="1" t="s">
        <v>133</v>
      </c>
    </row>
    <row r="906" spans="1:7" x14ac:dyDescent="0.25">
      <c r="A906" s="1" t="s">
        <v>130</v>
      </c>
      <c r="B906" s="1" t="s">
        <v>378</v>
      </c>
      <c r="C906" s="1" t="s">
        <v>661</v>
      </c>
      <c r="D906" s="1" t="s">
        <v>29</v>
      </c>
      <c r="E906" s="1" t="s">
        <v>30</v>
      </c>
      <c r="F906" s="1" t="s">
        <v>41</v>
      </c>
      <c r="G906" s="1" t="s">
        <v>133</v>
      </c>
    </row>
    <row r="907" spans="1:7" x14ac:dyDescent="0.25">
      <c r="A907" s="1" t="s">
        <v>130</v>
      </c>
      <c r="B907" s="1" t="s">
        <v>378</v>
      </c>
      <c r="C907" s="1" t="s">
        <v>662</v>
      </c>
      <c r="D907" s="1" t="s">
        <v>29</v>
      </c>
      <c r="E907" s="1" t="s">
        <v>30</v>
      </c>
      <c r="F907" s="1" t="s">
        <v>41</v>
      </c>
      <c r="G907" s="1" t="s">
        <v>133</v>
      </c>
    </row>
    <row r="908" spans="1:7" x14ac:dyDescent="0.25">
      <c r="A908" s="1" t="s">
        <v>130</v>
      </c>
      <c r="B908" s="1" t="s">
        <v>378</v>
      </c>
      <c r="C908" s="1" t="s">
        <v>663</v>
      </c>
      <c r="D908" s="1" t="s">
        <v>29</v>
      </c>
      <c r="E908" s="1" t="s">
        <v>30</v>
      </c>
      <c r="F908" s="1" t="s">
        <v>41</v>
      </c>
      <c r="G908" s="1" t="s">
        <v>133</v>
      </c>
    </row>
    <row r="909" spans="1:7" x14ac:dyDescent="0.25">
      <c r="A909" s="1" t="s">
        <v>130</v>
      </c>
      <c r="B909" s="1" t="s">
        <v>378</v>
      </c>
      <c r="C909" s="1" t="s">
        <v>664</v>
      </c>
      <c r="D909" s="1" t="s">
        <v>29</v>
      </c>
      <c r="E909" s="1" t="s">
        <v>30</v>
      </c>
      <c r="F909" s="1" t="s">
        <v>41</v>
      </c>
      <c r="G909" s="1" t="s">
        <v>133</v>
      </c>
    </row>
    <row r="910" spans="1:7" x14ac:dyDescent="0.25">
      <c r="A910" s="1" t="s">
        <v>130</v>
      </c>
      <c r="B910" s="1" t="s">
        <v>378</v>
      </c>
      <c r="C910" s="1" t="s">
        <v>665</v>
      </c>
      <c r="D910" s="1" t="s">
        <v>29</v>
      </c>
      <c r="E910" s="1" t="s">
        <v>30</v>
      </c>
      <c r="F910" s="1" t="s">
        <v>41</v>
      </c>
      <c r="G910" s="1" t="s">
        <v>133</v>
      </c>
    </row>
    <row r="911" spans="1:7" x14ac:dyDescent="0.25">
      <c r="A911" s="1" t="s">
        <v>130</v>
      </c>
      <c r="B911" s="1" t="s">
        <v>378</v>
      </c>
      <c r="C911" s="1" t="s">
        <v>666</v>
      </c>
      <c r="D911" s="1" t="s">
        <v>29</v>
      </c>
      <c r="E911" s="1" t="s">
        <v>30</v>
      </c>
      <c r="F911" s="1" t="s">
        <v>41</v>
      </c>
      <c r="G911" s="1" t="s">
        <v>133</v>
      </c>
    </row>
    <row r="912" spans="1:7" x14ac:dyDescent="0.25">
      <c r="A912" s="1" t="s">
        <v>130</v>
      </c>
      <c r="B912" s="1" t="s">
        <v>378</v>
      </c>
      <c r="C912" s="1" t="s">
        <v>667</v>
      </c>
      <c r="D912" s="1" t="s">
        <v>29</v>
      </c>
      <c r="E912" s="1" t="s">
        <v>30</v>
      </c>
      <c r="F912" s="1" t="s">
        <v>41</v>
      </c>
      <c r="G912" s="1" t="s">
        <v>133</v>
      </c>
    </row>
    <row r="913" spans="1:7" x14ac:dyDescent="0.25">
      <c r="A913" s="1" t="s">
        <v>130</v>
      </c>
      <c r="B913" s="1" t="s">
        <v>378</v>
      </c>
      <c r="C913" s="1" t="s">
        <v>668</v>
      </c>
      <c r="D913" s="1" t="s">
        <v>29</v>
      </c>
      <c r="E913" s="1" t="s">
        <v>30</v>
      </c>
      <c r="F913" s="1" t="s">
        <v>41</v>
      </c>
      <c r="G913" s="1" t="s">
        <v>133</v>
      </c>
    </row>
    <row r="914" spans="1:7" x14ac:dyDescent="0.25">
      <c r="A914" s="1" t="s">
        <v>130</v>
      </c>
      <c r="B914" s="1" t="s">
        <v>378</v>
      </c>
      <c r="C914" s="1" t="s">
        <v>669</v>
      </c>
      <c r="D914" s="1" t="s">
        <v>29</v>
      </c>
      <c r="E914" s="1" t="s">
        <v>30</v>
      </c>
      <c r="F914" s="1" t="s">
        <v>41</v>
      </c>
      <c r="G914" s="1" t="s">
        <v>133</v>
      </c>
    </row>
    <row r="915" spans="1:7" x14ac:dyDescent="0.25">
      <c r="A915" s="1" t="s">
        <v>130</v>
      </c>
      <c r="B915" s="1" t="s">
        <v>378</v>
      </c>
      <c r="C915" s="1" t="s">
        <v>670</v>
      </c>
      <c r="D915" s="1" t="s">
        <v>29</v>
      </c>
      <c r="E915" s="1" t="s">
        <v>30</v>
      </c>
      <c r="F915" s="1" t="s">
        <v>41</v>
      </c>
      <c r="G915" s="1" t="s">
        <v>133</v>
      </c>
    </row>
    <row r="916" spans="1:7" x14ac:dyDescent="0.25">
      <c r="A916" s="1" t="s">
        <v>130</v>
      </c>
      <c r="B916" s="1" t="s">
        <v>378</v>
      </c>
      <c r="C916" s="1" t="s">
        <v>671</v>
      </c>
      <c r="D916" s="1" t="s">
        <v>29</v>
      </c>
      <c r="E916" s="1" t="s">
        <v>30</v>
      </c>
      <c r="F916" s="1" t="s">
        <v>41</v>
      </c>
      <c r="G916" s="1" t="s">
        <v>133</v>
      </c>
    </row>
    <row r="917" spans="1:7" x14ac:dyDescent="0.25">
      <c r="A917" s="1" t="s">
        <v>130</v>
      </c>
      <c r="B917" s="1" t="s">
        <v>378</v>
      </c>
      <c r="C917" s="1" t="s">
        <v>672</v>
      </c>
      <c r="D917" s="1" t="s">
        <v>29</v>
      </c>
      <c r="E917" s="1" t="s">
        <v>30</v>
      </c>
      <c r="F917" s="1" t="s">
        <v>41</v>
      </c>
      <c r="G917" s="1" t="s">
        <v>133</v>
      </c>
    </row>
    <row r="918" spans="1:7" x14ac:dyDescent="0.25">
      <c r="A918" s="1" t="s">
        <v>130</v>
      </c>
      <c r="B918" s="1" t="s">
        <v>378</v>
      </c>
      <c r="C918" s="1" t="s">
        <v>673</v>
      </c>
      <c r="D918" s="1" t="s">
        <v>29</v>
      </c>
      <c r="E918" s="1" t="s">
        <v>30</v>
      </c>
      <c r="F918" s="1" t="s">
        <v>41</v>
      </c>
      <c r="G918" s="1" t="s">
        <v>133</v>
      </c>
    </row>
    <row r="919" spans="1:7" x14ac:dyDescent="0.25">
      <c r="A919" s="1" t="s">
        <v>130</v>
      </c>
      <c r="B919" s="1" t="s">
        <v>378</v>
      </c>
      <c r="C919" s="1" t="s">
        <v>674</v>
      </c>
      <c r="D919" s="1" t="s">
        <v>29</v>
      </c>
      <c r="E919" s="1" t="s">
        <v>30</v>
      </c>
      <c r="F919" s="1" t="s">
        <v>41</v>
      </c>
      <c r="G919" s="1" t="s">
        <v>133</v>
      </c>
    </row>
    <row r="920" spans="1:7" x14ac:dyDescent="0.25">
      <c r="A920" s="1" t="s">
        <v>130</v>
      </c>
      <c r="B920" s="1" t="s">
        <v>378</v>
      </c>
      <c r="C920" s="1" t="s">
        <v>675</v>
      </c>
      <c r="D920" s="1" t="s">
        <v>29</v>
      </c>
      <c r="E920" s="1" t="s">
        <v>30</v>
      </c>
      <c r="F920" s="1" t="s">
        <v>41</v>
      </c>
      <c r="G920" s="1" t="s">
        <v>133</v>
      </c>
    </row>
    <row r="921" spans="1:7" x14ac:dyDescent="0.25">
      <c r="A921" s="1" t="s">
        <v>130</v>
      </c>
      <c r="B921" s="1" t="s">
        <v>378</v>
      </c>
      <c r="C921" s="1" t="s">
        <v>676</v>
      </c>
      <c r="D921" s="1" t="s">
        <v>29</v>
      </c>
      <c r="E921" s="1" t="s">
        <v>30</v>
      </c>
      <c r="F921" s="1" t="s">
        <v>41</v>
      </c>
      <c r="G921" s="1" t="s">
        <v>133</v>
      </c>
    </row>
    <row r="922" spans="1:7" x14ac:dyDescent="0.25">
      <c r="A922" s="1" t="s">
        <v>130</v>
      </c>
      <c r="B922" s="1" t="s">
        <v>378</v>
      </c>
      <c r="C922" s="1" t="s">
        <v>677</v>
      </c>
      <c r="D922" s="1" t="s">
        <v>29</v>
      </c>
      <c r="E922" s="1" t="s">
        <v>30</v>
      </c>
      <c r="F922" s="1" t="s">
        <v>41</v>
      </c>
      <c r="G922" s="1" t="s">
        <v>133</v>
      </c>
    </row>
    <row r="923" spans="1:7" x14ac:dyDescent="0.25">
      <c r="A923" s="1" t="s">
        <v>130</v>
      </c>
      <c r="B923" s="1" t="s">
        <v>378</v>
      </c>
      <c r="C923" s="1" t="s">
        <v>678</v>
      </c>
      <c r="D923" s="1" t="s">
        <v>29</v>
      </c>
      <c r="E923" s="1" t="s">
        <v>30</v>
      </c>
      <c r="F923" s="1" t="s">
        <v>41</v>
      </c>
      <c r="G923" s="1" t="s">
        <v>133</v>
      </c>
    </row>
    <row r="924" spans="1:7" x14ac:dyDescent="0.25">
      <c r="A924" s="1" t="s">
        <v>130</v>
      </c>
      <c r="B924" s="1" t="s">
        <v>378</v>
      </c>
      <c r="C924" s="1" t="s">
        <v>679</v>
      </c>
      <c r="D924" s="1" t="s">
        <v>29</v>
      </c>
      <c r="E924" s="1" t="s">
        <v>30</v>
      </c>
      <c r="F924" s="1" t="s">
        <v>41</v>
      </c>
      <c r="G924" s="1" t="s">
        <v>133</v>
      </c>
    </row>
    <row r="925" spans="1:7" x14ac:dyDescent="0.25">
      <c r="A925" s="1" t="s">
        <v>130</v>
      </c>
      <c r="B925" s="1" t="s">
        <v>378</v>
      </c>
      <c r="C925" s="1" t="s">
        <v>680</v>
      </c>
      <c r="D925" s="1" t="s">
        <v>29</v>
      </c>
      <c r="E925" s="1" t="s">
        <v>30</v>
      </c>
      <c r="F925" s="1" t="s">
        <v>41</v>
      </c>
      <c r="G925" s="1" t="s">
        <v>133</v>
      </c>
    </row>
    <row r="926" spans="1:7" x14ac:dyDescent="0.25">
      <c r="A926" s="1" t="s">
        <v>130</v>
      </c>
      <c r="B926" s="1" t="s">
        <v>378</v>
      </c>
      <c r="C926" s="1" t="s">
        <v>681</v>
      </c>
      <c r="D926" s="1" t="s">
        <v>29</v>
      </c>
      <c r="E926" s="1" t="s">
        <v>30</v>
      </c>
      <c r="F926" s="1" t="s">
        <v>41</v>
      </c>
      <c r="G926" s="1" t="s">
        <v>133</v>
      </c>
    </row>
    <row r="927" spans="1:7" x14ac:dyDescent="0.25">
      <c r="A927" s="1" t="s">
        <v>130</v>
      </c>
      <c r="B927" s="1" t="s">
        <v>378</v>
      </c>
      <c r="C927" s="1" t="s">
        <v>682</v>
      </c>
      <c r="D927" s="1" t="s">
        <v>29</v>
      </c>
      <c r="E927" s="1" t="s">
        <v>30</v>
      </c>
      <c r="F927" s="1" t="s">
        <v>41</v>
      </c>
      <c r="G927" s="1" t="s">
        <v>133</v>
      </c>
    </row>
    <row r="928" spans="1:7" x14ac:dyDescent="0.25">
      <c r="A928" s="1" t="s">
        <v>130</v>
      </c>
      <c r="B928" s="1" t="s">
        <v>378</v>
      </c>
      <c r="C928" s="1" t="s">
        <v>683</v>
      </c>
      <c r="D928" s="1" t="s">
        <v>29</v>
      </c>
      <c r="E928" s="1" t="s">
        <v>30</v>
      </c>
      <c r="F928" s="1" t="s">
        <v>41</v>
      </c>
      <c r="G928" s="1" t="s">
        <v>133</v>
      </c>
    </row>
    <row r="929" spans="1:7" x14ac:dyDescent="0.25">
      <c r="A929" s="1" t="s">
        <v>130</v>
      </c>
      <c r="B929" s="1" t="s">
        <v>378</v>
      </c>
      <c r="C929" s="1" t="s">
        <v>684</v>
      </c>
      <c r="D929" s="1" t="s">
        <v>29</v>
      </c>
      <c r="E929" s="1" t="s">
        <v>30</v>
      </c>
      <c r="F929" s="1" t="s">
        <v>41</v>
      </c>
      <c r="G929" s="1" t="s">
        <v>133</v>
      </c>
    </row>
    <row r="930" spans="1:7" x14ac:dyDescent="0.25">
      <c r="A930" s="1" t="s">
        <v>130</v>
      </c>
      <c r="B930" s="1" t="s">
        <v>378</v>
      </c>
      <c r="C930" s="1" t="s">
        <v>685</v>
      </c>
      <c r="D930" s="1" t="s">
        <v>29</v>
      </c>
      <c r="E930" s="1" t="s">
        <v>30</v>
      </c>
      <c r="F930" s="1" t="s">
        <v>41</v>
      </c>
      <c r="G930" s="1" t="s">
        <v>133</v>
      </c>
    </row>
    <row r="931" spans="1:7" x14ac:dyDescent="0.25">
      <c r="A931" s="1" t="s">
        <v>130</v>
      </c>
      <c r="B931" s="1" t="s">
        <v>378</v>
      </c>
      <c r="C931" s="1" t="s">
        <v>686</v>
      </c>
      <c r="D931" s="1" t="s">
        <v>29</v>
      </c>
      <c r="E931" s="1" t="s">
        <v>30</v>
      </c>
      <c r="F931" s="1" t="s">
        <v>41</v>
      </c>
      <c r="G931" s="1" t="s">
        <v>133</v>
      </c>
    </row>
    <row r="932" spans="1:7" x14ac:dyDescent="0.25">
      <c r="A932" s="1" t="s">
        <v>130</v>
      </c>
      <c r="B932" s="1" t="s">
        <v>378</v>
      </c>
      <c r="C932" s="1" t="s">
        <v>687</v>
      </c>
      <c r="D932" s="1" t="s">
        <v>29</v>
      </c>
      <c r="E932" s="1" t="s">
        <v>30</v>
      </c>
      <c r="F932" s="1" t="s">
        <v>41</v>
      </c>
      <c r="G932" s="1" t="s">
        <v>133</v>
      </c>
    </row>
    <row r="933" spans="1:7" x14ac:dyDescent="0.25">
      <c r="A933" s="1" t="s">
        <v>130</v>
      </c>
      <c r="B933" s="1" t="s">
        <v>378</v>
      </c>
      <c r="C933" s="1" t="s">
        <v>688</v>
      </c>
      <c r="D933" s="1" t="s">
        <v>29</v>
      </c>
      <c r="E933" s="1" t="s">
        <v>30</v>
      </c>
      <c r="F933" s="1" t="s">
        <v>41</v>
      </c>
      <c r="G933" s="1" t="s">
        <v>133</v>
      </c>
    </row>
    <row r="934" spans="1:7" x14ac:dyDescent="0.25">
      <c r="A934" s="1" t="s">
        <v>130</v>
      </c>
      <c r="B934" s="1" t="s">
        <v>378</v>
      </c>
      <c r="C934" s="1" t="s">
        <v>689</v>
      </c>
      <c r="D934" s="1" t="s">
        <v>29</v>
      </c>
      <c r="E934" s="1" t="s">
        <v>30</v>
      </c>
      <c r="F934" s="1" t="s">
        <v>41</v>
      </c>
      <c r="G934" s="1" t="s">
        <v>133</v>
      </c>
    </row>
    <row r="935" spans="1:7" x14ac:dyDescent="0.25">
      <c r="A935" s="1" t="s">
        <v>130</v>
      </c>
      <c r="B935" s="1" t="s">
        <v>378</v>
      </c>
      <c r="C935" s="1" t="s">
        <v>690</v>
      </c>
      <c r="D935" s="1" t="s">
        <v>29</v>
      </c>
      <c r="E935" s="1" t="s">
        <v>30</v>
      </c>
      <c r="F935" s="1" t="s">
        <v>41</v>
      </c>
      <c r="G935" s="1" t="s">
        <v>133</v>
      </c>
    </row>
    <row r="936" spans="1:7" x14ac:dyDescent="0.25">
      <c r="A936" s="1" t="s">
        <v>130</v>
      </c>
      <c r="B936" s="1" t="s">
        <v>378</v>
      </c>
      <c r="C936" s="1" t="s">
        <v>691</v>
      </c>
      <c r="D936" s="1" t="s">
        <v>29</v>
      </c>
      <c r="E936" s="1" t="s">
        <v>30</v>
      </c>
      <c r="F936" s="1" t="s">
        <v>41</v>
      </c>
      <c r="G936" s="1" t="s">
        <v>133</v>
      </c>
    </row>
    <row r="937" spans="1:7" x14ac:dyDescent="0.25">
      <c r="A937" s="1" t="s">
        <v>130</v>
      </c>
      <c r="B937" s="1" t="s">
        <v>378</v>
      </c>
      <c r="C937" s="1" t="s">
        <v>692</v>
      </c>
      <c r="D937" s="1" t="s">
        <v>29</v>
      </c>
      <c r="E937" s="1" t="s">
        <v>30</v>
      </c>
      <c r="F937" s="1" t="s">
        <v>41</v>
      </c>
      <c r="G937" s="1" t="s">
        <v>133</v>
      </c>
    </row>
    <row r="938" spans="1:7" x14ac:dyDescent="0.25">
      <c r="A938" s="1" t="s">
        <v>130</v>
      </c>
      <c r="B938" s="1" t="s">
        <v>378</v>
      </c>
      <c r="C938" s="1" t="s">
        <v>693</v>
      </c>
      <c r="D938" s="1" t="s">
        <v>29</v>
      </c>
      <c r="E938" s="1" t="s">
        <v>30</v>
      </c>
      <c r="F938" s="1" t="s">
        <v>41</v>
      </c>
      <c r="G938" s="1" t="s">
        <v>133</v>
      </c>
    </row>
    <row r="939" spans="1:7" x14ac:dyDescent="0.25">
      <c r="A939" s="1" t="s">
        <v>130</v>
      </c>
      <c r="B939" s="1" t="s">
        <v>378</v>
      </c>
      <c r="C939" s="1" t="s">
        <v>694</v>
      </c>
      <c r="D939" s="1" t="s">
        <v>29</v>
      </c>
      <c r="E939" s="1" t="s">
        <v>30</v>
      </c>
      <c r="F939" s="1" t="s">
        <v>41</v>
      </c>
      <c r="G939" s="1" t="s">
        <v>133</v>
      </c>
    </row>
    <row r="940" spans="1:7" x14ac:dyDescent="0.25">
      <c r="A940" s="1" t="s">
        <v>130</v>
      </c>
      <c r="B940" s="1" t="s">
        <v>378</v>
      </c>
      <c r="C940" s="1" t="s">
        <v>695</v>
      </c>
      <c r="D940" s="1" t="s">
        <v>29</v>
      </c>
      <c r="E940" s="1" t="s">
        <v>30</v>
      </c>
      <c r="F940" s="1" t="s">
        <v>41</v>
      </c>
      <c r="G940" s="1" t="s">
        <v>133</v>
      </c>
    </row>
    <row r="941" spans="1:7" x14ac:dyDescent="0.25">
      <c r="A941" s="1" t="s">
        <v>130</v>
      </c>
      <c r="B941" s="1" t="s">
        <v>378</v>
      </c>
      <c r="C941" s="1" t="s">
        <v>696</v>
      </c>
      <c r="D941" s="1" t="s">
        <v>29</v>
      </c>
      <c r="E941" s="1" t="s">
        <v>30</v>
      </c>
      <c r="F941" s="1" t="s">
        <v>41</v>
      </c>
      <c r="G941" s="1" t="s">
        <v>133</v>
      </c>
    </row>
    <row r="942" spans="1:7" x14ac:dyDescent="0.25">
      <c r="A942" s="1" t="s">
        <v>130</v>
      </c>
      <c r="B942" s="1" t="s">
        <v>378</v>
      </c>
      <c r="C942" s="1" t="s">
        <v>697</v>
      </c>
      <c r="D942" s="1" t="s">
        <v>29</v>
      </c>
      <c r="E942" s="1" t="s">
        <v>30</v>
      </c>
      <c r="F942" s="1" t="s">
        <v>41</v>
      </c>
      <c r="G942" s="1" t="s">
        <v>133</v>
      </c>
    </row>
    <row r="943" spans="1:7" x14ac:dyDescent="0.25">
      <c r="A943" s="1" t="s">
        <v>130</v>
      </c>
      <c r="B943" s="1" t="s">
        <v>378</v>
      </c>
      <c r="C943" s="1" t="s">
        <v>698</v>
      </c>
      <c r="D943" s="1" t="s">
        <v>29</v>
      </c>
      <c r="E943" s="1" t="s">
        <v>30</v>
      </c>
      <c r="F943" s="1" t="s">
        <v>41</v>
      </c>
      <c r="G943" s="1" t="s">
        <v>133</v>
      </c>
    </row>
    <row r="944" spans="1:7" x14ac:dyDescent="0.25">
      <c r="A944" s="1" t="s">
        <v>130</v>
      </c>
      <c r="B944" s="1" t="s">
        <v>378</v>
      </c>
      <c r="C944" s="1" t="s">
        <v>699</v>
      </c>
      <c r="D944" s="1" t="s">
        <v>29</v>
      </c>
      <c r="E944" s="1" t="s">
        <v>30</v>
      </c>
      <c r="F944" s="1" t="s">
        <v>41</v>
      </c>
      <c r="G944" s="1" t="s">
        <v>133</v>
      </c>
    </row>
    <row r="945" spans="1:7" x14ac:dyDescent="0.25">
      <c r="A945" s="1" t="s">
        <v>130</v>
      </c>
      <c r="B945" s="1" t="s">
        <v>378</v>
      </c>
      <c r="C945" s="1" t="s">
        <v>700</v>
      </c>
      <c r="D945" s="1" t="s">
        <v>29</v>
      </c>
      <c r="E945" s="1" t="s">
        <v>30</v>
      </c>
      <c r="F945" s="1" t="s">
        <v>41</v>
      </c>
      <c r="G945" s="1" t="s">
        <v>133</v>
      </c>
    </row>
    <row r="946" spans="1:7" x14ac:dyDescent="0.25">
      <c r="A946" s="1" t="s">
        <v>130</v>
      </c>
      <c r="B946" s="1" t="s">
        <v>378</v>
      </c>
      <c r="C946" s="1" t="s">
        <v>701</v>
      </c>
      <c r="D946" s="1" t="s">
        <v>29</v>
      </c>
      <c r="E946" s="1" t="s">
        <v>30</v>
      </c>
      <c r="F946" s="1" t="s">
        <v>41</v>
      </c>
      <c r="G946" s="1" t="s">
        <v>133</v>
      </c>
    </row>
    <row r="947" spans="1:7" x14ac:dyDescent="0.25">
      <c r="A947" s="1" t="s">
        <v>130</v>
      </c>
      <c r="B947" s="1" t="s">
        <v>378</v>
      </c>
      <c r="C947" s="1" t="s">
        <v>702</v>
      </c>
      <c r="D947" s="1" t="s">
        <v>29</v>
      </c>
      <c r="E947" s="1" t="s">
        <v>30</v>
      </c>
      <c r="F947" s="1" t="s">
        <v>41</v>
      </c>
      <c r="G947" s="1" t="s">
        <v>133</v>
      </c>
    </row>
    <row r="948" spans="1:7" x14ac:dyDescent="0.25">
      <c r="A948" s="1" t="s">
        <v>130</v>
      </c>
      <c r="B948" s="1" t="s">
        <v>378</v>
      </c>
      <c r="C948" s="1" t="s">
        <v>703</v>
      </c>
      <c r="D948" s="1" t="s">
        <v>29</v>
      </c>
      <c r="E948" s="1" t="s">
        <v>30</v>
      </c>
      <c r="F948" s="1" t="s">
        <v>41</v>
      </c>
      <c r="G948" s="1" t="s">
        <v>133</v>
      </c>
    </row>
    <row r="949" spans="1:7" x14ac:dyDescent="0.25">
      <c r="A949" s="1" t="s">
        <v>130</v>
      </c>
      <c r="B949" s="1" t="s">
        <v>378</v>
      </c>
      <c r="C949" s="1" t="s">
        <v>704</v>
      </c>
      <c r="D949" s="1" t="s">
        <v>29</v>
      </c>
      <c r="E949" s="1" t="s">
        <v>30</v>
      </c>
      <c r="F949" s="1" t="s">
        <v>41</v>
      </c>
      <c r="G949" s="1" t="s">
        <v>133</v>
      </c>
    </row>
    <row r="950" spans="1:7" x14ac:dyDescent="0.25">
      <c r="A950" s="1" t="s">
        <v>130</v>
      </c>
      <c r="B950" s="1" t="s">
        <v>378</v>
      </c>
      <c r="C950" s="1" t="s">
        <v>705</v>
      </c>
      <c r="D950" s="1" t="s">
        <v>29</v>
      </c>
      <c r="E950" s="1" t="s">
        <v>30</v>
      </c>
      <c r="F950" s="1" t="s">
        <v>41</v>
      </c>
      <c r="G950" s="1" t="s">
        <v>133</v>
      </c>
    </row>
    <row r="951" spans="1:7" x14ac:dyDescent="0.25">
      <c r="A951" s="1" t="s">
        <v>130</v>
      </c>
      <c r="B951" s="1" t="s">
        <v>378</v>
      </c>
      <c r="C951" s="1" t="s">
        <v>706</v>
      </c>
      <c r="D951" s="1" t="s">
        <v>29</v>
      </c>
      <c r="E951" s="1" t="s">
        <v>30</v>
      </c>
      <c r="F951" s="1" t="s">
        <v>41</v>
      </c>
      <c r="G951" s="1" t="s">
        <v>133</v>
      </c>
    </row>
    <row r="952" spans="1:7" x14ac:dyDescent="0.25">
      <c r="A952" s="1" t="s">
        <v>130</v>
      </c>
      <c r="B952" s="1" t="s">
        <v>378</v>
      </c>
      <c r="C952" s="1" t="s">
        <v>707</v>
      </c>
      <c r="D952" s="1" t="s">
        <v>29</v>
      </c>
      <c r="E952" s="1" t="s">
        <v>30</v>
      </c>
      <c r="F952" s="1" t="s">
        <v>41</v>
      </c>
      <c r="G952" s="1" t="s">
        <v>133</v>
      </c>
    </row>
    <row r="953" spans="1:7" x14ac:dyDescent="0.25">
      <c r="A953" s="1" t="s">
        <v>130</v>
      </c>
      <c r="B953" s="1" t="s">
        <v>378</v>
      </c>
      <c r="C953" s="1" t="s">
        <v>708</v>
      </c>
      <c r="D953" s="1" t="s">
        <v>29</v>
      </c>
      <c r="E953" s="1" t="s">
        <v>30</v>
      </c>
      <c r="F953" s="1" t="s">
        <v>41</v>
      </c>
      <c r="G953" s="1" t="s">
        <v>133</v>
      </c>
    </row>
    <row r="954" spans="1:7" x14ac:dyDescent="0.25">
      <c r="A954" s="1" t="s">
        <v>130</v>
      </c>
      <c r="B954" s="1" t="s">
        <v>378</v>
      </c>
      <c r="C954" s="1" t="s">
        <v>709</v>
      </c>
      <c r="D954" s="1" t="s">
        <v>29</v>
      </c>
      <c r="E954" s="1" t="s">
        <v>30</v>
      </c>
      <c r="F954" s="1" t="s">
        <v>41</v>
      </c>
      <c r="G954" s="1" t="s">
        <v>133</v>
      </c>
    </row>
    <row r="955" spans="1:7" x14ac:dyDescent="0.25">
      <c r="A955" s="1" t="s">
        <v>130</v>
      </c>
      <c r="B955" s="1" t="s">
        <v>378</v>
      </c>
      <c r="C955" s="1" t="s">
        <v>710</v>
      </c>
      <c r="D955" s="1" t="s">
        <v>29</v>
      </c>
      <c r="E955" s="1" t="s">
        <v>30</v>
      </c>
      <c r="F955" s="1" t="s">
        <v>41</v>
      </c>
      <c r="G955" s="1" t="s">
        <v>133</v>
      </c>
    </row>
    <row r="956" spans="1:7" x14ac:dyDescent="0.25">
      <c r="A956" s="1" t="s">
        <v>130</v>
      </c>
      <c r="B956" s="1" t="s">
        <v>378</v>
      </c>
      <c r="C956" s="1" t="s">
        <v>711</v>
      </c>
      <c r="D956" s="1" t="s">
        <v>29</v>
      </c>
      <c r="E956" s="1" t="s">
        <v>30</v>
      </c>
      <c r="F956" s="1" t="s">
        <v>41</v>
      </c>
      <c r="G956" s="1" t="s">
        <v>133</v>
      </c>
    </row>
    <row r="957" spans="1:7" x14ac:dyDescent="0.25">
      <c r="A957" s="1" t="s">
        <v>130</v>
      </c>
      <c r="B957" s="1" t="s">
        <v>378</v>
      </c>
      <c r="C957" s="1" t="s">
        <v>712</v>
      </c>
      <c r="D957" s="1" t="s">
        <v>29</v>
      </c>
      <c r="E957" s="1" t="s">
        <v>30</v>
      </c>
      <c r="F957" s="1" t="s">
        <v>41</v>
      </c>
      <c r="G957" s="1" t="s">
        <v>133</v>
      </c>
    </row>
    <row r="958" spans="1:7" x14ac:dyDescent="0.25">
      <c r="A958" s="1" t="s">
        <v>130</v>
      </c>
      <c r="B958" s="1" t="s">
        <v>378</v>
      </c>
      <c r="C958" s="1" t="s">
        <v>713</v>
      </c>
      <c r="D958" s="1" t="s">
        <v>29</v>
      </c>
      <c r="E958" s="1" t="s">
        <v>30</v>
      </c>
      <c r="F958" s="1" t="s">
        <v>41</v>
      </c>
      <c r="G958" s="1" t="s">
        <v>133</v>
      </c>
    </row>
    <row r="959" spans="1:7" x14ac:dyDescent="0.25">
      <c r="A959" s="1" t="s">
        <v>130</v>
      </c>
      <c r="B959" s="1" t="s">
        <v>378</v>
      </c>
      <c r="C959" s="1" t="s">
        <v>714</v>
      </c>
      <c r="D959" s="1" t="s">
        <v>29</v>
      </c>
      <c r="E959" s="1" t="s">
        <v>30</v>
      </c>
      <c r="F959" s="1" t="s">
        <v>41</v>
      </c>
      <c r="G959" s="1" t="s">
        <v>133</v>
      </c>
    </row>
    <row r="960" spans="1:7" x14ac:dyDescent="0.25">
      <c r="A960" s="1" t="s">
        <v>130</v>
      </c>
      <c r="B960" s="1" t="s">
        <v>378</v>
      </c>
      <c r="C960" s="1" t="s">
        <v>715</v>
      </c>
      <c r="D960" s="1" t="s">
        <v>29</v>
      </c>
      <c r="E960" s="1" t="s">
        <v>30</v>
      </c>
      <c r="F960" s="1" t="s">
        <v>41</v>
      </c>
      <c r="G960" s="1" t="s">
        <v>133</v>
      </c>
    </row>
    <row r="961" spans="1:7" x14ac:dyDescent="0.25">
      <c r="A961" s="1" t="s">
        <v>130</v>
      </c>
      <c r="B961" s="1" t="s">
        <v>378</v>
      </c>
      <c r="C961" s="1" t="s">
        <v>716</v>
      </c>
      <c r="D961" s="1" t="s">
        <v>29</v>
      </c>
      <c r="E961" s="1" t="s">
        <v>30</v>
      </c>
      <c r="F961" s="1" t="s">
        <v>41</v>
      </c>
      <c r="G961" s="1" t="s">
        <v>133</v>
      </c>
    </row>
    <row r="962" spans="1:7" x14ac:dyDescent="0.25">
      <c r="A962" s="1" t="s">
        <v>130</v>
      </c>
      <c r="B962" s="1" t="s">
        <v>378</v>
      </c>
      <c r="C962" s="1" t="s">
        <v>717</v>
      </c>
      <c r="D962" s="1" t="s">
        <v>29</v>
      </c>
      <c r="E962" s="1" t="s">
        <v>30</v>
      </c>
      <c r="F962" s="1" t="s">
        <v>41</v>
      </c>
      <c r="G962" s="1" t="s">
        <v>133</v>
      </c>
    </row>
    <row r="963" spans="1:7" x14ac:dyDescent="0.25">
      <c r="A963" s="1" t="s">
        <v>130</v>
      </c>
      <c r="B963" s="1" t="s">
        <v>378</v>
      </c>
      <c r="C963" s="1" t="s">
        <v>718</v>
      </c>
      <c r="D963" s="1" t="s">
        <v>29</v>
      </c>
      <c r="E963" s="1" t="s">
        <v>30</v>
      </c>
      <c r="F963" s="1" t="s">
        <v>41</v>
      </c>
      <c r="G963" s="1" t="s">
        <v>133</v>
      </c>
    </row>
    <row r="964" spans="1:7" x14ac:dyDescent="0.25">
      <c r="A964" s="1" t="s">
        <v>130</v>
      </c>
      <c r="B964" s="1" t="s">
        <v>378</v>
      </c>
      <c r="C964" s="1" t="s">
        <v>719</v>
      </c>
      <c r="D964" s="1" t="s">
        <v>29</v>
      </c>
      <c r="E964" s="1" t="s">
        <v>30</v>
      </c>
      <c r="F964" s="1" t="s">
        <v>41</v>
      </c>
      <c r="G964" s="1" t="s">
        <v>133</v>
      </c>
    </row>
    <row r="965" spans="1:7" x14ac:dyDescent="0.25">
      <c r="A965" s="1" t="s">
        <v>130</v>
      </c>
      <c r="B965" s="1" t="s">
        <v>378</v>
      </c>
      <c r="C965" s="1" t="s">
        <v>720</v>
      </c>
      <c r="D965" s="1" t="s">
        <v>29</v>
      </c>
      <c r="E965" s="1" t="s">
        <v>30</v>
      </c>
      <c r="F965" s="1" t="s">
        <v>41</v>
      </c>
      <c r="G965" s="1" t="s">
        <v>133</v>
      </c>
    </row>
    <row r="966" spans="1:7" x14ac:dyDescent="0.25">
      <c r="A966" s="1" t="s">
        <v>130</v>
      </c>
      <c r="B966" s="1" t="s">
        <v>378</v>
      </c>
      <c r="C966" s="1" t="s">
        <v>721</v>
      </c>
      <c r="D966" s="1" t="s">
        <v>29</v>
      </c>
      <c r="E966" s="1" t="s">
        <v>30</v>
      </c>
      <c r="F966" s="1" t="s">
        <v>41</v>
      </c>
      <c r="G966" s="1" t="s">
        <v>133</v>
      </c>
    </row>
    <row r="967" spans="1:7" x14ac:dyDescent="0.25">
      <c r="A967" s="1" t="s">
        <v>130</v>
      </c>
      <c r="B967" s="1" t="s">
        <v>378</v>
      </c>
      <c r="C967" s="1" t="s">
        <v>722</v>
      </c>
      <c r="D967" s="1" t="s">
        <v>29</v>
      </c>
      <c r="E967" s="1" t="s">
        <v>30</v>
      </c>
      <c r="F967" s="1" t="s">
        <v>41</v>
      </c>
      <c r="G967" s="1" t="s">
        <v>133</v>
      </c>
    </row>
    <row r="968" spans="1:7" x14ac:dyDescent="0.25">
      <c r="A968" s="1" t="s">
        <v>130</v>
      </c>
      <c r="B968" s="1" t="s">
        <v>378</v>
      </c>
      <c r="C968" s="1" t="s">
        <v>723</v>
      </c>
      <c r="D968" s="1" t="s">
        <v>29</v>
      </c>
      <c r="E968" s="1" t="s">
        <v>30</v>
      </c>
      <c r="F968" s="1" t="s">
        <v>41</v>
      </c>
      <c r="G968" s="1" t="s">
        <v>133</v>
      </c>
    </row>
    <row r="969" spans="1:7" x14ac:dyDescent="0.25">
      <c r="A969" s="1" t="s">
        <v>130</v>
      </c>
      <c r="B969" s="1" t="s">
        <v>378</v>
      </c>
      <c r="C969" s="1" t="s">
        <v>724</v>
      </c>
      <c r="D969" s="1" t="s">
        <v>29</v>
      </c>
      <c r="E969" s="1" t="s">
        <v>30</v>
      </c>
      <c r="F969" s="1" t="s">
        <v>41</v>
      </c>
      <c r="G969" s="1" t="s">
        <v>133</v>
      </c>
    </row>
    <row r="970" spans="1:7" x14ac:dyDescent="0.25">
      <c r="A970" s="1" t="s">
        <v>130</v>
      </c>
      <c r="B970" s="1" t="s">
        <v>378</v>
      </c>
      <c r="C970" s="1" t="s">
        <v>725</v>
      </c>
      <c r="D970" s="1" t="s">
        <v>29</v>
      </c>
      <c r="E970" s="1" t="s">
        <v>30</v>
      </c>
      <c r="F970" s="1" t="s">
        <v>41</v>
      </c>
      <c r="G970" s="1" t="s">
        <v>133</v>
      </c>
    </row>
    <row r="971" spans="1:7" x14ac:dyDescent="0.25">
      <c r="A971" s="1" t="s">
        <v>130</v>
      </c>
      <c r="B971" s="1" t="s">
        <v>378</v>
      </c>
      <c r="C971" s="1" t="s">
        <v>726</v>
      </c>
      <c r="D971" s="1" t="s">
        <v>29</v>
      </c>
      <c r="E971" s="1" t="s">
        <v>30</v>
      </c>
      <c r="F971" s="1" t="s">
        <v>41</v>
      </c>
      <c r="G971" s="1" t="s">
        <v>133</v>
      </c>
    </row>
    <row r="972" spans="1:7" x14ac:dyDescent="0.25">
      <c r="A972" s="1" t="s">
        <v>130</v>
      </c>
      <c r="B972" s="1" t="s">
        <v>378</v>
      </c>
      <c r="C972" s="1" t="s">
        <v>727</v>
      </c>
      <c r="D972" s="1" t="s">
        <v>29</v>
      </c>
      <c r="E972" s="1" t="s">
        <v>30</v>
      </c>
      <c r="F972" s="1" t="s">
        <v>41</v>
      </c>
      <c r="G972" s="1" t="s">
        <v>133</v>
      </c>
    </row>
    <row r="973" spans="1:7" x14ac:dyDescent="0.25">
      <c r="A973" s="1" t="s">
        <v>130</v>
      </c>
      <c r="B973" s="1" t="s">
        <v>378</v>
      </c>
      <c r="C973" s="1" t="s">
        <v>728</v>
      </c>
      <c r="D973" s="1" t="s">
        <v>29</v>
      </c>
      <c r="E973" s="1" t="s">
        <v>30</v>
      </c>
      <c r="F973" s="1" t="s">
        <v>41</v>
      </c>
      <c r="G973" s="1" t="s">
        <v>133</v>
      </c>
    </row>
    <row r="974" spans="1:7" x14ac:dyDescent="0.25">
      <c r="A974" s="1" t="s">
        <v>130</v>
      </c>
      <c r="B974" s="1" t="s">
        <v>378</v>
      </c>
      <c r="C974" s="1" t="s">
        <v>729</v>
      </c>
      <c r="D974" s="1" t="s">
        <v>29</v>
      </c>
      <c r="E974" s="1" t="s">
        <v>30</v>
      </c>
      <c r="F974" s="1" t="s">
        <v>41</v>
      </c>
      <c r="G974" s="1" t="s">
        <v>133</v>
      </c>
    </row>
    <row r="975" spans="1:7" x14ac:dyDescent="0.25">
      <c r="A975" s="1" t="s">
        <v>130</v>
      </c>
      <c r="B975" s="1" t="s">
        <v>378</v>
      </c>
      <c r="C975" s="1" t="s">
        <v>730</v>
      </c>
      <c r="D975" s="1" t="s">
        <v>29</v>
      </c>
      <c r="E975" s="1" t="s">
        <v>30</v>
      </c>
      <c r="F975" s="1" t="s">
        <v>41</v>
      </c>
      <c r="G975" s="1" t="s">
        <v>133</v>
      </c>
    </row>
    <row r="976" spans="1:7" x14ac:dyDescent="0.25">
      <c r="A976" s="1" t="s">
        <v>130</v>
      </c>
      <c r="B976" s="1" t="s">
        <v>378</v>
      </c>
      <c r="C976" s="1" t="s">
        <v>731</v>
      </c>
      <c r="D976" s="1" t="s">
        <v>29</v>
      </c>
      <c r="E976" s="1" t="s">
        <v>30</v>
      </c>
      <c r="F976" s="1" t="s">
        <v>41</v>
      </c>
      <c r="G976" s="1" t="s">
        <v>133</v>
      </c>
    </row>
    <row r="977" spans="1:7" x14ac:dyDescent="0.25">
      <c r="A977" s="1" t="s">
        <v>130</v>
      </c>
      <c r="B977" s="1" t="s">
        <v>378</v>
      </c>
      <c r="C977" s="1" t="s">
        <v>732</v>
      </c>
      <c r="D977" s="1" t="s">
        <v>29</v>
      </c>
      <c r="E977" s="1" t="s">
        <v>30</v>
      </c>
      <c r="F977" s="1" t="s">
        <v>41</v>
      </c>
      <c r="G977" s="1" t="s">
        <v>133</v>
      </c>
    </row>
    <row r="978" spans="1:7" x14ac:dyDescent="0.25">
      <c r="A978" s="1" t="s">
        <v>130</v>
      </c>
      <c r="B978" s="1" t="s">
        <v>378</v>
      </c>
      <c r="C978" s="1" t="s">
        <v>733</v>
      </c>
      <c r="D978" s="1" t="s">
        <v>29</v>
      </c>
      <c r="E978" s="1" t="s">
        <v>30</v>
      </c>
      <c r="F978" s="1" t="s">
        <v>41</v>
      </c>
      <c r="G978" s="1" t="s">
        <v>133</v>
      </c>
    </row>
    <row r="979" spans="1:7" x14ac:dyDescent="0.25">
      <c r="A979" s="1" t="s">
        <v>130</v>
      </c>
      <c r="B979" s="1" t="s">
        <v>378</v>
      </c>
      <c r="C979" s="1" t="s">
        <v>734</v>
      </c>
      <c r="D979" s="1" t="s">
        <v>29</v>
      </c>
      <c r="E979" s="1" t="s">
        <v>30</v>
      </c>
      <c r="F979" s="1" t="s">
        <v>41</v>
      </c>
      <c r="G979" s="1" t="s">
        <v>133</v>
      </c>
    </row>
    <row r="980" spans="1:7" x14ac:dyDescent="0.25">
      <c r="A980" s="1" t="s">
        <v>130</v>
      </c>
      <c r="B980" s="1" t="s">
        <v>378</v>
      </c>
      <c r="C980" s="1" t="s">
        <v>735</v>
      </c>
      <c r="D980" s="1" t="s">
        <v>29</v>
      </c>
      <c r="E980" s="1" t="s">
        <v>30</v>
      </c>
      <c r="F980" s="1" t="s">
        <v>41</v>
      </c>
      <c r="G980" s="1" t="s">
        <v>133</v>
      </c>
    </row>
    <row r="981" spans="1:7" x14ac:dyDescent="0.25">
      <c r="A981" s="1" t="s">
        <v>130</v>
      </c>
      <c r="B981" s="1" t="s">
        <v>378</v>
      </c>
      <c r="C981" s="1" t="s">
        <v>736</v>
      </c>
      <c r="D981" s="1" t="s">
        <v>29</v>
      </c>
      <c r="E981" s="1" t="s">
        <v>30</v>
      </c>
      <c r="F981" s="1" t="s">
        <v>41</v>
      </c>
      <c r="G981" s="1" t="s">
        <v>133</v>
      </c>
    </row>
    <row r="982" spans="1:7" x14ac:dyDescent="0.25">
      <c r="A982" s="1" t="s">
        <v>130</v>
      </c>
      <c r="B982" s="1" t="s">
        <v>378</v>
      </c>
      <c r="C982" s="1" t="s">
        <v>737</v>
      </c>
      <c r="D982" s="1" t="s">
        <v>29</v>
      </c>
      <c r="E982" s="1" t="s">
        <v>30</v>
      </c>
      <c r="F982" s="1" t="s">
        <v>41</v>
      </c>
      <c r="G982" s="1" t="s">
        <v>133</v>
      </c>
    </row>
    <row r="983" spans="1:7" x14ac:dyDescent="0.25">
      <c r="A983" s="1" t="s">
        <v>130</v>
      </c>
      <c r="B983" s="1" t="s">
        <v>378</v>
      </c>
      <c r="C983" s="1" t="s">
        <v>738</v>
      </c>
      <c r="D983" s="1" t="s">
        <v>29</v>
      </c>
      <c r="E983" s="1" t="s">
        <v>30</v>
      </c>
      <c r="F983" s="1" t="s">
        <v>41</v>
      </c>
      <c r="G983" s="1" t="s">
        <v>133</v>
      </c>
    </row>
    <row r="984" spans="1:7" x14ac:dyDescent="0.25">
      <c r="A984" s="1" t="s">
        <v>130</v>
      </c>
      <c r="B984" s="1" t="s">
        <v>378</v>
      </c>
      <c r="C984" s="1" t="s">
        <v>739</v>
      </c>
      <c r="D984" s="1" t="s">
        <v>29</v>
      </c>
      <c r="E984" s="1" t="s">
        <v>30</v>
      </c>
      <c r="F984" s="1" t="s">
        <v>41</v>
      </c>
      <c r="G984" s="1" t="s">
        <v>133</v>
      </c>
    </row>
    <row r="985" spans="1:7" x14ac:dyDescent="0.25">
      <c r="A985" s="1" t="s">
        <v>130</v>
      </c>
      <c r="B985" s="1" t="s">
        <v>378</v>
      </c>
      <c r="C985" s="1" t="s">
        <v>740</v>
      </c>
      <c r="D985" s="1" t="s">
        <v>29</v>
      </c>
      <c r="E985" s="1" t="s">
        <v>30</v>
      </c>
      <c r="F985" s="1" t="s">
        <v>41</v>
      </c>
      <c r="G985" s="1" t="s">
        <v>133</v>
      </c>
    </row>
    <row r="986" spans="1:7" x14ac:dyDescent="0.25">
      <c r="A986" s="1" t="s">
        <v>130</v>
      </c>
      <c r="B986" s="1" t="s">
        <v>378</v>
      </c>
      <c r="C986" s="1" t="s">
        <v>741</v>
      </c>
      <c r="D986" s="1" t="s">
        <v>29</v>
      </c>
      <c r="E986" s="1" t="s">
        <v>30</v>
      </c>
      <c r="F986" s="1" t="s">
        <v>41</v>
      </c>
      <c r="G986" s="1" t="s">
        <v>133</v>
      </c>
    </row>
    <row r="987" spans="1:7" x14ac:dyDescent="0.25">
      <c r="A987" s="1" t="s">
        <v>130</v>
      </c>
      <c r="B987" s="1" t="s">
        <v>378</v>
      </c>
      <c r="C987" s="1" t="s">
        <v>742</v>
      </c>
      <c r="D987" s="1" t="s">
        <v>29</v>
      </c>
      <c r="E987" s="1" t="s">
        <v>30</v>
      </c>
      <c r="F987" s="1" t="s">
        <v>41</v>
      </c>
      <c r="G987" s="1" t="s">
        <v>133</v>
      </c>
    </row>
    <row r="988" spans="1:7" x14ac:dyDescent="0.25">
      <c r="A988" s="1" t="s">
        <v>130</v>
      </c>
      <c r="B988" s="1" t="s">
        <v>378</v>
      </c>
      <c r="C988" s="1" t="s">
        <v>743</v>
      </c>
      <c r="D988" s="1" t="s">
        <v>29</v>
      </c>
      <c r="E988" s="1" t="s">
        <v>30</v>
      </c>
      <c r="F988" s="1" t="s">
        <v>41</v>
      </c>
      <c r="G988" s="1" t="s">
        <v>133</v>
      </c>
    </row>
    <row r="989" spans="1:7" x14ac:dyDescent="0.25">
      <c r="A989" s="1" t="s">
        <v>130</v>
      </c>
      <c r="B989" s="1" t="s">
        <v>378</v>
      </c>
      <c r="C989" s="1" t="s">
        <v>744</v>
      </c>
      <c r="D989" s="1" t="s">
        <v>29</v>
      </c>
      <c r="E989" s="1" t="s">
        <v>30</v>
      </c>
      <c r="F989" s="1" t="s">
        <v>41</v>
      </c>
      <c r="G989" s="1" t="s">
        <v>133</v>
      </c>
    </row>
    <row r="990" spans="1:7" x14ac:dyDescent="0.25">
      <c r="A990" s="1" t="s">
        <v>130</v>
      </c>
      <c r="B990" s="1" t="s">
        <v>378</v>
      </c>
      <c r="C990" s="1" t="s">
        <v>745</v>
      </c>
      <c r="D990" s="1" t="s">
        <v>29</v>
      </c>
      <c r="E990" s="1" t="s">
        <v>30</v>
      </c>
      <c r="F990" s="1" t="s">
        <v>41</v>
      </c>
      <c r="G990" s="1" t="s">
        <v>133</v>
      </c>
    </row>
    <row r="991" spans="1:7" x14ac:dyDescent="0.25">
      <c r="A991" s="1" t="s">
        <v>130</v>
      </c>
      <c r="B991" s="1" t="s">
        <v>378</v>
      </c>
      <c r="C991" s="1" t="s">
        <v>746</v>
      </c>
      <c r="D991" s="1" t="s">
        <v>29</v>
      </c>
      <c r="E991" s="1" t="s">
        <v>30</v>
      </c>
      <c r="F991" s="1" t="s">
        <v>41</v>
      </c>
      <c r="G991" s="1" t="s">
        <v>133</v>
      </c>
    </row>
    <row r="992" spans="1:7" x14ac:dyDescent="0.25">
      <c r="A992" s="1" t="s">
        <v>130</v>
      </c>
      <c r="B992" s="1" t="s">
        <v>378</v>
      </c>
      <c r="C992" s="1" t="s">
        <v>747</v>
      </c>
      <c r="D992" s="1" t="s">
        <v>29</v>
      </c>
      <c r="E992" s="1" t="s">
        <v>30</v>
      </c>
      <c r="F992" s="1" t="s">
        <v>41</v>
      </c>
      <c r="G992" s="1" t="s">
        <v>133</v>
      </c>
    </row>
    <row r="993" spans="1:7" x14ac:dyDescent="0.25">
      <c r="A993" s="1" t="s">
        <v>130</v>
      </c>
      <c r="B993" s="1" t="s">
        <v>378</v>
      </c>
      <c r="C993" s="1" t="s">
        <v>748</v>
      </c>
      <c r="D993" s="1" t="s">
        <v>29</v>
      </c>
      <c r="E993" s="1" t="s">
        <v>30</v>
      </c>
      <c r="F993" s="1" t="s">
        <v>41</v>
      </c>
      <c r="G993" s="1" t="s">
        <v>133</v>
      </c>
    </row>
    <row r="994" spans="1:7" x14ac:dyDescent="0.25">
      <c r="A994" s="1" t="s">
        <v>130</v>
      </c>
      <c r="B994" s="1" t="s">
        <v>378</v>
      </c>
      <c r="C994" s="1" t="s">
        <v>749</v>
      </c>
      <c r="D994" s="1" t="s">
        <v>29</v>
      </c>
      <c r="E994" s="1" t="s">
        <v>30</v>
      </c>
      <c r="F994" s="1" t="s">
        <v>41</v>
      </c>
      <c r="G994" s="1" t="s">
        <v>133</v>
      </c>
    </row>
    <row r="995" spans="1:7" x14ac:dyDescent="0.25">
      <c r="A995" s="1" t="s">
        <v>130</v>
      </c>
      <c r="B995" s="1" t="s">
        <v>378</v>
      </c>
      <c r="C995" s="1" t="s">
        <v>750</v>
      </c>
      <c r="D995" s="1" t="s">
        <v>29</v>
      </c>
      <c r="E995" s="1" t="s">
        <v>30</v>
      </c>
      <c r="F995" s="1" t="s">
        <v>41</v>
      </c>
      <c r="G995" s="1" t="s">
        <v>133</v>
      </c>
    </row>
    <row r="996" spans="1:7" x14ac:dyDescent="0.25">
      <c r="A996" s="1" t="s">
        <v>130</v>
      </c>
      <c r="B996" s="1" t="s">
        <v>378</v>
      </c>
      <c r="C996" s="1" t="s">
        <v>751</v>
      </c>
      <c r="D996" s="1" t="s">
        <v>29</v>
      </c>
      <c r="E996" s="1" t="s">
        <v>30</v>
      </c>
      <c r="F996" s="1" t="s">
        <v>41</v>
      </c>
      <c r="G996" s="1" t="s">
        <v>133</v>
      </c>
    </row>
    <row r="997" spans="1:7" x14ac:dyDescent="0.25">
      <c r="A997" s="1" t="s">
        <v>130</v>
      </c>
      <c r="B997" s="1" t="s">
        <v>378</v>
      </c>
      <c r="C997" s="1" t="s">
        <v>752</v>
      </c>
      <c r="D997" s="1" t="s">
        <v>29</v>
      </c>
      <c r="E997" s="1" t="s">
        <v>30</v>
      </c>
      <c r="F997" s="1" t="s">
        <v>41</v>
      </c>
      <c r="G997" s="1" t="s">
        <v>133</v>
      </c>
    </row>
    <row r="998" spans="1:7" x14ac:dyDescent="0.25">
      <c r="A998" s="1" t="s">
        <v>130</v>
      </c>
      <c r="B998" s="1" t="s">
        <v>378</v>
      </c>
      <c r="C998" s="1" t="s">
        <v>753</v>
      </c>
      <c r="D998" s="1" t="s">
        <v>29</v>
      </c>
      <c r="E998" s="1" t="s">
        <v>30</v>
      </c>
      <c r="F998" s="1" t="s">
        <v>41</v>
      </c>
      <c r="G998" s="1" t="s">
        <v>133</v>
      </c>
    </row>
    <row r="999" spans="1:7" x14ac:dyDescent="0.25">
      <c r="A999" s="1" t="s">
        <v>130</v>
      </c>
      <c r="B999" s="1" t="s">
        <v>378</v>
      </c>
      <c r="C999" s="1" t="s">
        <v>754</v>
      </c>
      <c r="D999" s="1" t="s">
        <v>29</v>
      </c>
      <c r="E999" s="1" t="s">
        <v>30</v>
      </c>
      <c r="F999" s="1" t="s">
        <v>41</v>
      </c>
      <c r="G999" s="1" t="s">
        <v>133</v>
      </c>
    </row>
    <row r="1000" spans="1:7" x14ac:dyDescent="0.25">
      <c r="A1000" s="1" t="s">
        <v>130</v>
      </c>
      <c r="B1000" s="1" t="s">
        <v>378</v>
      </c>
      <c r="C1000" s="1" t="s">
        <v>756</v>
      </c>
      <c r="D1000" s="1" t="s">
        <v>29</v>
      </c>
      <c r="E1000" s="1" t="s">
        <v>30</v>
      </c>
      <c r="F1000" s="1" t="s">
        <v>41</v>
      </c>
      <c r="G1000" s="1" t="s">
        <v>133</v>
      </c>
    </row>
    <row r="1001" spans="1:7" x14ac:dyDescent="0.25">
      <c r="A1001" s="1" t="s">
        <v>130</v>
      </c>
      <c r="B1001" s="1" t="s">
        <v>378</v>
      </c>
      <c r="C1001" s="1" t="s">
        <v>757</v>
      </c>
      <c r="D1001" s="1" t="s">
        <v>29</v>
      </c>
      <c r="E1001" s="1" t="s">
        <v>30</v>
      </c>
      <c r="F1001" s="1" t="s">
        <v>41</v>
      </c>
      <c r="G1001" s="1" t="s">
        <v>133</v>
      </c>
    </row>
    <row r="1002" spans="1:7" x14ac:dyDescent="0.25">
      <c r="A1002" s="1" t="s">
        <v>130</v>
      </c>
      <c r="B1002" s="1" t="s">
        <v>378</v>
      </c>
      <c r="C1002" s="1" t="s">
        <v>758</v>
      </c>
      <c r="D1002" s="1" t="s">
        <v>29</v>
      </c>
      <c r="E1002" s="1" t="s">
        <v>30</v>
      </c>
      <c r="F1002" s="1" t="s">
        <v>41</v>
      </c>
      <c r="G1002" s="1" t="s">
        <v>133</v>
      </c>
    </row>
    <row r="1003" spans="1:7" x14ac:dyDescent="0.25">
      <c r="A1003" s="1" t="s">
        <v>130</v>
      </c>
      <c r="B1003" s="1" t="s">
        <v>378</v>
      </c>
      <c r="C1003" s="1" t="s">
        <v>759</v>
      </c>
      <c r="D1003" s="1" t="s">
        <v>29</v>
      </c>
      <c r="E1003" s="1" t="s">
        <v>30</v>
      </c>
      <c r="F1003" s="1" t="s">
        <v>41</v>
      </c>
      <c r="G1003" s="1" t="s">
        <v>133</v>
      </c>
    </row>
    <row r="1004" spans="1:7" x14ac:dyDescent="0.25">
      <c r="A1004" s="1" t="s">
        <v>130</v>
      </c>
      <c r="B1004" s="1" t="s">
        <v>378</v>
      </c>
      <c r="C1004" s="1" t="s">
        <v>760</v>
      </c>
      <c r="D1004" s="1" t="s">
        <v>29</v>
      </c>
      <c r="E1004" s="1" t="s">
        <v>30</v>
      </c>
      <c r="F1004" s="1" t="s">
        <v>41</v>
      </c>
      <c r="G1004" s="1" t="s">
        <v>133</v>
      </c>
    </row>
    <row r="1005" spans="1:7" x14ac:dyDescent="0.25">
      <c r="A1005" s="1" t="s">
        <v>130</v>
      </c>
      <c r="B1005" s="1" t="s">
        <v>378</v>
      </c>
      <c r="C1005" s="1" t="s">
        <v>761</v>
      </c>
      <c r="D1005" s="1" t="s">
        <v>29</v>
      </c>
      <c r="E1005" s="1" t="s">
        <v>30</v>
      </c>
      <c r="F1005" s="1" t="s">
        <v>41</v>
      </c>
      <c r="G1005" s="1" t="s">
        <v>133</v>
      </c>
    </row>
    <row r="1006" spans="1:7" x14ac:dyDescent="0.25">
      <c r="A1006" s="1" t="s">
        <v>130</v>
      </c>
      <c r="B1006" s="1" t="s">
        <v>378</v>
      </c>
      <c r="C1006" s="1" t="s">
        <v>762</v>
      </c>
      <c r="D1006" s="1" t="s">
        <v>29</v>
      </c>
      <c r="E1006" s="1" t="s">
        <v>30</v>
      </c>
      <c r="F1006" s="1" t="s">
        <v>41</v>
      </c>
      <c r="G1006" s="1" t="s">
        <v>133</v>
      </c>
    </row>
    <row r="1007" spans="1:7" x14ac:dyDescent="0.25">
      <c r="A1007" s="1" t="s">
        <v>130</v>
      </c>
      <c r="B1007" s="1" t="s">
        <v>378</v>
      </c>
      <c r="C1007" s="1" t="s">
        <v>763</v>
      </c>
      <c r="D1007" s="1" t="s">
        <v>29</v>
      </c>
      <c r="E1007" s="1" t="s">
        <v>30</v>
      </c>
      <c r="F1007" s="1" t="s">
        <v>41</v>
      </c>
      <c r="G1007" s="1" t="s">
        <v>133</v>
      </c>
    </row>
    <row r="1008" spans="1:7" x14ac:dyDescent="0.25">
      <c r="A1008" s="1" t="s">
        <v>130</v>
      </c>
      <c r="B1008" s="1" t="s">
        <v>378</v>
      </c>
      <c r="C1008" s="1" t="s">
        <v>764</v>
      </c>
      <c r="D1008" s="1" t="s">
        <v>29</v>
      </c>
      <c r="E1008" s="1" t="s">
        <v>30</v>
      </c>
      <c r="F1008" s="1" t="s">
        <v>41</v>
      </c>
      <c r="G1008" s="1" t="s">
        <v>133</v>
      </c>
    </row>
    <row r="1009" spans="1:7" x14ac:dyDescent="0.25">
      <c r="A1009" s="1" t="s">
        <v>130</v>
      </c>
      <c r="B1009" s="1" t="s">
        <v>378</v>
      </c>
      <c r="C1009" s="1" t="s">
        <v>765</v>
      </c>
      <c r="D1009" s="1" t="s">
        <v>29</v>
      </c>
      <c r="E1009" s="1" t="s">
        <v>30</v>
      </c>
      <c r="F1009" s="1" t="s">
        <v>41</v>
      </c>
      <c r="G1009" s="1" t="s">
        <v>133</v>
      </c>
    </row>
    <row r="1010" spans="1:7" x14ac:dyDescent="0.25">
      <c r="A1010" s="1" t="s">
        <v>130</v>
      </c>
      <c r="B1010" s="1" t="s">
        <v>378</v>
      </c>
      <c r="C1010" s="1" t="s">
        <v>766</v>
      </c>
      <c r="D1010" s="1" t="s">
        <v>29</v>
      </c>
      <c r="E1010" s="1" t="s">
        <v>30</v>
      </c>
      <c r="F1010" s="1" t="s">
        <v>41</v>
      </c>
      <c r="G1010" s="1" t="s">
        <v>133</v>
      </c>
    </row>
    <row r="1011" spans="1:7" x14ac:dyDescent="0.25">
      <c r="A1011" s="1" t="s">
        <v>130</v>
      </c>
      <c r="B1011" s="1" t="s">
        <v>378</v>
      </c>
      <c r="C1011" s="1" t="s">
        <v>767</v>
      </c>
      <c r="D1011" s="1" t="s">
        <v>29</v>
      </c>
      <c r="E1011" s="1" t="s">
        <v>30</v>
      </c>
      <c r="F1011" s="1" t="s">
        <v>41</v>
      </c>
      <c r="G1011" s="1" t="s">
        <v>133</v>
      </c>
    </row>
    <row r="1012" spans="1:7" x14ac:dyDescent="0.25">
      <c r="A1012" s="1" t="s">
        <v>130</v>
      </c>
      <c r="B1012" s="1" t="s">
        <v>378</v>
      </c>
      <c r="C1012" s="1" t="s">
        <v>768</v>
      </c>
      <c r="D1012" s="1" t="s">
        <v>29</v>
      </c>
      <c r="E1012" s="1" t="s">
        <v>30</v>
      </c>
      <c r="F1012" s="1" t="s">
        <v>41</v>
      </c>
      <c r="G1012" s="1" t="s">
        <v>133</v>
      </c>
    </row>
    <row r="1013" spans="1:7" x14ac:dyDescent="0.25">
      <c r="A1013" s="1" t="s">
        <v>130</v>
      </c>
      <c r="B1013" s="1" t="s">
        <v>378</v>
      </c>
      <c r="C1013" s="1" t="s">
        <v>769</v>
      </c>
      <c r="D1013" s="1" t="s">
        <v>29</v>
      </c>
      <c r="E1013" s="1" t="s">
        <v>30</v>
      </c>
      <c r="F1013" s="1" t="s">
        <v>41</v>
      </c>
      <c r="G1013" s="1" t="s">
        <v>133</v>
      </c>
    </row>
    <row r="1014" spans="1:7" x14ac:dyDescent="0.25">
      <c r="A1014" s="1" t="s">
        <v>130</v>
      </c>
      <c r="B1014" s="1" t="s">
        <v>378</v>
      </c>
      <c r="C1014" s="1" t="s">
        <v>770</v>
      </c>
      <c r="D1014" s="1" t="s">
        <v>29</v>
      </c>
      <c r="E1014" s="1" t="s">
        <v>30</v>
      </c>
      <c r="F1014" s="1" t="s">
        <v>41</v>
      </c>
      <c r="G1014" s="1" t="s">
        <v>133</v>
      </c>
    </row>
    <row r="1015" spans="1:7" x14ac:dyDescent="0.25">
      <c r="A1015" s="1" t="s">
        <v>130</v>
      </c>
      <c r="B1015" s="1" t="s">
        <v>378</v>
      </c>
      <c r="C1015" s="1" t="s">
        <v>771</v>
      </c>
      <c r="D1015" s="1" t="s">
        <v>29</v>
      </c>
      <c r="E1015" s="1" t="s">
        <v>30</v>
      </c>
      <c r="F1015" s="1" t="s">
        <v>41</v>
      </c>
      <c r="G1015" s="1" t="s">
        <v>133</v>
      </c>
    </row>
    <row r="1016" spans="1:7" x14ac:dyDescent="0.25">
      <c r="A1016" s="1" t="s">
        <v>130</v>
      </c>
      <c r="B1016" s="1" t="s">
        <v>378</v>
      </c>
      <c r="C1016" s="1" t="s">
        <v>772</v>
      </c>
      <c r="D1016" s="1" t="s">
        <v>29</v>
      </c>
      <c r="E1016" s="1" t="s">
        <v>30</v>
      </c>
      <c r="F1016" s="1" t="s">
        <v>41</v>
      </c>
      <c r="G1016" s="1" t="s">
        <v>133</v>
      </c>
    </row>
    <row r="1017" spans="1:7" x14ac:dyDescent="0.25">
      <c r="A1017" s="1" t="s">
        <v>130</v>
      </c>
      <c r="B1017" s="1" t="s">
        <v>378</v>
      </c>
      <c r="C1017" s="1" t="s">
        <v>773</v>
      </c>
      <c r="D1017" s="1" t="s">
        <v>29</v>
      </c>
      <c r="E1017" s="1" t="s">
        <v>30</v>
      </c>
      <c r="F1017" s="1" t="s">
        <v>41</v>
      </c>
      <c r="G1017" s="1" t="s">
        <v>133</v>
      </c>
    </row>
    <row r="1018" spans="1:7" x14ac:dyDescent="0.25">
      <c r="A1018" s="1" t="s">
        <v>130</v>
      </c>
      <c r="B1018" s="1" t="s">
        <v>378</v>
      </c>
      <c r="C1018" s="1" t="s">
        <v>774</v>
      </c>
      <c r="D1018" s="1" t="s">
        <v>29</v>
      </c>
      <c r="E1018" s="1" t="s">
        <v>30</v>
      </c>
      <c r="F1018" s="1" t="s">
        <v>41</v>
      </c>
      <c r="G1018" s="1" t="s">
        <v>133</v>
      </c>
    </row>
    <row r="1019" spans="1:7" x14ac:dyDescent="0.25">
      <c r="A1019" s="1" t="s">
        <v>130</v>
      </c>
      <c r="B1019" s="1" t="s">
        <v>378</v>
      </c>
      <c r="C1019" s="1" t="s">
        <v>775</v>
      </c>
      <c r="D1019" s="1" t="s">
        <v>29</v>
      </c>
      <c r="E1019" s="1" t="s">
        <v>30</v>
      </c>
      <c r="F1019" s="1" t="s">
        <v>41</v>
      </c>
      <c r="G1019" s="1" t="s">
        <v>133</v>
      </c>
    </row>
    <row r="1020" spans="1:7" x14ac:dyDescent="0.25">
      <c r="A1020" s="1" t="s">
        <v>130</v>
      </c>
      <c r="B1020" s="1" t="s">
        <v>378</v>
      </c>
      <c r="C1020" s="1" t="s">
        <v>776</v>
      </c>
      <c r="D1020" s="1" t="s">
        <v>29</v>
      </c>
      <c r="E1020" s="1" t="s">
        <v>30</v>
      </c>
      <c r="F1020" s="1" t="s">
        <v>41</v>
      </c>
      <c r="G1020" s="1" t="s">
        <v>133</v>
      </c>
    </row>
    <row r="1021" spans="1:7" x14ac:dyDescent="0.25">
      <c r="A1021" s="1" t="s">
        <v>130</v>
      </c>
      <c r="B1021" s="1" t="s">
        <v>378</v>
      </c>
      <c r="C1021" s="1" t="s">
        <v>777</v>
      </c>
      <c r="D1021" s="1" t="s">
        <v>29</v>
      </c>
      <c r="E1021" s="1" t="s">
        <v>30</v>
      </c>
      <c r="F1021" s="1" t="s">
        <v>41</v>
      </c>
      <c r="G1021" s="1" t="s">
        <v>133</v>
      </c>
    </row>
    <row r="1022" spans="1:7" x14ac:dyDescent="0.25">
      <c r="A1022" s="1" t="s">
        <v>130</v>
      </c>
      <c r="B1022" s="1" t="s">
        <v>378</v>
      </c>
      <c r="C1022" s="1" t="s">
        <v>778</v>
      </c>
      <c r="D1022" s="1" t="s">
        <v>29</v>
      </c>
      <c r="E1022" s="1" t="s">
        <v>30</v>
      </c>
      <c r="F1022" s="1" t="s">
        <v>41</v>
      </c>
      <c r="G1022" s="1" t="s">
        <v>133</v>
      </c>
    </row>
    <row r="1023" spans="1:7" x14ac:dyDescent="0.25">
      <c r="A1023" s="1" t="s">
        <v>130</v>
      </c>
      <c r="B1023" s="1" t="s">
        <v>378</v>
      </c>
      <c r="C1023" s="1" t="s">
        <v>779</v>
      </c>
      <c r="D1023" s="1" t="s">
        <v>29</v>
      </c>
      <c r="E1023" s="1" t="s">
        <v>30</v>
      </c>
      <c r="F1023" s="1" t="s">
        <v>41</v>
      </c>
      <c r="G1023" s="1" t="s">
        <v>133</v>
      </c>
    </row>
    <row r="1024" spans="1:7" x14ac:dyDescent="0.25">
      <c r="A1024" s="1" t="s">
        <v>130</v>
      </c>
      <c r="B1024" s="1" t="s">
        <v>378</v>
      </c>
      <c r="C1024" s="1" t="s">
        <v>780</v>
      </c>
      <c r="D1024" s="1" t="s">
        <v>29</v>
      </c>
      <c r="E1024" s="1" t="s">
        <v>30</v>
      </c>
      <c r="F1024" s="1" t="s">
        <v>41</v>
      </c>
      <c r="G1024" s="1" t="s">
        <v>133</v>
      </c>
    </row>
    <row r="1025" spans="1:7" x14ac:dyDescent="0.25">
      <c r="A1025" s="1" t="s">
        <v>130</v>
      </c>
      <c r="B1025" s="1" t="s">
        <v>378</v>
      </c>
      <c r="C1025" s="1" t="s">
        <v>781</v>
      </c>
      <c r="D1025" s="1" t="s">
        <v>29</v>
      </c>
      <c r="E1025" s="1" t="s">
        <v>30</v>
      </c>
      <c r="F1025" s="1" t="s">
        <v>41</v>
      </c>
      <c r="G1025" s="1" t="s">
        <v>133</v>
      </c>
    </row>
    <row r="1026" spans="1:7" x14ac:dyDescent="0.25">
      <c r="A1026" s="1" t="s">
        <v>130</v>
      </c>
      <c r="B1026" s="1" t="s">
        <v>378</v>
      </c>
      <c r="C1026" s="1" t="s">
        <v>1068</v>
      </c>
      <c r="D1026" s="1" t="s">
        <v>29</v>
      </c>
      <c r="E1026" s="1" t="s">
        <v>30</v>
      </c>
      <c r="F1026" s="1" t="s">
        <v>41</v>
      </c>
      <c r="G1026" s="1" t="s">
        <v>133</v>
      </c>
    </row>
    <row r="1027" spans="1:7" x14ac:dyDescent="0.25">
      <c r="A1027" s="1" t="s">
        <v>130</v>
      </c>
      <c r="B1027" s="1" t="s">
        <v>378</v>
      </c>
      <c r="C1027" s="1" t="s">
        <v>783</v>
      </c>
      <c r="D1027" s="1" t="s">
        <v>29</v>
      </c>
      <c r="E1027" s="1" t="s">
        <v>30</v>
      </c>
      <c r="F1027" s="1" t="s">
        <v>41</v>
      </c>
      <c r="G1027" s="1" t="s">
        <v>133</v>
      </c>
    </row>
    <row r="1028" spans="1:7" x14ac:dyDescent="0.25">
      <c r="A1028" s="1" t="s">
        <v>130</v>
      </c>
      <c r="B1028" s="1" t="s">
        <v>378</v>
      </c>
      <c r="C1028" s="1" t="s">
        <v>784</v>
      </c>
      <c r="D1028" s="1" t="s">
        <v>29</v>
      </c>
      <c r="E1028" s="1" t="s">
        <v>30</v>
      </c>
      <c r="F1028" s="1" t="s">
        <v>41</v>
      </c>
      <c r="G1028" s="1" t="s">
        <v>133</v>
      </c>
    </row>
    <row r="1029" spans="1:7" x14ac:dyDescent="0.25">
      <c r="A1029" s="1" t="s">
        <v>130</v>
      </c>
      <c r="B1029" s="1" t="s">
        <v>378</v>
      </c>
      <c r="C1029" s="1" t="s">
        <v>785</v>
      </c>
      <c r="D1029" s="1" t="s">
        <v>29</v>
      </c>
      <c r="E1029" s="1" t="s">
        <v>30</v>
      </c>
      <c r="F1029" s="1" t="s">
        <v>41</v>
      </c>
      <c r="G1029" s="1" t="s">
        <v>133</v>
      </c>
    </row>
    <row r="1030" spans="1:7" x14ac:dyDescent="0.25">
      <c r="A1030" s="1" t="s">
        <v>130</v>
      </c>
      <c r="B1030" s="1" t="s">
        <v>378</v>
      </c>
      <c r="C1030" s="1" t="s">
        <v>786</v>
      </c>
      <c r="D1030" s="1" t="s">
        <v>29</v>
      </c>
      <c r="E1030" s="1" t="s">
        <v>30</v>
      </c>
      <c r="F1030" s="1" t="s">
        <v>41</v>
      </c>
      <c r="G1030" s="1" t="s">
        <v>133</v>
      </c>
    </row>
    <row r="1031" spans="1:7" x14ac:dyDescent="0.25">
      <c r="A1031" s="1" t="s">
        <v>130</v>
      </c>
      <c r="B1031" s="1" t="s">
        <v>378</v>
      </c>
      <c r="C1031" s="1" t="s">
        <v>787</v>
      </c>
      <c r="D1031" s="1" t="s">
        <v>29</v>
      </c>
      <c r="E1031" s="1" t="s">
        <v>30</v>
      </c>
      <c r="F1031" s="1" t="s">
        <v>41</v>
      </c>
      <c r="G1031" s="1" t="s">
        <v>133</v>
      </c>
    </row>
    <row r="1032" spans="1:7" x14ac:dyDescent="0.25">
      <c r="A1032" s="1" t="s">
        <v>130</v>
      </c>
      <c r="B1032" s="1" t="s">
        <v>378</v>
      </c>
      <c r="C1032" s="1" t="s">
        <v>788</v>
      </c>
      <c r="D1032" s="1" t="s">
        <v>29</v>
      </c>
      <c r="E1032" s="1" t="s">
        <v>30</v>
      </c>
      <c r="F1032" s="1" t="s">
        <v>41</v>
      </c>
      <c r="G1032" s="1" t="s">
        <v>133</v>
      </c>
    </row>
    <row r="1033" spans="1:7" x14ac:dyDescent="0.25">
      <c r="A1033" s="1" t="s">
        <v>130</v>
      </c>
      <c r="B1033" s="1" t="s">
        <v>378</v>
      </c>
      <c r="C1033" s="1" t="s">
        <v>789</v>
      </c>
      <c r="D1033" s="1" t="s">
        <v>29</v>
      </c>
      <c r="E1033" s="1" t="s">
        <v>30</v>
      </c>
      <c r="F1033" s="1" t="s">
        <v>41</v>
      </c>
      <c r="G1033" s="1" t="s">
        <v>133</v>
      </c>
    </row>
    <row r="1034" spans="1:7" x14ac:dyDescent="0.25">
      <c r="A1034" s="1" t="s">
        <v>130</v>
      </c>
      <c r="B1034" s="1" t="s">
        <v>378</v>
      </c>
      <c r="C1034" s="1" t="s">
        <v>790</v>
      </c>
      <c r="D1034" s="1" t="s">
        <v>29</v>
      </c>
      <c r="E1034" s="1" t="s">
        <v>30</v>
      </c>
      <c r="F1034" s="1" t="s">
        <v>41</v>
      </c>
      <c r="G1034" s="1" t="s">
        <v>133</v>
      </c>
    </row>
    <row r="1035" spans="1:7" x14ac:dyDescent="0.25">
      <c r="A1035" s="1" t="s">
        <v>130</v>
      </c>
      <c r="B1035" s="1" t="s">
        <v>378</v>
      </c>
      <c r="C1035" s="1" t="s">
        <v>791</v>
      </c>
      <c r="D1035" s="1" t="s">
        <v>29</v>
      </c>
      <c r="E1035" s="1" t="s">
        <v>30</v>
      </c>
      <c r="F1035" s="1" t="s">
        <v>41</v>
      </c>
      <c r="G1035" s="1" t="s">
        <v>133</v>
      </c>
    </row>
    <row r="1036" spans="1:7" x14ac:dyDescent="0.25">
      <c r="A1036" s="1" t="s">
        <v>130</v>
      </c>
      <c r="B1036" s="1" t="s">
        <v>378</v>
      </c>
      <c r="C1036" s="1" t="s">
        <v>792</v>
      </c>
      <c r="D1036" s="1" t="s">
        <v>29</v>
      </c>
      <c r="E1036" s="1" t="s">
        <v>30</v>
      </c>
      <c r="F1036" s="1" t="s">
        <v>41</v>
      </c>
      <c r="G1036" s="1" t="s">
        <v>133</v>
      </c>
    </row>
    <row r="1037" spans="1:7" x14ac:dyDescent="0.25">
      <c r="A1037" s="1" t="s">
        <v>130</v>
      </c>
      <c r="B1037" s="1" t="s">
        <v>378</v>
      </c>
      <c r="C1037" s="1" t="s">
        <v>793</v>
      </c>
      <c r="D1037" s="1" t="s">
        <v>29</v>
      </c>
      <c r="E1037" s="1" t="s">
        <v>30</v>
      </c>
      <c r="F1037" s="1" t="s">
        <v>41</v>
      </c>
      <c r="G1037" s="1" t="s">
        <v>133</v>
      </c>
    </row>
    <row r="1038" spans="1:7" x14ac:dyDescent="0.25">
      <c r="A1038" s="1" t="s">
        <v>130</v>
      </c>
      <c r="B1038" s="1" t="s">
        <v>378</v>
      </c>
      <c r="C1038" s="1" t="s">
        <v>794</v>
      </c>
      <c r="D1038" s="1" t="s">
        <v>29</v>
      </c>
      <c r="E1038" s="1" t="s">
        <v>30</v>
      </c>
      <c r="F1038" s="1" t="s">
        <v>41</v>
      </c>
      <c r="G1038" s="1" t="s">
        <v>133</v>
      </c>
    </row>
    <row r="1039" spans="1:7" x14ac:dyDescent="0.25">
      <c r="A1039" s="1" t="s">
        <v>130</v>
      </c>
      <c r="B1039" s="1" t="s">
        <v>378</v>
      </c>
      <c r="C1039" s="1" t="s">
        <v>795</v>
      </c>
      <c r="D1039" s="1" t="s">
        <v>29</v>
      </c>
      <c r="E1039" s="1" t="s">
        <v>30</v>
      </c>
      <c r="F1039" s="1" t="s">
        <v>41</v>
      </c>
      <c r="G1039" s="1" t="s">
        <v>133</v>
      </c>
    </row>
    <row r="1040" spans="1:7" x14ac:dyDescent="0.25">
      <c r="A1040" s="1" t="s">
        <v>130</v>
      </c>
      <c r="B1040" s="1" t="s">
        <v>378</v>
      </c>
      <c r="C1040" s="1" t="s">
        <v>796</v>
      </c>
      <c r="D1040" s="1" t="s">
        <v>29</v>
      </c>
      <c r="E1040" s="1" t="s">
        <v>30</v>
      </c>
      <c r="F1040" s="1" t="s">
        <v>41</v>
      </c>
      <c r="G1040" s="1" t="s">
        <v>133</v>
      </c>
    </row>
    <row r="1041" spans="1:7" x14ac:dyDescent="0.25">
      <c r="A1041" s="1" t="s">
        <v>130</v>
      </c>
      <c r="B1041" s="1" t="s">
        <v>378</v>
      </c>
      <c r="C1041" s="1" t="s">
        <v>797</v>
      </c>
      <c r="D1041" s="1" t="s">
        <v>29</v>
      </c>
      <c r="E1041" s="1" t="s">
        <v>30</v>
      </c>
      <c r="F1041" s="1" t="s">
        <v>41</v>
      </c>
      <c r="G1041" s="1" t="s">
        <v>133</v>
      </c>
    </row>
    <row r="1042" spans="1:7" x14ac:dyDescent="0.25">
      <c r="A1042" s="1" t="s">
        <v>130</v>
      </c>
      <c r="B1042" s="1" t="s">
        <v>378</v>
      </c>
      <c r="C1042" s="1" t="s">
        <v>798</v>
      </c>
      <c r="D1042" s="1" t="s">
        <v>29</v>
      </c>
      <c r="E1042" s="1" t="s">
        <v>30</v>
      </c>
      <c r="F1042" s="1" t="s">
        <v>41</v>
      </c>
      <c r="G1042" s="1" t="s">
        <v>133</v>
      </c>
    </row>
    <row r="1043" spans="1:7" x14ac:dyDescent="0.25">
      <c r="A1043" s="1" t="s">
        <v>130</v>
      </c>
      <c r="B1043" s="1" t="s">
        <v>378</v>
      </c>
      <c r="C1043" s="1" t="s">
        <v>801</v>
      </c>
      <c r="D1043" s="1" t="s">
        <v>29</v>
      </c>
      <c r="E1043" s="1" t="s">
        <v>30</v>
      </c>
      <c r="F1043" s="1" t="s">
        <v>41</v>
      </c>
      <c r="G1043" s="1" t="s">
        <v>133</v>
      </c>
    </row>
    <row r="1044" spans="1:7" x14ac:dyDescent="0.25">
      <c r="A1044" s="1" t="s">
        <v>130</v>
      </c>
      <c r="B1044" s="1" t="s">
        <v>378</v>
      </c>
      <c r="C1044" s="1" t="s">
        <v>802</v>
      </c>
      <c r="D1044" s="1" t="s">
        <v>29</v>
      </c>
      <c r="E1044" s="1" t="s">
        <v>30</v>
      </c>
      <c r="F1044" s="1" t="s">
        <v>41</v>
      </c>
      <c r="G1044" s="1" t="s">
        <v>133</v>
      </c>
    </row>
    <row r="1045" spans="1:7" x14ac:dyDescent="0.25">
      <c r="A1045" s="1" t="s">
        <v>130</v>
      </c>
      <c r="B1045" s="1" t="s">
        <v>378</v>
      </c>
      <c r="C1045" s="1" t="s">
        <v>803</v>
      </c>
      <c r="D1045" s="1" t="s">
        <v>29</v>
      </c>
      <c r="E1045" s="1" t="s">
        <v>30</v>
      </c>
      <c r="F1045" s="1" t="s">
        <v>41</v>
      </c>
      <c r="G1045" s="1" t="s">
        <v>133</v>
      </c>
    </row>
    <row r="1046" spans="1:7" x14ac:dyDescent="0.25">
      <c r="A1046" s="1" t="s">
        <v>130</v>
      </c>
      <c r="B1046" s="1" t="s">
        <v>378</v>
      </c>
      <c r="C1046" s="1" t="s">
        <v>804</v>
      </c>
      <c r="D1046" s="1" t="s">
        <v>29</v>
      </c>
      <c r="E1046" s="1" t="s">
        <v>30</v>
      </c>
      <c r="F1046" s="1" t="s">
        <v>41</v>
      </c>
      <c r="G1046" s="1" t="s">
        <v>133</v>
      </c>
    </row>
    <row r="1047" spans="1:7" x14ac:dyDescent="0.25">
      <c r="A1047" s="1" t="s">
        <v>130</v>
      </c>
      <c r="B1047" s="1" t="s">
        <v>378</v>
      </c>
      <c r="C1047" s="1" t="s">
        <v>805</v>
      </c>
      <c r="D1047" s="1" t="s">
        <v>29</v>
      </c>
      <c r="E1047" s="1" t="s">
        <v>30</v>
      </c>
      <c r="F1047" s="1" t="s">
        <v>41</v>
      </c>
      <c r="G1047" s="1" t="s">
        <v>133</v>
      </c>
    </row>
    <row r="1048" spans="1:7" x14ac:dyDescent="0.25">
      <c r="A1048" s="1" t="s">
        <v>130</v>
      </c>
      <c r="B1048" s="1" t="s">
        <v>378</v>
      </c>
      <c r="C1048" s="1" t="s">
        <v>806</v>
      </c>
      <c r="D1048" s="1" t="s">
        <v>29</v>
      </c>
      <c r="E1048" s="1" t="s">
        <v>30</v>
      </c>
      <c r="F1048" s="1" t="s">
        <v>41</v>
      </c>
      <c r="G1048" s="1" t="s">
        <v>133</v>
      </c>
    </row>
    <row r="1049" spans="1:7" x14ac:dyDescent="0.25">
      <c r="A1049" s="1" t="s">
        <v>130</v>
      </c>
      <c r="B1049" s="1" t="s">
        <v>378</v>
      </c>
      <c r="C1049" s="1" t="s">
        <v>815</v>
      </c>
      <c r="D1049" s="1" t="s">
        <v>29</v>
      </c>
      <c r="E1049" s="1" t="s">
        <v>30</v>
      </c>
      <c r="F1049" s="1" t="s">
        <v>41</v>
      </c>
      <c r="G1049" s="1" t="s">
        <v>133</v>
      </c>
    </row>
    <row r="1050" spans="1:7" x14ac:dyDescent="0.25">
      <c r="A1050" s="1" t="s">
        <v>130</v>
      </c>
      <c r="B1050" s="1" t="s">
        <v>378</v>
      </c>
      <c r="C1050" s="1" t="s">
        <v>816</v>
      </c>
      <c r="D1050" s="1" t="s">
        <v>29</v>
      </c>
      <c r="E1050" s="1" t="s">
        <v>30</v>
      </c>
      <c r="F1050" s="1" t="s">
        <v>41</v>
      </c>
      <c r="G1050" s="1" t="s">
        <v>133</v>
      </c>
    </row>
    <row r="1051" spans="1:7" x14ac:dyDescent="0.25">
      <c r="A1051" s="1" t="s">
        <v>130</v>
      </c>
      <c r="B1051" s="1" t="s">
        <v>378</v>
      </c>
      <c r="C1051" s="1" t="s">
        <v>817</v>
      </c>
      <c r="D1051" s="1" t="s">
        <v>29</v>
      </c>
      <c r="E1051" s="1" t="s">
        <v>30</v>
      </c>
      <c r="F1051" s="1" t="s">
        <v>41</v>
      </c>
      <c r="G1051" s="1" t="s">
        <v>133</v>
      </c>
    </row>
    <row r="1052" spans="1:7" x14ac:dyDescent="0.25">
      <c r="A1052" s="1" t="s">
        <v>130</v>
      </c>
      <c r="B1052" s="1" t="s">
        <v>378</v>
      </c>
      <c r="C1052" s="1" t="s">
        <v>818</v>
      </c>
      <c r="D1052" s="1" t="s">
        <v>29</v>
      </c>
      <c r="E1052" s="1" t="s">
        <v>30</v>
      </c>
      <c r="F1052" s="1" t="s">
        <v>41</v>
      </c>
      <c r="G1052" s="1" t="s">
        <v>133</v>
      </c>
    </row>
    <row r="1053" spans="1:7" x14ac:dyDescent="0.25">
      <c r="A1053" s="1" t="s">
        <v>130</v>
      </c>
      <c r="B1053" s="1" t="s">
        <v>378</v>
      </c>
      <c r="C1053" s="1" t="s">
        <v>819</v>
      </c>
      <c r="D1053" s="1" t="s">
        <v>29</v>
      </c>
      <c r="E1053" s="1" t="s">
        <v>30</v>
      </c>
      <c r="F1053" s="1" t="s">
        <v>41</v>
      </c>
      <c r="G1053" s="1" t="s">
        <v>133</v>
      </c>
    </row>
    <row r="1054" spans="1:7" x14ac:dyDescent="0.25">
      <c r="A1054" s="1" t="s">
        <v>130</v>
      </c>
      <c r="B1054" s="1" t="s">
        <v>378</v>
      </c>
      <c r="C1054" s="1" t="s">
        <v>1069</v>
      </c>
      <c r="D1054" s="1" t="s">
        <v>29</v>
      </c>
      <c r="E1054" s="1" t="s">
        <v>30</v>
      </c>
      <c r="F1054" s="1" t="s">
        <v>41</v>
      </c>
      <c r="G1054" s="1" t="s">
        <v>133</v>
      </c>
    </row>
    <row r="1055" spans="1:7" x14ac:dyDescent="0.25">
      <c r="A1055" s="1" t="s">
        <v>130</v>
      </c>
      <c r="B1055" s="1" t="s">
        <v>378</v>
      </c>
      <c r="C1055" s="1" t="s">
        <v>821</v>
      </c>
      <c r="D1055" s="1" t="s">
        <v>29</v>
      </c>
      <c r="E1055" s="1" t="s">
        <v>30</v>
      </c>
      <c r="F1055" s="1" t="s">
        <v>41</v>
      </c>
      <c r="G1055" s="1" t="s">
        <v>133</v>
      </c>
    </row>
    <row r="1056" spans="1:7" x14ac:dyDescent="0.25">
      <c r="A1056" s="1" t="s">
        <v>130</v>
      </c>
      <c r="B1056" s="1" t="s">
        <v>378</v>
      </c>
      <c r="C1056" s="1" t="s">
        <v>822</v>
      </c>
      <c r="D1056" s="1" t="s">
        <v>29</v>
      </c>
      <c r="E1056" s="1" t="s">
        <v>30</v>
      </c>
      <c r="F1056" s="1" t="s">
        <v>41</v>
      </c>
      <c r="G1056" s="1" t="s">
        <v>133</v>
      </c>
    </row>
    <row r="1057" spans="1:7" x14ac:dyDescent="0.25">
      <c r="A1057" s="1" t="s">
        <v>130</v>
      </c>
      <c r="B1057" s="1" t="s">
        <v>378</v>
      </c>
      <c r="C1057" s="1" t="s">
        <v>823</v>
      </c>
      <c r="D1057" s="1" t="s">
        <v>29</v>
      </c>
      <c r="E1057" s="1" t="s">
        <v>30</v>
      </c>
      <c r="F1057" s="1" t="s">
        <v>41</v>
      </c>
      <c r="G1057" s="1" t="s">
        <v>133</v>
      </c>
    </row>
    <row r="1058" spans="1:7" x14ac:dyDescent="0.25">
      <c r="A1058" s="1" t="s">
        <v>130</v>
      </c>
      <c r="B1058" s="1" t="s">
        <v>378</v>
      </c>
      <c r="C1058" s="1" t="s">
        <v>824</v>
      </c>
      <c r="D1058" s="1" t="s">
        <v>29</v>
      </c>
      <c r="E1058" s="1" t="s">
        <v>30</v>
      </c>
      <c r="F1058" s="1" t="s">
        <v>41</v>
      </c>
      <c r="G1058" s="1" t="s">
        <v>133</v>
      </c>
    </row>
    <row r="1059" spans="1:7" x14ac:dyDescent="0.25">
      <c r="A1059" s="1" t="s">
        <v>130</v>
      </c>
      <c r="B1059" s="1" t="s">
        <v>378</v>
      </c>
      <c r="C1059" s="1" t="s">
        <v>825</v>
      </c>
      <c r="D1059" s="1" t="s">
        <v>29</v>
      </c>
      <c r="E1059" s="1" t="s">
        <v>30</v>
      </c>
      <c r="F1059" s="1" t="s">
        <v>41</v>
      </c>
      <c r="G1059" s="1" t="s">
        <v>133</v>
      </c>
    </row>
    <row r="1060" spans="1:7" x14ac:dyDescent="0.25">
      <c r="A1060" s="1" t="s">
        <v>130</v>
      </c>
      <c r="B1060" s="1" t="s">
        <v>378</v>
      </c>
      <c r="C1060" s="1" t="s">
        <v>826</v>
      </c>
      <c r="D1060" s="1" t="s">
        <v>29</v>
      </c>
      <c r="E1060" s="1" t="s">
        <v>30</v>
      </c>
      <c r="F1060" s="1" t="s">
        <v>41</v>
      </c>
      <c r="G1060" s="1" t="s">
        <v>133</v>
      </c>
    </row>
    <row r="1061" spans="1:7" x14ac:dyDescent="0.25">
      <c r="A1061" s="1" t="s">
        <v>130</v>
      </c>
      <c r="B1061" s="1" t="s">
        <v>378</v>
      </c>
      <c r="C1061" s="1" t="s">
        <v>836</v>
      </c>
      <c r="D1061" s="1" t="s">
        <v>29</v>
      </c>
      <c r="E1061" s="1" t="s">
        <v>30</v>
      </c>
      <c r="F1061" s="1" t="s">
        <v>41</v>
      </c>
      <c r="G1061" s="1" t="s">
        <v>133</v>
      </c>
    </row>
    <row r="1062" spans="1:7" x14ac:dyDescent="0.25">
      <c r="A1062" s="1" t="s">
        <v>130</v>
      </c>
      <c r="B1062" s="1" t="s">
        <v>378</v>
      </c>
      <c r="C1062" s="1" t="s">
        <v>843</v>
      </c>
      <c r="D1062" s="1" t="s">
        <v>29</v>
      </c>
      <c r="E1062" s="1" t="s">
        <v>30</v>
      </c>
      <c r="F1062" s="1" t="s">
        <v>41</v>
      </c>
      <c r="G1062" s="1" t="s">
        <v>133</v>
      </c>
    </row>
    <row r="1063" spans="1:7" x14ac:dyDescent="0.25">
      <c r="A1063" s="1" t="s">
        <v>130</v>
      </c>
      <c r="B1063" s="1" t="s">
        <v>378</v>
      </c>
      <c r="C1063" s="1" t="s">
        <v>844</v>
      </c>
      <c r="D1063" s="1" t="s">
        <v>29</v>
      </c>
      <c r="E1063" s="1" t="s">
        <v>30</v>
      </c>
      <c r="F1063" s="1" t="s">
        <v>41</v>
      </c>
      <c r="G1063" s="1" t="s">
        <v>133</v>
      </c>
    </row>
    <row r="1064" spans="1:7" x14ac:dyDescent="0.25">
      <c r="A1064" s="1" t="s">
        <v>130</v>
      </c>
      <c r="B1064" s="1" t="s">
        <v>378</v>
      </c>
      <c r="C1064" s="1" t="s">
        <v>845</v>
      </c>
      <c r="D1064" s="1" t="s">
        <v>29</v>
      </c>
      <c r="E1064" s="1" t="s">
        <v>30</v>
      </c>
      <c r="F1064" s="1" t="s">
        <v>41</v>
      </c>
      <c r="G1064" s="1" t="s">
        <v>133</v>
      </c>
    </row>
    <row r="1065" spans="1:7" x14ac:dyDescent="0.25">
      <c r="A1065" s="1" t="s">
        <v>130</v>
      </c>
      <c r="B1065" s="1" t="s">
        <v>378</v>
      </c>
      <c r="C1065" s="1" t="s">
        <v>859</v>
      </c>
      <c r="D1065" s="1" t="s">
        <v>29</v>
      </c>
      <c r="E1065" s="1" t="s">
        <v>30</v>
      </c>
      <c r="F1065" s="1" t="s">
        <v>41</v>
      </c>
      <c r="G1065" s="1" t="s">
        <v>133</v>
      </c>
    </row>
    <row r="1066" spans="1:7" x14ac:dyDescent="0.25">
      <c r="A1066" s="1" t="s">
        <v>130</v>
      </c>
      <c r="B1066" s="1" t="s">
        <v>378</v>
      </c>
      <c r="C1066" s="1" t="s">
        <v>860</v>
      </c>
      <c r="D1066" s="1" t="s">
        <v>29</v>
      </c>
      <c r="E1066" s="1" t="s">
        <v>30</v>
      </c>
      <c r="F1066" s="1" t="s">
        <v>41</v>
      </c>
      <c r="G1066" s="1" t="s">
        <v>133</v>
      </c>
    </row>
    <row r="1067" spans="1:7" x14ac:dyDescent="0.25">
      <c r="A1067" s="1" t="s">
        <v>130</v>
      </c>
      <c r="B1067" s="1" t="s">
        <v>378</v>
      </c>
      <c r="C1067" s="1" t="s">
        <v>861</v>
      </c>
      <c r="D1067" s="1" t="s">
        <v>29</v>
      </c>
      <c r="E1067" s="1" t="s">
        <v>30</v>
      </c>
      <c r="F1067" s="1" t="s">
        <v>41</v>
      </c>
      <c r="G1067" s="1" t="s">
        <v>133</v>
      </c>
    </row>
    <row r="1068" spans="1:7" x14ac:dyDescent="0.25">
      <c r="A1068" s="1" t="s">
        <v>130</v>
      </c>
      <c r="B1068" s="1" t="s">
        <v>378</v>
      </c>
      <c r="C1068" s="1" t="s">
        <v>862</v>
      </c>
      <c r="D1068" s="1" t="s">
        <v>29</v>
      </c>
      <c r="E1068" s="1" t="s">
        <v>30</v>
      </c>
      <c r="F1068" s="1" t="s">
        <v>41</v>
      </c>
      <c r="G1068" s="1" t="s">
        <v>133</v>
      </c>
    </row>
    <row r="1069" spans="1:7" x14ac:dyDescent="0.25">
      <c r="A1069" s="1" t="s">
        <v>130</v>
      </c>
      <c r="B1069" s="1" t="s">
        <v>378</v>
      </c>
      <c r="C1069" s="1" t="s">
        <v>863</v>
      </c>
      <c r="D1069" s="1" t="s">
        <v>29</v>
      </c>
      <c r="E1069" s="1" t="s">
        <v>30</v>
      </c>
      <c r="F1069" s="1" t="s">
        <v>41</v>
      </c>
      <c r="G1069" s="1" t="s">
        <v>133</v>
      </c>
    </row>
    <row r="1070" spans="1:7" x14ac:dyDescent="0.25">
      <c r="A1070" s="1" t="s">
        <v>130</v>
      </c>
      <c r="B1070" s="1" t="s">
        <v>378</v>
      </c>
      <c r="C1070" s="1" t="s">
        <v>864</v>
      </c>
      <c r="D1070" s="1" t="s">
        <v>29</v>
      </c>
      <c r="E1070" s="1" t="s">
        <v>30</v>
      </c>
      <c r="F1070" s="1" t="s">
        <v>41</v>
      </c>
      <c r="G1070" s="1" t="s">
        <v>133</v>
      </c>
    </row>
    <row r="1071" spans="1:7" x14ac:dyDescent="0.25">
      <c r="A1071" s="1" t="s">
        <v>130</v>
      </c>
      <c r="B1071" s="1" t="s">
        <v>378</v>
      </c>
      <c r="C1071" s="1" t="s">
        <v>1070</v>
      </c>
      <c r="D1071" s="1" t="s">
        <v>29</v>
      </c>
      <c r="E1071" s="1" t="s">
        <v>30</v>
      </c>
      <c r="F1071" s="1" t="s">
        <v>41</v>
      </c>
      <c r="G1071" s="1" t="s">
        <v>133</v>
      </c>
    </row>
    <row r="1072" spans="1:7" x14ac:dyDescent="0.25">
      <c r="A1072" s="1" t="s">
        <v>130</v>
      </c>
      <c r="B1072" s="1" t="s">
        <v>378</v>
      </c>
      <c r="C1072" s="1" t="s">
        <v>1071</v>
      </c>
      <c r="D1072" s="1" t="s">
        <v>29</v>
      </c>
      <c r="E1072" s="1" t="s">
        <v>30</v>
      </c>
      <c r="F1072" s="1" t="s">
        <v>41</v>
      </c>
      <c r="G1072" s="1" t="s">
        <v>133</v>
      </c>
    </row>
    <row r="1073" spans="1:7" x14ac:dyDescent="0.25">
      <c r="A1073" s="1" t="s">
        <v>130</v>
      </c>
      <c r="B1073" s="1" t="s">
        <v>378</v>
      </c>
      <c r="C1073" s="1" t="s">
        <v>1072</v>
      </c>
      <c r="D1073" s="1" t="s">
        <v>29</v>
      </c>
      <c r="E1073" s="1" t="s">
        <v>30</v>
      </c>
      <c r="F1073" s="1" t="s">
        <v>41</v>
      </c>
      <c r="G1073" s="1" t="s">
        <v>133</v>
      </c>
    </row>
    <row r="1074" spans="1:7" x14ac:dyDescent="0.25">
      <c r="A1074" s="1" t="s">
        <v>130</v>
      </c>
      <c r="B1074" s="1" t="s">
        <v>378</v>
      </c>
      <c r="C1074" s="1" t="s">
        <v>1073</v>
      </c>
      <c r="D1074" s="1" t="s">
        <v>29</v>
      </c>
      <c r="E1074" s="1" t="s">
        <v>30</v>
      </c>
      <c r="F1074" s="1" t="s">
        <v>41</v>
      </c>
      <c r="G1074" s="1" t="s">
        <v>133</v>
      </c>
    </row>
    <row r="1075" spans="1:7" x14ac:dyDescent="0.25">
      <c r="A1075" s="1" t="s">
        <v>130</v>
      </c>
      <c r="B1075" s="1" t="s">
        <v>378</v>
      </c>
      <c r="C1075" s="1" t="s">
        <v>1074</v>
      </c>
      <c r="D1075" s="1" t="s">
        <v>29</v>
      </c>
      <c r="E1075" s="1" t="s">
        <v>30</v>
      </c>
      <c r="F1075" s="1" t="s">
        <v>41</v>
      </c>
      <c r="G1075" s="1" t="s">
        <v>133</v>
      </c>
    </row>
    <row r="1076" spans="1:7" x14ac:dyDescent="0.25">
      <c r="A1076" s="1" t="s">
        <v>130</v>
      </c>
      <c r="B1076" s="1" t="s">
        <v>378</v>
      </c>
      <c r="C1076" s="1" t="s">
        <v>1075</v>
      </c>
      <c r="D1076" s="1" t="s">
        <v>29</v>
      </c>
      <c r="E1076" s="1" t="s">
        <v>30</v>
      </c>
      <c r="F1076" s="1" t="s">
        <v>41</v>
      </c>
      <c r="G1076" s="1" t="s">
        <v>133</v>
      </c>
    </row>
    <row r="1077" spans="1:7" x14ac:dyDescent="0.25">
      <c r="A1077" s="1" t="s">
        <v>130</v>
      </c>
      <c r="B1077" s="1" t="s">
        <v>378</v>
      </c>
      <c r="C1077" s="1" t="s">
        <v>1076</v>
      </c>
      <c r="D1077" s="1" t="s">
        <v>29</v>
      </c>
      <c r="E1077" s="1" t="s">
        <v>30</v>
      </c>
      <c r="F1077" s="1" t="s">
        <v>41</v>
      </c>
      <c r="G1077" s="1" t="s">
        <v>133</v>
      </c>
    </row>
    <row r="1078" spans="1:7" x14ac:dyDescent="0.25">
      <c r="A1078" s="1" t="s">
        <v>130</v>
      </c>
      <c r="B1078" s="1" t="s">
        <v>378</v>
      </c>
      <c r="C1078" s="1" t="s">
        <v>1077</v>
      </c>
      <c r="D1078" s="1" t="s">
        <v>29</v>
      </c>
      <c r="E1078" s="1" t="s">
        <v>30</v>
      </c>
      <c r="F1078" s="1" t="s">
        <v>41</v>
      </c>
      <c r="G1078" s="1" t="s">
        <v>133</v>
      </c>
    </row>
    <row r="1079" spans="1:7" x14ac:dyDescent="0.25">
      <c r="A1079" s="1" t="s">
        <v>130</v>
      </c>
      <c r="B1079" s="1" t="s">
        <v>378</v>
      </c>
      <c r="C1079" s="1" t="s">
        <v>1078</v>
      </c>
      <c r="D1079" s="1" t="s">
        <v>29</v>
      </c>
      <c r="E1079" s="1" t="s">
        <v>30</v>
      </c>
      <c r="F1079" s="1" t="s">
        <v>41</v>
      </c>
      <c r="G1079" s="1" t="s">
        <v>133</v>
      </c>
    </row>
    <row r="1080" spans="1:7" x14ac:dyDescent="0.25">
      <c r="A1080" s="1" t="s">
        <v>130</v>
      </c>
      <c r="B1080" s="1" t="s">
        <v>378</v>
      </c>
      <c r="C1080" s="1" t="s">
        <v>1079</v>
      </c>
      <c r="D1080" s="1" t="s">
        <v>29</v>
      </c>
      <c r="E1080" s="1" t="s">
        <v>30</v>
      </c>
      <c r="F1080" s="1" t="s">
        <v>41</v>
      </c>
      <c r="G1080" s="1" t="s">
        <v>133</v>
      </c>
    </row>
    <row r="1081" spans="1:7" x14ac:dyDescent="0.25">
      <c r="A1081" s="1" t="s">
        <v>130</v>
      </c>
      <c r="B1081" s="1" t="s">
        <v>378</v>
      </c>
      <c r="C1081" s="1" t="s">
        <v>1080</v>
      </c>
      <c r="D1081" s="1" t="s">
        <v>29</v>
      </c>
      <c r="E1081" s="1" t="s">
        <v>30</v>
      </c>
      <c r="F1081" s="1" t="s">
        <v>41</v>
      </c>
      <c r="G1081" s="1" t="s">
        <v>133</v>
      </c>
    </row>
    <row r="1082" spans="1:7" x14ac:dyDescent="0.25">
      <c r="A1082" s="1" t="s">
        <v>130</v>
      </c>
      <c r="B1082" s="1" t="s">
        <v>378</v>
      </c>
      <c r="C1082" s="1" t="s">
        <v>1081</v>
      </c>
      <c r="D1082" s="1" t="s">
        <v>29</v>
      </c>
      <c r="E1082" s="1" t="s">
        <v>30</v>
      </c>
      <c r="F1082" s="1" t="s">
        <v>41</v>
      </c>
      <c r="G1082" s="1" t="s">
        <v>133</v>
      </c>
    </row>
    <row r="1083" spans="1:7" x14ac:dyDescent="0.25">
      <c r="A1083" s="1" t="s">
        <v>130</v>
      </c>
      <c r="B1083" s="1" t="s">
        <v>378</v>
      </c>
      <c r="C1083" s="1" t="s">
        <v>1082</v>
      </c>
      <c r="D1083" s="1" t="s">
        <v>29</v>
      </c>
      <c r="E1083" s="1" t="s">
        <v>30</v>
      </c>
      <c r="F1083" s="1" t="s">
        <v>41</v>
      </c>
      <c r="G1083" s="1" t="s">
        <v>133</v>
      </c>
    </row>
    <row r="1084" spans="1:7" x14ac:dyDescent="0.25">
      <c r="A1084" s="1" t="s">
        <v>130</v>
      </c>
      <c r="B1084" s="1" t="s">
        <v>378</v>
      </c>
      <c r="C1084" s="1" t="s">
        <v>1083</v>
      </c>
      <c r="D1084" s="1" t="s">
        <v>29</v>
      </c>
      <c r="E1084" s="1" t="s">
        <v>30</v>
      </c>
      <c r="F1084" s="1" t="s">
        <v>41</v>
      </c>
      <c r="G1084" s="1" t="s">
        <v>133</v>
      </c>
    </row>
    <row r="1085" spans="1:7" x14ac:dyDescent="0.25">
      <c r="A1085" s="1" t="s">
        <v>130</v>
      </c>
      <c r="B1085" s="1" t="s">
        <v>378</v>
      </c>
      <c r="C1085" s="1" t="s">
        <v>1084</v>
      </c>
      <c r="D1085" s="1" t="s">
        <v>29</v>
      </c>
      <c r="E1085" s="1" t="s">
        <v>30</v>
      </c>
      <c r="F1085" s="1" t="s">
        <v>41</v>
      </c>
      <c r="G1085" s="1" t="s">
        <v>133</v>
      </c>
    </row>
    <row r="1086" spans="1:7" x14ac:dyDescent="0.25">
      <c r="A1086" s="1" t="s">
        <v>130</v>
      </c>
      <c r="B1086" s="1" t="s">
        <v>378</v>
      </c>
      <c r="C1086" s="1" t="s">
        <v>1085</v>
      </c>
      <c r="D1086" s="1" t="s">
        <v>29</v>
      </c>
      <c r="E1086" s="1" t="s">
        <v>30</v>
      </c>
      <c r="F1086" s="1" t="s">
        <v>41</v>
      </c>
      <c r="G1086" s="1" t="s">
        <v>133</v>
      </c>
    </row>
    <row r="1087" spans="1:7" x14ac:dyDescent="0.25">
      <c r="A1087" s="1" t="s">
        <v>130</v>
      </c>
      <c r="B1087" s="1" t="s">
        <v>378</v>
      </c>
      <c r="C1087" s="1" t="s">
        <v>1086</v>
      </c>
      <c r="D1087" s="1" t="s">
        <v>29</v>
      </c>
      <c r="E1087" s="1" t="s">
        <v>30</v>
      </c>
      <c r="F1087" s="1" t="s">
        <v>41</v>
      </c>
      <c r="G1087" s="1" t="s">
        <v>133</v>
      </c>
    </row>
    <row r="1088" spans="1:7" x14ac:dyDescent="0.25">
      <c r="A1088" s="1" t="s">
        <v>130</v>
      </c>
      <c r="B1088" s="1" t="s">
        <v>378</v>
      </c>
      <c r="C1088" s="1" t="s">
        <v>1087</v>
      </c>
      <c r="D1088" s="1" t="s">
        <v>29</v>
      </c>
      <c r="E1088" s="1" t="s">
        <v>30</v>
      </c>
      <c r="F1088" s="1" t="s">
        <v>41</v>
      </c>
      <c r="G1088" s="1" t="s">
        <v>133</v>
      </c>
    </row>
    <row r="1089" spans="1:7" x14ac:dyDescent="0.25">
      <c r="A1089" s="1" t="s">
        <v>130</v>
      </c>
      <c r="B1089" s="1" t="s">
        <v>378</v>
      </c>
      <c r="C1089" s="1" t="s">
        <v>1088</v>
      </c>
      <c r="D1089" s="1" t="s">
        <v>29</v>
      </c>
      <c r="E1089" s="1" t="s">
        <v>30</v>
      </c>
      <c r="F1089" s="1" t="s">
        <v>41</v>
      </c>
      <c r="G1089" s="1" t="s">
        <v>133</v>
      </c>
    </row>
    <row r="1090" spans="1:7" x14ac:dyDescent="0.25">
      <c r="A1090" s="1" t="s">
        <v>130</v>
      </c>
      <c r="B1090" s="1" t="s">
        <v>378</v>
      </c>
      <c r="C1090" s="1" t="s">
        <v>1089</v>
      </c>
      <c r="D1090" s="1" t="s">
        <v>29</v>
      </c>
      <c r="E1090" s="1" t="s">
        <v>30</v>
      </c>
      <c r="F1090" s="1" t="s">
        <v>41</v>
      </c>
      <c r="G1090" s="1" t="s">
        <v>133</v>
      </c>
    </row>
    <row r="1091" spans="1:7" x14ac:dyDescent="0.25">
      <c r="A1091" s="1" t="s">
        <v>130</v>
      </c>
      <c r="B1091" s="1" t="s">
        <v>378</v>
      </c>
      <c r="C1091" s="1" t="s">
        <v>1090</v>
      </c>
      <c r="D1091" s="1" t="s">
        <v>29</v>
      </c>
      <c r="E1091" s="1" t="s">
        <v>30</v>
      </c>
      <c r="F1091" s="1" t="s">
        <v>41</v>
      </c>
      <c r="G1091" s="1" t="s">
        <v>133</v>
      </c>
    </row>
    <row r="1092" spans="1:7" x14ac:dyDescent="0.25">
      <c r="A1092" s="1" t="s">
        <v>130</v>
      </c>
      <c r="B1092" s="1" t="s">
        <v>378</v>
      </c>
      <c r="C1092" s="1" t="s">
        <v>1091</v>
      </c>
      <c r="D1092" s="1" t="s">
        <v>29</v>
      </c>
      <c r="E1092" s="1" t="s">
        <v>30</v>
      </c>
      <c r="F1092" s="1" t="s">
        <v>41</v>
      </c>
      <c r="G1092" s="1" t="s">
        <v>133</v>
      </c>
    </row>
    <row r="1093" spans="1:7" x14ac:dyDescent="0.25">
      <c r="A1093" s="1" t="s">
        <v>130</v>
      </c>
      <c r="B1093" s="1" t="s">
        <v>378</v>
      </c>
      <c r="C1093" s="1" t="s">
        <v>1092</v>
      </c>
      <c r="D1093" s="1" t="s">
        <v>29</v>
      </c>
      <c r="E1093" s="1" t="s">
        <v>30</v>
      </c>
      <c r="F1093" s="1" t="s">
        <v>41</v>
      </c>
      <c r="G1093" s="1" t="s">
        <v>133</v>
      </c>
    </row>
    <row r="1094" spans="1:7" x14ac:dyDescent="0.25">
      <c r="A1094" s="1" t="s">
        <v>130</v>
      </c>
      <c r="B1094" s="1" t="s">
        <v>378</v>
      </c>
      <c r="C1094" s="1" t="s">
        <v>1093</v>
      </c>
      <c r="D1094" s="1" t="s">
        <v>29</v>
      </c>
      <c r="E1094" s="1" t="s">
        <v>30</v>
      </c>
      <c r="F1094" s="1" t="s">
        <v>41</v>
      </c>
      <c r="G1094" s="1" t="s">
        <v>133</v>
      </c>
    </row>
    <row r="1095" spans="1:7" x14ac:dyDescent="0.25">
      <c r="A1095" s="1" t="s">
        <v>130</v>
      </c>
      <c r="B1095" s="1" t="s">
        <v>378</v>
      </c>
      <c r="C1095" s="1" t="s">
        <v>1094</v>
      </c>
      <c r="D1095" s="1" t="s">
        <v>29</v>
      </c>
      <c r="E1095" s="1" t="s">
        <v>30</v>
      </c>
      <c r="F1095" s="1" t="s">
        <v>41</v>
      </c>
      <c r="G1095" s="1" t="s">
        <v>133</v>
      </c>
    </row>
    <row r="1096" spans="1:7" x14ac:dyDescent="0.25">
      <c r="A1096" s="1" t="s">
        <v>130</v>
      </c>
      <c r="B1096" s="1" t="s">
        <v>378</v>
      </c>
      <c r="C1096" s="1" t="s">
        <v>1095</v>
      </c>
      <c r="D1096" s="1" t="s">
        <v>29</v>
      </c>
      <c r="E1096" s="1" t="s">
        <v>30</v>
      </c>
      <c r="F1096" s="1" t="s">
        <v>41</v>
      </c>
      <c r="G1096" s="1" t="s">
        <v>133</v>
      </c>
    </row>
    <row r="1097" spans="1:7" x14ac:dyDescent="0.25">
      <c r="A1097" s="1" t="s">
        <v>130</v>
      </c>
      <c r="B1097" s="1" t="s">
        <v>378</v>
      </c>
      <c r="C1097" s="1" t="s">
        <v>1096</v>
      </c>
      <c r="D1097" s="1" t="s">
        <v>29</v>
      </c>
      <c r="E1097" s="1" t="s">
        <v>30</v>
      </c>
      <c r="F1097" s="1" t="s">
        <v>41</v>
      </c>
      <c r="G1097" s="1" t="s">
        <v>133</v>
      </c>
    </row>
    <row r="1098" spans="1:7" x14ac:dyDescent="0.25">
      <c r="A1098" s="1" t="s">
        <v>130</v>
      </c>
      <c r="B1098" s="1" t="s">
        <v>378</v>
      </c>
      <c r="C1098" s="1" t="s">
        <v>1097</v>
      </c>
      <c r="D1098" s="1" t="s">
        <v>29</v>
      </c>
      <c r="E1098" s="1" t="s">
        <v>30</v>
      </c>
      <c r="F1098" s="1" t="s">
        <v>41</v>
      </c>
      <c r="G1098" s="1" t="s">
        <v>133</v>
      </c>
    </row>
    <row r="1099" spans="1:7" x14ac:dyDescent="0.25">
      <c r="A1099" s="1" t="s">
        <v>130</v>
      </c>
      <c r="B1099" s="1" t="s">
        <v>378</v>
      </c>
      <c r="C1099" s="1" t="s">
        <v>1098</v>
      </c>
      <c r="D1099" s="1" t="s">
        <v>29</v>
      </c>
      <c r="E1099" s="1" t="s">
        <v>30</v>
      </c>
      <c r="F1099" s="1" t="s">
        <v>41</v>
      </c>
      <c r="G1099" s="1" t="s">
        <v>133</v>
      </c>
    </row>
    <row r="1100" spans="1:7" x14ac:dyDescent="0.25">
      <c r="A1100" s="1" t="s">
        <v>130</v>
      </c>
      <c r="B1100" s="1" t="s">
        <v>378</v>
      </c>
      <c r="C1100" s="1" t="s">
        <v>1099</v>
      </c>
      <c r="D1100" s="1" t="s">
        <v>29</v>
      </c>
      <c r="E1100" s="1" t="s">
        <v>30</v>
      </c>
      <c r="F1100" s="1" t="s">
        <v>41</v>
      </c>
      <c r="G1100" s="1" t="s">
        <v>133</v>
      </c>
    </row>
    <row r="1101" spans="1:7" x14ac:dyDescent="0.25">
      <c r="A1101" s="1" t="s">
        <v>130</v>
      </c>
      <c r="B1101" s="1" t="s">
        <v>378</v>
      </c>
      <c r="C1101" s="1" t="s">
        <v>1100</v>
      </c>
      <c r="D1101" s="1" t="s">
        <v>29</v>
      </c>
      <c r="E1101" s="1" t="s">
        <v>30</v>
      </c>
      <c r="F1101" s="1" t="s">
        <v>41</v>
      </c>
      <c r="G1101" s="1" t="s">
        <v>133</v>
      </c>
    </row>
    <row r="1102" spans="1:7" x14ac:dyDescent="0.25">
      <c r="A1102" s="1" t="s">
        <v>130</v>
      </c>
      <c r="B1102" s="1" t="s">
        <v>378</v>
      </c>
      <c r="C1102" s="1" t="s">
        <v>1101</v>
      </c>
      <c r="D1102" s="1" t="s">
        <v>29</v>
      </c>
      <c r="E1102" s="1" t="s">
        <v>30</v>
      </c>
      <c r="F1102" s="1" t="s">
        <v>41</v>
      </c>
      <c r="G1102" s="1" t="s">
        <v>133</v>
      </c>
    </row>
    <row r="1103" spans="1:7" x14ac:dyDescent="0.25">
      <c r="A1103" s="1" t="s">
        <v>130</v>
      </c>
      <c r="B1103" s="1" t="s">
        <v>378</v>
      </c>
      <c r="C1103" s="1" t="s">
        <v>1102</v>
      </c>
      <c r="D1103" s="1" t="s">
        <v>29</v>
      </c>
      <c r="E1103" s="1" t="s">
        <v>30</v>
      </c>
      <c r="F1103" s="1" t="s">
        <v>41</v>
      </c>
      <c r="G1103" s="1" t="s">
        <v>133</v>
      </c>
    </row>
    <row r="1104" spans="1:7" x14ac:dyDescent="0.25">
      <c r="A1104" s="1" t="s">
        <v>130</v>
      </c>
      <c r="B1104" s="1" t="s">
        <v>378</v>
      </c>
      <c r="C1104" s="1" t="s">
        <v>1103</v>
      </c>
      <c r="D1104" s="1" t="s">
        <v>29</v>
      </c>
      <c r="E1104" s="1" t="s">
        <v>30</v>
      </c>
      <c r="F1104" s="1" t="s">
        <v>41</v>
      </c>
      <c r="G1104" s="1" t="s">
        <v>133</v>
      </c>
    </row>
    <row r="1105" spans="1:7" x14ac:dyDescent="0.25">
      <c r="A1105" s="1" t="s">
        <v>130</v>
      </c>
      <c r="B1105" s="1" t="s">
        <v>378</v>
      </c>
      <c r="C1105" s="1" t="s">
        <v>1104</v>
      </c>
      <c r="D1105" s="1" t="s">
        <v>29</v>
      </c>
      <c r="E1105" s="1" t="s">
        <v>30</v>
      </c>
      <c r="F1105" s="1" t="s">
        <v>41</v>
      </c>
      <c r="G1105" s="1" t="s">
        <v>133</v>
      </c>
    </row>
    <row r="1106" spans="1:7" x14ac:dyDescent="0.25">
      <c r="A1106" s="1" t="s">
        <v>130</v>
      </c>
      <c r="B1106" s="1" t="s">
        <v>378</v>
      </c>
      <c r="C1106" s="1" t="s">
        <v>1105</v>
      </c>
      <c r="D1106" s="1" t="s">
        <v>29</v>
      </c>
      <c r="E1106" s="1" t="s">
        <v>30</v>
      </c>
      <c r="F1106" s="1" t="s">
        <v>41</v>
      </c>
      <c r="G1106" s="1" t="s">
        <v>133</v>
      </c>
    </row>
    <row r="1107" spans="1:7" x14ac:dyDescent="0.25">
      <c r="A1107" s="1" t="s">
        <v>130</v>
      </c>
      <c r="B1107" s="1" t="s">
        <v>378</v>
      </c>
      <c r="C1107" s="1" t="s">
        <v>1106</v>
      </c>
      <c r="D1107" s="1" t="s">
        <v>29</v>
      </c>
      <c r="E1107" s="1" t="s">
        <v>30</v>
      </c>
      <c r="F1107" s="1" t="s">
        <v>41</v>
      </c>
      <c r="G1107" s="1" t="s">
        <v>133</v>
      </c>
    </row>
    <row r="1108" spans="1:7" x14ac:dyDescent="0.25">
      <c r="A1108" s="1" t="s">
        <v>130</v>
      </c>
      <c r="B1108" s="1" t="s">
        <v>378</v>
      </c>
      <c r="C1108" s="1" t="s">
        <v>1107</v>
      </c>
      <c r="D1108" s="1" t="s">
        <v>29</v>
      </c>
      <c r="E1108" s="1" t="s">
        <v>30</v>
      </c>
      <c r="F1108" s="1" t="s">
        <v>41</v>
      </c>
      <c r="G1108" s="1" t="s">
        <v>133</v>
      </c>
    </row>
    <row r="1109" spans="1:7" x14ac:dyDescent="0.25">
      <c r="A1109" s="1" t="s">
        <v>130</v>
      </c>
      <c r="B1109" s="1" t="s">
        <v>378</v>
      </c>
      <c r="C1109" s="1" t="s">
        <v>1108</v>
      </c>
      <c r="D1109" s="1" t="s">
        <v>29</v>
      </c>
      <c r="E1109" s="1" t="s">
        <v>30</v>
      </c>
      <c r="F1109" s="1" t="s">
        <v>41</v>
      </c>
      <c r="G1109" s="1" t="s">
        <v>133</v>
      </c>
    </row>
    <row r="1110" spans="1:7" x14ac:dyDescent="0.25">
      <c r="A1110" s="1" t="s">
        <v>130</v>
      </c>
      <c r="B1110" s="1" t="s">
        <v>378</v>
      </c>
      <c r="C1110" s="1" t="s">
        <v>1109</v>
      </c>
      <c r="D1110" s="1" t="s">
        <v>29</v>
      </c>
      <c r="E1110" s="1" t="s">
        <v>30</v>
      </c>
      <c r="F1110" s="1" t="s">
        <v>41</v>
      </c>
      <c r="G1110" s="1" t="s">
        <v>133</v>
      </c>
    </row>
    <row r="1111" spans="1:7" x14ac:dyDescent="0.25">
      <c r="A1111" s="1" t="s">
        <v>130</v>
      </c>
      <c r="B1111" s="1" t="s">
        <v>378</v>
      </c>
      <c r="C1111" s="1" t="s">
        <v>1110</v>
      </c>
      <c r="D1111" s="1" t="s">
        <v>29</v>
      </c>
      <c r="E1111" s="1" t="s">
        <v>30</v>
      </c>
      <c r="F1111" s="1" t="s">
        <v>41</v>
      </c>
      <c r="G1111" s="1" t="s">
        <v>133</v>
      </c>
    </row>
    <row r="1112" spans="1:7" x14ac:dyDescent="0.25">
      <c r="A1112" s="1" t="s">
        <v>130</v>
      </c>
      <c r="B1112" s="1" t="s">
        <v>378</v>
      </c>
      <c r="C1112" s="1" t="s">
        <v>1111</v>
      </c>
      <c r="D1112" s="1" t="s">
        <v>29</v>
      </c>
      <c r="E1112" s="1" t="s">
        <v>30</v>
      </c>
      <c r="F1112" s="1" t="s">
        <v>41</v>
      </c>
      <c r="G1112" s="1" t="s">
        <v>133</v>
      </c>
    </row>
    <row r="1113" spans="1:7" x14ac:dyDescent="0.25">
      <c r="A1113" s="1" t="s">
        <v>130</v>
      </c>
      <c r="B1113" s="1" t="s">
        <v>378</v>
      </c>
      <c r="C1113" s="1" t="s">
        <v>1112</v>
      </c>
      <c r="D1113" s="1" t="s">
        <v>29</v>
      </c>
      <c r="E1113" s="1" t="s">
        <v>30</v>
      </c>
      <c r="F1113" s="1" t="s">
        <v>41</v>
      </c>
      <c r="G1113" s="1" t="s">
        <v>133</v>
      </c>
    </row>
    <row r="1114" spans="1:7" x14ac:dyDescent="0.25">
      <c r="A1114" s="1" t="s">
        <v>130</v>
      </c>
      <c r="B1114" s="1" t="s">
        <v>378</v>
      </c>
      <c r="C1114" s="1" t="s">
        <v>1113</v>
      </c>
      <c r="D1114" s="1" t="s">
        <v>29</v>
      </c>
      <c r="E1114" s="1" t="s">
        <v>30</v>
      </c>
      <c r="F1114" s="1" t="s">
        <v>41</v>
      </c>
      <c r="G1114" s="1" t="s">
        <v>133</v>
      </c>
    </row>
    <row r="1115" spans="1:7" x14ac:dyDescent="0.25">
      <c r="A1115" s="1" t="s">
        <v>130</v>
      </c>
      <c r="B1115" s="1" t="s">
        <v>378</v>
      </c>
      <c r="C1115" s="1" t="s">
        <v>1114</v>
      </c>
      <c r="D1115" s="1" t="s">
        <v>29</v>
      </c>
      <c r="E1115" s="1" t="s">
        <v>30</v>
      </c>
      <c r="F1115" s="1" t="s">
        <v>41</v>
      </c>
      <c r="G1115" s="1" t="s">
        <v>133</v>
      </c>
    </row>
    <row r="1116" spans="1:7" x14ac:dyDescent="0.25">
      <c r="A1116" s="1" t="s">
        <v>130</v>
      </c>
      <c r="B1116" s="1" t="s">
        <v>378</v>
      </c>
      <c r="C1116" s="1" t="s">
        <v>1115</v>
      </c>
      <c r="D1116" s="1" t="s">
        <v>29</v>
      </c>
      <c r="E1116" s="1" t="s">
        <v>30</v>
      </c>
      <c r="F1116" s="1" t="s">
        <v>41</v>
      </c>
      <c r="G1116" s="1" t="s">
        <v>133</v>
      </c>
    </row>
    <row r="1117" spans="1:7" x14ac:dyDescent="0.25">
      <c r="A1117" s="1" t="s">
        <v>130</v>
      </c>
      <c r="B1117" s="1" t="s">
        <v>378</v>
      </c>
      <c r="C1117" s="1" t="s">
        <v>868</v>
      </c>
      <c r="D1117" s="1" t="s">
        <v>29</v>
      </c>
      <c r="E1117" s="1" t="s">
        <v>30</v>
      </c>
      <c r="F1117" s="1" t="s">
        <v>41</v>
      </c>
      <c r="G1117" s="1" t="s">
        <v>133</v>
      </c>
    </row>
    <row r="1118" spans="1:7" x14ac:dyDescent="0.25">
      <c r="A1118" s="1" t="s">
        <v>130</v>
      </c>
      <c r="B1118" s="1" t="s">
        <v>378</v>
      </c>
      <c r="C1118" s="1" t="s">
        <v>869</v>
      </c>
      <c r="D1118" s="1" t="s">
        <v>29</v>
      </c>
      <c r="E1118" s="1" t="s">
        <v>30</v>
      </c>
      <c r="F1118" s="1" t="s">
        <v>41</v>
      </c>
      <c r="G1118" s="1" t="s">
        <v>133</v>
      </c>
    </row>
    <row r="1119" spans="1:7" x14ac:dyDescent="0.25">
      <c r="A1119" s="1" t="s">
        <v>130</v>
      </c>
      <c r="B1119" s="1" t="s">
        <v>378</v>
      </c>
      <c r="C1119" s="1" t="s">
        <v>872</v>
      </c>
      <c r="D1119" s="1" t="s">
        <v>29</v>
      </c>
      <c r="E1119" s="1" t="s">
        <v>30</v>
      </c>
      <c r="F1119" s="1" t="s">
        <v>41</v>
      </c>
      <c r="G1119" s="1" t="s">
        <v>133</v>
      </c>
    </row>
    <row r="1120" spans="1:7" x14ac:dyDescent="0.25">
      <c r="A1120" s="1" t="s">
        <v>130</v>
      </c>
      <c r="B1120" s="1" t="s">
        <v>378</v>
      </c>
      <c r="C1120" s="1" t="s">
        <v>873</v>
      </c>
      <c r="D1120" s="1" t="s">
        <v>29</v>
      </c>
      <c r="E1120" s="1" t="s">
        <v>30</v>
      </c>
      <c r="F1120" s="1" t="s">
        <v>41</v>
      </c>
      <c r="G1120" s="1" t="s">
        <v>133</v>
      </c>
    </row>
    <row r="1121" spans="1:7" x14ac:dyDescent="0.25">
      <c r="A1121" s="1" t="s">
        <v>130</v>
      </c>
      <c r="B1121" s="1" t="s">
        <v>378</v>
      </c>
      <c r="C1121" s="1" t="s">
        <v>874</v>
      </c>
      <c r="D1121" s="1" t="s">
        <v>29</v>
      </c>
      <c r="E1121" s="1" t="s">
        <v>30</v>
      </c>
      <c r="F1121" s="1" t="s">
        <v>41</v>
      </c>
      <c r="G1121" s="1" t="s">
        <v>133</v>
      </c>
    </row>
    <row r="1122" spans="1:7" x14ac:dyDescent="0.25">
      <c r="A1122" s="1" t="s">
        <v>130</v>
      </c>
      <c r="B1122" s="1" t="s">
        <v>378</v>
      </c>
      <c r="C1122" s="1" t="s">
        <v>875</v>
      </c>
      <c r="D1122" s="1" t="s">
        <v>29</v>
      </c>
      <c r="E1122" s="1" t="s">
        <v>30</v>
      </c>
      <c r="F1122" s="1" t="s">
        <v>41</v>
      </c>
      <c r="G1122" s="1" t="s">
        <v>133</v>
      </c>
    </row>
    <row r="1123" spans="1:7" x14ac:dyDescent="0.25">
      <c r="A1123" s="1" t="s">
        <v>130</v>
      </c>
      <c r="B1123" s="1" t="s">
        <v>378</v>
      </c>
      <c r="C1123" s="1" t="s">
        <v>876</v>
      </c>
      <c r="D1123" s="1" t="s">
        <v>29</v>
      </c>
      <c r="E1123" s="1" t="s">
        <v>30</v>
      </c>
      <c r="F1123" s="1" t="s">
        <v>41</v>
      </c>
      <c r="G1123" s="1" t="s">
        <v>133</v>
      </c>
    </row>
    <row r="1124" spans="1:7" x14ac:dyDescent="0.25">
      <c r="A1124" s="1" t="s">
        <v>130</v>
      </c>
      <c r="B1124" s="1" t="s">
        <v>378</v>
      </c>
      <c r="C1124" s="1" t="s">
        <v>877</v>
      </c>
      <c r="D1124" s="1" t="s">
        <v>29</v>
      </c>
      <c r="E1124" s="1" t="s">
        <v>30</v>
      </c>
      <c r="F1124" s="1" t="s">
        <v>41</v>
      </c>
      <c r="G1124" s="1" t="s">
        <v>133</v>
      </c>
    </row>
    <row r="1125" spans="1:7" x14ac:dyDescent="0.25">
      <c r="A1125" s="1" t="s">
        <v>130</v>
      </c>
      <c r="B1125" s="1" t="s">
        <v>378</v>
      </c>
      <c r="C1125" s="1" t="s">
        <v>878</v>
      </c>
      <c r="D1125" s="1" t="s">
        <v>29</v>
      </c>
      <c r="E1125" s="1" t="s">
        <v>30</v>
      </c>
      <c r="F1125" s="1" t="s">
        <v>41</v>
      </c>
      <c r="G1125" s="1" t="s">
        <v>133</v>
      </c>
    </row>
    <row r="1126" spans="1:7" x14ac:dyDescent="0.25">
      <c r="A1126" s="1" t="s">
        <v>130</v>
      </c>
      <c r="B1126" s="1" t="s">
        <v>378</v>
      </c>
      <c r="C1126" s="1" t="s">
        <v>879</v>
      </c>
      <c r="D1126" s="1" t="s">
        <v>29</v>
      </c>
      <c r="E1126" s="1" t="s">
        <v>30</v>
      </c>
      <c r="F1126" s="1" t="s">
        <v>41</v>
      </c>
      <c r="G1126" s="1" t="s">
        <v>133</v>
      </c>
    </row>
    <row r="1127" spans="1:7" x14ac:dyDescent="0.25">
      <c r="A1127" s="1" t="s">
        <v>130</v>
      </c>
      <c r="B1127" s="1" t="s">
        <v>378</v>
      </c>
      <c r="C1127" s="1" t="s">
        <v>880</v>
      </c>
      <c r="D1127" s="1" t="s">
        <v>29</v>
      </c>
      <c r="E1127" s="1" t="s">
        <v>30</v>
      </c>
      <c r="F1127" s="1" t="s">
        <v>41</v>
      </c>
      <c r="G1127" s="1" t="s">
        <v>133</v>
      </c>
    </row>
    <row r="1128" spans="1:7" x14ac:dyDescent="0.25">
      <c r="A1128" s="1" t="s">
        <v>130</v>
      </c>
      <c r="B1128" s="1" t="s">
        <v>378</v>
      </c>
      <c r="C1128" s="1" t="s">
        <v>881</v>
      </c>
      <c r="D1128" s="1" t="s">
        <v>29</v>
      </c>
      <c r="E1128" s="1" t="s">
        <v>30</v>
      </c>
      <c r="F1128" s="1" t="s">
        <v>41</v>
      </c>
      <c r="G1128" s="1" t="s">
        <v>133</v>
      </c>
    </row>
    <row r="1129" spans="1:7" x14ac:dyDescent="0.25">
      <c r="A1129" s="1" t="s">
        <v>130</v>
      </c>
      <c r="B1129" s="1" t="s">
        <v>378</v>
      </c>
      <c r="C1129" s="1" t="s">
        <v>882</v>
      </c>
      <c r="D1129" s="1" t="s">
        <v>29</v>
      </c>
      <c r="E1129" s="1" t="s">
        <v>30</v>
      </c>
      <c r="F1129" s="1" t="s">
        <v>41</v>
      </c>
      <c r="G1129" s="1" t="s">
        <v>133</v>
      </c>
    </row>
    <row r="1130" spans="1:7" x14ac:dyDescent="0.25">
      <c r="A1130" s="1" t="s">
        <v>130</v>
      </c>
      <c r="B1130" s="1" t="s">
        <v>378</v>
      </c>
      <c r="C1130" s="1" t="s">
        <v>883</v>
      </c>
      <c r="D1130" s="1" t="s">
        <v>29</v>
      </c>
      <c r="E1130" s="1" t="s">
        <v>30</v>
      </c>
      <c r="F1130" s="1" t="s">
        <v>41</v>
      </c>
      <c r="G1130" s="1" t="s">
        <v>133</v>
      </c>
    </row>
    <row r="1131" spans="1:7" x14ac:dyDescent="0.25">
      <c r="A1131" s="1" t="s">
        <v>130</v>
      </c>
      <c r="B1131" s="1" t="s">
        <v>378</v>
      </c>
      <c r="C1131" s="1" t="s">
        <v>884</v>
      </c>
      <c r="D1131" s="1" t="s">
        <v>29</v>
      </c>
      <c r="E1131" s="1" t="s">
        <v>30</v>
      </c>
      <c r="F1131" s="1" t="s">
        <v>41</v>
      </c>
      <c r="G1131" s="1" t="s">
        <v>133</v>
      </c>
    </row>
    <row r="1132" spans="1:7" x14ac:dyDescent="0.25">
      <c r="A1132" s="1" t="s">
        <v>130</v>
      </c>
      <c r="B1132" s="1" t="s">
        <v>378</v>
      </c>
      <c r="C1132" s="1" t="s">
        <v>885</v>
      </c>
      <c r="D1132" s="1" t="s">
        <v>29</v>
      </c>
      <c r="E1132" s="1" t="s">
        <v>30</v>
      </c>
      <c r="F1132" s="1" t="s">
        <v>41</v>
      </c>
      <c r="G1132" s="1" t="s">
        <v>133</v>
      </c>
    </row>
    <row r="1133" spans="1:7" x14ac:dyDescent="0.25">
      <c r="A1133" s="1" t="s">
        <v>130</v>
      </c>
      <c r="B1133" s="1" t="s">
        <v>378</v>
      </c>
      <c r="C1133" s="1" t="s">
        <v>886</v>
      </c>
      <c r="D1133" s="1" t="s">
        <v>29</v>
      </c>
      <c r="E1133" s="1" t="s">
        <v>30</v>
      </c>
      <c r="F1133" s="1" t="s">
        <v>41</v>
      </c>
      <c r="G1133" s="1" t="s">
        <v>133</v>
      </c>
    </row>
    <row r="1134" spans="1:7" x14ac:dyDescent="0.25">
      <c r="A1134" s="1" t="s">
        <v>130</v>
      </c>
      <c r="B1134" s="1" t="s">
        <v>378</v>
      </c>
      <c r="C1134" s="1" t="s">
        <v>888</v>
      </c>
      <c r="D1134" s="1" t="s">
        <v>29</v>
      </c>
      <c r="E1134" s="1" t="s">
        <v>30</v>
      </c>
      <c r="F1134" s="1" t="s">
        <v>41</v>
      </c>
      <c r="G1134" s="1" t="s">
        <v>133</v>
      </c>
    </row>
    <row r="1135" spans="1:7" x14ac:dyDescent="0.25">
      <c r="A1135" s="1" t="s">
        <v>130</v>
      </c>
      <c r="B1135" s="1" t="s">
        <v>378</v>
      </c>
      <c r="C1135" s="1" t="s">
        <v>889</v>
      </c>
      <c r="D1135" s="1" t="s">
        <v>29</v>
      </c>
      <c r="E1135" s="1" t="s">
        <v>30</v>
      </c>
      <c r="F1135" s="1" t="s">
        <v>41</v>
      </c>
      <c r="G1135" s="1" t="s">
        <v>133</v>
      </c>
    </row>
    <row r="1136" spans="1:7" x14ac:dyDescent="0.25">
      <c r="A1136" s="1" t="s">
        <v>130</v>
      </c>
      <c r="B1136" s="1" t="s">
        <v>378</v>
      </c>
      <c r="C1136" s="1" t="s">
        <v>890</v>
      </c>
      <c r="D1136" s="1" t="s">
        <v>29</v>
      </c>
      <c r="E1136" s="1" t="s">
        <v>30</v>
      </c>
      <c r="F1136" s="1" t="s">
        <v>41</v>
      </c>
      <c r="G1136" s="1" t="s">
        <v>133</v>
      </c>
    </row>
    <row r="1137" spans="1:7" x14ac:dyDescent="0.25">
      <c r="A1137" s="1" t="s">
        <v>130</v>
      </c>
      <c r="B1137" s="1" t="s">
        <v>378</v>
      </c>
      <c r="C1137" s="1" t="s">
        <v>891</v>
      </c>
      <c r="D1137" s="1" t="s">
        <v>29</v>
      </c>
      <c r="E1137" s="1" t="s">
        <v>30</v>
      </c>
      <c r="F1137" s="1" t="s">
        <v>41</v>
      </c>
      <c r="G1137" s="1" t="s">
        <v>133</v>
      </c>
    </row>
    <row r="1138" spans="1:7" x14ac:dyDescent="0.25">
      <c r="A1138" s="1" t="s">
        <v>130</v>
      </c>
      <c r="B1138" s="1" t="s">
        <v>378</v>
      </c>
      <c r="C1138" s="1" t="s">
        <v>892</v>
      </c>
      <c r="D1138" s="1" t="s">
        <v>29</v>
      </c>
      <c r="E1138" s="1" t="s">
        <v>30</v>
      </c>
      <c r="F1138" s="1" t="s">
        <v>41</v>
      </c>
      <c r="G1138" s="1" t="s">
        <v>133</v>
      </c>
    </row>
    <row r="1139" spans="1:7" x14ac:dyDescent="0.25">
      <c r="A1139" s="1" t="s">
        <v>130</v>
      </c>
      <c r="B1139" s="1" t="s">
        <v>378</v>
      </c>
      <c r="C1139" s="1" t="s">
        <v>893</v>
      </c>
      <c r="D1139" s="1" t="s">
        <v>29</v>
      </c>
      <c r="E1139" s="1" t="s">
        <v>30</v>
      </c>
      <c r="F1139" s="1" t="s">
        <v>41</v>
      </c>
      <c r="G1139" s="1" t="s">
        <v>133</v>
      </c>
    </row>
    <row r="1140" spans="1:7" x14ac:dyDescent="0.25">
      <c r="A1140" s="1" t="s">
        <v>130</v>
      </c>
      <c r="B1140" s="1" t="s">
        <v>378</v>
      </c>
      <c r="C1140" s="1" t="s">
        <v>894</v>
      </c>
      <c r="D1140" s="1" t="s">
        <v>29</v>
      </c>
      <c r="E1140" s="1" t="s">
        <v>30</v>
      </c>
      <c r="F1140" s="1" t="s">
        <v>41</v>
      </c>
      <c r="G1140" s="1" t="s">
        <v>133</v>
      </c>
    </row>
    <row r="1141" spans="1:7" x14ac:dyDescent="0.25">
      <c r="A1141" s="1" t="s">
        <v>130</v>
      </c>
      <c r="B1141" s="1" t="s">
        <v>378</v>
      </c>
      <c r="C1141" s="1" t="s">
        <v>895</v>
      </c>
      <c r="D1141" s="1" t="s">
        <v>29</v>
      </c>
      <c r="E1141" s="1" t="s">
        <v>30</v>
      </c>
      <c r="F1141" s="1" t="s">
        <v>41</v>
      </c>
      <c r="G1141" s="1" t="s">
        <v>133</v>
      </c>
    </row>
    <row r="1142" spans="1:7" x14ac:dyDescent="0.25">
      <c r="A1142" s="1" t="s">
        <v>130</v>
      </c>
      <c r="B1142" s="1" t="s">
        <v>378</v>
      </c>
      <c r="C1142" s="1" t="s">
        <v>896</v>
      </c>
      <c r="D1142" s="1" t="s">
        <v>29</v>
      </c>
      <c r="E1142" s="1" t="s">
        <v>30</v>
      </c>
      <c r="F1142" s="1" t="s">
        <v>41</v>
      </c>
      <c r="G1142" s="1" t="s">
        <v>133</v>
      </c>
    </row>
    <row r="1143" spans="1:7" x14ac:dyDescent="0.25">
      <c r="A1143" s="1" t="s">
        <v>130</v>
      </c>
      <c r="B1143" s="1" t="s">
        <v>378</v>
      </c>
      <c r="C1143" s="1" t="s">
        <v>897</v>
      </c>
      <c r="D1143" s="1" t="s">
        <v>29</v>
      </c>
      <c r="E1143" s="1" t="s">
        <v>30</v>
      </c>
      <c r="F1143" s="1" t="s">
        <v>41</v>
      </c>
      <c r="G1143" s="1" t="s">
        <v>133</v>
      </c>
    </row>
    <row r="1144" spans="1:7" x14ac:dyDescent="0.25">
      <c r="A1144" s="1" t="s">
        <v>130</v>
      </c>
      <c r="B1144" s="1" t="s">
        <v>378</v>
      </c>
      <c r="C1144" s="1" t="s">
        <v>898</v>
      </c>
      <c r="D1144" s="1" t="s">
        <v>29</v>
      </c>
      <c r="E1144" s="1" t="s">
        <v>30</v>
      </c>
      <c r="F1144" s="1" t="s">
        <v>41</v>
      </c>
      <c r="G1144" s="1" t="s">
        <v>133</v>
      </c>
    </row>
    <row r="1145" spans="1:7" x14ac:dyDescent="0.25">
      <c r="A1145" s="1" t="s">
        <v>130</v>
      </c>
      <c r="B1145" s="1" t="s">
        <v>378</v>
      </c>
      <c r="C1145" s="1" t="s">
        <v>899</v>
      </c>
      <c r="D1145" s="1" t="s">
        <v>29</v>
      </c>
      <c r="E1145" s="1" t="s">
        <v>30</v>
      </c>
      <c r="F1145" s="1" t="s">
        <v>41</v>
      </c>
      <c r="G1145" s="1" t="s">
        <v>133</v>
      </c>
    </row>
    <row r="1146" spans="1:7" x14ac:dyDescent="0.25">
      <c r="A1146" s="1" t="s">
        <v>130</v>
      </c>
      <c r="B1146" s="1" t="s">
        <v>378</v>
      </c>
      <c r="C1146" s="1" t="s">
        <v>900</v>
      </c>
      <c r="D1146" s="1" t="s">
        <v>29</v>
      </c>
      <c r="E1146" s="1" t="s">
        <v>30</v>
      </c>
      <c r="F1146" s="1" t="s">
        <v>41</v>
      </c>
      <c r="G1146" s="1" t="s">
        <v>133</v>
      </c>
    </row>
    <row r="1147" spans="1:7" x14ac:dyDescent="0.25">
      <c r="A1147" s="1" t="s">
        <v>130</v>
      </c>
      <c r="B1147" s="1" t="s">
        <v>378</v>
      </c>
      <c r="C1147" s="1" t="s">
        <v>901</v>
      </c>
      <c r="D1147" s="1" t="s">
        <v>29</v>
      </c>
      <c r="E1147" s="1" t="s">
        <v>30</v>
      </c>
      <c r="F1147" s="1" t="s">
        <v>41</v>
      </c>
      <c r="G1147" s="1" t="s">
        <v>133</v>
      </c>
    </row>
    <row r="1148" spans="1:7" x14ac:dyDescent="0.25">
      <c r="A1148" s="1" t="s">
        <v>130</v>
      </c>
      <c r="B1148" s="1" t="s">
        <v>378</v>
      </c>
      <c r="C1148" s="1" t="s">
        <v>902</v>
      </c>
      <c r="D1148" s="1" t="s">
        <v>29</v>
      </c>
      <c r="E1148" s="1" t="s">
        <v>30</v>
      </c>
      <c r="F1148" s="1" t="s">
        <v>41</v>
      </c>
      <c r="G1148" s="1" t="s">
        <v>133</v>
      </c>
    </row>
    <row r="1149" spans="1:7" x14ac:dyDescent="0.25">
      <c r="A1149" s="1" t="s">
        <v>130</v>
      </c>
      <c r="B1149" s="1" t="s">
        <v>378</v>
      </c>
      <c r="C1149" s="1" t="s">
        <v>903</v>
      </c>
      <c r="D1149" s="1" t="s">
        <v>29</v>
      </c>
      <c r="E1149" s="1" t="s">
        <v>30</v>
      </c>
      <c r="F1149" s="1" t="s">
        <v>41</v>
      </c>
      <c r="G1149" s="1" t="s">
        <v>133</v>
      </c>
    </row>
    <row r="1150" spans="1:7" x14ac:dyDescent="0.25">
      <c r="A1150" s="1" t="s">
        <v>130</v>
      </c>
      <c r="B1150" s="1" t="s">
        <v>378</v>
      </c>
      <c r="C1150" s="1" t="s">
        <v>904</v>
      </c>
      <c r="D1150" s="1" t="s">
        <v>29</v>
      </c>
      <c r="E1150" s="1" t="s">
        <v>30</v>
      </c>
      <c r="F1150" s="1" t="s">
        <v>41</v>
      </c>
      <c r="G1150" s="1" t="s">
        <v>133</v>
      </c>
    </row>
    <row r="1151" spans="1:7" x14ac:dyDescent="0.25">
      <c r="A1151" s="1" t="s">
        <v>130</v>
      </c>
      <c r="B1151" s="1" t="s">
        <v>378</v>
      </c>
      <c r="C1151" s="1" t="s">
        <v>905</v>
      </c>
      <c r="D1151" s="1" t="s">
        <v>29</v>
      </c>
      <c r="E1151" s="1" t="s">
        <v>30</v>
      </c>
      <c r="F1151" s="1" t="s">
        <v>41</v>
      </c>
      <c r="G1151" s="1" t="s">
        <v>133</v>
      </c>
    </row>
    <row r="1152" spans="1:7" x14ac:dyDescent="0.25">
      <c r="A1152" s="1" t="s">
        <v>130</v>
      </c>
      <c r="B1152" s="1" t="s">
        <v>378</v>
      </c>
      <c r="C1152" s="1" t="s">
        <v>906</v>
      </c>
      <c r="D1152" s="1" t="s">
        <v>29</v>
      </c>
      <c r="E1152" s="1" t="s">
        <v>30</v>
      </c>
      <c r="F1152" s="1" t="s">
        <v>41</v>
      </c>
      <c r="G1152" s="1" t="s">
        <v>133</v>
      </c>
    </row>
    <row r="1153" spans="1:7" x14ac:dyDescent="0.25">
      <c r="A1153" s="1" t="s">
        <v>130</v>
      </c>
      <c r="B1153" s="1" t="s">
        <v>378</v>
      </c>
      <c r="C1153" s="1" t="s">
        <v>907</v>
      </c>
      <c r="D1153" s="1" t="s">
        <v>29</v>
      </c>
      <c r="E1153" s="1" t="s">
        <v>30</v>
      </c>
      <c r="F1153" s="1" t="s">
        <v>41</v>
      </c>
      <c r="G1153" s="1" t="s">
        <v>133</v>
      </c>
    </row>
    <row r="1154" spans="1:7" x14ac:dyDescent="0.25">
      <c r="A1154" s="1" t="s">
        <v>130</v>
      </c>
      <c r="B1154" s="1" t="s">
        <v>378</v>
      </c>
      <c r="C1154" s="1" t="s">
        <v>908</v>
      </c>
      <c r="D1154" s="1" t="s">
        <v>29</v>
      </c>
      <c r="E1154" s="1" t="s">
        <v>30</v>
      </c>
      <c r="F1154" s="1" t="s">
        <v>41</v>
      </c>
      <c r="G1154" s="1" t="s">
        <v>133</v>
      </c>
    </row>
    <row r="1155" spans="1:7" x14ac:dyDescent="0.25">
      <c r="A1155" s="1" t="s">
        <v>130</v>
      </c>
      <c r="B1155" s="1" t="s">
        <v>378</v>
      </c>
      <c r="C1155" s="1" t="s">
        <v>909</v>
      </c>
      <c r="D1155" s="1" t="s">
        <v>29</v>
      </c>
      <c r="E1155" s="1" t="s">
        <v>30</v>
      </c>
      <c r="F1155" s="1" t="s">
        <v>41</v>
      </c>
      <c r="G1155" s="1" t="s">
        <v>133</v>
      </c>
    </row>
    <row r="1156" spans="1:7" x14ac:dyDescent="0.25">
      <c r="A1156" s="1" t="s">
        <v>130</v>
      </c>
      <c r="B1156" s="1" t="s">
        <v>378</v>
      </c>
      <c r="C1156" s="1" t="s">
        <v>910</v>
      </c>
      <c r="D1156" s="1" t="s">
        <v>29</v>
      </c>
      <c r="E1156" s="1" t="s">
        <v>30</v>
      </c>
      <c r="F1156" s="1" t="s">
        <v>41</v>
      </c>
      <c r="G1156" s="1" t="s">
        <v>133</v>
      </c>
    </row>
    <row r="1157" spans="1:7" x14ac:dyDescent="0.25">
      <c r="A1157" s="1" t="s">
        <v>130</v>
      </c>
      <c r="B1157" s="1" t="s">
        <v>378</v>
      </c>
      <c r="C1157" s="1" t="s">
        <v>911</v>
      </c>
      <c r="D1157" s="1" t="s">
        <v>29</v>
      </c>
      <c r="E1157" s="1" t="s">
        <v>30</v>
      </c>
      <c r="F1157" s="1" t="s">
        <v>41</v>
      </c>
      <c r="G1157" s="1" t="s">
        <v>133</v>
      </c>
    </row>
    <row r="1158" spans="1:7" x14ac:dyDescent="0.25">
      <c r="A1158" s="1" t="s">
        <v>130</v>
      </c>
      <c r="B1158" s="1" t="s">
        <v>378</v>
      </c>
      <c r="C1158" s="1" t="s">
        <v>912</v>
      </c>
      <c r="D1158" s="1" t="s">
        <v>29</v>
      </c>
      <c r="E1158" s="1" t="s">
        <v>30</v>
      </c>
      <c r="F1158" s="1" t="s">
        <v>41</v>
      </c>
      <c r="G1158" s="1" t="s">
        <v>133</v>
      </c>
    </row>
    <row r="1159" spans="1:7" x14ac:dyDescent="0.25">
      <c r="A1159" s="1" t="s">
        <v>130</v>
      </c>
      <c r="B1159" s="1" t="s">
        <v>378</v>
      </c>
      <c r="C1159" s="1" t="s">
        <v>913</v>
      </c>
      <c r="D1159" s="1" t="s">
        <v>29</v>
      </c>
      <c r="E1159" s="1" t="s">
        <v>30</v>
      </c>
      <c r="F1159" s="1" t="s">
        <v>41</v>
      </c>
      <c r="G1159" s="1" t="s">
        <v>133</v>
      </c>
    </row>
    <row r="1160" spans="1:7" x14ac:dyDescent="0.25">
      <c r="A1160" s="1" t="s">
        <v>130</v>
      </c>
      <c r="B1160" s="1" t="s">
        <v>378</v>
      </c>
      <c r="C1160" s="1" t="s">
        <v>914</v>
      </c>
      <c r="D1160" s="1" t="s">
        <v>29</v>
      </c>
      <c r="E1160" s="1" t="s">
        <v>30</v>
      </c>
      <c r="F1160" s="1" t="s">
        <v>41</v>
      </c>
      <c r="G1160" s="1" t="s">
        <v>133</v>
      </c>
    </row>
    <row r="1161" spans="1:7" x14ac:dyDescent="0.25">
      <c r="A1161" s="1" t="s">
        <v>130</v>
      </c>
      <c r="B1161" s="1" t="s">
        <v>378</v>
      </c>
      <c r="C1161" s="1" t="s">
        <v>915</v>
      </c>
      <c r="D1161" s="1" t="s">
        <v>29</v>
      </c>
      <c r="E1161" s="1" t="s">
        <v>30</v>
      </c>
      <c r="F1161" s="1" t="s">
        <v>41</v>
      </c>
      <c r="G1161" s="1" t="s">
        <v>133</v>
      </c>
    </row>
    <row r="1162" spans="1:7" x14ac:dyDescent="0.25">
      <c r="A1162" s="1" t="s">
        <v>130</v>
      </c>
      <c r="B1162" s="1" t="s">
        <v>378</v>
      </c>
      <c r="C1162" s="1" t="s">
        <v>916</v>
      </c>
      <c r="D1162" s="1" t="s">
        <v>29</v>
      </c>
      <c r="E1162" s="1" t="s">
        <v>30</v>
      </c>
      <c r="F1162" s="1" t="s">
        <v>41</v>
      </c>
      <c r="G1162" s="1" t="s">
        <v>133</v>
      </c>
    </row>
    <row r="1163" spans="1:7" x14ac:dyDescent="0.25">
      <c r="A1163" s="1" t="s">
        <v>130</v>
      </c>
      <c r="B1163" s="1" t="s">
        <v>378</v>
      </c>
      <c r="C1163" s="1" t="s">
        <v>917</v>
      </c>
      <c r="D1163" s="1" t="s">
        <v>29</v>
      </c>
      <c r="E1163" s="1" t="s">
        <v>30</v>
      </c>
      <c r="F1163" s="1" t="s">
        <v>41</v>
      </c>
      <c r="G1163" s="1" t="s">
        <v>133</v>
      </c>
    </row>
    <row r="1164" spans="1:7" x14ac:dyDescent="0.25">
      <c r="A1164" s="1" t="s">
        <v>130</v>
      </c>
      <c r="B1164" s="1" t="s">
        <v>378</v>
      </c>
      <c r="C1164" s="1" t="s">
        <v>918</v>
      </c>
      <c r="D1164" s="1" t="s">
        <v>29</v>
      </c>
      <c r="E1164" s="1" t="s">
        <v>30</v>
      </c>
      <c r="F1164" s="1" t="s">
        <v>41</v>
      </c>
      <c r="G1164" s="1" t="s">
        <v>133</v>
      </c>
    </row>
    <row r="1165" spans="1:7" x14ac:dyDescent="0.25">
      <c r="A1165" s="1" t="s">
        <v>130</v>
      </c>
      <c r="B1165" s="1" t="s">
        <v>378</v>
      </c>
      <c r="C1165" s="1" t="s">
        <v>919</v>
      </c>
      <c r="D1165" s="1" t="s">
        <v>29</v>
      </c>
      <c r="E1165" s="1" t="s">
        <v>30</v>
      </c>
      <c r="F1165" s="1" t="s">
        <v>41</v>
      </c>
      <c r="G1165" s="1" t="s">
        <v>133</v>
      </c>
    </row>
    <row r="1166" spans="1:7" x14ac:dyDescent="0.25">
      <c r="A1166" s="1" t="s">
        <v>130</v>
      </c>
      <c r="B1166" s="1" t="s">
        <v>378</v>
      </c>
      <c r="C1166" s="1" t="s">
        <v>920</v>
      </c>
      <c r="D1166" s="1" t="s">
        <v>29</v>
      </c>
      <c r="E1166" s="1" t="s">
        <v>30</v>
      </c>
      <c r="F1166" s="1" t="s">
        <v>41</v>
      </c>
      <c r="G1166" s="1" t="s">
        <v>133</v>
      </c>
    </row>
    <row r="1167" spans="1:7" x14ac:dyDescent="0.25">
      <c r="A1167" s="1" t="s">
        <v>130</v>
      </c>
      <c r="B1167" s="1" t="s">
        <v>378</v>
      </c>
      <c r="C1167" s="1" t="s">
        <v>921</v>
      </c>
      <c r="D1167" s="1" t="s">
        <v>29</v>
      </c>
      <c r="E1167" s="1" t="s">
        <v>30</v>
      </c>
      <c r="F1167" s="1" t="s">
        <v>41</v>
      </c>
      <c r="G1167" s="1" t="s">
        <v>133</v>
      </c>
    </row>
    <row r="1168" spans="1:7" x14ac:dyDescent="0.25">
      <c r="A1168" s="1" t="s">
        <v>130</v>
      </c>
      <c r="B1168" s="1" t="s">
        <v>378</v>
      </c>
      <c r="C1168" s="1" t="s">
        <v>922</v>
      </c>
      <c r="D1168" s="1" t="s">
        <v>29</v>
      </c>
      <c r="E1168" s="1" t="s">
        <v>30</v>
      </c>
      <c r="F1168" s="1" t="s">
        <v>41</v>
      </c>
      <c r="G1168" s="1" t="s">
        <v>133</v>
      </c>
    </row>
    <row r="1169" spans="1:7" x14ac:dyDescent="0.25">
      <c r="A1169" s="1" t="s">
        <v>130</v>
      </c>
      <c r="B1169" s="1" t="s">
        <v>378</v>
      </c>
      <c r="C1169" s="1" t="s">
        <v>923</v>
      </c>
      <c r="D1169" s="1" t="s">
        <v>29</v>
      </c>
      <c r="E1169" s="1" t="s">
        <v>30</v>
      </c>
      <c r="F1169" s="1" t="s">
        <v>41</v>
      </c>
      <c r="G1169" s="1" t="s">
        <v>133</v>
      </c>
    </row>
    <row r="1170" spans="1:7" x14ac:dyDescent="0.25">
      <c r="A1170" s="1" t="s">
        <v>130</v>
      </c>
      <c r="B1170" s="1" t="s">
        <v>378</v>
      </c>
      <c r="C1170" s="1" t="s">
        <v>925</v>
      </c>
      <c r="D1170" s="1" t="s">
        <v>29</v>
      </c>
      <c r="E1170" s="1" t="s">
        <v>30</v>
      </c>
      <c r="F1170" s="1" t="s">
        <v>41</v>
      </c>
      <c r="G1170" s="1" t="s">
        <v>133</v>
      </c>
    </row>
    <row r="1171" spans="1:7" x14ac:dyDescent="0.25">
      <c r="A1171" s="1" t="s">
        <v>130</v>
      </c>
      <c r="B1171" s="1" t="s">
        <v>378</v>
      </c>
      <c r="C1171" s="1" t="s">
        <v>927</v>
      </c>
      <c r="D1171" s="1" t="s">
        <v>29</v>
      </c>
      <c r="E1171" s="1" t="s">
        <v>30</v>
      </c>
      <c r="F1171" s="1" t="s">
        <v>41</v>
      </c>
      <c r="G1171" s="1" t="s">
        <v>133</v>
      </c>
    </row>
    <row r="1172" spans="1:7" x14ac:dyDescent="0.25">
      <c r="A1172" s="1" t="s">
        <v>130</v>
      </c>
      <c r="B1172" s="1" t="s">
        <v>378</v>
      </c>
      <c r="C1172" s="1" t="s">
        <v>928</v>
      </c>
      <c r="D1172" s="1" t="s">
        <v>29</v>
      </c>
      <c r="E1172" s="1" t="s">
        <v>30</v>
      </c>
      <c r="F1172" s="1" t="s">
        <v>41</v>
      </c>
      <c r="G1172" s="1" t="s">
        <v>133</v>
      </c>
    </row>
    <row r="1173" spans="1:7" x14ac:dyDescent="0.25">
      <c r="A1173" s="1" t="s">
        <v>130</v>
      </c>
      <c r="B1173" s="1" t="s">
        <v>378</v>
      </c>
      <c r="C1173" s="1" t="s">
        <v>929</v>
      </c>
      <c r="D1173" s="1" t="s">
        <v>29</v>
      </c>
      <c r="E1173" s="1" t="s">
        <v>30</v>
      </c>
      <c r="F1173" s="1" t="s">
        <v>41</v>
      </c>
      <c r="G1173" s="1" t="s">
        <v>133</v>
      </c>
    </row>
    <row r="1174" spans="1:7" x14ac:dyDescent="0.25">
      <c r="A1174" s="1" t="s">
        <v>130</v>
      </c>
      <c r="B1174" s="1" t="s">
        <v>378</v>
      </c>
      <c r="C1174" s="1" t="s">
        <v>930</v>
      </c>
      <c r="D1174" s="1" t="s">
        <v>29</v>
      </c>
      <c r="E1174" s="1" t="s">
        <v>30</v>
      </c>
      <c r="F1174" s="1" t="s">
        <v>41</v>
      </c>
      <c r="G1174" s="1" t="s">
        <v>133</v>
      </c>
    </row>
    <row r="1175" spans="1:7" x14ac:dyDescent="0.25">
      <c r="A1175" s="1" t="s">
        <v>130</v>
      </c>
      <c r="B1175" s="1" t="s">
        <v>378</v>
      </c>
      <c r="C1175" s="1" t="s">
        <v>931</v>
      </c>
      <c r="D1175" s="1" t="s">
        <v>29</v>
      </c>
      <c r="E1175" s="1" t="s">
        <v>30</v>
      </c>
      <c r="F1175" s="1" t="s">
        <v>41</v>
      </c>
      <c r="G1175" s="1" t="s">
        <v>133</v>
      </c>
    </row>
    <row r="1176" spans="1:7" x14ac:dyDescent="0.25">
      <c r="A1176" s="1" t="s">
        <v>130</v>
      </c>
      <c r="B1176" s="1" t="s">
        <v>378</v>
      </c>
      <c r="C1176" s="1" t="s">
        <v>932</v>
      </c>
      <c r="D1176" s="1" t="s">
        <v>29</v>
      </c>
      <c r="E1176" s="1" t="s">
        <v>30</v>
      </c>
      <c r="F1176" s="1" t="s">
        <v>41</v>
      </c>
      <c r="G1176" s="1" t="s">
        <v>133</v>
      </c>
    </row>
    <row r="1177" spans="1:7" x14ac:dyDescent="0.25">
      <c r="A1177" s="1" t="s">
        <v>130</v>
      </c>
      <c r="B1177" s="1" t="s">
        <v>378</v>
      </c>
      <c r="C1177" s="1" t="s">
        <v>933</v>
      </c>
      <c r="D1177" s="1" t="s">
        <v>29</v>
      </c>
      <c r="E1177" s="1" t="s">
        <v>30</v>
      </c>
      <c r="F1177" s="1" t="s">
        <v>41</v>
      </c>
      <c r="G1177" s="1" t="s">
        <v>133</v>
      </c>
    </row>
    <row r="1178" spans="1:7" x14ac:dyDescent="0.25">
      <c r="A1178" s="1" t="s">
        <v>130</v>
      </c>
      <c r="B1178" s="1" t="s">
        <v>378</v>
      </c>
      <c r="C1178" s="1" t="s">
        <v>934</v>
      </c>
      <c r="D1178" s="1" t="s">
        <v>29</v>
      </c>
      <c r="E1178" s="1" t="s">
        <v>30</v>
      </c>
      <c r="F1178" s="1" t="s">
        <v>41</v>
      </c>
      <c r="G1178" s="1" t="s">
        <v>133</v>
      </c>
    </row>
    <row r="1179" spans="1:7" x14ac:dyDescent="0.25">
      <c r="A1179" s="1" t="s">
        <v>130</v>
      </c>
      <c r="B1179" s="1" t="s">
        <v>378</v>
      </c>
      <c r="C1179" s="1" t="s">
        <v>935</v>
      </c>
      <c r="D1179" s="1" t="s">
        <v>29</v>
      </c>
      <c r="E1179" s="1" t="s">
        <v>30</v>
      </c>
      <c r="F1179" s="1" t="s">
        <v>41</v>
      </c>
      <c r="G1179" s="1" t="s">
        <v>133</v>
      </c>
    </row>
    <row r="1180" spans="1:7" x14ac:dyDescent="0.25">
      <c r="A1180" s="1" t="s">
        <v>130</v>
      </c>
      <c r="B1180" s="1" t="s">
        <v>378</v>
      </c>
      <c r="C1180" s="1" t="s">
        <v>936</v>
      </c>
      <c r="D1180" s="1" t="s">
        <v>29</v>
      </c>
      <c r="E1180" s="1" t="s">
        <v>30</v>
      </c>
      <c r="F1180" s="1" t="s">
        <v>41</v>
      </c>
      <c r="G1180" s="1" t="s">
        <v>133</v>
      </c>
    </row>
    <row r="1181" spans="1:7" x14ac:dyDescent="0.25">
      <c r="A1181" s="1" t="s">
        <v>130</v>
      </c>
      <c r="B1181" s="1" t="s">
        <v>378</v>
      </c>
      <c r="C1181" s="1" t="s">
        <v>937</v>
      </c>
      <c r="D1181" s="1" t="s">
        <v>29</v>
      </c>
      <c r="E1181" s="1" t="s">
        <v>30</v>
      </c>
      <c r="F1181" s="1" t="s">
        <v>41</v>
      </c>
      <c r="G1181" s="1" t="s">
        <v>133</v>
      </c>
    </row>
    <row r="1182" spans="1:7" x14ac:dyDescent="0.25">
      <c r="A1182" s="1" t="s">
        <v>130</v>
      </c>
      <c r="B1182" s="1" t="s">
        <v>378</v>
      </c>
      <c r="C1182" s="1" t="s">
        <v>938</v>
      </c>
      <c r="D1182" s="1" t="s">
        <v>29</v>
      </c>
      <c r="E1182" s="1" t="s">
        <v>30</v>
      </c>
      <c r="F1182" s="1" t="s">
        <v>41</v>
      </c>
      <c r="G1182" s="1" t="s">
        <v>133</v>
      </c>
    </row>
    <row r="1183" spans="1:7" x14ac:dyDescent="0.25">
      <c r="A1183" s="1" t="s">
        <v>130</v>
      </c>
      <c r="B1183" s="1" t="s">
        <v>378</v>
      </c>
      <c r="C1183" s="1" t="s">
        <v>939</v>
      </c>
      <c r="D1183" s="1" t="s">
        <v>29</v>
      </c>
      <c r="E1183" s="1" t="s">
        <v>30</v>
      </c>
      <c r="F1183" s="1" t="s">
        <v>41</v>
      </c>
      <c r="G1183" s="1" t="s">
        <v>133</v>
      </c>
    </row>
    <row r="1184" spans="1:7" x14ac:dyDescent="0.25">
      <c r="A1184" s="1" t="s">
        <v>130</v>
      </c>
      <c r="B1184" s="1" t="s">
        <v>378</v>
      </c>
      <c r="C1184" s="1" t="s">
        <v>940</v>
      </c>
      <c r="D1184" s="1" t="s">
        <v>29</v>
      </c>
      <c r="E1184" s="1" t="s">
        <v>30</v>
      </c>
      <c r="F1184" s="1" t="s">
        <v>41</v>
      </c>
      <c r="G1184" s="1" t="s">
        <v>133</v>
      </c>
    </row>
    <row r="1185" spans="1:7" x14ac:dyDescent="0.25">
      <c r="A1185" s="1" t="s">
        <v>130</v>
      </c>
      <c r="B1185" s="1" t="s">
        <v>378</v>
      </c>
      <c r="C1185" s="1" t="s">
        <v>941</v>
      </c>
      <c r="D1185" s="1" t="s">
        <v>29</v>
      </c>
      <c r="E1185" s="1" t="s">
        <v>30</v>
      </c>
      <c r="F1185" s="1" t="s">
        <v>41</v>
      </c>
      <c r="G1185" s="1" t="s">
        <v>133</v>
      </c>
    </row>
    <row r="1186" spans="1:7" x14ac:dyDescent="0.25">
      <c r="A1186" s="1" t="s">
        <v>130</v>
      </c>
      <c r="B1186" s="1" t="s">
        <v>378</v>
      </c>
      <c r="C1186" s="1" t="s">
        <v>942</v>
      </c>
      <c r="D1186" s="1" t="s">
        <v>29</v>
      </c>
      <c r="E1186" s="1" t="s">
        <v>30</v>
      </c>
      <c r="F1186" s="1" t="s">
        <v>41</v>
      </c>
      <c r="G1186" s="1" t="s">
        <v>133</v>
      </c>
    </row>
    <row r="1187" spans="1:7" x14ac:dyDescent="0.25">
      <c r="A1187" s="1" t="s">
        <v>130</v>
      </c>
      <c r="B1187" s="1" t="s">
        <v>378</v>
      </c>
      <c r="C1187" s="1" t="s">
        <v>943</v>
      </c>
      <c r="D1187" s="1" t="s">
        <v>29</v>
      </c>
      <c r="E1187" s="1" t="s">
        <v>30</v>
      </c>
      <c r="F1187" s="1" t="s">
        <v>41</v>
      </c>
      <c r="G1187" s="1" t="s">
        <v>133</v>
      </c>
    </row>
    <row r="1188" spans="1:7" x14ac:dyDescent="0.25">
      <c r="A1188" s="1" t="s">
        <v>130</v>
      </c>
      <c r="B1188" s="1" t="s">
        <v>378</v>
      </c>
      <c r="C1188" s="1" t="s">
        <v>944</v>
      </c>
      <c r="D1188" s="1" t="s">
        <v>29</v>
      </c>
      <c r="E1188" s="1" t="s">
        <v>30</v>
      </c>
      <c r="F1188" s="1" t="s">
        <v>41</v>
      </c>
      <c r="G1188" s="1" t="s">
        <v>133</v>
      </c>
    </row>
    <row r="1189" spans="1:7" x14ac:dyDescent="0.25">
      <c r="A1189" s="1" t="s">
        <v>130</v>
      </c>
      <c r="B1189" s="1" t="s">
        <v>378</v>
      </c>
      <c r="C1189" s="1" t="s">
        <v>945</v>
      </c>
      <c r="D1189" s="1" t="s">
        <v>29</v>
      </c>
      <c r="E1189" s="1" t="s">
        <v>30</v>
      </c>
      <c r="F1189" s="1" t="s">
        <v>41</v>
      </c>
      <c r="G1189" s="1" t="s">
        <v>133</v>
      </c>
    </row>
    <row r="1190" spans="1:7" x14ac:dyDescent="0.25">
      <c r="A1190" s="1" t="s">
        <v>130</v>
      </c>
      <c r="B1190" s="1" t="s">
        <v>378</v>
      </c>
      <c r="C1190" s="1" t="s">
        <v>946</v>
      </c>
      <c r="D1190" s="1" t="s">
        <v>29</v>
      </c>
      <c r="E1190" s="1" t="s">
        <v>30</v>
      </c>
      <c r="F1190" s="1" t="s">
        <v>41</v>
      </c>
      <c r="G1190" s="1" t="s">
        <v>133</v>
      </c>
    </row>
    <row r="1191" spans="1:7" x14ac:dyDescent="0.25">
      <c r="A1191" s="1" t="s">
        <v>130</v>
      </c>
      <c r="B1191" s="1" t="s">
        <v>378</v>
      </c>
      <c r="C1191" s="1" t="s">
        <v>951</v>
      </c>
      <c r="D1191" s="1" t="s">
        <v>29</v>
      </c>
      <c r="E1191" s="1" t="s">
        <v>30</v>
      </c>
      <c r="F1191" s="1" t="s">
        <v>41</v>
      </c>
      <c r="G1191" s="1" t="s">
        <v>133</v>
      </c>
    </row>
    <row r="1192" spans="1:7" x14ac:dyDescent="0.25">
      <c r="A1192" s="1" t="s">
        <v>130</v>
      </c>
      <c r="B1192" s="1" t="s">
        <v>378</v>
      </c>
      <c r="C1192" s="1" t="s">
        <v>955</v>
      </c>
      <c r="D1192" s="1" t="s">
        <v>29</v>
      </c>
      <c r="E1192" s="1" t="s">
        <v>30</v>
      </c>
      <c r="F1192" s="1" t="s">
        <v>41</v>
      </c>
      <c r="G1192" s="1" t="s">
        <v>133</v>
      </c>
    </row>
    <row r="1193" spans="1:7" x14ac:dyDescent="0.25">
      <c r="A1193" s="1" t="s">
        <v>130</v>
      </c>
      <c r="B1193" s="1" t="s">
        <v>378</v>
      </c>
      <c r="C1193" s="1" t="s">
        <v>956</v>
      </c>
      <c r="D1193" s="1" t="s">
        <v>29</v>
      </c>
      <c r="E1193" s="1" t="s">
        <v>30</v>
      </c>
      <c r="F1193" s="1" t="s">
        <v>41</v>
      </c>
      <c r="G1193" s="1" t="s">
        <v>133</v>
      </c>
    </row>
    <row r="1194" spans="1:7" x14ac:dyDescent="0.25">
      <c r="A1194" s="1" t="s">
        <v>130</v>
      </c>
      <c r="B1194" s="1" t="s">
        <v>378</v>
      </c>
      <c r="C1194" s="1" t="s">
        <v>957</v>
      </c>
      <c r="D1194" s="1" t="s">
        <v>29</v>
      </c>
      <c r="E1194" s="1" t="s">
        <v>30</v>
      </c>
      <c r="F1194" s="1" t="s">
        <v>41</v>
      </c>
      <c r="G1194" s="1" t="s">
        <v>133</v>
      </c>
    </row>
    <row r="1195" spans="1:7" x14ac:dyDescent="0.25">
      <c r="A1195" s="1" t="s">
        <v>130</v>
      </c>
      <c r="B1195" s="1" t="s">
        <v>378</v>
      </c>
      <c r="C1195" s="1" t="s">
        <v>958</v>
      </c>
      <c r="D1195" s="1" t="s">
        <v>29</v>
      </c>
      <c r="E1195" s="1" t="s">
        <v>30</v>
      </c>
      <c r="F1195" s="1" t="s">
        <v>41</v>
      </c>
      <c r="G1195" s="1" t="s">
        <v>133</v>
      </c>
    </row>
    <row r="1196" spans="1:7" x14ac:dyDescent="0.25">
      <c r="A1196" s="1" t="s">
        <v>130</v>
      </c>
      <c r="B1196" s="1" t="s">
        <v>378</v>
      </c>
      <c r="C1196" s="1" t="s">
        <v>959</v>
      </c>
      <c r="D1196" s="1" t="s">
        <v>29</v>
      </c>
      <c r="E1196" s="1" t="s">
        <v>30</v>
      </c>
      <c r="F1196" s="1" t="s">
        <v>41</v>
      </c>
      <c r="G1196" s="1" t="s">
        <v>133</v>
      </c>
    </row>
    <row r="1197" spans="1:7" x14ac:dyDescent="0.25">
      <c r="A1197" s="1" t="s">
        <v>130</v>
      </c>
      <c r="B1197" s="1" t="s">
        <v>378</v>
      </c>
      <c r="C1197" s="1" t="s">
        <v>961</v>
      </c>
      <c r="D1197" s="1" t="s">
        <v>29</v>
      </c>
      <c r="E1197" s="1" t="s">
        <v>30</v>
      </c>
      <c r="F1197" s="1" t="s">
        <v>41</v>
      </c>
      <c r="G1197" s="1" t="s">
        <v>133</v>
      </c>
    </row>
    <row r="1198" spans="1:7" x14ac:dyDescent="0.25">
      <c r="A1198" s="1" t="s">
        <v>130</v>
      </c>
      <c r="B1198" s="1" t="s">
        <v>378</v>
      </c>
      <c r="C1198" s="1" t="s">
        <v>1116</v>
      </c>
      <c r="D1198" s="1" t="s">
        <v>29</v>
      </c>
      <c r="E1198" s="1" t="s">
        <v>30</v>
      </c>
      <c r="F1198" s="1" t="s">
        <v>41</v>
      </c>
      <c r="G1198" s="1" t="s">
        <v>133</v>
      </c>
    </row>
    <row r="1199" spans="1:7" x14ac:dyDescent="0.25">
      <c r="A1199" s="1" t="s">
        <v>130</v>
      </c>
      <c r="B1199" s="1" t="s">
        <v>378</v>
      </c>
      <c r="C1199" s="1" t="s">
        <v>963</v>
      </c>
      <c r="D1199" s="1" t="s">
        <v>29</v>
      </c>
      <c r="E1199" s="1" t="s">
        <v>30</v>
      </c>
      <c r="F1199" s="1" t="s">
        <v>41</v>
      </c>
      <c r="G1199" s="1" t="s">
        <v>133</v>
      </c>
    </row>
    <row r="1200" spans="1:7" x14ac:dyDescent="0.25">
      <c r="A1200" s="1" t="s">
        <v>130</v>
      </c>
      <c r="B1200" s="1" t="s">
        <v>378</v>
      </c>
      <c r="C1200" s="1" t="s">
        <v>1117</v>
      </c>
      <c r="D1200" s="1" t="s">
        <v>29</v>
      </c>
      <c r="E1200" s="1" t="s">
        <v>30</v>
      </c>
      <c r="F1200" s="1" t="s">
        <v>41</v>
      </c>
      <c r="G1200" s="1" t="s">
        <v>133</v>
      </c>
    </row>
    <row r="1201" spans="1:7" x14ac:dyDescent="0.25">
      <c r="A1201" s="1" t="s">
        <v>130</v>
      </c>
      <c r="B1201" s="1" t="s">
        <v>378</v>
      </c>
      <c r="C1201" s="1" t="s">
        <v>1118</v>
      </c>
      <c r="D1201" s="1" t="s">
        <v>29</v>
      </c>
      <c r="E1201" s="1" t="s">
        <v>30</v>
      </c>
      <c r="F1201" s="1" t="s">
        <v>41</v>
      </c>
      <c r="G1201" s="1" t="s">
        <v>133</v>
      </c>
    </row>
    <row r="1202" spans="1:7" x14ac:dyDescent="0.25">
      <c r="A1202" s="1" t="s">
        <v>130</v>
      </c>
      <c r="B1202" s="1" t="s">
        <v>378</v>
      </c>
      <c r="C1202" s="1" t="s">
        <v>964</v>
      </c>
      <c r="D1202" s="1" t="s">
        <v>29</v>
      </c>
      <c r="E1202" s="1" t="s">
        <v>30</v>
      </c>
      <c r="F1202" s="1" t="s">
        <v>41</v>
      </c>
      <c r="G1202" s="1" t="s">
        <v>133</v>
      </c>
    </row>
    <row r="1203" spans="1:7" x14ac:dyDescent="0.25">
      <c r="A1203" s="1" t="s">
        <v>130</v>
      </c>
      <c r="B1203" s="1" t="s">
        <v>378</v>
      </c>
      <c r="C1203" s="1" t="s">
        <v>965</v>
      </c>
      <c r="D1203" s="1" t="s">
        <v>29</v>
      </c>
      <c r="E1203" s="1" t="s">
        <v>30</v>
      </c>
      <c r="F1203" s="1" t="s">
        <v>41</v>
      </c>
      <c r="G1203" s="1" t="s">
        <v>133</v>
      </c>
    </row>
    <row r="1204" spans="1:7" x14ac:dyDescent="0.25">
      <c r="A1204" s="1" t="s">
        <v>130</v>
      </c>
      <c r="B1204" s="1" t="s">
        <v>378</v>
      </c>
      <c r="C1204" s="1" t="s">
        <v>966</v>
      </c>
      <c r="D1204" s="1" t="s">
        <v>29</v>
      </c>
      <c r="E1204" s="1" t="s">
        <v>30</v>
      </c>
      <c r="F1204" s="1" t="s">
        <v>41</v>
      </c>
      <c r="G1204" s="1" t="s">
        <v>133</v>
      </c>
    </row>
    <row r="1205" spans="1:7" x14ac:dyDescent="0.25">
      <c r="A1205" s="1" t="s">
        <v>130</v>
      </c>
      <c r="B1205" s="1" t="s">
        <v>378</v>
      </c>
      <c r="C1205" s="1" t="s">
        <v>967</v>
      </c>
      <c r="D1205" s="1" t="s">
        <v>29</v>
      </c>
      <c r="E1205" s="1" t="s">
        <v>30</v>
      </c>
      <c r="F1205" s="1" t="s">
        <v>41</v>
      </c>
      <c r="G1205" s="1" t="s">
        <v>133</v>
      </c>
    </row>
    <row r="1206" spans="1:7" x14ac:dyDescent="0.25">
      <c r="A1206" s="1" t="s">
        <v>130</v>
      </c>
      <c r="B1206" s="1" t="s">
        <v>378</v>
      </c>
      <c r="C1206" s="1" t="s">
        <v>968</v>
      </c>
      <c r="D1206" s="1" t="s">
        <v>29</v>
      </c>
      <c r="E1206" s="1" t="s">
        <v>30</v>
      </c>
      <c r="F1206" s="1" t="s">
        <v>41</v>
      </c>
      <c r="G1206" s="1" t="s">
        <v>133</v>
      </c>
    </row>
    <row r="1207" spans="1:7" x14ac:dyDescent="0.25">
      <c r="A1207" s="1" t="s">
        <v>130</v>
      </c>
      <c r="B1207" s="1" t="s">
        <v>378</v>
      </c>
      <c r="C1207" s="1" t="s">
        <v>969</v>
      </c>
      <c r="D1207" s="1" t="s">
        <v>29</v>
      </c>
      <c r="E1207" s="1" t="s">
        <v>30</v>
      </c>
      <c r="F1207" s="1" t="s">
        <v>41</v>
      </c>
      <c r="G1207" s="1" t="s">
        <v>133</v>
      </c>
    </row>
    <row r="1208" spans="1:7" x14ac:dyDescent="0.25">
      <c r="A1208" s="1" t="s">
        <v>130</v>
      </c>
      <c r="B1208" s="1" t="s">
        <v>378</v>
      </c>
      <c r="C1208" s="1" t="s">
        <v>971</v>
      </c>
      <c r="D1208" s="1" t="s">
        <v>29</v>
      </c>
      <c r="E1208" s="1" t="s">
        <v>30</v>
      </c>
      <c r="F1208" s="1" t="s">
        <v>41</v>
      </c>
      <c r="G1208" s="1" t="s">
        <v>133</v>
      </c>
    </row>
    <row r="1209" spans="1:7" x14ac:dyDescent="0.25">
      <c r="A1209" s="1" t="s">
        <v>130</v>
      </c>
      <c r="B1209" s="1" t="s">
        <v>378</v>
      </c>
      <c r="C1209" s="1" t="s">
        <v>972</v>
      </c>
      <c r="D1209" s="1" t="s">
        <v>29</v>
      </c>
      <c r="E1209" s="1" t="s">
        <v>30</v>
      </c>
      <c r="F1209" s="1" t="s">
        <v>41</v>
      </c>
      <c r="G1209" s="1" t="s">
        <v>133</v>
      </c>
    </row>
    <row r="1210" spans="1:7" x14ac:dyDescent="0.25">
      <c r="A1210" s="1" t="s">
        <v>130</v>
      </c>
      <c r="B1210" s="1" t="s">
        <v>378</v>
      </c>
      <c r="C1210" s="1" t="s">
        <v>973</v>
      </c>
      <c r="D1210" s="1" t="s">
        <v>29</v>
      </c>
      <c r="E1210" s="1" t="s">
        <v>30</v>
      </c>
      <c r="F1210" s="1" t="s">
        <v>41</v>
      </c>
      <c r="G1210" s="1" t="s">
        <v>133</v>
      </c>
    </row>
    <row r="1211" spans="1:7" x14ac:dyDescent="0.25">
      <c r="A1211" s="1" t="s">
        <v>130</v>
      </c>
      <c r="B1211" s="1" t="s">
        <v>378</v>
      </c>
      <c r="C1211" s="1" t="s">
        <v>974</v>
      </c>
      <c r="D1211" s="1" t="s">
        <v>29</v>
      </c>
      <c r="E1211" s="1" t="s">
        <v>30</v>
      </c>
      <c r="F1211" s="1" t="s">
        <v>41</v>
      </c>
      <c r="G1211" s="1" t="s">
        <v>133</v>
      </c>
    </row>
    <row r="1212" spans="1:7" x14ac:dyDescent="0.25">
      <c r="A1212" s="1" t="s">
        <v>130</v>
      </c>
      <c r="B1212" s="1" t="s">
        <v>378</v>
      </c>
      <c r="C1212" s="1" t="s">
        <v>975</v>
      </c>
      <c r="D1212" s="1" t="s">
        <v>29</v>
      </c>
      <c r="E1212" s="1" t="s">
        <v>30</v>
      </c>
      <c r="F1212" s="1" t="s">
        <v>41</v>
      </c>
      <c r="G1212" s="1" t="s">
        <v>133</v>
      </c>
    </row>
    <row r="1213" spans="1:7" x14ac:dyDescent="0.25">
      <c r="A1213" s="1" t="s">
        <v>130</v>
      </c>
      <c r="B1213" s="1" t="s">
        <v>378</v>
      </c>
      <c r="C1213" s="1" t="s">
        <v>976</v>
      </c>
      <c r="D1213" s="1" t="s">
        <v>29</v>
      </c>
      <c r="E1213" s="1" t="s">
        <v>30</v>
      </c>
      <c r="F1213" s="1" t="s">
        <v>41</v>
      </c>
      <c r="G1213" s="1" t="s">
        <v>133</v>
      </c>
    </row>
    <row r="1214" spans="1:7" x14ac:dyDescent="0.25">
      <c r="A1214" s="1" t="s">
        <v>130</v>
      </c>
      <c r="B1214" s="1" t="s">
        <v>378</v>
      </c>
      <c r="C1214" s="1" t="s">
        <v>977</v>
      </c>
      <c r="D1214" s="1" t="s">
        <v>29</v>
      </c>
      <c r="E1214" s="1" t="s">
        <v>30</v>
      </c>
      <c r="F1214" s="1" t="s">
        <v>41</v>
      </c>
      <c r="G1214" s="1" t="s">
        <v>133</v>
      </c>
    </row>
    <row r="1215" spans="1:7" x14ac:dyDescent="0.25">
      <c r="A1215" s="1" t="s">
        <v>130</v>
      </c>
      <c r="B1215" s="1" t="s">
        <v>378</v>
      </c>
      <c r="C1215" s="1" t="s">
        <v>978</v>
      </c>
      <c r="D1215" s="1" t="s">
        <v>29</v>
      </c>
      <c r="E1215" s="1" t="s">
        <v>30</v>
      </c>
      <c r="F1215" s="1" t="s">
        <v>41</v>
      </c>
      <c r="G1215" s="1" t="s">
        <v>133</v>
      </c>
    </row>
    <row r="1216" spans="1:7" x14ac:dyDescent="0.25">
      <c r="A1216" s="1" t="s">
        <v>130</v>
      </c>
      <c r="B1216" s="1" t="s">
        <v>378</v>
      </c>
      <c r="C1216" s="1" t="s">
        <v>979</v>
      </c>
      <c r="D1216" s="1" t="s">
        <v>29</v>
      </c>
      <c r="E1216" s="1" t="s">
        <v>30</v>
      </c>
      <c r="F1216" s="1" t="s">
        <v>41</v>
      </c>
      <c r="G1216" s="1" t="s">
        <v>133</v>
      </c>
    </row>
    <row r="1217" spans="1:7" x14ac:dyDescent="0.25">
      <c r="A1217" s="1" t="s">
        <v>130</v>
      </c>
      <c r="B1217" s="1" t="s">
        <v>378</v>
      </c>
      <c r="C1217" s="1" t="s">
        <v>980</v>
      </c>
      <c r="D1217" s="1" t="s">
        <v>29</v>
      </c>
      <c r="E1217" s="1" t="s">
        <v>30</v>
      </c>
      <c r="F1217" s="1" t="s">
        <v>41</v>
      </c>
      <c r="G1217" s="1" t="s">
        <v>133</v>
      </c>
    </row>
    <row r="1218" spans="1:7" x14ac:dyDescent="0.25">
      <c r="A1218" s="1" t="s">
        <v>130</v>
      </c>
      <c r="B1218" s="1" t="s">
        <v>378</v>
      </c>
      <c r="C1218" s="1" t="s">
        <v>981</v>
      </c>
      <c r="D1218" s="1" t="s">
        <v>29</v>
      </c>
      <c r="E1218" s="1" t="s">
        <v>30</v>
      </c>
      <c r="F1218" s="1" t="s">
        <v>41</v>
      </c>
      <c r="G1218" s="1" t="s">
        <v>133</v>
      </c>
    </row>
    <row r="1219" spans="1:7" x14ac:dyDescent="0.25">
      <c r="A1219" s="1" t="s">
        <v>130</v>
      </c>
      <c r="B1219" s="1" t="s">
        <v>378</v>
      </c>
      <c r="C1219" s="1" t="s">
        <v>982</v>
      </c>
      <c r="D1219" s="1" t="s">
        <v>29</v>
      </c>
      <c r="E1219" s="1" t="s">
        <v>30</v>
      </c>
      <c r="F1219" s="1" t="s">
        <v>41</v>
      </c>
      <c r="G1219" s="1" t="s">
        <v>133</v>
      </c>
    </row>
    <row r="1220" spans="1:7" x14ac:dyDescent="0.25">
      <c r="A1220" s="1" t="s">
        <v>130</v>
      </c>
      <c r="B1220" s="1" t="s">
        <v>378</v>
      </c>
      <c r="C1220" s="1" t="s">
        <v>983</v>
      </c>
      <c r="D1220" s="1" t="s">
        <v>29</v>
      </c>
      <c r="E1220" s="1" t="s">
        <v>30</v>
      </c>
      <c r="F1220" s="1" t="s">
        <v>41</v>
      </c>
      <c r="G1220" s="1" t="s">
        <v>133</v>
      </c>
    </row>
    <row r="1221" spans="1:7" x14ac:dyDescent="0.25">
      <c r="A1221" s="1" t="s">
        <v>130</v>
      </c>
      <c r="B1221" s="1" t="s">
        <v>378</v>
      </c>
      <c r="C1221" s="1" t="s">
        <v>984</v>
      </c>
      <c r="D1221" s="1" t="s">
        <v>29</v>
      </c>
      <c r="E1221" s="1" t="s">
        <v>30</v>
      </c>
      <c r="F1221" s="1" t="s">
        <v>41</v>
      </c>
      <c r="G1221" s="1" t="s">
        <v>133</v>
      </c>
    </row>
    <row r="1222" spans="1:7" x14ac:dyDescent="0.25">
      <c r="A1222" s="1" t="s">
        <v>130</v>
      </c>
      <c r="B1222" s="1" t="s">
        <v>378</v>
      </c>
      <c r="C1222" s="1" t="s">
        <v>985</v>
      </c>
      <c r="D1222" s="1" t="s">
        <v>29</v>
      </c>
      <c r="E1222" s="1" t="s">
        <v>30</v>
      </c>
      <c r="F1222" s="1" t="s">
        <v>41</v>
      </c>
      <c r="G1222" s="1" t="s">
        <v>133</v>
      </c>
    </row>
    <row r="1223" spans="1:7" x14ac:dyDescent="0.25">
      <c r="A1223" s="1" t="s">
        <v>130</v>
      </c>
      <c r="B1223" s="1" t="s">
        <v>378</v>
      </c>
      <c r="C1223" s="1" t="s">
        <v>986</v>
      </c>
      <c r="D1223" s="1" t="s">
        <v>29</v>
      </c>
      <c r="E1223" s="1" t="s">
        <v>30</v>
      </c>
      <c r="F1223" s="1" t="s">
        <v>41</v>
      </c>
      <c r="G1223" s="1" t="s">
        <v>133</v>
      </c>
    </row>
    <row r="1224" spans="1:7" x14ac:dyDescent="0.25">
      <c r="A1224" s="1" t="s">
        <v>130</v>
      </c>
      <c r="B1224" s="1" t="s">
        <v>378</v>
      </c>
      <c r="C1224" s="1" t="s">
        <v>989</v>
      </c>
      <c r="D1224" s="1" t="s">
        <v>29</v>
      </c>
      <c r="E1224" s="1" t="s">
        <v>30</v>
      </c>
      <c r="F1224" s="1" t="s">
        <v>41</v>
      </c>
      <c r="G1224" s="1" t="s">
        <v>133</v>
      </c>
    </row>
    <row r="1225" spans="1:7" x14ac:dyDescent="0.25">
      <c r="A1225" s="1" t="s">
        <v>130</v>
      </c>
      <c r="B1225" s="1" t="s">
        <v>378</v>
      </c>
      <c r="C1225" s="1" t="s">
        <v>990</v>
      </c>
      <c r="D1225" s="1" t="s">
        <v>29</v>
      </c>
      <c r="E1225" s="1" t="s">
        <v>30</v>
      </c>
      <c r="F1225" s="1" t="s">
        <v>41</v>
      </c>
      <c r="G1225" s="1" t="s">
        <v>133</v>
      </c>
    </row>
    <row r="1226" spans="1:7" x14ac:dyDescent="0.25">
      <c r="A1226" s="1" t="s">
        <v>130</v>
      </c>
      <c r="B1226" s="1" t="s">
        <v>378</v>
      </c>
      <c r="C1226" s="1" t="s">
        <v>991</v>
      </c>
      <c r="D1226" s="1" t="s">
        <v>29</v>
      </c>
      <c r="E1226" s="1" t="s">
        <v>30</v>
      </c>
      <c r="F1226" s="1" t="s">
        <v>41</v>
      </c>
      <c r="G1226" s="1" t="s">
        <v>133</v>
      </c>
    </row>
    <row r="1227" spans="1:7" x14ac:dyDescent="0.25">
      <c r="A1227" s="1" t="s">
        <v>130</v>
      </c>
      <c r="B1227" s="1" t="s">
        <v>378</v>
      </c>
      <c r="C1227" s="1" t="s">
        <v>992</v>
      </c>
      <c r="D1227" s="1" t="s">
        <v>29</v>
      </c>
      <c r="E1227" s="1" t="s">
        <v>30</v>
      </c>
      <c r="F1227" s="1" t="s">
        <v>41</v>
      </c>
      <c r="G1227" s="1" t="s">
        <v>133</v>
      </c>
    </row>
    <row r="1228" spans="1:7" x14ac:dyDescent="0.25">
      <c r="A1228" s="1" t="s">
        <v>130</v>
      </c>
      <c r="B1228" s="1" t="s">
        <v>378</v>
      </c>
      <c r="C1228" s="1" t="s">
        <v>993</v>
      </c>
      <c r="D1228" s="1" t="s">
        <v>29</v>
      </c>
      <c r="E1228" s="1" t="s">
        <v>30</v>
      </c>
      <c r="F1228" s="1" t="s">
        <v>41</v>
      </c>
      <c r="G1228" s="1" t="s">
        <v>133</v>
      </c>
    </row>
    <row r="1229" spans="1:7" x14ac:dyDescent="0.25">
      <c r="A1229" s="1" t="s">
        <v>130</v>
      </c>
      <c r="B1229" s="1" t="s">
        <v>378</v>
      </c>
      <c r="C1229" s="1" t="s">
        <v>1119</v>
      </c>
      <c r="D1229" s="1" t="s">
        <v>29</v>
      </c>
      <c r="E1229" s="1" t="s">
        <v>30</v>
      </c>
      <c r="F1229" s="1" t="s">
        <v>41</v>
      </c>
      <c r="G1229" s="1" t="s">
        <v>133</v>
      </c>
    </row>
    <row r="1230" spans="1:7" x14ac:dyDescent="0.25">
      <c r="A1230" s="1" t="s">
        <v>130</v>
      </c>
      <c r="B1230" s="1" t="s">
        <v>378</v>
      </c>
      <c r="C1230" s="1" t="s">
        <v>995</v>
      </c>
      <c r="D1230" s="1" t="s">
        <v>29</v>
      </c>
      <c r="E1230" s="1" t="s">
        <v>30</v>
      </c>
      <c r="F1230" s="1" t="s">
        <v>41</v>
      </c>
      <c r="G1230" s="1" t="s">
        <v>133</v>
      </c>
    </row>
    <row r="1231" spans="1:7" x14ac:dyDescent="0.25">
      <c r="A1231" s="1" t="s">
        <v>130</v>
      </c>
      <c r="B1231" s="1" t="s">
        <v>378</v>
      </c>
      <c r="C1231" s="1" t="s">
        <v>996</v>
      </c>
      <c r="D1231" s="1" t="s">
        <v>29</v>
      </c>
      <c r="E1231" s="1" t="s">
        <v>30</v>
      </c>
      <c r="F1231" s="1" t="s">
        <v>41</v>
      </c>
      <c r="G1231" s="1" t="s">
        <v>133</v>
      </c>
    </row>
    <row r="1232" spans="1:7" x14ac:dyDescent="0.25">
      <c r="A1232" s="1" t="s">
        <v>130</v>
      </c>
      <c r="B1232" s="1" t="s">
        <v>378</v>
      </c>
      <c r="C1232" s="1" t="s">
        <v>997</v>
      </c>
      <c r="D1232" s="1" t="s">
        <v>29</v>
      </c>
      <c r="E1232" s="1" t="s">
        <v>30</v>
      </c>
      <c r="F1232" s="1" t="s">
        <v>41</v>
      </c>
      <c r="G1232" s="1" t="s">
        <v>133</v>
      </c>
    </row>
    <row r="1233" spans="1:7" x14ac:dyDescent="0.25">
      <c r="A1233" s="1" t="s">
        <v>130</v>
      </c>
      <c r="B1233" s="1" t="s">
        <v>378</v>
      </c>
      <c r="C1233" s="1" t="s">
        <v>998</v>
      </c>
      <c r="D1233" s="1" t="s">
        <v>29</v>
      </c>
      <c r="E1233" s="1" t="s">
        <v>30</v>
      </c>
      <c r="F1233" s="1" t="s">
        <v>41</v>
      </c>
      <c r="G1233" s="1" t="s">
        <v>133</v>
      </c>
    </row>
    <row r="1234" spans="1:7" x14ac:dyDescent="0.25">
      <c r="A1234" s="1" t="s">
        <v>130</v>
      </c>
      <c r="B1234" s="1" t="s">
        <v>378</v>
      </c>
      <c r="C1234" s="1" t="s">
        <v>999</v>
      </c>
      <c r="D1234" s="1" t="s">
        <v>29</v>
      </c>
      <c r="E1234" s="1" t="s">
        <v>30</v>
      </c>
      <c r="F1234" s="1" t="s">
        <v>41</v>
      </c>
      <c r="G1234" s="1" t="s">
        <v>133</v>
      </c>
    </row>
    <row r="1235" spans="1:7" x14ac:dyDescent="0.25">
      <c r="A1235" s="1" t="s">
        <v>130</v>
      </c>
      <c r="B1235" s="1" t="s">
        <v>378</v>
      </c>
      <c r="C1235" s="1" t="s">
        <v>1000</v>
      </c>
      <c r="D1235" s="1" t="s">
        <v>29</v>
      </c>
      <c r="E1235" s="1" t="s">
        <v>30</v>
      </c>
      <c r="F1235" s="1" t="s">
        <v>41</v>
      </c>
      <c r="G1235" s="1" t="s">
        <v>133</v>
      </c>
    </row>
    <row r="1236" spans="1:7" x14ac:dyDescent="0.25">
      <c r="A1236" s="1" t="s">
        <v>130</v>
      </c>
      <c r="B1236" s="1" t="s">
        <v>378</v>
      </c>
      <c r="C1236" s="1" t="s">
        <v>1001</v>
      </c>
      <c r="D1236" s="1" t="s">
        <v>29</v>
      </c>
      <c r="E1236" s="1" t="s">
        <v>30</v>
      </c>
      <c r="F1236" s="1" t="s">
        <v>41</v>
      </c>
      <c r="G1236" s="1" t="s">
        <v>133</v>
      </c>
    </row>
    <row r="1237" spans="1:7" x14ac:dyDescent="0.25">
      <c r="A1237" s="1" t="s">
        <v>130</v>
      </c>
      <c r="B1237" s="1" t="s">
        <v>378</v>
      </c>
      <c r="C1237" s="1" t="s">
        <v>1002</v>
      </c>
      <c r="D1237" s="1" t="s">
        <v>29</v>
      </c>
      <c r="E1237" s="1" t="s">
        <v>30</v>
      </c>
      <c r="F1237" s="1" t="s">
        <v>41</v>
      </c>
      <c r="G1237" s="1" t="s">
        <v>133</v>
      </c>
    </row>
    <row r="1238" spans="1:7" x14ac:dyDescent="0.25">
      <c r="A1238" s="1" t="s">
        <v>130</v>
      </c>
      <c r="B1238" s="1" t="s">
        <v>378</v>
      </c>
      <c r="C1238" s="1" t="s">
        <v>1003</v>
      </c>
      <c r="D1238" s="1" t="s">
        <v>29</v>
      </c>
      <c r="E1238" s="1" t="s">
        <v>30</v>
      </c>
      <c r="F1238" s="1" t="s">
        <v>41</v>
      </c>
      <c r="G1238" s="1" t="s">
        <v>133</v>
      </c>
    </row>
    <row r="1239" spans="1:7" x14ac:dyDescent="0.25">
      <c r="A1239" s="1" t="s">
        <v>130</v>
      </c>
      <c r="B1239" s="1" t="s">
        <v>378</v>
      </c>
      <c r="C1239" s="1" t="s">
        <v>1004</v>
      </c>
      <c r="D1239" s="1" t="s">
        <v>29</v>
      </c>
      <c r="E1239" s="1" t="s">
        <v>30</v>
      </c>
      <c r="F1239" s="1" t="s">
        <v>41</v>
      </c>
      <c r="G1239" s="1" t="s">
        <v>133</v>
      </c>
    </row>
    <row r="1240" spans="1:7" x14ac:dyDescent="0.25">
      <c r="A1240" s="1" t="s">
        <v>130</v>
      </c>
      <c r="B1240" s="1" t="s">
        <v>378</v>
      </c>
      <c r="C1240" s="1" t="s">
        <v>1005</v>
      </c>
      <c r="D1240" s="1" t="s">
        <v>29</v>
      </c>
      <c r="E1240" s="1" t="s">
        <v>30</v>
      </c>
      <c r="F1240" s="1" t="s">
        <v>41</v>
      </c>
      <c r="G1240" s="1" t="s">
        <v>133</v>
      </c>
    </row>
    <row r="1241" spans="1:7" x14ac:dyDescent="0.25">
      <c r="A1241" s="1" t="s">
        <v>130</v>
      </c>
      <c r="B1241" s="1" t="s">
        <v>378</v>
      </c>
      <c r="C1241" s="1" t="s">
        <v>1006</v>
      </c>
      <c r="D1241" s="1" t="s">
        <v>29</v>
      </c>
      <c r="E1241" s="1" t="s">
        <v>30</v>
      </c>
      <c r="F1241" s="1" t="s">
        <v>41</v>
      </c>
      <c r="G1241" s="1" t="s">
        <v>133</v>
      </c>
    </row>
    <row r="1242" spans="1:7" x14ac:dyDescent="0.25">
      <c r="A1242" s="1" t="s">
        <v>130</v>
      </c>
      <c r="B1242" s="1" t="s">
        <v>378</v>
      </c>
      <c r="C1242" s="1" t="s">
        <v>1007</v>
      </c>
      <c r="D1242" s="1" t="s">
        <v>29</v>
      </c>
      <c r="E1242" s="1" t="s">
        <v>30</v>
      </c>
      <c r="F1242" s="1" t="s">
        <v>41</v>
      </c>
      <c r="G1242" s="1" t="s">
        <v>133</v>
      </c>
    </row>
    <row r="1243" spans="1:7" x14ac:dyDescent="0.25">
      <c r="A1243" s="1" t="s">
        <v>130</v>
      </c>
      <c r="B1243" s="1" t="s">
        <v>378</v>
      </c>
      <c r="C1243" s="1" t="s">
        <v>1008</v>
      </c>
      <c r="D1243" s="1" t="s">
        <v>29</v>
      </c>
      <c r="E1243" s="1" t="s">
        <v>30</v>
      </c>
      <c r="F1243" s="1" t="s">
        <v>41</v>
      </c>
      <c r="G1243" s="1" t="s">
        <v>133</v>
      </c>
    </row>
    <row r="1244" spans="1:7" x14ac:dyDescent="0.25">
      <c r="A1244" s="1" t="s">
        <v>130</v>
      </c>
      <c r="B1244" s="1" t="s">
        <v>378</v>
      </c>
      <c r="C1244" s="1" t="s">
        <v>1009</v>
      </c>
      <c r="D1244" s="1" t="s">
        <v>29</v>
      </c>
      <c r="E1244" s="1" t="s">
        <v>30</v>
      </c>
      <c r="F1244" s="1" t="s">
        <v>41</v>
      </c>
      <c r="G1244" s="1" t="s">
        <v>133</v>
      </c>
    </row>
    <row r="1245" spans="1:7" x14ac:dyDescent="0.25">
      <c r="A1245" s="1" t="s">
        <v>130</v>
      </c>
      <c r="B1245" s="1" t="s">
        <v>378</v>
      </c>
      <c r="C1245" s="1" t="s">
        <v>1010</v>
      </c>
      <c r="D1245" s="1" t="s">
        <v>29</v>
      </c>
      <c r="E1245" s="1" t="s">
        <v>30</v>
      </c>
      <c r="F1245" s="1" t="s">
        <v>41</v>
      </c>
      <c r="G1245" s="1" t="s">
        <v>133</v>
      </c>
    </row>
    <row r="1246" spans="1:7" x14ac:dyDescent="0.25">
      <c r="A1246" s="1" t="s">
        <v>130</v>
      </c>
      <c r="B1246" s="1" t="s">
        <v>378</v>
      </c>
      <c r="C1246" s="1" t="s">
        <v>1120</v>
      </c>
      <c r="D1246" s="1" t="s">
        <v>29</v>
      </c>
      <c r="E1246" s="1" t="s">
        <v>30</v>
      </c>
      <c r="F1246" s="1" t="s">
        <v>41</v>
      </c>
      <c r="G1246" s="1" t="s">
        <v>133</v>
      </c>
    </row>
    <row r="1247" spans="1:7" x14ac:dyDescent="0.25">
      <c r="A1247" s="1" t="s">
        <v>130</v>
      </c>
      <c r="B1247" s="1" t="s">
        <v>378</v>
      </c>
      <c r="C1247" s="1" t="s">
        <v>1121</v>
      </c>
      <c r="D1247" s="1" t="s">
        <v>29</v>
      </c>
      <c r="E1247" s="1" t="s">
        <v>30</v>
      </c>
      <c r="F1247" s="1" t="s">
        <v>41</v>
      </c>
      <c r="G1247" s="1" t="s">
        <v>133</v>
      </c>
    </row>
    <row r="1248" spans="1:7" x14ac:dyDescent="0.25">
      <c r="A1248" s="1" t="s">
        <v>130</v>
      </c>
      <c r="B1248" s="1" t="s">
        <v>378</v>
      </c>
      <c r="C1248" s="1" t="s">
        <v>1013</v>
      </c>
      <c r="D1248" s="1" t="s">
        <v>29</v>
      </c>
      <c r="E1248" s="1" t="s">
        <v>30</v>
      </c>
      <c r="F1248" s="1" t="s">
        <v>41</v>
      </c>
      <c r="G1248" s="1" t="s">
        <v>133</v>
      </c>
    </row>
    <row r="1249" spans="1:7" x14ac:dyDescent="0.25">
      <c r="A1249" s="1" t="s">
        <v>130</v>
      </c>
      <c r="B1249" s="1" t="s">
        <v>378</v>
      </c>
      <c r="C1249" s="1" t="s">
        <v>1014</v>
      </c>
      <c r="D1249" s="1" t="s">
        <v>29</v>
      </c>
      <c r="E1249" s="1" t="s">
        <v>30</v>
      </c>
      <c r="F1249" s="1" t="s">
        <v>41</v>
      </c>
      <c r="G1249" s="1" t="s">
        <v>133</v>
      </c>
    </row>
    <row r="1250" spans="1:7" x14ac:dyDescent="0.25">
      <c r="A1250" s="1" t="s">
        <v>130</v>
      </c>
      <c r="B1250" s="1" t="s">
        <v>378</v>
      </c>
      <c r="C1250" s="1" t="s">
        <v>1015</v>
      </c>
      <c r="D1250" s="1" t="s">
        <v>29</v>
      </c>
      <c r="E1250" s="1" t="s">
        <v>30</v>
      </c>
      <c r="F1250" s="1" t="s">
        <v>41</v>
      </c>
      <c r="G1250" s="1" t="s">
        <v>133</v>
      </c>
    </row>
    <row r="1251" spans="1:7" x14ac:dyDescent="0.25">
      <c r="A1251" s="1" t="s">
        <v>130</v>
      </c>
      <c r="B1251" s="1" t="s">
        <v>378</v>
      </c>
      <c r="C1251" s="1" t="s">
        <v>1016</v>
      </c>
      <c r="D1251" s="1" t="s">
        <v>29</v>
      </c>
      <c r="E1251" s="1" t="s">
        <v>30</v>
      </c>
      <c r="F1251" s="1" t="s">
        <v>41</v>
      </c>
      <c r="G1251" s="1" t="s">
        <v>133</v>
      </c>
    </row>
    <row r="1252" spans="1:7" x14ac:dyDescent="0.25">
      <c r="A1252" s="1" t="s">
        <v>130</v>
      </c>
      <c r="B1252" s="1" t="s">
        <v>378</v>
      </c>
      <c r="C1252" s="1" t="s">
        <v>1017</v>
      </c>
      <c r="D1252" s="1" t="s">
        <v>29</v>
      </c>
      <c r="E1252" s="1" t="s">
        <v>30</v>
      </c>
      <c r="F1252" s="1" t="s">
        <v>41</v>
      </c>
      <c r="G1252" s="1" t="s">
        <v>133</v>
      </c>
    </row>
    <row r="1253" spans="1:7" x14ac:dyDescent="0.25">
      <c r="A1253" s="1" t="s">
        <v>130</v>
      </c>
      <c r="B1253" s="1" t="s">
        <v>378</v>
      </c>
      <c r="C1253" s="1" t="s">
        <v>1018</v>
      </c>
      <c r="D1253" s="1" t="s">
        <v>29</v>
      </c>
      <c r="E1253" s="1" t="s">
        <v>30</v>
      </c>
      <c r="F1253" s="1" t="s">
        <v>41</v>
      </c>
      <c r="G1253" s="1" t="s">
        <v>133</v>
      </c>
    </row>
    <row r="1254" spans="1:7" x14ac:dyDescent="0.25">
      <c r="A1254" s="1" t="s">
        <v>130</v>
      </c>
      <c r="B1254" s="1" t="s">
        <v>378</v>
      </c>
      <c r="C1254" s="1" t="s">
        <v>1019</v>
      </c>
      <c r="D1254" s="1" t="s">
        <v>29</v>
      </c>
      <c r="E1254" s="1" t="s">
        <v>30</v>
      </c>
      <c r="F1254" s="1" t="s">
        <v>41</v>
      </c>
      <c r="G1254" s="1" t="s">
        <v>133</v>
      </c>
    </row>
    <row r="1255" spans="1:7" x14ac:dyDescent="0.25">
      <c r="A1255" s="1" t="s">
        <v>130</v>
      </c>
      <c r="B1255" s="1" t="s">
        <v>378</v>
      </c>
      <c r="C1255" s="1" t="s">
        <v>1021</v>
      </c>
      <c r="D1255" s="1" t="s">
        <v>29</v>
      </c>
      <c r="E1255" s="1" t="s">
        <v>30</v>
      </c>
      <c r="F1255" s="1" t="s">
        <v>41</v>
      </c>
      <c r="G1255" s="1" t="s">
        <v>133</v>
      </c>
    </row>
    <row r="1256" spans="1:7" x14ac:dyDescent="0.25">
      <c r="A1256" s="1" t="s">
        <v>130</v>
      </c>
      <c r="B1256" s="1" t="s">
        <v>378</v>
      </c>
      <c r="C1256" s="1" t="s">
        <v>1022</v>
      </c>
      <c r="D1256" s="1" t="s">
        <v>29</v>
      </c>
      <c r="E1256" s="1" t="s">
        <v>30</v>
      </c>
      <c r="F1256" s="1" t="s">
        <v>41</v>
      </c>
      <c r="G1256" s="1" t="s">
        <v>133</v>
      </c>
    </row>
    <row r="1257" spans="1:7" x14ac:dyDescent="0.25">
      <c r="A1257" s="1" t="s">
        <v>130</v>
      </c>
      <c r="B1257" s="1" t="s">
        <v>378</v>
      </c>
      <c r="C1257" s="1" t="s">
        <v>1023</v>
      </c>
      <c r="D1257" s="1" t="s">
        <v>29</v>
      </c>
      <c r="E1257" s="1" t="s">
        <v>30</v>
      </c>
      <c r="F1257" s="1" t="s">
        <v>41</v>
      </c>
      <c r="G1257" s="1" t="s">
        <v>133</v>
      </c>
    </row>
    <row r="1258" spans="1:7" x14ac:dyDescent="0.25">
      <c r="A1258" s="1" t="s">
        <v>130</v>
      </c>
      <c r="B1258" s="1" t="s">
        <v>378</v>
      </c>
      <c r="C1258" s="1" t="s">
        <v>1024</v>
      </c>
      <c r="D1258" s="1" t="s">
        <v>29</v>
      </c>
      <c r="E1258" s="1" t="s">
        <v>30</v>
      </c>
      <c r="F1258" s="1" t="s">
        <v>41</v>
      </c>
      <c r="G1258" s="1" t="s">
        <v>133</v>
      </c>
    </row>
    <row r="1259" spans="1:7" x14ac:dyDescent="0.25">
      <c r="A1259" s="1" t="s">
        <v>130</v>
      </c>
      <c r="B1259" s="1" t="s">
        <v>378</v>
      </c>
      <c r="C1259" s="1" t="s">
        <v>1025</v>
      </c>
      <c r="D1259" s="1" t="s">
        <v>29</v>
      </c>
      <c r="E1259" s="1" t="s">
        <v>30</v>
      </c>
      <c r="F1259" s="1" t="s">
        <v>41</v>
      </c>
      <c r="G1259" s="1" t="s">
        <v>133</v>
      </c>
    </row>
    <row r="1260" spans="1:7" x14ac:dyDescent="0.25">
      <c r="A1260" s="1" t="s">
        <v>130</v>
      </c>
      <c r="B1260" s="1" t="s">
        <v>378</v>
      </c>
      <c r="C1260" s="1" t="s">
        <v>1026</v>
      </c>
      <c r="D1260" s="1" t="s">
        <v>29</v>
      </c>
      <c r="E1260" s="1" t="s">
        <v>30</v>
      </c>
      <c r="F1260" s="1" t="s">
        <v>41</v>
      </c>
      <c r="G1260" s="1" t="s">
        <v>133</v>
      </c>
    </row>
    <row r="1261" spans="1:7" x14ac:dyDescent="0.25">
      <c r="A1261" s="1" t="s">
        <v>130</v>
      </c>
      <c r="B1261" s="1" t="s">
        <v>378</v>
      </c>
      <c r="C1261" s="1" t="s">
        <v>1027</v>
      </c>
      <c r="D1261" s="1" t="s">
        <v>29</v>
      </c>
      <c r="E1261" s="1" t="s">
        <v>30</v>
      </c>
      <c r="F1261" s="1" t="s">
        <v>41</v>
      </c>
      <c r="G1261" s="1" t="s">
        <v>133</v>
      </c>
    </row>
    <row r="1262" spans="1:7" x14ac:dyDescent="0.25">
      <c r="A1262" s="1" t="s">
        <v>130</v>
      </c>
      <c r="B1262" s="1" t="s">
        <v>378</v>
      </c>
      <c r="C1262" s="1" t="s">
        <v>1028</v>
      </c>
      <c r="D1262" s="1" t="s">
        <v>29</v>
      </c>
      <c r="E1262" s="1" t="s">
        <v>30</v>
      </c>
      <c r="F1262" s="1" t="s">
        <v>41</v>
      </c>
      <c r="G1262" s="1" t="s">
        <v>133</v>
      </c>
    </row>
    <row r="1263" spans="1:7" x14ac:dyDescent="0.25">
      <c r="A1263" s="1" t="s">
        <v>130</v>
      </c>
      <c r="B1263" s="1" t="s">
        <v>378</v>
      </c>
      <c r="C1263" s="1" t="s">
        <v>1029</v>
      </c>
      <c r="D1263" s="1" t="s">
        <v>29</v>
      </c>
      <c r="E1263" s="1" t="s">
        <v>30</v>
      </c>
      <c r="F1263" s="1" t="s">
        <v>41</v>
      </c>
      <c r="G1263" s="1" t="s">
        <v>133</v>
      </c>
    </row>
    <row r="1264" spans="1:7" x14ac:dyDescent="0.25">
      <c r="A1264" s="1" t="s">
        <v>130</v>
      </c>
      <c r="B1264" s="1" t="s">
        <v>378</v>
      </c>
      <c r="C1264" s="1" t="s">
        <v>1030</v>
      </c>
      <c r="D1264" s="1" t="s">
        <v>29</v>
      </c>
      <c r="E1264" s="1" t="s">
        <v>30</v>
      </c>
      <c r="F1264" s="1" t="s">
        <v>41</v>
      </c>
      <c r="G1264" s="1" t="s">
        <v>133</v>
      </c>
    </row>
    <row r="1265" spans="1:7" x14ac:dyDescent="0.25">
      <c r="A1265" s="1" t="s">
        <v>130</v>
      </c>
      <c r="B1265" s="1" t="s">
        <v>378</v>
      </c>
      <c r="C1265" s="1" t="s">
        <v>1031</v>
      </c>
      <c r="D1265" s="1" t="s">
        <v>29</v>
      </c>
      <c r="E1265" s="1" t="s">
        <v>30</v>
      </c>
      <c r="F1265" s="1" t="s">
        <v>41</v>
      </c>
      <c r="G1265" s="1" t="s">
        <v>133</v>
      </c>
    </row>
    <row r="1266" spans="1:7" x14ac:dyDescent="0.25">
      <c r="A1266" s="1" t="s">
        <v>130</v>
      </c>
      <c r="B1266" s="1" t="s">
        <v>378</v>
      </c>
      <c r="C1266" s="1" t="s">
        <v>1032</v>
      </c>
      <c r="D1266" s="1" t="s">
        <v>29</v>
      </c>
      <c r="E1266" s="1" t="s">
        <v>30</v>
      </c>
      <c r="F1266" s="1" t="s">
        <v>41</v>
      </c>
      <c r="G1266" s="1" t="s">
        <v>133</v>
      </c>
    </row>
    <row r="1267" spans="1:7" x14ac:dyDescent="0.25">
      <c r="A1267" s="1" t="s">
        <v>130</v>
      </c>
      <c r="B1267" s="1" t="s">
        <v>378</v>
      </c>
      <c r="C1267" s="1" t="s">
        <v>1033</v>
      </c>
      <c r="D1267" s="1" t="s">
        <v>29</v>
      </c>
      <c r="E1267" s="1" t="s">
        <v>30</v>
      </c>
      <c r="F1267" s="1" t="s">
        <v>41</v>
      </c>
      <c r="G1267" s="1" t="s">
        <v>133</v>
      </c>
    </row>
    <row r="1268" spans="1:7" x14ac:dyDescent="0.25">
      <c r="A1268" s="1" t="s">
        <v>130</v>
      </c>
      <c r="B1268" s="1" t="s">
        <v>378</v>
      </c>
      <c r="C1268" s="1" t="s">
        <v>1034</v>
      </c>
      <c r="D1268" s="1" t="s">
        <v>29</v>
      </c>
      <c r="E1268" s="1" t="s">
        <v>30</v>
      </c>
      <c r="F1268" s="1" t="s">
        <v>41</v>
      </c>
      <c r="G1268" s="1" t="s">
        <v>133</v>
      </c>
    </row>
    <row r="1269" spans="1:7" x14ac:dyDescent="0.25">
      <c r="A1269" s="1" t="s">
        <v>130</v>
      </c>
      <c r="B1269" s="1" t="s">
        <v>378</v>
      </c>
      <c r="C1269" s="1" t="s">
        <v>1035</v>
      </c>
      <c r="D1269" s="1" t="s">
        <v>29</v>
      </c>
      <c r="E1269" s="1" t="s">
        <v>30</v>
      </c>
      <c r="F1269" s="1" t="s">
        <v>41</v>
      </c>
      <c r="G1269" s="1" t="s">
        <v>133</v>
      </c>
    </row>
    <row r="1270" spans="1:7" x14ac:dyDescent="0.25">
      <c r="A1270" s="1" t="s">
        <v>130</v>
      </c>
      <c r="B1270" s="1" t="s">
        <v>378</v>
      </c>
      <c r="C1270" s="1" t="s">
        <v>1036</v>
      </c>
      <c r="D1270" s="1" t="s">
        <v>29</v>
      </c>
      <c r="E1270" s="1" t="s">
        <v>30</v>
      </c>
      <c r="F1270" s="1" t="s">
        <v>41</v>
      </c>
      <c r="G1270" s="1" t="s">
        <v>133</v>
      </c>
    </row>
    <row r="1271" spans="1:7" x14ac:dyDescent="0.25">
      <c r="A1271" s="1" t="s">
        <v>130</v>
      </c>
      <c r="B1271" s="1" t="s">
        <v>378</v>
      </c>
      <c r="C1271" s="1" t="s">
        <v>1037</v>
      </c>
      <c r="D1271" s="1" t="s">
        <v>29</v>
      </c>
      <c r="E1271" s="1" t="s">
        <v>30</v>
      </c>
      <c r="F1271" s="1" t="s">
        <v>41</v>
      </c>
      <c r="G1271" s="1" t="s">
        <v>133</v>
      </c>
    </row>
    <row r="1272" spans="1:7" x14ac:dyDescent="0.25">
      <c r="A1272" s="1" t="s">
        <v>130</v>
      </c>
      <c r="B1272" s="1" t="s">
        <v>378</v>
      </c>
      <c r="C1272" s="1" t="s">
        <v>1038</v>
      </c>
      <c r="D1272" s="1" t="s">
        <v>29</v>
      </c>
      <c r="E1272" s="1" t="s">
        <v>30</v>
      </c>
      <c r="F1272" s="1" t="s">
        <v>41</v>
      </c>
      <c r="G1272" s="1" t="s">
        <v>133</v>
      </c>
    </row>
    <row r="1273" spans="1:7" x14ac:dyDescent="0.25">
      <c r="A1273" s="1" t="s">
        <v>130</v>
      </c>
      <c r="B1273" s="1" t="s">
        <v>378</v>
      </c>
      <c r="C1273" s="1" t="s">
        <v>1039</v>
      </c>
      <c r="D1273" s="1" t="s">
        <v>29</v>
      </c>
      <c r="E1273" s="1" t="s">
        <v>30</v>
      </c>
      <c r="F1273" s="1" t="s">
        <v>41</v>
      </c>
      <c r="G1273" s="1" t="s">
        <v>133</v>
      </c>
    </row>
    <row r="1274" spans="1:7" x14ac:dyDescent="0.25">
      <c r="A1274" s="1" t="s">
        <v>130</v>
      </c>
      <c r="B1274" s="1" t="s">
        <v>378</v>
      </c>
      <c r="C1274" s="1" t="s">
        <v>1040</v>
      </c>
      <c r="D1274" s="1" t="s">
        <v>29</v>
      </c>
      <c r="E1274" s="1" t="s">
        <v>30</v>
      </c>
      <c r="F1274" s="1" t="s">
        <v>41</v>
      </c>
      <c r="G1274" s="1" t="s">
        <v>133</v>
      </c>
    </row>
    <row r="1275" spans="1:7" x14ac:dyDescent="0.25">
      <c r="A1275" s="1" t="s">
        <v>130</v>
      </c>
      <c r="B1275" s="1" t="s">
        <v>378</v>
      </c>
      <c r="C1275" s="1" t="s">
        <v>1122</v>
      </c>
      <c r="D1275" s="1" t="s">
        <v>29</v>
      </c>
      <c r="E1275" s="1" t="s">
        <v>30</v>
      </c>
      <c r="F1275" s="1" t="s">
        <v>41</v>
      </c>
      <c r="G1275" s="1" t="s">
        <v>133</v>
      </c>
    </row>
    <row r="1276" spans="1:7" x14ac:dyDescent="0.25">
      <c r="A1276" s="1" t="s">
        <v>130</v>
      </c>
      <c r="B1276" s="1" t="s">
        <v>378</v>
      </c>
      <c r="C1276" s="1" t="s">
        <v>1042</v>
      </c>
      <c r="D1276" s="1" t="s">
        <v>29</v>
      </c>
      <c r="E1276" s="1" t="s">
        <v>30</v>
      </c>
      <c r="F1276" s="1" t="s">
        <v>41</v>
      </c>
      <c r="G1276" s="1" t="s">
        <v>133</v>
      </c>
    </row>
    <row r="1277" spans="1:7" x14ac:dyDescent="0.25">
      <c r="A1277" s="1" t="s">
        <v>130</v>
      </c>
      <c r="B1277" s="1" t="s">
        <v>378</v>
      </c>
      <c r="C1277" s="1" t="s">
        <v>1043</v>
      </c>
      <c r="D1277" s="1" t="s">
        <v>29</v>
      </c>
      <c r="E1277" s="1" t="s">
        <v>30</v>
      </c>
      <c r="F1277" s="1" t="s">
        <v>41</v>
      </c>
      <c r="G1277" s="1" t="s">
        <v>133</v>
      </c>
    </row>
    <row r="1278" spans="1:7" x14ac:dyDescent="0.25">
      <c r="A1278" s="1" t="s">
        <v>130</v>
      </c>
      <c r="B1278" s="1" t="s">
        <v>378</v>
      </c>
      <c r="C1278" s="1" t="s">
        <v>1044</v>
      </c>
      <c r="D1278" s="1" t="s">
        <v>29</v>
      </c>
      <c r="E1278" s="1" t="s">
        <v>30</v>
      </c>
      <c r="F1278" s="1" t="s">
        <v>41</v>
      </c>
      <c r="G1278" s="1" t="s">
        <v>133</v>
      </c>
    </row>
    <row r="1279" spans="1:7" x14ac:dyDescent="0.25">
      <c r="A1279" s="1" t="s">
        <v>130</v>
      </c>
      <c r="B1279" s="1" t="s">
        <v>378</v>
      </c>
      <c r="C1279" s="1" t="s">
        <v>1045</v>
      </c>
      <c r="D1279" s="1" t="s">
        <v>29</v>
      </c>
      <c r="E1279" s="1" t="s">
        <v>30</v>
      </c>
      <c r="F1279" s="1" t="s">
        <v>41</v>
      </c>
      <c r="G1279" s="1" t="s">
        <v>133</v>
      </c>
    </row>
    <row r="1280" spans="1:7" x14ac:dyDescent="0.25">
      <c r="A1280" s="1" t="s">
        <v>130</v>
      </c>
      <c r="B1280" s="1" t="s">
        <v>378</v>
      </c>
      <c r="C1280" s="1" t="s">
        <v>1046</v>
      </c>
      <c r="D1280" s="1" t="s">
        <v>29</v>
      </c>
      <c r="E1280" s="1" t="s">
        <v>30</v>
      </c>
      <c r="F1280" s="1" t="s">
        <v>41</v>
      </c>
      <c r="G1280" s="1" t="s">
        <v>133</v>
      </c>
    </row>
    <row r="1281" spans="1:7" x14ac:dyDescent="0.25">
      <c r="A1281" s="1" t="s">
        <v>130</v>
      </c>
      <c r="B1281" s="1" t="s">
        <v>378</v>
      </c>
      <c r="C1281" s="1" t="s">
        <v>1047</v>
      </c>
      <c r="D1281" s="1" t="s">
        <v>29</v>
      </c>
      <c r="E1281" s="1" t="s">
        <v>30</v>
      </c>
      <c r="F1281" s="1" t="s">
        <v>41</v>
      </c>
      <c r="G1281" s="1" t="s">
        <v>133</v>
      </c>
    </row>
    <row r="1282" spans="1:7" x14ac:dyDescent="0.25">
      <c r="A1282" s="1" t="s">
        <v>138</v>
      </c>
      <c r="B1282" s="1" t="s">
        <v>108</v>
      </c>
      <c r="C1282" s="1" t="s">
        <v>109</v>
      </c>
      <c r="D1282" s="1" t="s">
        <v>29</v>
      </c>
      <c r="E1282" s="1" t="s">
        <v>30</v>
      </c>
      <c r="F1282" s="1" t="s">
        <v>41</v>
      </c>
      <c r="G1282" s="1" t="s">
        <v>142</v>
      </c>
    </row>
    <row r="1283" spans="1:7" x14ac:dyDescent="0.25">
      <c r="A1283" s="1" t="s">
        <v>138</v>
      </c>
      <c r="B1283" s="1" t="s">
        <v>108</v>
      </c>
      <c r="C1283" s="1" t="s">
        <v>143</v>
      </c>
      <c r="D1283" s="1" t="s">
        <v>29</v>
      </c>
      <c r="E1283" s="1" t="s">
        <v>30</v>
      </c>
      <c r="F1283" s="1" t="s">
        <v>41</v>
      </c>
      <c r="G1283" s="1" t="s">
        <v>142</v>
      </c>
    </row>
    <row r="1284" spans="1:7" x14ac:dyDescent="0.25">
      <c r="A1284" s="1" t="s">
        <v>138</v>
      </c>
      <c r="B1284" s="1" t="s">
        <v>108</v>
      </c>
      <c r="C1284" s="1" t="s">
        <v>110</v>
      </c>
      <c r="D1284" s="1" t="s">
        <v>29</v>
      </c>
      <c r="E1284" s="1" t="s">
        <v>30</v>
      </c>
      <c r="F1284" s="1" t="s">
        <v>41</v>
      </c>
      <c r="G1284" s="1" t="s">
        <v>142</v>
      </c>
    </row>
    <row r="1285" spans="1:7" x14ac:dyDescent="0.25">
      <c r="A1285" s="1" t="s">
        <v>144</v>
      </c>
      <c r="B1285" s="1" t="s">
        <v>380</v>
      </c>
      <c r="C1285" s="1" t="s">
        <v>28</v>
      </c>
      <c r="D1285" s="1" t="s">
        <v>29</v>
      </c>
      <c r="E1285" s="1" t="s">
        <v>30</v>
      </c>
      <c r="F1285" s="1" t="s">
        <v>41</v>
      </c>
      <c r="G1285" s="1" t="s">
        <v>147</v>
      </c>
    </row>
    <row r="1286" spans="1:7" x14ac:dyDescent="0.25">
      <c r="A1286" s="1" t="s">
        <v>144</v>
      </c>
      <c r="B1286" s="1" t="s">
        <v>380</v>
      </c>
      <c r="C1286" s="1" t="s">
        <v>411</v>
      </c>
      <c r="D1286" s="1" t="s">
        <v>29</v>
      </c>
      <c r="E1286" s="1" t="s">
        <v>30</v>
      </c>
      <c r="F1286" s="1" t="s">
        <v>41</v>
      </c>
      <c r="G1286" s="1" t="s">
        <v>147</v>
      </c>
    </row>
    <row r="1287" spans="1:7" x14ac:dyDescent="0.25">
      <c r="A1287" s="1" t="s">
        <v>144</v>
      </c>
      <c r="B1287" s="1" t="s">
        <v>380</v>
      </c>
      <c r="C1287" s="1" t="s">
        <v>412</v>
      </c>
      <c r="D1287" s="1" t="s">
        <v>29</v>
      </c>
      <c r="E1287" s="1" t="s">
        <v>30</v>
      </c>
      <c r="F1287" s="1" t="s">
        <v>41</v>
      </c>
      <c r="G1287" s="1" t="s">
        <v>147</v>
      </c>
    </row>
    <row r="1288" spans="1:7" x14ac:dyDescent="0.25">
      <c r="A1288" s="1" t="s">
        <v>144</v>
      </c>
      <c r="B1288" s="1" t="s">
        <v>380</v>
      </c>
      <c r="C1288" s="1" t="s">
        <v>413</v>
      </c>
      <c r="D1288" s="1" t="s">
        <v>29</v>
      </c>
      <c r="E1288" s="1" t="s">
        <v>30</v>
      </c>
      <c r="F1288" s="1" t="s">
        <v>41</v>
      </c>
      <c r="G1288" s="1" t="s">
        <v>147</v>
      </c>
    </row>
    <row r="1289" spans="1:7" x14ac:dyDescent="0.25">
      <c r="A1289" s="1" t="s">
        <v>144</v>
      </c>
      <c r="B1289" s="1" t="s">
        <v>380</v>
      </c>
      <c r="C1289" s="1" t="s">
        <v>414</v>
      </c>
      <c r="D1289" s="1" t="s">
        <v>29</v>
      </c>
      <c r="E1289" s="1" t="s">
        <v>30</v>
      </c>
      <c r="F1289" s="1" t="s">
        <v>41</v>
      </c>
      <c r="G1289" s="1" t="s">
        <v>147</v>
      </c>
    </row>
    <row r="1290" spans="1:7" x14ac:dyDescent="0.25">
      <c r="A1290" s="1" t="s">
        <v>144</v>
      </c>
      <c r="B1290" s="1" t="s">
        <v>380</v>
      </c>
      <c r="C1290" s="1" t="s">
        <v>415</v>
      </c>
      <c r="D1290" s="1" t="s">
        <v>29</v>
      </c>
      <c r="E1290" s="1" t="s">
        <v>30</v>
      </c>
      <c r="F1290" s="1" t="s">
        <v>41</v>
      </c>
      <c r="G1290" s="1" t="s">
        <v>147</v>
      </c>
    </row>
    <row r="1291" spans="1:7" x14ac:dyDescent="0.25">
      <c r="A1291" s="1" t="s">
        <v>144</v>
      </c>
      <c r="B1291" s="1" t="s">
        <v>380</v>
      </c>
      <c r="C1291" s="1" t="s">
        <v>416</v>
      </c>
      <c r="D1291" s="1" t="s">
        <v>29</v>
      </c>
      <c r="E1291" s="1" t="s">
        <v>30</v>
      </c>
      <c r="F1291" s="1" t="s">
        <v>41</v>
      </c>
      <c r="G1291" s="1" t="s">
        <v>147</v>
      </c>
    </row>
    <row r="1292" spans="1:7" x14ac:dyDescent="0.25">
      <c r="A1292" s="1" t="s">
        <v>144</v>
      </c>
      <c r="B1292" s="1" t="s">
        <v>380</v>
      </c>
      <c r="C1292" s="1" t="s">
        <v>417</v>
      </c>
      <c r="D1292" s="1" t="s">
        <v>29</v>
      </c>
      <c r="E1292" s="1" t="s">
        <v>30</v>
      </c>
      <c r="F1292" s="1" t="s">
        <v>41</v>
      </c>
      <c r="G1292" s="1" t="s">
        <v>147</v>
      </c>
    </row>
    <row r="1293" spans="1:7" x14ac:dyDescent="0.25">
      <c r="A1293" s="1" t="s">
        <v>144</v>
      </c>
      <c r="B1293" s="1" t="s">
        <v>380</v>
      </c>
      <c r="C1293" s="1" t="s">
        <v>418</v>
      </c>
      <c r="D1293" s="1" t="s">
        <v>29</v>
      </c>
      <c r="E1293" s="1" t="s">
        <v>30</v>
      </c>
      <c r="F1293" s="1" t="s">
        <v>41</v>
      </c>
      <c r="G1293" s="1" t="s">
        <v>147</v>
      </c>
    </row>
    <row r="1294" spans="1:7" x14ac:dyDescent="0.25">
      <c r="A1294" s="1" t="s">
        <v>144</v>
      </c>
      <c r="B1294" s="1" t="s">
        <v>380</v>
      </c>
      <c r="C1294" s="1" t="s">
        <v>419</v>
      </c>
      <c r="D1294" s="1" t="s">
        <v>29</v>
      </c>
      <c r="E1294" s="1" t="s">
        <v>30</v>
      </c>
      <c r="F1294" s="1" t="s">
        <v>41</v>
      </c>
      <c r="G1294" s="1" t="s">
        <v>147</v>
      </c>
    </row>
    <row r="1295" spans="1:7" x14ac:dyDescent="0.25">
      <c r="A1295" s="1" t="s">
        <v>144</v>
      </c>
      <c r="B1295" s="1" t="s">
        <v>380</v>
      </c>
      <c r="C1295" s="1" t="s">
        <v>420</v>
      </c>
      <c r="D1295" s="1" t="s">
        <v>29</v>
      </c>
      <c r="E1295" s="1" t="s">
        <v>30</v>
      </c>
      <c r="F1295" s="1" t="s">
        <v>41</v>
      </c>
      <c r="G1295" s="1" t="s">
        <v>147</v>
      </c>
    </row>
    <row r="1296" spans="1:7" x14ac:dyDescent="0.25">
      <c r="A1296" s="1" t="s">
        <v>144</v>
      </c>
      <c r="B1296" s="1" t="s">
        <v>380</v>
      </c>
      <c r="C1296" s="1" t="s">
        <v>421</v>
      </c>
      <c r="D1296" s="1" t="s">
        <v>29</v>
      </c>
      <c r="E1296" s="1" t="s">
        <v>30</v>
      </c>
      <c r="F1296" s="1" t="s">
        <v>41</v>
      </c>
      <c r="G1296" s="1" t="s">
        <v>147</v>
      </c>
    </row>
    <row r="1297" spans="1:7" x14ac:dyDescent="0.25">
      <c r="A1297" s="1" t="s">
        <v>144</v>
      </c>
      <c r="B1297" s="1" t="s">
        <v>380</v>
      </c>
      <c r="C1297" s="1" t="s">
        <v>422</v>
      </c>
      <c r="D1297" s="1" t="s">
        <v>29</v>
      </c>
      <c r="E1297" s="1" t="s">
        <v>30</v>
      </c>
      <c r="F1297" s="1" t="s">
        <v>41</v>
      </c>
      <c r="G1297" s="1" t="s">
        <v>147</v>
      </c>
    </row>
    <row r="1298" spans="1:7" x14ac:dyDescent="0.25">
      <c r="A1298" s="1" t="s">
        <v>144</v>
      </c>
      <c r="B1298" s="1" t="s">
        <v>380</v>
      </c>
      <c r="C1298" s="1" t="s">
        <v>423</v>
      </c>
      <c r="D1298" s="1" t="s">
        <v>29</v>
      </c>
      <c r="E1298" s="1" t="s">
        <v>30</v>
      </c>
      <c r="F1298" s="1" t="s">
        <v>41</v>
      </c>
      <c r="G1298" s="1" t="s">
        <v>147</v>
      </c>
    </row>
    <row r="1299" spans="1:7" x14ac:dyDescent="0.25">
      <c r="A1299" s="1" t="s">
        <v>144</v>
      </c>
      <c r="B1299" s="1" t="s">
        <v>380</v>
      </c>
      <c r="C1299" s="1" t="s">
        <v>424</v>
      </c>
      <c r="D1299" s="1" t="s">
        <v>29</v>
      </c>
      <c r="E1299" s="1" t="s">
        <v>30</v>
      </c>
      <c r="F1299" s="1" t="s">
        <v>41</v>
      </c>
      <c r="G1299" s="1" t="s">
        <v>147</v>
      </c>
    </row>
    <row r="1300" spans="1:7" x14ac:dyDescent="0.25">
      <c r="A1300" s="1" t="s">
        <v>144</v>
      </c>
      <c r="B1300" s="1" t="s">
        <v>380</v>
      </c>
      <c r="C1300" s="1" t="s">
        <v>425</v>
      </c>
      <c r="D1300" s="1" t="s">
        <v>29</v>
      </c>
      <c r="E1300" s="1" t="s">
        <v>30</v>
      </c>
      <c r="F1300" s="1" t="s">
        <v>41</v>
      </c>
      <c r="G1300" s="1" t="s">
        <v>147</v>
      </c>
    </row>
    <row r="1301" spans="1:7" x14ac:dyDescent="0.25">
      <c r="A1301" s="1" t="s">
        <v>144</v>
      </c>
      <c r="B1301" s="1" t="s">
        <v>380</v>
      </c>
      <c r="C1301" s="1" t="s">
        <v>426</v>
      </c>
      <c r="D1301" s="1" t="s">
        <v>29</v>
      </c>
      <c r="E1301" s="1" t="s">
        <v>30</v>
      </c>
      <c r="F1301" s="1" t="s">
        <v>41</v>
      </c>
      <c r="G1301" s="1" t="s">
        <v>147</v>
      </c>
    </row>
    <row r="1302" spans="1:7" x14ac:dyDescent="0.25">
      <c r="A1302" s="1" t="s">
        <v>144</v>
      </c>
      <c r="B1302" s="1" t="s">
        <v>380</v>
      </c>
      <c r="C1302" s="1" t="s">
        <v>427</v>
      </c>
      <c r="D1302" s="1" t="s">
        <v>29</v>
      </c>
      <c r="E1302" s="1" t="s">
        <v>30</v>
      </c>
      <c r="F1302" s="1" t="s">
        <v>41</v>
      </c>
      <c r="G1302" s="1" t="s">
        <v>147</v>
      </c>
    </row>
    <row r="1303" spans="1:7" x14ac:dyDescent="0.25">
      <c r="A1303" s="1" t="s">
        <v>144</v>
      </c>
      <c r="B1303" s="1" t="s">
        <v>380</v>
      </c>
      <c r="C1303" s="1" t="s">
        <v>428</v>
      </c>
      <c r="D1303" s="1" t="s">
        <v>29</v>
      </c>
      <c r="E1303" s="1" t="s">
        <v>30</v>
      </c>
      <c r="F1303" s="1" t="s">
        <v>41</v>
      </c>
      <c r="G1303" s="1" t="s">
        <v>147</v>
      </c>
    </row>
    <row r="1304" spans="1:7" x14ac:dyDescent="0.25">
      <c r="A1304" s="1" t="s">
        <v>144</v>
      </c>
      <c r="B1304" s="1" t="s">
        <v>380</v>
      </c>
      <c r="C1304" s="1" t="s">
        <v>429</v>
      </c>
      <c r="D1304" s="1" t="s">
        <v>29</v>
      </c>
      <c r="E1304" s="1" t="s">
        <v>30</v>
      </c>
      <c r="F1304" s="1" t="s">
        <v>41</v>
      </c>
      <c r="G1304" s="1" t="s">
        <v>147</v>
      </c>
    </row>
    <row r="1305" spans="1:7" x14ac:dyDescent="0.25">
      <c r="A1305" s="1" t="s">
        <v>144</v>
      </c>
      <c r="B1305" s="1" t="s">
        <v>380</v>
      </c>
      <c r="C1305" s="1" t="s">
        <v>430</v>
      </c>
      <c r="D1305" s="1" t="s">
        <v>29</v>
      </c>
      <c r="E1305" s="1" t="s">
        <v>30</v>
      </c>
      <c r="F1305" s="1" t="s">
        <v>41</v>
      </c>
      <c r="G1305" s="1" t="s">
        <v>147</v>
      </c>
    </row>
    <row r="1306" spans="1:7" x14ac:dyDescent="0.25">
      <c r="A1306" s="1" t="s">
        <v>144</v>
      </c>
      <c r="B1306" s="1" t="s">
        <v>380</v>
      </c>
      <c r="C1306" s="1" t="s">
        <v>431</v>
      </c>
      <c r="D1306" s="1" t="s">
        <v>29</v>
      </c>
      <c r="E1306" s="1" t="s">
        <v>30</v>
      </c>
      <c r="F1306" s="1" t="s">
        <v>41</v>
      </c>
      <c r="G1306" s="1" t="s">
        <v>147</v>
      </c>
    </row>
    <row r="1307" spans="1:7" x14ac:dyDescent="0.25">
      <c r="A1307" s="1" t="s">
        <v>144</v>
      </c>
      <c r="B1307" s="1" t="s">
        <v>380</v>
      </c>
      <c r="C1307" s="1" t="s">
        <v>432</v>
      </c>
      <c r="D1307" s="1" t="s">
        <v>29</v>
      </c>
      <c r="E1307" s="1" t="s">
        <v>30</v>
      </c>
      <c r="F1307" s="1" t="s">
        <v>41</v>
      </c>
      <c r="G1307" s="1" t="s">
        <v>147</v>
      </c>
    </row>
    <row r="1308" spans="1:7" x14ac:dyDescent="0.25">
      <c r="A1308" s="1" t="s">
        <v>144</v>
      </c>
      <c r="B1308" s="1" t="s">
        <v>380</v>
      </c>
      <c r="C1308" s="1" t="s">
        <v>433</v>
      </c>
      <c r="D1308" s="1" t="s">
        <v>29</v>
      </c>
      <c r="E1308" s="1" t="s">
        <v>30</v>
      </c>
      <c r="F1308" s="1" t="s">
        <v>41</v>
      </c>
      <c r="G1308" s="1" t="s">
        <v>147</v>
      </c>
    </row>
    <row r="1309" spans="1:7" x14ac:dyDescent="0.25">
      <c r="A1309" s="1" t="s">
        <v>144</v>
      </c>
      <c r="B1309" s="1" t="s">
        <v>380</v>
      </c>
      <c r="C1309" s="1" t="s">
        <v>434</v>
      </c>
      <c r="D1309" s="1" t="s">
        <v>29</v>
      </c>
      <c r="E1309" s="1" t="s">
        <v>30</v>
      </c>
      <c r="F1309" s="1" t="s">
        <v>41</v>
      </c>
      <c r="G1309" s="1" t="s">
        <v>147</v>
      </c>
    </row>
    <row r="1310" spans="1:7" x14ac:dyDescent="0.25">
      <c r="A1310" s="1" t="s">
        <v>144</v>
      </c>
      <c r="B1310" s="1" t="s">
        <v>380</v>
      </c>
      <c r="C1310" s="1" t="s">
        <v>435</v>
      </c>
      <c r="D1310" s="1" t="s">
        <v>29</v>
      </c>
      <c r="E1310" s="1" t="s">
        <v>30</v>
      </c>
      <c r="F1310" s="1" t="s">
        <v>41</v>
      </c>
      <c r="G1310" s="1" t="s">
        <v>147</v>
      </c>
    </row>
    <row r="1311" spans="1:7" x14ac:dyDescent="0.25">
      <c r="A1311" s="1" t="s">
        <v>144</v>
      </c>
      <c r="B1311" s="1" t="s">
        <v>380</v>
      </c>
      <c r="C1311" s="1" t="s">
        <v>436</v>
      </c>
      <c r="D1311" s="1" t="s">
        <v>29</v>
      </c>
      <c r="E1311" s="1" t="s">
        <v>30</v>
      </c>
      <c r="F1311" s="1" t="s">
        <v>41</v>
      </c>
      <c r="G1311" s="1" t="s">
        <v>147</v>
      </c>
    </row>
    <row r="1312" spans="1:7" x14ac:dyDescent="0.25">
      <c r="A1312" s="1" t="s">
        <v>144</v>
      </c>
      <c r="B1312" s="1" t="s">
        <v>380</v>
      </c>
      <c r="C1312" s="1" t="s">
        <v>437</v>
      </c>
      <c r="D1312" s="1" t="s">
        <v>29</v>
      </c>
      <c r="E1312" s="1" t="s">
        <v>30</v>
      </c>
      <c r="F1312" s="1" t="s">
        <v>41</v>
      </c>
      <c r="G1312" s="1" t="s">
        <v>147</v>
      </c>
    </row>
    <row r="1313" spans="1:7" x14ac:dyDescent="0.25">
      <c r="A1313" s="1" t="s">
        <v>144</v>
      </c>
      <c r="B1313" s="1" t="s">
        <v>380</v>
      </c>
      <c r="C1313" s="1" t="s">
        <v>438</v>
      </c>
      <c r="D1313" s="1" t="s">
        <v>29</v>
      </c>
      <c r="E1313" s="1" t="s">
        <v>30</v>
      </c>
      <c r="F1313" s="1" t="s">
        <v>41</v>
      </c>
      <c r="G1313" s="1" t="s">
        <v>147</v>
      </c>
    </row>
    <row r="1314" spans="1:7" x14ac:dyDescent="0.25">
      <c r="A1314" s="1" t="s">
        <v>144</v>
      </c>
      <c r="B1314" s="1" t="s">
        <v>380</v>
      </c>
      <c r="C1314" s="1" t="s">
        <v>439</v>
      </c>
      <c r="D1314" s="1" t="s">
        <v>29</v>
      </c>
      <c r="E1314" s="1" t="s">
        <v>30</v>
      </c>
      <c r="F1314" s="1" t="s">
        <v>41</v>
      </c>
      <c r="G1314" s="1" t="s">
        <v>147</v>
      </c>
    </row>
    <row r="1315" spans="1:7" x14ac:dyDescent="0.25">
      <c r="A1315" s="1" t="s">
        <v>144</v>
      </c>
      <c r="B1315" s="1" t="s">
        <v>380</v>
      </c>
      <c r="C1315" s="1" t="s">
        <v>440</v>
      </c>
      <c r="D1315" s="1" t="s">
        <v>29</v>
      </c>
      <c r="E1315" s="1" t="s">
        <v>30</v>
      </c>
      <c r="F1315" s="1" t="s">
        <v>41</v>
      </c>
      <c r="G1315" s="1" t="s">
        <v>147</v>
      </c>
    </row>
    <row r="1316" spans="1:7" x14ac:dyDescent="0.25">
      <c r="A1316" s="1" t="s">
        <v>144</v>
      </c>
      <c r="B1316" s="1" t="s">
        <v>380</v>
      </c>
      <c r="C1316" s="1" t="s">
        <v>441</v>
      </c>
      <c r="D1316" s="1" t="s">
        <v>29</v>
      </c>
      <c r="E1316" s="1" t="s">
        <v>30</v>
      </c>
      <c r="F1316" s="1" t="s">
        <v>41</v>
      </c>
      <c r="G1316" s="1" t="s">
        <v>147</v>
      </c>
    </row>
    <row r="1317" spans="1:7" x14ac:dyDescent="0.25">
      <c r="A1317" s="1" t="s">
        <v>144</v>
      </c>
      <c r="B1317" s="1" t="s">
        <v>380</v>
      </c>
      <c r="C1317" s="1" t="s">
        <v>442</v>
      </c>
      <c r="D1317" s="1" t="s">
        <v>29</v>
      </c>
      <c r="E1317" s="1" t="s">
        <v>30</v>
      </c>
      <c r="F1317" s="1" t="s">
        <v>41</v>
      </c>
      <c r="G1317" s="1" t="s">
        <v>147</v>
      </c>
    </row>
    <row r="1318" spans="1:7" x14ac:dyDescent="0.25">
      <c r="A1318" s="1" t="s">
        <v>144</v>
      </c>
      <c r="B1318" s="1" t="s">
        <v>380</v>
      </c>
      <c r="C1318" s="1" t="s">
        <v>443</v>
      </c>
      <c r="D1318" s="1" t="s">
        <v>29</v>
      </c>
      <c r="E1318" s="1" t="s">
        <v>30</v>
      </c>
      <c r="F1318" s="1" t="s">
        <v>41</v>
      </c>
      <c r="G1318" s="1" t="s">
        <v>147</v>
      </c>
    </row>
    <row r="1319" spans="1:7" x14ac:dyDescent="0.25">
      <c r="A1319" s="1" t="s">
        <v>144</v>
      </c>
      <c r="B1319" s="1" t="s">
        <v>380</v>
      </c>
      <c r="C1319" s="1" t="s">
        <v>444</v>
      </c>
      <c r="D1319" s="1" t="s">
        <v>29</v>
      </c>
      <c r="E1319" s="1" t="s">
        <v>30</v>
      </c>
      <c r="F1319" s="1" t="s">
        <v>41</v>
      </c>
      <c r="G1319" s="1" t="s">
        <v>147</v>
      </c>
    </row>
    <row r="1320" spans="1:7" x14ac:dyDescent="0.25">
      <c r="A1320" s="1" t="s">
        <v>144</v>
      </c>
      <c r="B1320" s="1" t="s">
        <v>380</v>
      </c>
      <c r="C1320" s="1" t="s">
        <v>445</v>
      </c>
      <c r="D1320" s="1" t="s">
        <v>29</v>
      </c>
      <c r="E1320" s="1" t="s">
        <v>30</v>
      </c>
      <c r="F1320" s="1" t="s">
        <v>41</v>
      </c>
      <c r="G1320" s="1" t="s">
        <v>147</v>
      </c>
    </row>
    <row r="1321" spans="1:7" x14ac:dyDescent="0.25">
      <c r="A1321" s="1" t="s">
        <v>144</v>
      </c>
      <c r="B1321" s="1" t="s">
        <v>380</v>
      </c>
      <c r="C1321" s="1" t="s">
        <v>446</v>
      </c>
      <c r="D1321" s="1" t="s">
        <v>29</v>
      </c>
      <c r="E1321" s="1" t="s">
        <v>30</v>
      </c>
      <c r="F1321" s="1" t="s">
        <v>41</v>
      </c>
      <c r="G1321" s="1" t="s">
        <v>147</v>
      </c>
    </row>
    <row r="1322" spans="1:7" x14ac:dyDescent="0.25">
      <c r="A1322" s="1" t="s">
        <v>144</v>
      </c>
      <c r="B1322" s="1" t="s">
        <v>380</v>
      </c>
      <c r="C1322" s="1" t="s">
        <v>447</v>
      </c>
      <c r="D1322" s="1" t="s">
        <v>29</v>
      </c>
      <c r="E1322" s="1" t="s">
        <v>30</v>
      </c>
      <c r="F1322" s="1" t="s">
        <v>41</v>
      </c>
      <c r="G1322" s="1" t="s">
        <v>147</v>
      </c>
    </row>
    <row r="1323" spans="1:7" x14ac:dyDescent="0.25">
      <c r="A1323" s="1" t="s">
        <v>144</v>
      </c>
      <c r="B1323" s="1" t="s">
        <v>380</v>
      </c>
      <c r="C1323" s="1" t="s">
        <v>448</v>
      </c>
      <c r="D1323" s="1" t="s">
        <v>29</v>
      </c>
      <c r="E1323" s="1" t="s">
        <v>30</v>
      </c>
      <c r="F1323" s="1" t="s">
        <v>41</v>
      </c>
      <c r="G1323" s="1" t="s">
        <v>147</v>
      </c>
    </row>
    <row r="1324" spans="1:7" x14ac:dyDescent="0.25">
      <c r="A1324" s="1" t="s">
        <v>144</v>
      </c>
      <c r="B1324" s="1" t="s">
        <v>380</v>
      </c>
      <c r="C1324" s="1" t="s">
        <v>449</v>
      </c>
      <c r="D1324" s="1" t="s">
        <v>29</v>
      </c>
      <c r="E1324" s="1" t="s">
        <v>30</v>
      </c>
      <c r="F1324" s="1" t="s">
        <v>41</v>
      </c>
      <c r="G1324" s="1" t="s">
        <v>147</v>
      </c>
    </row>
    <row r="1325" spans="1:7" x14ac:dyDescent="0.25">
      <c r="A1325" s="1" t="s">
        <v>144</v>
      </c>
      <c r="B1325" s="1" t="s">
        <v>380</v>
      </c>
      <c r="C1325" s="1" t="s">
        <v>450</v>
      </c>
      <c r="D1325" s="1" t="s">
        <v>29</v>
      </c>
      <c r="E1325" s="1" t="s">
        <v>30</v>
      </c>
      <c r="F1325" s="1" t="s">
        <v>41</v>
      </c>
      <c r="G1325" s="1" t="s">
        <v>147</v>
      </c>
    </row>
    <row r="1326" spans="1:7" x14ac:dyDescent="0.25">
      <c r="A1326" s="1" t="s">
        <v>144</v>
      </c>
      <c r="B1326" s="1" t="s">
        <v>380</v>
      </c>
      <c r="C1326" s="1" t="s">
        <v>451</v>
      </c>
      <c r="D1326" s="1" t="s">
        <v>29</v>
      </c>
      <c r="E1326" s="1" t="s">
        <v>30</v>
      </c>
      <c r="F1326" s="1" t="s">
        <v>41</v>
      </c>
      <c r="G1326" s="1" t="s">
        <v>147</v>
      </c>
    </row>
    <row r="1327" spans="1:7" x14ac:dyDescent="0.25">
      <c r="A1327" s="1" t="s">
        <v>144</v>
      </c>
      <c r="B1327" s="1" t="s">
        <v>380</v>
      </c>
      <c r="C1327" s="1" t="s">
        <v>557</v>
      </c>
      <c r="D1327" s="1" t="s">
        <v>29</v>
      </c>
      <c r="E1327" s="1" t="s">
        <v>30</v>
      </c>
      <c r="F1327" s="1" t="s">
        <v>41</v>
      </c>
      <c r="G1327" s="1" t="s">
        <v>147</v>
      </c>
    </row>
    <row r="1328" spans="1:7" x14ac:dyDescent="0.25">
      <c r="A1328" s="1" t="s">
        <v>144</v>
      </c>
      <c r="B1328" s="1" t="s">
        <v>380</v>
      </c>
      <c r="C1328" s="1" t="s">
        <v>558</v>
      </c>
      <c r="D1328" s="1" t="s">
        <v>29</v>
      </c>
      <c r="E1328" s="1" t="s">
        <v>30</v>
      </c>
      <c r="F1328" s="1" t="s">
        <v>41</v>
      </c>
      <c r="G1328" s="1" t="s">
        <v>147</v>
      </c>
    </row>
    <row r="1329" spans="1:7" x14ac:dyDescent="0.25">
      <c r="A1329" s="1" t="s">
        <v>144</v>
      </c>
      <c r="B1329" s="1" t="s">
        <v>380</v>
      </c>
      <c r="C1329" s="1" t="s">
        <v>559</v>
      </c>
      <c r="D1329" s="1" t="s">
        <v>29</v>
      </c>
      <c r="E1329" s="1" t="s">
        <v>30</v>
      </c>
      <c r="F1329" s="1" t="s">
        <v>41</v>
      </c>
      <c r="G1329" s="1" t="s">
        <v>147</v>
      </c>
    </row>
    <row r="1330" spans="1:7" x14ac:dyDescent="0.25">
      <c r="A1330" s="1" t="s">
        <v>144</v>
      </c>
      <c r="B1330" s="1" t="s">
        <v>380</v>
      </c>
      <c r="C1330" s="1" t="s">
        <v>560</v>
      </c>
      <c r="D1330" s="1" t="s">
        <v>29</v>
      </c>
      <c r="E1330" s="1" t="s">
        <v>30</v>
      </c>
      <c r="F1330" s="1" t="s">
        <v>41</v>
      </c>
      <c r="G1330" s="1" t="s">
        <v>147</v>
      </c>
    </row>
    <row r="1331" spans="1:7" x14ac:dyDescent="0.25">
      <c r="A1331" s="1" t="s">
        <v>144</v>
      </c>
      <c r="B1331" s="1" t="s">
        <v>380</v>
      </c>
      <c r="C1331" s="1" t="s">
        <v>726</v>
      </c>
      <c r="D1331" s="1" t="s">
        <v>29</v>
      </c>
      <c r="E1331" s="1" t="s">
        <v>30</v>
      </c>
      <c r="F1331" s="1" t="s">
        <v>41</v>
      </c>
      <c r="G1331" s="1" t="s">
        <v>147</v>
      </c>
    </row>
    <row r="1332" spans="1:7" x14ac:dyDescent="0.25">
      <c r="A1332" s="1" t="s">
        <v>144</v>
      </c>
      <c r="B1332" s="1" t="s">
        <v>380</v>
      </c>
      <c r="C1332" s="1" t="s">
        <v>727</v>
      </c>
      <c r="D1332" s="1" t="s">
        <v>29</v>
      </c>
      <c r="E1332" s="1" t="s">
        <v>30</v>
      </c>
      <c r="F1332" s="1" t="s">
        <v>41</v>
      </c>
      <c r="G1332" s="1" t="s">
        <v>147</v>
      </c>
    </row>
    <row r="1333" spans="1:7" x14ac:dyDescent="0.25">
      <c r="A1333" s="1" t="s">
        <v>144</v>
      </c>
      <c r="B1333" s="1" t="s">
        <v>380</v>
      </c>
      <c r="C1333" s="1" t="s">
        <v>728</v>
      </c>
      <c r="D1333" s="1" t="s">
        <v>29</v>
      </c>
      <c r="E1333" s="1" t="s">
        <v>30</v>
      </c>
      <c r="F1333" s="1" t="s">
        <v>41</v>
      </c>
      <c r="G1333" s="1" t="s">
        <v>147</v>
      </c>
    </row>
    <row r="1334" spans="1:7" x14ac:dyDescent="0.25">
      <c r="A1334" s="1" t="s">
        <v>144</v>
      </c>
      <c r="B1334" s="1" t="s">
        <v>380</v>
      </c>
      <c r="C1334" s="1" t="s">
        <v>729</v>
      </c>
      <c r="D1334" s="1" t="s">
        <v>29</v>
      </c>
      <c r="E1334" s="1" t="s">
        <v>30</v>
      </c>
      <c r="F1334" s="1" t="s">
        <v>41</v>
      </c>
      <c r="G1334" s="1" t="s">
        <v>147</v>
      </c>
    </row>
    <row r="1335" spans="1:7" x14ac:dyDescent="0.25">
      <c r="A1335" s="1" t="s">
        <v>144</v>
      </c>
      <c r="B1335" s="1" t="s">
        <v>380</v>
      </c>
      <c r="C1335" s="1" t="s">
        <v>730</v>
      </c>
      <c r="D1335" s="1" t="s">
        <v>29</v>
      </c>
      <c r="E1335" s="1" t="s">
        <v>30</v>
      </c>
      <c r="F1335" s="1" t="s">
        <v>41</v>
      </c>
      <c r="G1335" s="1" t="s">
        <v>147</v>
      </c>
    </row>
    <row r="1336" spans="1:7" x14ac:dyDescent="0.25">
      <c r="A1336" s="1" t="s">
        <v>144</v>
      </c>
      <c r="B1336" s="1" t="s">
        <v>380</v>
      </c>
      <c r="C1336" s="1" t="s">
        <v>731</v>
      </c>
      <c r="D1336" s="1" t="s">
        <v>29</v>
      </c>
      <c r="E1336" s="1" t="s">
        <v>30</v>
      </c>
      <c r="F1336" s="1" t="s">
        <v>41</v>
      </c>
      <c r="G1336" s="1" t="s">
        <v>147</v>
      </c>
    </row>
    <row r="1337" spans="1:7" x14ac:dyDescent="0.25">
      <c r="A1337" s="1" t="s">
        <v>144</v>
      </c>
      <c r="B1337" s="1" t="s">
        <v>380</v>
      </c>
      <c r="C1337" s="1" t="s">
        <v>732</v>
      </c>
      <c r="D1337" s="1" t="s">
        <v>29</v>
      </c>
      <c r="E1337" s="1" t="s">
        <v>30</v>
      </c>
      <c r="F1337" s="1" t="s">
        <v>41</v>
      </c>
      <c r="G1337" s="1" t="s">
        <v>147</v>
      </c>
    </row>
    <row r="1338" spans="1:7" x14ac:dyDescent="0.25">
      <c r="A1338" s="1" t="s">
        <v>144</v>
      </c>
      <c r="B1338" s="1" t="s">
        <v>380</v>
      </c>
      <c r="C1338" s="1" t="s">
        <v>733</v>
      </c>
      <c r="D1338" s="1" t="s">
        <v>29</v>
      </c>
      <c r="E1338" s="1" t="s">
        <v>30</v>
      </c>
      <c r="F1338" s="1" t="s">
        <v>41</v>
      </c>
      <c r="G1338" s="1" t="s">
        <v>147</v>
      </c>
    </row>
    <row r="1339" spans="1:7" x14ac:dyDescent="0.25">
      <c r="A1339" s="1" t="s">
        <v>144</v>
      </c>
      <c r="B1339" s="1" t="s">
        <v>380</v>
      </c>
      <c r="C1339" s="1" t="s">
        <v>734</v>
      </c>
      <c r="D1339" s="1" t="s">
        <v>29</v>
      </c>
      <c r="E1339" s="1" t="s">
        <v>30</v>
      </c>
      <c r="F1339" s="1" t="s">
        <v>41</v>
      </c>
      <c r="G1339" s="1" t="s">
        <v>147</v>
      </c>
    </row>
    <row r="1340" spans="1:7" x14ac:dyDescent="0.25">
      <c r="A1340" s="1" t="s">
        <v>144</v>
      </c>
      <c r="B1340" s="1" t="s">
        <v>380</v>
      </c>
      <c r="C1340" s="1" t="s">
        <v>799</v>
      </c>
      <c r="D1340" s="1" t="s">
        <v>29</v>
      </c>
      <c r="E1340" s="1" t="s">
        <v>30</v>
      </c>
      <c r="F1340" s="1" t="s">
        <v>41</v>
      </c>
      <c r="G1340" s="1" t="s">
        <v>147</v>
      </c>
    </row>
    <row r="1341" spans="1:7" x14ac:dyDescent="0.25">
      <c r="A1341" s="1" t="s">
        <v>144</v>
      </c>
      <c r="B1341" s="1" t="s">
        <v>380</v>
      </c>
      <c r="C1341" s="1" t="s">
        <v>800</v>
      </c>
      <c r="D1341" s="1" t="s">
        <v>29</v>
      </c>
      <c r="E1341" s="1" t="s">
        <v>30</v>
      </c>
      <c r="F1341" s="1" t="s">
        <v>41</v>
      </c>
      <c r="G1341" s="1" t="s">
        <v>147</v>
      </c>
    </row>
    <row r="1342" spans="1:7" x14ac:dyDescent="0.25">
      <c r="A1342" s="1" t="s">
        <v>144</v>
      </c>
      <c r="B1342" s="1" t="s">
        <v>380</v>
      </c>
      <c r="C1342" s="1" t="s">
        <v>801</v>
      </c>
      <c r="D1342" s="1" t="s">
        <v>29</v>
      </c>
      <c r="E1342" s="1" t="s">
        <v>30</v>
      </c>
      <c r="F1342" s="1" t="s">
        <v>41</v>
      </c>
      <c r="G1342" s="1" t="s">
        <v>147</v>
      </c>
    </row>
    <row r="1343" spans="1:7" x14ac:dyDescent="0.25">
      <c r="A1343" s="1" t="s">
        <v>144</v>
      </c>
      <c r="B1343" s="1" t="s">
        <v>380</v>
      </c>
      <c r="C1343" s="1" t="s">
        <v>802</v>
      </c>
      <c r="D1343" s="1" t="s">
        <v>29</v>
      </c>
      <c r="E1343" s="1" t="s">
        <v>30</v>
      </c>
      <c r="F1343" s="1" t="s">
        <v>41</v>
      </c>
      <c r="G1343" s="1" t="s">
        <v>147</v>
      </c>
    </row>
    <row r="1344" spans="1:7" x14ac:dyDescent="0.25">
      <c r="A1344" s="1" t="s">
        <v>144</v>
      </c>
      <c r="B1344" s="1" t="s">
        <v>380</v>
      </c>
      <c r="C1344" s="1" t="s">
        <v>803</v>
      </c>
      <c r="D1344" s="1" t="s">
        <v>29</v>
      </c>
      <c r="E1344" s="1" t="s">
        <v>30</v>
      </c>
      <c r="F1344" s="1" t="s">
        <v>41</v>
      </c>
      <c r="G1344" s="1" t="s">
        <v>147</v>
      </c>
    </row>
    <row r="1345" spans="1:7" x14ac:dyDescent="0.25">
      <c r="A1345" s="1" t="s">
        <v>144</v>
      </c>
      <c r="B1345" s="1" t="s">
        <v>380</v>
      </c>
      <c r="C1345" s="1" t="s">
        <v>804</v>
      </c>
      <c r="D1345" s="1" t="s">
        <v>29</v>
      </c>
      <c r="E1345" s="1" t="s">
        <v>30</v>
      </c>
      <c r="F1345" s="1" t="s">
        <v>41</v>
      </c>
      <c r="G1345" s="1" t="s">
        <v>147</v>
      </c>
    </row>
    <row r="1346" spans="1:7" x14ac:dyDescent="0.25">
      <c r="A1346" s="1" t="s">
        <v>144</v>
      </c>
      <c r="B1346" s="1" t="s">
        <v>380</v>
      </c>
      <c r="C1346" s="1" t="s">
        <v>805</v>
      </c>
      <c r="D1346" s="1" t="s">
        <v>29</v>
      </c>
      <c r="E1346" s="1" t="s">
        <v>30</v>
      </c>
      <c r="F1346" s="1" t="s">
        <v>41</v>
      </c>
      <c r="G1346" s="1" t="s">
        <v>147</v>
      </c>
    </row>
    <row r="1347" spans="1:7" x14ac:dyDescent="0.25">
      <c r="A1347" s="1" t="s">
        <v>144</v>
      </c>
      <c r="B1347" s="1" t="s">
        <v>380</v>
      </c>
      <c r="C1347" s="1" t="s">
        <v>806</v>
      </c>
      <c r="D1347" s="1" t="s">
        <v>29</v>
      </c>
      <c r="E1347" s="1" t="s">
        <v>30</v>
      </c>
      <c r="F1347" s="1" t="s">
        <v>41</v>
      </c>
      <c r="G1347" s="1" t="s">
        <v>147</v>
      </c>
    </row>
    <row r="1348" spans="1:7" x14ac:dyDescent="0.25">
      <c r="A1348" s="1" t="s">
        <v>144</v>
      </c>
      <c r="B1348" s="1" t="s">
        <v>380</v>
      </c>
      <c r="C1348" s="1" t="s">
        <v>807</v>
      </c>
      <c r="D1348" s="1" t="s">
        <v>29</v>
      </c>
      <c r="E1348" s="1" t="s">
        <v>30</v>
      </c>
      <c r="F1348" s="1" t="s">
        <v>41</v>
      </c>
      <c r="G1348" s="1" t="s">
        <v>147</v>
      </c>
    </row>
    <row r="1349" spans="1:7" x14ac:dyDescent="0.25">
      <c r="A1349" s="1" t="s">
        <v>144</v>
      </c>
      <c r="B1349" s="1" t="s">
        <v>380</v>
      </c>
      <c r="C1349" s="1" t="s">
        <v>808</v>
      </c>
      <c r="D1349" s="1" t="s">
        <v>29</v>
      </c>
      <c r="E1349" s="1" t="s">
        <v>30</v>
      </c>
      <c r="F1349" s="1" t="s">
        <v>41</v>
      </c>
      <c r="G1349" s="1" t="s">
        <v>147</v>
      </c>
    </row>
    <row r="1350" spans="1:7" x14ac:dyDescent="0.25">
      <c r="A1350" s="1" t="s">
        <v>144</v>
      </c>
      <c r="B1350" s="1" t="s">
        <v>380</v>
      </c>
      <c r="C1350" s="1" t="s">
        <v>811</v>
      </c>
      <c r="D1350" s="1" t="s">
        <v>29</v>
      </c>
      <c r="E1350" s="1" t="s">
        <v>30</v>
      </c>
      <c r="F1350" s="1" t="s">
        <v>41</v>
      </c>
      <c r="G1350" s="1" t="s">
        <v>147</v>
      </c>
    </row>
    <row r="1351" spans="1:7" x14ac:dyDescent="0.25">
      <c r="A1351" s="1" t="s">
        <v>144</v>
      </c>
      <c r="B1351" s="1" t="s">
        <v>380</v>
      </c>
      <c r="C1351" s="1" t="s">
        <v>812</v>
      </c>
      <c r="D1351" s="1" t="s">
        <v>29</v>
      </c>
      <c r="E1351" s="1" t="s">
        <v>30</v>
      </c>
      <c r="F1351" s="1" t="s">
        <v>41</v>
      </c>
      <c r="G1351" s="1" t="s">
        <v>147</v>
      </c>
    </row>
    <row r="1352" spans="1:7" x14ac:dyDescent="0.25">
      <c r="A1352" s="1" t="s">
        <v>144</v>
      </c>
      <c r="B1352" s="1" t="s">
        <v>380</v>
      </c>
      <c r="C1352" s="1" t="s">
        <v>813</v>
      </c>
      <c r="D1352" s="1" t="s">
        <v>29</v>
      </c>
      <c r="E1352" s="1" t="s">
        <v>30</v>
      </c>
      <c r="F1352" s="1" t="s">
        <v>41</v>
      </c>
      <c r="G1352" s="1" t="s">
        <v>147</v>
      </c>
    </row>
    <row r="1353" spans="1:7" x14ac:dyDescent="0.25">
      <c r="A1353" s="1" t="s">
        <v>144</v>
      </c>
      <c r="B1353" s="1" t="s">
        <v>380</v>
      </c>
      <c r="C1353" s="1" t="s">
        <v>814</v>
      </c>
      <c r="D1353" s="1" t="s">
        <v>29</v>
      </c>
      <c r="E1353" s="1" t="s">
        <v>30</v>
      </c>
      <c r="F1353" s="1" t="s">
        <v>41</v>
      </c>
      <c r="G1353" s="1" t="s">
        <v>147</v>
      </c>
    </row>
    <row r="1354" spans="1:7" x14ac:dyDescent="0.25">
      <c r="A1354" s="1" t="s">
        <v>144</v>
      </c>
      <c r="B1354" s="1" t="s">
        <v>380</v>
      </c>
      <c r="C1354" s="1" t="s">
        <v>821</v>
      </c>
      <c r="D1354" s="1" t="s">
        <v>29</v>
      </c>
      <c r="E1354" s="1" t="s">
        <v>30</v>
      </c>
      <c r="F1354" s="1" t="s">
        <v>41</v>
      </c>
      <c r="G1354" s="1" t="s">
        <v>147</v>
      </c>
    </row>
    <row r="1355" spans="1:7" x14ac:dyDescent="0.25">
      <c r="A1355" s="1" t="s">
        <v>144</v>
      </c>
      <c r="B1355" s="1" t="s">
        <v>380</v>
      </c>
      <c r="C1355" s="1" t="s">
        <v>822</v>
      </c>
      <c r="D1355" s="1" t="s">
        <v>29</v>
      </c>
      <c r="E1355" s="1" t="s">
        <v>30</v>
      </c>
      <c r="F1355" s="1" t="s">
        <v>41</v>
      </c>
      <c r="G1355" s="1" t="s">
        <v>147</v>
      </c>
    </row>
    <row r="1356" spans="1:7" x14ac:dyDescent="0.25">
      <c r="A1356" s="1" t="s">
        <v>144</v>
      </c>
      <c r="B1356" s="1" t="s">
        <v>380</v>
      </c>
      <c r="C1356" s="1" t="s">
        <v>823</v>
      </c>
      <c r="D1356" s="1" t="s">
        <v>29</v>
      </c>
      <c r="E1356" s="1" t="s">
        <v>30</v>
      </c>
      <c r="F1356" s="1" t="s">
        <v>41</v>
      </c>
      <c r="G1356" s="1" t="s">
        <v>147</v>
      </c>
    </row>
    <row r="1357" spans="1:7" x14ac:dyDescent="0.25">
      <c r="A1357" s="1" t="s">
        <v>144</v>
      </c>
      <c r="B1357" s="1" t="s">
        <v>380</v>
      </c>
      <c r="C1357" s="1" t="s">
        <v>824</v>
      </c>
      <c r="D1357" s="1" t="s">
        <v>29</v>
      </c>
      <c r="E1357" s="1" t="s">
        <v>30</v>
      </c>
      <c r="F1357" s="1" t="s">
        <v>41</v>
      </c>
      <c r="G1357" s="1" t="s">
        <v>147</v>
      </c>
    </row>
    <row r="1358" spans="1:7" x14ac:dyDescent="0.25">
      <c r="A1358" s="1" t="s">
        <v>144</v>
      </c>
      <c r="B1358" s="1" t="s">
        <v>380</v>
      </c>
      <c r="C1358" s="1" t="s">
        <v>825</v>
      </c>
      <c r="D1358" s="1" t="s">
        <v>29</v>
      </c>
      <c r="E1358" s="1" t="s">
        <v>30</v>
      </c>
      <c r="F1358" s="1" t="s">
        <v>41</v>
      </c>
      <c r="G1358" s="1" t="s">
        <v>147</v>
      </c>
    </row>
    <row r="1359" spans="1:7" x14ac:dyDescent="0.25">
      <c r="A1359" s="1" t="s">
        <v>144</v>
      </c>
      <c r="B1359" s="1" t="s">
        <v>380</v>
      </c>
      <c r="C1359" s="1" t="s">
        <v>826</v>
      </c>
      <c r="D1359" s="1" t="s">
        <v>29</v>
      </c>
      <c r="E1359" s="1" t="s">
        <v>30</v>
      </c>
      <c r="F1359" s="1" t="s">
        <v>41</v>
      </c>
      <c r="G1359" s="1" t="s">
        <v>147</v>
      </c>
    </row>
    <row r="1360" spans="1:7" x14ac:dyDescent="0.25">
      <c r="A1360" s="1" t="s">
        <v>144</v>
      </c>
      <c r="B1360" s="1" t="s">
        <v>380</v>
      </c>
      <c r="C1360" s="1" t="s">
        <v>827</v>
      </c>
      <c r="D1360" s="1" t="s">
        <v>29</v>
      </c>
      <c r="E1360" s="1" t="s">
        <v>30</v>
      </c>
      <c r="F1360" s="1" t="s">
        <v>41</v>
      </c>
      <c r="G1360" s="1" t="s">
        <v>147</v>
      </c>
    </row>
    <row r="1361" spans="1:7" x14ac:dyDescent="0.25">
      <c r="A1361" s="1" t="s">
        <v>144</v>
      </c>
      <c r="B1361" s="1" t="s">
        <v>380</v>
      </c>
      <c r="C1361" s="1" t="s">
        <v>828</v>
      </c>
      <c r="D1361" s="1" t="s">
        <v>29</v>
      </c>
      <c r="E1361" s="1" t="s">
        <v>30</v>
      </c>
      <c r="F1361" s="1" t="s">
        <v>41</v>
      </c>
      <c r="G1361" s="1" t="s">
        <v>147</v>
      </c>
    </row>
    <row r="1362" spans="1:7" x14ac:dyDescent="0.25">
      <c r="A1362" s="1" t="s">
        <v>144</v>
      </c>
      <c r="B1362" s="1" t="s">
        <v>380</v>
      </c>
      <c r="C1362" s="1" t="s">
        <v>829</v>
      </c>
      <c r="D1362" s="1" t="s">
        <v>29</v>
      </c>
      <c r="E1362" s="1" t="s">
        <v>30</v>
      </c>
      <c r="F1362" s="1" t="s">
        <v>41</v>
      </c>
      <c r="G1362" s="1" t="s">
        <v>147</v>
      </c>
    </row>
    <row r="1363" spans="1:7" x14ac:dyDescent="0.25">
      <c r="A1363" s="1" t="s">
        <v>144</v>
      </c>
      <c r="B1363" s="1" t="s">
        <v>380</v>
      </c>
      <c r="C1363" s="1" t="s">
        <v>830</v>
      </c>
      <c r="D1363" s="1" t="s">
        <v>29</v>
      </c>
      <c r="E1363" s="1" t="s">
        <v>30</v>
      </c>
      <c r="F1363" s="1" t="s">
        <v>41</v>
      </c>
      <c r="G1363" s="1" t="s">
        <v>147</v>
      </c>
    </row>
    <row r="1364" spans="1:7" x14ac:dyDescent="0.25">
      <c r="A1364" s="1" t="s">
        <v>144</v>
      </c>
      <c r="B1364" s="1" t="s">
        <v>380</v>
      </c>
      <c r="C1364" s="1" t="s">
        <v>1123</v>
      </c>
      <c r="D1364" s="1" t="s">
        <v>29</v>
      </c>
      <c r="E1364" s="1" t="s">
        <v>30</v>
      </c>
      <c r="F1364" s="1" t="s">
        <v>41</v>
      </c>
      <c r="G1364" s="1" t="s">
        <v>147</v>
      </c>
    </row>
    <row r="1365" spans="1:7" x14ac:dyDescent="0.25">
      <c r="A1365" s="1" t="s">
        <v>144</v>
      </c>
      <c r="B1365" s="1" t="s">
        <v>380</v>
      </c>
      <c r="C1365" s="1" t="s">
        <v>1124</v>
      </c>
      <c r="D1365" s="1" t="s">
        <v>29</v>
      </c>
      <c r="E1365" s="1" t="s">
        <v>30</v>
      </c>
      <c r="F1365" s="1" t="s">
        <v>41</v>
      </c>
      <c r="G1365" s="1" t="s">
        <v>147</v>
      </c>
    </row>
    <row r="1366" spans="1:7" x14ac:dyDescent="0.25">
      <c r="A1366" s="1" t="s">
        <v>144</v>
      </c>
      <c r="B1366" s="1" t="s">
        <v>380</v>
      </c>
      <c r="C1366" s="1" t="s">
        <v>1125</v>
      </c>
      <c r="D1366" s="1" t="s">
        <v>29</v>
      </c>
      <c r="E1366" s="1" t="s">
        <v>30</v>
      </c>
      <c r="F1366" s="1" t="s">
        <v>41</v>
      </c>
      <c r="G1366" s="1" t="s">
        <v>147</v>
      </c>
    </row>
    <row r="1367" spans="1:7" x14ac:dyDescent="0.25">
      <c r="A1367" s="1" t="s">
        <v>144</v>
      </c>
      <c r="B1367" s="1" t="s">
        <v>380</v>
      </c>
      <c r="C1367" s="1" t="s">
        <v>1126</v>
      </c>
      <c r="D1367" s="1" t="s">
        <v>29</v>
      </c>
      <c r="E1367" s="1" t="s">
        <v>30</v>
      </c>
      <c r="F1367" s="1" t="s">
        <v>41</v>
      </c>
      <c r="G1367" s="1" t="s">
        <v>147</v>
      </c>
    </row>
    <row r="1368" spans="1:7" x14ac:dyDescent="0.25">
      <c r="A1368" s="1" t="s">
        <v>144</v>
      </c>
      <c r="B1368" s="1" t="s">
        <v>380</v>
      </c>
      <c r="C1368" s="1" t="s">
        <v>835</v>
      </c>
      <c r="D1368" s="1" t="s">
        <v>29</v>
      </c>
      <c r="E1368" s="1" t="s">
        <v>30</v>
      </c>
      <c r="F1368" s="1" t="s">
        <v>41</v>
      </c>
      <c r="G1368" s="1" t="s">
        <v>147</v>
      </c>
    </row>
    <row r="1369" spans="1:7" x14ac:dyDescent="0.25">
      <c r="A1369" s="1" t="s">
        <v>144</v>
      </c>
      <c r="B1369" s="1" t="s">
        <v>380</v>
      </c>
      <c r="C1369" s="1" t="s">
        <v>836</v>
      </c>
      <c r="D1369" s="1" t="s">
        <v>29</v>
      </c>
      <c r="E1369" s="1" t="s">
        <v>30</v>
      </c>
      <c r="F1369" s="1" t="s">
        <v>41</v>
      </c>
      <c r="G1369" s="1" t="s">
        <v>147</v>
      </c>
    </row>
    <row r="1370" spans="1:7" x14ac:dyDescent="0.25">
      <c r="A1370" s="1" t="s">
        <v>144</v>
      </c>
      <c r="B1370" s="1" t="s">
        <v>380</v>
      </c>
      <c r="C1370" s="1" t="s">
        <v>837</v>
      </c>
      <c r="D1370" s="1" t="s">
        <v>29</v>
      </c>
      <c r="E1370" s="1" t="s">
        <v>30</v>
      </c>
      <c r="F1370" s="1" t="s">
        <v>41</v>
      </c>
      <c r="G1370" s="1" t="s">
        <v>147</v>
      </c>
    </row>
    <row r="1371" spans="1:7" x14ac:dyDescent="0.25">
      <c r="A1371" s="1" t="s">
        <v>144</v>
      </c>
      <c r="B1371" s="1" t="s">
        <v>380</v>
      </c>
      <c r="C1371" s="1" t="s">
        <v>838</v>
      </c>
      <c r="D1371" s="1" t="s">
        <v>29</v>
      </c>
      <c r="E1371" s="1" t="s">
        <v>30</v>
      </c>
      <c r="F1371" s="1" t="s">
        <v>41</v>
      </c>
      <c r="G1371" s="1" t="s">
        <v>147</v>
      </c>
    </row>
    <row r="1372" spans="1:7" x14ac:dyDescent="0.25">
      <c r="A1372" s="1" t="s">
        <v>144</v>
      </c>
      <c r="B1372" s="1" t="s">
        <v>380</v>
      </c>
      <c r="C1372" s="1" t="s">
        <v>839</v>
      </c>
      <c r="D1372" s="1" t="s">
        <v>29</v>
      </c>
      <c r="E1372" s="1" t="s">
        <v>30</v>
      </c>
      <c r="F1372" s="1" t="s">
        <v>41</v>
      </c>
      <c r="G1372" s="1" t="s">
        <v>147</v>
      </c>
    </row>
    <row r="1373" spans="1:7" x14ac:dyDescent="0.25">
      <c r="A1373" s="1" t="s">
        <v>144</v>
      </c>
      <c r="B1373" s="1" t="s">
        <v>380</v>
      </c>
      <c r="C1373" s="1" t="s">
        <v>840</v>
      </c>
      <c r="D1373" s="1" t="s">
        <v>29</v>
      </c>
      <c r="E1373" s="1" t="s">
        <v>30</v>
      </c>
      <c r="F1373" s="1" t="s">
        <v>41</v>
      </c>
      <c r="G1373" s="1" t="s">
        <v>147</v>
      </c>
    </row>
    <row r="1374" spans="1:7" x14ac:dyDescent="0.25">
      <c r="A1374" s="1" t="s">
        <v>144</v>
      </c>
      <c r="B1374" s="1" t="s">
        <v>380</v>
      </c>
      <c r="C1374" s="1" t="s">
        <v>841</v>
      </c>
      <c r="D1374" s="1" t="s">
        <v>29</v>
      </c>
      <c r="E1374" s="1" t="s">
        <v>30</v>
      </c>
      <c r="F1374" s="1" t="s">
        <v>41</v>
      </c>
      <c r="G1374" s="1" t="s">
        <v>147</v>
      </c>
    </row>
    <row r="1375" spans="1:7" x14ac:dyDescent="0.25">
      <c r="A1375" s="1" t="s">
        <v>144</v>
      </c>
      <c r="B1375" s="1" t="s">
        <v>380</v>
      </c>
      <c r="C1375" s="1" t="s">
        <v>842</v>
      </c>
      <c r="D1375" s="1" t="s">
        <v>29</v>
      </c>
      <c r="E1375" s="1" t="s">
        <v>30</v>
      </c>
      <c r="F1375" s="1" t="s">
        <v>41</v>
      </c>
      <c r="G1375" s="1" t="s">
        <v>147</v>
      </c>
    </row>
    <row r="1376" spans="1:7" x14ac:dyDescent="0.25">
      <c r="A1376" s="1" t="s">
        <v>144</v>
      </c>
      <c r="B1376" s="1" t="s">
        <v>380</v>
      </c>
      <c r="C1376" s="1" t="s">
        <v>843</v>
      </c>
      <c r="D1376" s="1" t="s">
        <v>29</v>
      </c>
      <c r="E1376" s="1" t="s">
        <v>30</v>
      </c>
      <c r="F1376" s="1" t="s">
        <v>41</v>
      </c>
      <c r="G1376" s="1" t="s">
        <v>147</v>
      </c>
    </row>
    <row r="1377" spans="1:7" x14ac:dyDescent="0.25">
      <c r="A1377" s="1" t="s">
        <v>144</v>
      </c>
      <c r="B1377" s="1" t="s">
        <v>380</v>
      </c>
      <c r="C1377" s="1" t="s">
        <v>844</v>
      </c>
      <c r="D1377" s="1" t="s">
        <v>29</v>
      </c>
      <c r="E1377" s="1" t="s">
        <v>30</v>
      </c>
      <c r="F1377" s="1" t="s">
        <v>41</v>
      </c>
      <c r="G1377" s="1" t="s">
        <v>147</v>
      </c>
    </row>
    <row r="1378" spans="1:7" x14ac:dyDescent="0.25">
      <c r="A1378" s="1" t="s">
        <v>144</v>
      </c>
      <c r="B1378" s="1" t="s">
        <v>380</v>
      </c>
      <c r="C1378" s="1" t="s">
        <v>845</v>
      </c>
      <c r="D1378" s="1" t="s">
        <v>29</v>
      </c>
      <c r="E1378" s="1" t="s">
        <v>30</v>
      </c>
      <c r="F1378" s="1" t="s">
        <v>41</v>
      </c>
      <c r="G1378" s="1" t="s">
        <v>147</v>
      </c>
    </row>
    <row r="1379" spans="1:7" x14ac:dyDescent="0.25">
      <c r="A1379" s="1" t="s">
        <v>144</v>
      </c>
      <c r="B1379" s="1" t="s">
        <v>380</v>
      </c>
      <c r="C1379" s="1" t="s">
        <v>846</v>
      </c>
      <c r="D1379" s="1" t="s">
        <v>29</v>
      </c>
      <c r="E1379" s="1" t="s">
        <v>30</v>
      </c>
      <c r="F1379" s="1" t="s">
        <v>41</v>
      </c>
      <c r="G1379" s="1" t="s">
        <v>147</v>
      </c>
    </row>
    <row r="1380" spans="1:7" x14ac:dyDescent="0.25">
      <c r="A1380" s="1" t="s">
        <v>144</v>
      </c>
      <c r="B1380" s="1" t="s">
        <v>380</v>
      </c>
      <c r="C1380" s="1" t="s">
        <v>847</v>
      </c>
      <c r="D1380" s="1" t="s">
        <v>29</v>
      </c>
      <c r="E1380" s="1" t="s">
        <v>30</v>
      </c>
      <c r="F1380" s="1" t="s">
        <v>41</v>
      </c>
      <c r="G1380" s="1" t="s">
        <v>147</v>
      </c>
    </row>
    <row r="1381" spans="1:7" x14ac:dyDescent="0.25">
      <c r="A1381" s="1" t="s">
        <v>144</v>
      </c>
      <c r="B1381" s="1" t="s">
        <v>380</v>
      </c>
      <c r="C1381" s="1" t="s">
        <v>848</v>
      </c>
      <c r="D1381" s="1" t="s">
        <v>29</v>
      </c>
      <c r="E1381" s="1" t="s">
        <v>30</v>
      </c>
      <c r="F1381" s="1" t="s">
        <v>41</v>
      </c>
      <c r="G1381" s="1" t="s">
        <v>147</v>
      </c>
    </row>
    <row r="1382" spans="1:7" x14ac:dyDescent="0.25">
      <c r="A1382" s="1" t="s">
        <v>144</v>
      </c>
      <c r="B1382" s="1" t="s">
        <v>380</v>
      </c>
      <c r="C1382" s="1" t="s">
        <v>849</v>
      </c>
      <c r="D1382" s="1" t="s">
        <v>29</v>
      </c>
      <c r="E1382" s="1" t="s">
        <v>30</v>
      </c>
      <c r="F1382" s="1" t="s">
        <v>41</v>
      </c>
      <c r="G1382" s="1" t="s">
        <v>147</v>
      </c>
    </row>
    <row r="1383" spans="1:7" x14ac:dyDescent="0.25">
      <c r="A1383" s="1" t="s">
        <v>144</v>
      </c>
      <c r="B1383" s="1" t="s">
        <v>380</v>
      </c>
      <c r="C1383" s="1" t="s">
        <v>1127</v>
      </c>
      <c r="D1383" s="1" t="s">
        <v>29</v>
      </c>
      <c r="E1383" s="1" t="s">
        <v>30</v>
      </c>
      <c r="F1383" s="1" t="s">
        <v>41</v>
      </c>
      <c r="G1383" s="1" t="s">
        <v>147</v>
      </c>
    </row>
    <row r="1384" spans="1:7" x14ac:dyDescent="0.25">
      <c r="A1384" s="1" t="s">
        <v>144</v>
      </c>
      <c r="B1384" s="1" t="s">
        <v>380</v>
      </c>
      <c r="C1384" s="1" t="s">
        <v>1128</v>
      </c>
      <c r="D1384" s="1" t="s">
        <v>29</v>
      </c>
      <c r="E1384" s="1" t="s">
        <v>30</v>
      </c>
      <c r="F1384" s="1" t="s">
        <v>41</v>
      </c>
      <c r="G1384" s="1" t="s">
        <v>147</v>
      </c>
    </row>
    <row r="1385" spans="1:7" x14ac:dyDescent="0.25">
      <c r="A1385" s="1" t="s">
        <v>144</v>
      </c>
      <c r="B1385" s="1" t="s">
        <v>380</v>
      </c>
      <c r="C1385" s="1" t="s">
        <v>1129</v>
      </c>
      <c r="D1385" s="1" t="s">
        <v>29</v>
      </c>
      <c r="E1385" s="1" t="s">
        <v>30</v>
      </c>
      <c r="F1385" s="1" t="s">
        <v>41</v>
      </c>
      <c r="G1385" s="1" t="s">
        <v>147</v>
      </c>
    </row>
    <row r="1386" spans="1:7" x14ac:dyDescent="0.25">
      <c r="A1386" s="1" t="s">
        <v>144</v>
      </c>
      <c r="B1386" s="1" t="s">
        <v>380</v>
      </c>
      <c r="C1386" s="1" t="s">
        <v>1130</v>
      </c>
      <c r="D1386" s="1" t="s">
        <v>29</v>
      </c>
      <c r="E1386" s="1" t="s">
        <v>30</v>
      </c>
      <c r="F1386" s="1" t="s">
        <v>41</v>
      </c>
      <c r="G1386" s="1" t="s">
        <v>147</v>
      </c>
    </row>
    <row r="1387" spans="1:7" x14ac:dyDescent="0.25">
      <c r="A1387" s="1" t="s">
        <v>144</v>
      </c>
      <c r="B1387" s="1" t="s">
        <v>380</v>
      </c>
      <c r="C1387" s="1" t="s">
        <v>1131</v>
      </c>
      <c r="D1387" s="1" t="s">
        <v>29</v>
      </c>
      <c r="E1387" s="1" t="s">
        <v>30</v>
      </c>
      <c r="F1387" s="1" t="s">
        <v>41</v>
      </c>
      <c r="G1387" s="1" t="s">
        <v>147</v>
      </c>
    </row>
    <row r="1388" spans="1:7" x14ac:dyDescent="0.25">
      <c r="A1388" s="1" t="s">
        <v>144</v>
      </c>
      <c r="B1388" s="1" t="s">
        <v>380</v>
      </c>
      <c r="C1388" s="1" t="s">
        <v>1132</v>
      </c>
      <c r="D1388" s="1" t="s">
        <v>29</v>
      </c>
      <c r="E1388" s="1" t="s">
        <v>30</v>
      </c>
      <c r="F1388" s="1" t="s">
        <v>41</v>
      </c>
      <c r="G1388" s="1" t="s">
        <v>147</v>
      </c>
    </row>
    <row r="1389" spans="1:7" x14ac:dyDescent="0.25">
      <c r="A1389" s="1" t="s">
        <v>144</v>
      </c>
      <c r="B1389" s="1" t="s">
        <v>380</v>
      </c>
      <c r="C1389" s="1" t="s">
        <v>1133</v>
      </c>
      <c r="D1389" s="1" t="s">
        <v>29</v>
      </c>
      <c r="E1389" s="1" t="s">
        <v>30</v>
      </c>
      <c r="F1389" s="1" t="s">
        <v>41</v>
      </c>
      <c r="G1389" s="1" t="s">
        <v>147</v>
      </c>
    </row>
    <row r="1390" spans="1:7" x14ac:dyDescent="0.25">
      <c r="A1390" s="1" t="s">
        <v>144</v>
      </c>
      <c r="B1390" s="1" t="s">
        <v>380</v>
      </c>
      <c r="C1390" s="1" t="s">
        <v>1134</v>
      </c>
      <c r="D1390" s="1" t="s">
        <v>29</v>
      </c>
      <c r="E1390" s="1" t="s">
        <v>30</v>
      </c>
      <c r="F1390" s="1" t="s">
        <v>41</v>
      </c>
      <c r="G1390" s="1" t="s">
        <v>147</v>
      </c>
    </row>
    <row r="1391" spans="1:7" x14ac:dyDescent="0.25">
      <c r="A1391" s="1" t="s">
        <v>144</v>
      </c>
      <c r="B1391" s="1" t="s">
        <v>380</v>
      </c>
      <c r="C1391" s="1" t="s">
        <v>1135</v>
      </c>
      <c r="D1391" s="1" t="s">
        <v>29</v>
      </c>
      <c r="E1391" s="1" t="s">
        <v>30</v>
      </c>
      <c r="F1391" s="1" t="s">
        <v>41</v>
      </c>
      <c r="G1391" s="1" t="s">
        <v>147</v>
      </c>
    </row>
    <row r="1392" spans="1:7" x14ac:dyDescent="0.25">
      <c r="A1392" s="1" t="s">
        <v>144</v>
      </c>
      <c r="B1392" s="1" t="s">
        <v>380</v>
      </c>
      <c r="C1392" s="1" t="s">
        <v>859</v>
      </c>
      <c r="D1392" s="1" t="s">
        <v>29</v>
      </c>
      <c r="E1392" s="1" t="s">
        <v>30</v>
      </c>
      <c r="F1392" s="1" t="s">
        <v>41</v>
      </c>
      <c r="G1392" s="1" t="s">
        <v>147</v>
      </c>
    </row>
    <row r="1393" spans="1:7" x14ac:dyDescent="0.25">
      <c r="A1393" s="1" t="s">
        <v>144</v>
      </c>
      <c r="B1393" s="1" t="s">
        <v>380</v>
      </c>
      <c r="C1393" s="1" t="s">
        <v>860</v>
      </c>
      <c r="D1393" s="1" t="s">
        <v>29</v>
      </c>
      <c r="E1393" s="1" t="s">
        <v>30</v>
      </c>
      <c r="F1393" s="1" t="s">
        <v>41</v>
      </c>
      <c r="G1393" s="1" t="s">
        <v>147</v>
      </c>
    </row>
    <row r="1394" spans="1:7" x14ac:dyDescent="0.25">
      <c r="A1394" s="1" t="s">
        <v>144</v>
      </c>
      <c r="B1394" s="1" t="s">
        <v>380</v>
      </c>
      <c r="C1394" s="1" t="s">
        <v>861</v>
      </c>
      <c r="D1394" s="1" t="s">
        <v>29</v>
      </c>
      <c r="E1394" s="1" t="s">
        <v>30</v>
      </c>
      <c r="F1394" s="1" t="s">
        <v>41</v>
      </c>
      <c r="G1394" s="1" t="s">
        <v>147</v>
      </c>
    </row>
    <row r="1395" spans="1:7" x14ac:dyDescent="0.25">
      <c r="A1395" s="1" t="s">
        <v>144</v>
      </c>
      <c r="B1395" s="1" t="s">
        <v>380</v>
      </c>
      <c r="C1395" s="1" t="s">
        <v>862</v>
      </c>
      <c r="D1395" s="1" t="s">
        <v>29</v>
      </c>
      <c r="E1395" s="1" t="s">
        <v>30</v>
      </c>
      <c r="F1395" s="1" t="s">
        <v>41</v>
      </c>
      <c r="G1395" s="1" t="s">
        <v>147</v>
      </c>
    </row>
    <row r="1396" spans="1:7" x14ac:dyDescent="0.25">
      <c r="A1396" s="1" t="s">
        <v>144</v>
      </c>
      <c r="B1396" s="1" t="s">
        <v>380</v>
      </c>
      <c r="C1396" s="1" t="s">
        <v>863</v>
      </c>
      <c r="D1396" s="1" t="s">
        <v>29</v>
      </c>
      <c r="E1396" s="1" t="s">
        <v>30</v>
      </c>
      <c r="F1396" s="1" t="s">
        <v>41</v>
      </c>
      <c r="G1396" s="1" t="s">
        <v>147</v>
      </c>
    </row>
    <row r="1397" spans="1:7" x14ac:dyDescent="0.25">
      <c r="A1397" s="1" t="s">
        <v>144</v>
      </c>
      <c r="B1397" s="1" t="s">
        <v>380</v>
      </c>
      <c r="C1397" s="1" t="s">
        <v>864</v>
      </c>
      <c r="D1397" s="1" t="s">
        <v>29</v>
      </c>
      <c r="E1397" s="1" t="s">
        <v>30</v>
      </c>
      <c r="F1397" s="1" t="s">
        <v>41</v>
      </c>
      <c r="G1397" s="1" t="s">
        <v>147</v>
      </c>
    </row>
    <row r="1398" spans="1:7" x14ac:dyDescent="0.25">
      <c r="A1398" s="1" t="s">
        <v>144</v>
      </c>
      <c r="B1398" s="1" t="s">
        <v>380</v>
      </c>
      <c r="C1398" s="1" t="s">
        <v>1136</v>
      </c>
      <c r="D1398" s="1" t="s">
        <v>29</v>
      </c>
      <c r="E1398" s="1" t="s">
        <v>30</v>
      </c>
      <c r="F1398" s="1" t="s">
        <v>41</v>
      </c>
      <c r="G1398" s="1" t="s">
        <v>147</v>
      </c>
    </row>
    <row r="1399" spans="1:7" x14ac:dyDescent="0.25">
      <c r="A1399" s="1" t="s">
        <v>144</v>
      </c>
      <c r="B1399" s="1" t="s">
        <v>380</v>
      </c>
      <c r="C1399" s="1" t="s">
        <v>865</v>
      </c>
      <c r="D1399" s="1" t="s">
        <v>29</v>
      </c>
      <c r="E1399" s="1" t="s">
        <v>30</v>
      </c>
      <c r="F1399" s="1" t="s">
        <v>41</v>
      </c>
      <c r="G1399" s="1" t="s">
        <v>147</v>
      </c>
    </row>
    <row r="1400" spans="1:7" x14ac:dyDescent="0.25">
      <c r="A1400" s="1" t="s">
        <v>144</v>
      </c>
      <c r="B1400" s="1" t="s">
        <v>380</v>
      </c>
      <c r="C1400" s="1" t="s">
        <v>866</v>
      </c>
      <c r="D1400" s="1" t="s">
        <v>29</v>
      </c>
      <c r="E1400" s="1" t="s">
        <v>30</v>
      </c>
      <c r="F1400" s="1" t="s">
        <v>41</v>
      </c>
      <c r="G1400" s="1" t="s">
        <v>147</v>
      </c>
    </row>
    <row r="1401" spans="1:7" x14ac:dyDescent="0.25">
      <c r="A1401" s="1" t="s">
        <v>144</v>
      </c>
      <c r="B1401" s="1" t="s">
        <v>380</v>
      </c>
      <c r="C1401" s="1" t="s">
        <v>867</v>
      </c>
      <c r="D1401" s="1" t="s">
        <v>29</v>
      </c>
      <c r="E1401" s="1" t="s">
        <v>30</v>
      </c>
      <c r="F1401" s="1" t="s">
        <v>41</v>
      </c>
      <c r="G1401" s="1" t="s">
        <v>147</v>
      </c>
    </row>
    <row r="1402" spans="1:7" x14ac:dyDescent="0.25">
      <c r="A1402" s="1" t="s">
        <v>144</v>
      </c>
      <c r="B1402" s="1" t="s">
        <v>380</v>
      </c>
      <c r="C1402" s="1" t="s">
        <v>1137</v>
      </c>
      <c r="D1402" s="1" t="s">
        <v>29</v>
      </c>
      <c r="E1402" s="1" t="s">
        <v>30</v>
      </c>
      <c r="F1402" s="1" t="s">
        <v>41</v>
      </c>
      <c r="G1402" s="1" t="s">
        <v>147</v>
      </c>
    </row>
    <row r="1403" spans="1:7" x14ac:dyDescent="0.25">
      <c r="A1403" s="1" t="s">
        <v>144</v>
      </c>
      <c r="B1403" s="1" t="s">
        <v>380</v>
      </c>
      <c r="C1403" s="1" t="s">
        <v>1138</v>
      </c>
      <c r="D1403" s="1" t="s">
        <v>29</v>
      </c>
      <c r="E1403" s="1" t="s">
        <v>30</v>
      </c>
      <c r="F1403" s="1" t="s">
        <v>41</v>
      </c>
      <c r="G1403" s="1" t="s">
        <v>147</v>
      </c>
    </row>
    <row r="1404" spans="1:7" x14ac:dyDescent="0.25">
      <c r="A1404" s="1" t="s">
        <v>144</v>
      </c>
      <c r="B1404" s="1" t="s">
        <v>380</v>
      </c>
      <c r="C1404" s="1" t="s">
        <v>1139</v>
      </c>
      <c r="D1404" s="1" t="s">
        <v>29</v>
      </c>
      <c r="E1404" s="1" t="s">
        <v>30</v>
      </c>
      <c r="F1404" s="1" t="s">
        <v>41</v>
      </c>
      <c r="G1404" s="1" t="s">
        <v>147</v>
      </c>
    </row>
    <row r="1405" spans="1:7" x14ac:dyDescent="0.25">
      <c r="A1405" s="1" t="s">
        <v>144</v>
      </c>
      <c r="B1405" s="1" t="s">
        <v>380</v>
      </c>
      <c r="C1405" s="1" t="s">
        <v>1140</v>
      </c>
      <c r="D1405" s="1" t="s">
        <v>29</v>
      </c>
      <c r="E1405" s="1" t="s">
        <v>30</v>
      </c>
      <c r="F1405" s="1" t="s">
        <v>41</v>
      </c>
      <c r="G1405" s="1" t="s">
        <v>147</v>
      </c>
    </row>
    <row r="1406" spans="1:7" x14ac:dyDescent="0.25">
      <c r="A1406" s="1" t="s">
        <v>144</v>
      </c>
      <c r="B1406" s="1" t="s">
        <v>380</v>
      </c>
      <c r="C1406" s="1" t="s">
        <v>1141</v>
      </c>
      <c r="D1406" s="1" t="s">
        <v>29</v>
      </c>
      <c r="E1406" s="1" t="s">
        <v>30</v>
      </c>
      <c r="F1406" s="1" t="s">
        <v>41</v>
      </c>
      <c r="G1406" s="1" t="s">
        <v>147</v>
      </c>
    </row>
    <row r="1407" spans="1:7" x14ac:dyDescent="0.25">
      <c r="A1407" s="1" t="s">
        <v>144</v>
      </c>
      <c r="B1407" s="1" t="s">
        <v>380</v>
      </c>
      <c r="C1407" s="1" t="s">
        <v>1142</v>
      </c>
      <c r="D1407" s="1" t="s">
        <v>29</v>
      </c>
      <c r="E1407" s="1" t="s">
        <v>30</v>
      </c>
      <c r="F1407" s="1" t="s">
        <v>41</v>
      </c>
      <c r="G1407" s="1" t="s">
        <v>147</v>
      </c>
    </row>
    <row r="1408" spans="1:7" x14ac:dyDescent="0.25">
      <c r="A1408" s="1" t="s">
        <v>144</v>
      </c>
      <c r="B1408" s="1" t="s">
        <v>380</v>
      </c>
      <c r="C1408" s="1" t="s">
        <v>1143</v>
      </c>
      <c r="D1408" s="1" t="s">
        <v>29</v>
      </c>
      <c r="E1408" s="1" t="s">
        <v>30</v>
      </c>
      <c r="F1408" s="1" t="s">
        <v>41</v>
      </c>
      <c r="G1408" s="1" t="s">
        <v>147</v>
      </c>
    </row>
    <row r="1409" spans="1:7" x14ac:dyDescent="0.25">
      <c r="A1409" s="1" t="s">
        <v>144</v>
      </c>
      <c r="B1409" s="1" t="s">
        <v>380</v>
      </c>
      <c r="C1409" s="1" t="s">
        <v>1144</v>
      </c>
      <c r="D1409" s="1" t="s">
        <v>29</v>
      </c>
      <c r="E1409" s="1" t="s">
        <v>30</v>
      </c>
      <c r="F1409" s="1" t="s">
        <v>41</v>
      </c>
      <c r="G1409" s="1" t="s">
        <v>147</v>
      </c>
    </row>
    <row r="1410" spans="1:7" x14ac:dyDescent="0.25">
      <c r="A1410" s="1" t="s">
        <v>144</v>
      </c>
      <c r="B1410" s="1" t="s">
        <v>380</v>
      </c>
      <c r="C1410" s="1" t="s">
        <v>1145</v>
      </c>
      <c r="D1410" s="1" t="s">
        <v>29</v>
      </c>
      <c r="E1410" s="1" t="s">
        <v>30</v>
      </c>
      <c r="F1410" s="1" t="s">
        <v>41</v>
      </c>
      <c r="G1410" s="1" t="s">
        <v>147</v>
      </c>
    </row>
    <row r="1411" spans="1:7" x14ac:dyDescent="0.25">
      <c r="A1411" s="1" t="s">
        <v>144</v>
      </c>
      <c r="B1411" s="1" t="s">
        <v>380</v>
      </c>
      <c r="C1411" s="1" t="s">
        <v>1146</v>
      </c>
      <c r="D1411" s="1" t="s">
        <v>29</v>
      </c>
      <c r="E1411" s="1" t="s">
        <v>30</v>
      </c>
      <c r="F1411" s="1" t="s">
        <v>41</v>
      </c>
      <c r="G1411" s="1" t="s">
        <v>147</v>
      </c>
    </row>
    <row r="1412" spans="1:7" x14ac:dyDescent="0.25">
      <c r="A1412" s="1" t="s">
        <v>144</v>
      </c>
      <c r="B1412" s="1" t="s">
        <v>380</v>
      </c>
      <c r="C1412" s="1" t="s">
        <v>1147</v>
      </c>
      <c r="D1412" s="1" t="s">
        <v>29</v>
      </c>
      <c r="E1412" s="1" t="s">
        <v>30</v>
      </c>
      <c r="F1412" s="1" t="s">
        <v>41</v>
      </c>
      <c r="G1412" s="1" t="s">
        <v>147</v>
      </c>
    </row>
    <row r="1413" spans="1:7" x14ac:dyDescent="0.25">
      <c r="A1413" s="1" t="s">
        <v>144</v>
      </c>
      <c r="B1413" s="1" t="s">
        <v>380</v>
      </c>
      <c r="C1413" s="1" t="s">
        <v>1148</v>
      </c>
      <c r="D1413" s="1" t="s">
        <v>29</v>
      </c>
      <c r="E1413" s="1" t="s">
        <v>30</v>
      </c>
      <c r="F1413" s="1" t="s">
        <v>41</v>
      </c>
      <c r="G1413" s="1" t="s">
        <v>147</v>
      </c>
    </row>
    <row r="1414" spans="1:7" x14ac:dyDescent="0.25">
      <c r="A1414" s="1" t="s">
        <v>144</v>
      </c>
      <c r="B1414" s="1" t="s">
        <v>380</v>
      </c>
      <c r="C1414" s="1" t="s">
        <v>1149</v>
      </c>
      <c r="D1414" s="1" t="s">
        <v>29</v>
      </c>
      <c r="E1414" s="1" t="s">
        <v>30</v>
      </c>
      <c r="F1414" s="1" t="s">
        <v>41</v>
      </c>
      <c r="G1414" s="1" t="s">
        <v>147</v>
      </c>
    </row>
    <row r="1415" spans="1:7" x14ac:dyDescent="0.25">
      <c r="A1415" s="1" t="s">
        <v>144</v>
      </c>
      <c r="B1415" s="1" t="s">
        <v>380</v>
      </c>
      <c r="C1415" s="1" t="s">
        <v>1150</v>
      </c>
      <c r="D1415" s="1" t="s">
        <v>29</v>
      </c>
      <c r="E1415" s="1" t="s">
        <v>30</v>
      </c>
      <c r="F1415" s="1" t="s">
        <v>41</v>
      </c>
      <c r="G1415" s="1" t="s">
        <v>147</v>
      </c>
    </row>
    <row r="1416" spans="1:7" x14ac:dyDescent="0.25">
      <c r="A1416" s="1" t="s">
        <v>144</v>
      </c>
      <c r="B1416" s="1" t="s">
        <v>380</v>
      </c>
      <c r="C1416" s="1" t="s">
        <v>868</v>
      </c>
      <c r="D1416" s="1" t="s">
        <v>29</v>
      </c>
      <c r="E1416" s="1" t="s">
        <v>30</v>
      </c>
      <c r="F1416" s="1" t="s">
        <v>41</v>
      </c>
      <c r="G1416" s="1" t="s">
        <v>147</v>
      </c>
    </row>
    <row r="1417" spans="1:7" x14ac:dyDescent="0.25">
      <c r="A1417" s="1" t="s">
        <v>144</v>
      </c>
      <c r="B1417" s="1" t="s">
        <v>380</v>
      </c>
      <c r="C1417" s="1" t="s">
        <v>869</v>
      </c>
      <c r="D1417" s="1" t="s">
        <v>29</v>
      </c>
      <c r="E1417" s="1" t="s">
        <v>30</v>
      </c>
      <c r="F1417" s="1" t="s">
        <v>41</v>
      </c>
      <c r="G1417" s="1" t="s">
        <v>147</v>
      </c>
    </row>
    <row r="1418" spans="1:7" x14ac:dyDescent="0.25">
      <c r="A1418" s="1" t="s">
        <v>144</v>
      </c>
      <c r="B1418" s="1" t="s">
        <v>380</v>
      </c>
      <c r="C1418" s="1" t="s">
        <v>870</v>
      </c>
      <c r="D1418" s="1" t="s">
        <v>29</v>
      </c>
      <c r="E1418" s="1" t="s">
        <v>30</v>
      </c>
      <c r="F1418" s="1" t="s">
        <v>41</v>
      </c>
      <c r="G1418" s="1" t="s">
        <v>147</v>
      </c>
    </row>
    <row r="1419" spans="1:7" x14ac:dyDescent="0.25">
      <c r="A1419" s="1" t="s">
        <v>144</v>
      </c>
      <c r="B1419" s="1" t="s">
        <v>380</v>
      </c>
      <c r="C1419" s="1" t="s">
        <v>871</v>
      </c>
      <c r="D1419" s="1" t="s">
        <v>29</v>
      </c>
      <c r="E1419" s="1" t="s">
        <v>30</v>
      </c>
      <c r="F1419" s="1" t="s">
        <v>41</v>
      </c>
      <c r="G1419" s="1" t="s">
        <v>147</v>
      </c>
    </row>
    <row r="1420" spans="1:7" x14ac:dyDescent="0.25">
      <c r="A1420" s="1" t="s">
        <v>144</v>
      </c>
      <c r="B1420" s="1" t="s">
        <v>380</v>
      </c>
      <c r="C1420" s="1" t="s">
        <v>872</v>
      </c>
      <c r="D1420" s="1" t="s">
        <v>29</v>
      </c>
      <c r="E1420" s="1" t="s">
        <v>30</v>
      </c>
      <c r="F1420" s="1" t="s">
        <v>41</v>
      </c>
      <c r="G1420" s="1" t="s">
        <v>147</v>
      </c>
    </row>
    <row r="1421" spans="1:7" x14ac:dyDescent="0.25">
      <c r="A1421" s="1" t="s">
        <v>144</v>
      </c>
      <c r="B1421" s="1" t="s">
        <v>380</v>
      </c>
      <c r="C1421" s="1" t="s">
        <v>873</v>
      </c>
      <c r="D1421" s="1" t="s">
        <v>29</v>
      </c>
      <c r="E1421" s="1" t="s">
        <v>30</v>
      </c>
      <c r="F1421" s="1" t="s">
        <v>41</v>
      </c>
      <c r="G1421" s="1" t="s">
        <v>147</v>
      </c>
    </row>
    <row r="1422" spans="1:7" x14ac:dyDescent="0.25">
      <c r="A1422" s="1" t="s">
        <v>144</v>
      </c>
      <c r="B1422" s="1" t="s">
        <v>380</v>
      </c>
      <c r="C1422" s="1" t="s">
        <v>874</v>
      </c>
      <c r="D1422" s="1" t="s">
        <v>29</v>
      </c>
      <c r="E1422" s="1" t="s">
        <v>30</v>
      </c>
      <c r="F1422" s="1" t="s">
        <v>41</v>
      </c>
      <c r="G1422" s="1" t="s">
        <v>147</v>
      </c>
    </row>
    <row r="1423" spans="1:7" x14ac:dyDescent="0.25">
      <c r="A1423" s="1" t="s">
        <v>144</v>
      </c>
      <c r="B1423" s="1" t="s">
        <v>380</v>
      </c>
      <c r="C1423" s="1" t="s">
        <v>875</v>
      </c>
      <c r="D1423" s="1" t="s">
        <v>29</v>
      </c>
      <c r="E1423" s="1" t="s">
        <v>30</v>
      </c>
      <c r="F1423" s="1" t="s">
        <v>41</v>
      </c>
      <c r="G1423" s="1" t="s">
        <v>147</v>
      </c>
    </row>
    <row r="1424" spans="1:7" x14ac:dyDescent="0.25">
      <c r="A1424" s="1" t="s">
        <v>144</v>
      </c>
      <c r="B1424" s="1" t="s">
        <v>380</v>
      </c>
      <c r="C1424" s="1" t="s">
        <v>876</v>
      </c>
      <c r="D1424" s="1" t="s">
        <v>29</v>
      </c>
      <c r="E1424" s="1" t="s">
        <v>30</v>
      </c>
      <c r="F1424" s="1" t="s">
        <v>41</v>
      </c>
      <c r="G1424" s="1" t="s">
        <v>147</v>
      </c>
    </row>
    <row r="1425" spans="1:7" x14ac:dyDescent="0.25">
      <c r="A1425" s="1" t="s">
        <v>144</v>
      </c>
      <c r="B1425" s="1" t="s">
        <v>380</v>
      </c>
      <c r="C1425" s="1" t="s">
        <v>877</v>
      </c>
      <c r="D1425" s="1" t="s">
        <v>29</v>
      </c>
      <c r="E1425" s="1" t="s">
        <v>30</v>
      </c>
      <c r="F1425" s="1" t="s">
        <v>41</v>
      </c>
      <c r="G1425" s="1" t="s">
        <v>147</v>
      </c>
    </row>
    <row r="1426" spans="1:7" x14ac:dyDescent="0.25">
      <c r="A1426" s="1" t="s">
        <v>144</v>
      </c>
      <c r="B1426" s="1" t="s">
        <v>380</v>
      </c>
      <c r="C1426" s="1" t="s">
        <v>878</v>
      </c>
      <c r="D1426" s="1" t="s">
        <v>29</v>
      </c>
      <c r="E1426" s="1" t="s">
        <v>30</v>
      </c>
      <c r="F1426" s="1" t="s">
        <v>41</v>
      </c>
      <c r="G1426" s="1" t="s">
        <v>147</v>
      </c>
    </row>
    <row r="1427" spans="1:7" x14ac:dyDescent="0.25">
      <c r="A1427" s="1" t="s">
        <v>144</v>
      </c>
      <c r="B1427" s="1" t="s">
        <v>380</v>
      </c>
      <c r="C1427" s="1" t="s">
        <v>879</v>
      </c>
      <c r="D1427" s="1" t="s">
        <v>29</v>
      </c>
      <c r="E1427" s="1" t="s">
        <v>30</v>
      </c>
      <c r="F1427" s="1" t="s">
        <v>41</v>
      </c>
      <c r="G1427" s="1" t="s">
        <v>147</v>
      </c>
    </row>
    <row r="1428" spans="1:7" x14ac:dyDescent="0.25">
      <c r="A1428" s="1" t="s">
        <v>144</v>
      </c>
      <c r="B1428" s="1" t="s">
        <v>380</v>
      </c>
      <c r="C1428" s="1" t="s">
        <v>880</v>
      </c>
      <c r="D1428" s="1" t="s">
        <v>29</v>
      </c>
      <c r="E1428" s="1" t="s">
        <v>30</v>
      </c>
      <c r="F1428" s="1" t="s">
        <v>41</v>
      </c>
      <c r="G1428" s="1" t="s">
        <v>147</v>
      </c>
    </row>
    <row r="1429" spans="1:7" x14ac:dyDescent="0.25">
      <c r="A1429" s="1" t="s">
        <v>144</v>
      </c>
      <c r="B1429" s="1" t="s">
        <v>380</v>
      </c>
      <c r="C1429" s="1" t="s">
        <v>881</v>
      </c>
      <c r="D1429" s="1" t="s">
        <v>29</v>
      </c>
      <c r="E1429" s="1" t="s">
        <v>30</v>
      </c>
      <c r="F1429" s="1" t="s">
        <v>41</v>
      </c>
      <c r="G1429" s="1" t="s">
        <v>147</v>
      </c>
    </row>
    <row r="1430" spans="1:7" x14ac:dyDescent="0.25">
      <c r="A1430" s="1" t="s">
        <v>144</v>
      </c>
      <c r="B1430" s="1" t="s">
        <v>380</v>
      </c>
      <c r="C1430" s="1" t="s">
        <v>882</v>
      </c>
      <c r="D1430" s="1" t="s">
        <v>29</v>
      </c>
      <c r="E1430" s="1" t="s">
        <v>30</v>
      </c>
      <c r="F1430" s="1" t="s">
        <v>41</v>
      </c>
      <c r="G1430" s="1" t="s">
        <v>147</v>
      </c>
    </row>
    <row r="1431" spans="1:7" x14ac:dyDescent="0.25">
      <c r="A1431" s="1" t="s">
        <v>144</v>
      </c>
      <c r="B1431" s="1" t="s">
        <v>380</v>
      </c>
      <c r="C1431" s="1" t="s">
        <v>883</v>
      </c>
      <c r="D1431" s="1" t="s">
        <v>29</v>
      </c>
      <c r="E1431" s="1" t="s">
        <v>30</v>
      </c>
      <c r="F1431" s="1" t="s">
        <v>41</v>
      </c>
      <c r="G1431" s="1" t="s">
        <v>147</v>
      </c>
    </row>
    <row r="1432" spans="1:7" x14ac:dyDescent="0.25">
      <c r="A1432" s="1" t="s">
        <v>144</v>
      </c>
      <c r="B1432" s="1" t="s">
        <v>380</v>
      </c>
      <c r="C1432" s="1" t="s">
        <v>884</v>
      </c>
      <c r="D1432" s="1" t="s">
        <v>29</v>
      </c>
      <c r="E1432" s="1" t="s">
        <v>30</v>
      </c>
      <c r="F1432" s="1" t="s">
        <v>41</v>
      </c>
      <c r="G1432" s="1" t="s">
        <v>147</v>
      </c>
    </row>
    <row r="1433" spans="1:7" x14ac:dyDescent="0.25">
      <c r="A1433" s="1" t="s">
        <v>144</v>
      </c>
      <c r="B1433" s="1" t="s">
        <v>380</v>
      </c>
      <c r="C1433" s="1" t="s">
        <v>885</v>
      </c>
      <c r="D1433" s="1" t="s">
        <v>29</v>
      </c>
      <c r="E1433" s="1" t="s">
        <v>30</v>
      </c>
      <c r="F1433" s="1" t="s">
        <v>41</v>
      </c>
      <c r="G1433" s="1" t="s">
        <v>147</v>
      </c>
    </row>
    <row r="1434" spans="1:7" x14ac:dyDescent="0.25">
      <c r="A1434" s="1" t="s">
        <v>144</v>
      </c>
      <c r="B1434" s="1" t="s">
        <v>380</v>
      </c>
      <c r="C1434" s="1" t="s">
        <v>886</v>
      </c>
      <c r="D1434" s="1" t="s">
        <v>29</v>
      </c>
      <c r="E1434" s="1" t="s">
        <v>30</v>
      </c>
      <c r="F1434" s="1" t="s">
        <v>41</v>
      </c>
      <c r="G1434" s="1" t="s">
        <v>147</v>
      </c>
    </row>
    <row r="1435" spans="1:7" x14ac:dyDescent="0.25">
      <c r="A1435" s="1" t="s">
        <v>144</v>
      </c>
      <c r="B1435" s="1" t="s">
        <v>380</v>
      </c>
      <c r="C1435" s="1" t="s">
        <v>888</v>
      </c>
      <c r="D1435" s="1" t="s">
        <v>29</v>
      </c>
      <c r="E1435" s="1" t="s">
        <v>30</v>
      </c>
      <c r="F1435" s="1" t="s">
        <v>41</v>
      </c>
      <c r="G1435" s="1" t="s">
        <v>147</v>
      </c>
    </row>
    <row r="1436" spans="1:7" x14ac:dyDescent="0.25">
      <c r="A1436" s="1" t="s">
        <v>144</v>
      </c>
      <c r="B1436" s="1" t="s">
        <v>380</v>
      </c>
      <c r="C1436" s="1" t="s">
        <v>1151</v>
      </c>
      <c r="D1436" s="1" t="s">
        <v>29</v>
      </c>
      <c r="E1436" s="1" t="s">
        <v>30</v>
      </c>
      <c r="F1436" s="1" t="s">
        <v>41</v>
      </c>
      <c r="G1436" s="1" t="s">
        <v>147</v>
      </c>
    </row>
    <row r="1437" spans="1:7" x14ac:dyDescent="0.25">
      <c r="A1437" s="1" t="s">
        <v>144</v>
      </c>
      <c r="B1437" s="1" t="s">
        <v>380</v>
      </c>
      <c r="C1437" s="1" t="s">
        <v>889</v>
      </c>
      <c r="D1437" s="1" t="s">
        <v>29</v>
      </c>
      <c r="E1437" s="1" t="s">
        <v>30</v>
      </c>
      <c r="F1437" s="1" t="s">
        <v>41</v>
      </c>
      <c r="G1437" s="1" t="s">
        <v>147</v>
      </c>
    </row>
    <row r="1438" spans="1:7" x14ac:dyDescent="0.25">
      <c r="A1438" s="1" t="s">
        <v>144</v>
      </c>
      <c r="B1438" s="1" t="s">
        <v>380</v>
      </c>
      <c r="C1438" s="1" t="s">
        <v>890</v>
      </c>
      <c r="D1438" s="1" t="s">
        <v>29</v>
      </c>
      <c r="E1438" s="1" t="s">
        <v>30</v>
      </c>
      <c r="F1438" s="1" t="s">
        <v>41</v>
      </c>
      <c r="G1438" s="1" t="s">
        <v>147</v>
      </c>
    </row>
    <row r="1439" spans="1:7" x14ac:dyDescent="0.25">
      <c r="A1439" s="1" t="s">
        <v>144</v>
      </c>
      <c r="B1439" s="1" t="s">
        <v>380</v>
      </c>
      <c r="C1439" s="1" t="s">
        <v>891</v>
      </c>
      <c r="D1439" s="1" t="s">
        <v>29</v>
      </c>
      <c r="E1439" s="1" t="s">
        <v>30</v>
      </c>
      <c r="F1439" s="1" t="s">
        <v>41</v>
      </c>
      <c r="G1439" s="1" t="s">
        <v>147</v>
      </c>
    </row>
    <row r="1440" spans="1:7" x14ac:dyDescent="0.25">
      <c r="A1440" s="1" t="s">
        <v>144</v>
      </c>
      <c r="B1440" s="1" t="s">
        <v>380</v>
      </c>
      <c r="C1440" s="1" t="s">
        <v>1152</v>
      </c>
      <c r="D1440" s="1" t="s">
        <v>29</v>
      </c>
      <c r="E1440" s="1" t="s">
        <v>30</v>
      </c>
      <c r="F1440" s="1" t="s">
        <v>41</v>
      </c>
      <c r="G1440" s="1" t="s">
        <v>147</v>
      </c>
    </row>
    <row r="1441" spans="1:7" x14ac:dyDescent="0.25">
      <c r="A1441" s="1" t="s">
        <v>144</v>
      </c>
      <c r="B1441" s="1" t="s">
        <v>380</v>
      </c>
      <c r="C1441" s="1" t="s">
        <v>1153</v>
      </c>
      <c r="D1441" s="1" t="s">
        <v>29</v>
      </c>
      <c r="E1441" s="1" t="s">
        <v>30</v>
      </c>
      <c r="F1441" s="1" t="s">
        <v>41</v>
      </c>
      <c r="G1441" s="1" t="s">
        <v>147</v>
      </c>
    </row>
    <row r="1442" spans="1:7" x14ac:dyDescent="0.25">
      <c r="A1442" s="1" t="s">
        <v>144</v>
      </c>
      <c r="B1442" s="1" t="s">
        <v>380</v>
      </c>
      <c r="C1442" s="1" t="s">
        <v>1154</v>
      </c>
      <c r="D1442" s="1" t="s">
        <v>29</v>
      </c>
      <c r="E1442" s="1" t="s">
        <v>30</v>
      </c>
      <c r="F1442" s="1" t="s">
        <v>41</v>
      </c>
      <c r="G1442" s="1" t="s">
        <v>147</v>
      </c>
    </row>
    <row r="1443" spans="1:7" x14ac:dyDescent="0.25">
      <c r="A1443" s="1" t="s">
        <v>144</v>
      </c>
      <c r="B1443" s="1" t="s">
        <v>380</v>
      </c>
      <c r="C1443" s="1" t="s">
        <v>1155</v>
      </c>
      <c r="D1443" s="1" t="s">
        <v>29</v>
      </c>
      <c r="E1443" s="1" t="s">
        <v>30</v>
      </c>
      <c r="F1443" s="1" t="s">
        <v>41</v>
      </c>
      <c r="G1443" s="1" t="s">
        <v>147</v>
      </c>
    </row>
    <row r="1444" spans="1:7" x14ac:dyDescent="0.25">
      <c r="A1444" s="1" t="s">
        <v>144</v>
      </c>
      <c r="B1444" s="1" t="s">
        <v>380</v>
      </c>
      <c r="C1444" s="1" t="s">
        <v>892</v>
      </c>
      <c r="D1444" s="1" t="s">
        <v>29</v>
      </c>
      <c r="E1444" s="1" t="s">
        <v>30</v>
      </c>
      <c r="F1444" s="1" t="s">
        <v>41</v>
      </c>
      <c r="G1444" s="1" t="s">
        <v>147</v>
      </c>
    </row>
    <row r="1445" spans="1:7" x14ac:dyDescent="0.25">
      <c r="A1445" s="1" t="s">
        <v>144</v>
      </c>
      <c r="B1445" s="1" t="s">
        <v>380</v>
      </c>
      <c r="C1445" s="1" t="s">
        <v>893</v>
      </c>
      <c r="D1445" s="1" t="s">
        <v>29</v>
      </c>
      <c r="E1445" s="1" t="s">
        <v>30</v>
      </c>
      <c r="F1445" s="1" t="s">
        <v>41</v>
      </c>
      <c r="G1445" s="1" t="s">
        <v>147</v>
      </c>
    </row>
    <row r="1446" spans="1:7" x14ac:dyDescent="0.25">
      <c r="A1446" s="1" t="s">
        <v>144</v>
      </c>
      <c r="B1446" s="1" t="s">
        <v>380</v>
      </c>
      <c r="C1446" s="1" t="s">
        <v>894</v>
      </c>
      <c r="D1446" s="1" t="s">
        <v>29</v>
      </c>
      <c r="E1446" s="1" t="s">
        <v>30</v>
      </c>
      <c r="F1446" s="1" t="s">
        <v>41</v>
      </c>
      <c r="G1446" s="1" t="s">
        <v>147</v>
      </c>
    </row>
    <row r="1447" spans="1:7" x14ac:dyDescent="0.25">
      <c r="A1447" s="1" t="s">
        <v>144</v>
      </c>
      <c r="B1447" s="1" t="s">
        <v>380</v>
      </c>
      <c r="C1447" s="1" t="s">
        <v>895</v>
      </c>
      <c r="D1447" s="1" t="s">
        <v>29</v>
      </c>
      <c r="E1447" s="1" t="s">
        <v>30</v>
      </c>
      <c r="F1447" s="1" t="s">
        <v>41</v>
      </c>
      <c r="G1447" s="1" t="s">
        <v>147</v>
      </c>
    </row>
    <row r="1448" spans="1:7" x14ac:dyDescent="0.25">
      <c r="A1448" s="1" t="s">
        <v>144</v>
      </c>
      <c r="B1448" s="1" t="s">
        <v>380</v>
      </c>
      <c r="C1448" s="1" t="s">
        <v>896</v>
      </c>
      <c r="D1448" s="1" t="s">
        <v>29</v>
      </c>
      <c r="E1448" s="1" t="s">
        <v>30</v>
      </c>
      <c r="F1448" s="1" t="s">
        <v>41</v>
      </c>
      <c r="G1448" s="1" t="s">
        <v>147</v>
      </c>
    </row>
    <row r="1449" spans="1:7" x14ac:dyDescent="0.25">
      <c r="A1449" s="1" t="s">
        <v>144</v>
      </c>
      <c r="B1449" s="1" t="s">
        <v>380</v>
      </c>
      <c r="C1449" s="1" t="s">
        <v>897</v>
      </c>
      <c r="D1449" s="1" t="s">
        <v>29</v>
      </c>
      <c r="E1449" s="1" t="s">
        <v>30</v>
      </c>
      <c r="F1449" s="1" t="s">
        <v>41</v>
      </c>
      <c r="G1449" s="1" t="s">
        <v>147</v>
      </c>
    </row>
    <row r="1450" spans="1:7" x14ac:dyDescent="0.25">
      <c r="A1450" s="1" t="s">
        <v>144</v>
      </c>
      <c r="B1450" s="1" t="s">
        <v>380</v>
      </c>
      <c r="C1450" s="1" t="s">
        <v>1156</v>
      </c>
      <c r="D1450" s="1" t="s">
        <v>29</v>
      </c>
      <c r="E1450" s="1" t="s">
        <v>30</v>
      </c>
      <c r="F1450" s="1" t="s">
        <v>41</v>
      </c>
      <c r="G1450" s="1" t="s">
        <v>147</v>
      </c>
    </row>
    <row r="1451" spans="1:7" x14ac:dyDescent="0.25">
      <c r="A1451" s="1" t="s">
        <v>144</v>
      </c>
      <c r="B1451" s="1" t="s">
        <v>380</v>
      </c>
      <c r="C1451" s="1" t="s">
        <v>1157</v>
      </c>
      <c r="D1451" s="1" t="s">
        <v>29</v>
      </c>
      <c r="E1451" s="1" t="s">
        <v>30</v>
      </c>
      <c r="F1451" s="1" t="s">
        <v>41</v>
      </c>
      <c r="G1451" s="1" t="s">
        <v>147</v>
      </c>
    </row>
    <row r="1452" spans="1:7" x14ac:dyDescent="0.25">
      <c r="A1452" s="1" t="s">
        <v>144</v>
      </c>
      <c r="B1452" s="1" t="s">
        <v>380</v>
      </c>
      <c r="C1452" s="1" t="s">
        <v>1158</v>
      </c>
      <c r="D1452" s="1" t="s">
        <v>29</v>
      </c>
      <c r="E1452" s="1" t="s">
        <v>30</v>
      </c>
      <c r="F1452" s="1" t="s">
        <v>41</v>
      </c>
      <c r="G1452" s="1" t="s">
        <v>147</v>
      </c>
    </row>
    <row r="1453" spans="1:7" x14ac:dyDescent="0.25">
      <c r="A1453" s="1" t="s">
        <v>144</v>
      </c>
      <c r="B1453" s="1" t="s">
        <v>380</v>
      </c>
      <c r="C1453" s="1" t="s">
        <v>1159</v>
      </c>
      <c r="D1453" s="1" t="s">
        <v>29</v>
      </c>
      <c r="E1453" s="1" t="s">
        <v>30</v>
      </c>
      <c r="F1453" s="1" t="s">
        <v>41</v>
      </c>
      <c r="G1453" s="1" t="s">
        <v>147</v>
      </c>
    </row>
    <row r="1454" spans="1:7" x14ac:dyDescent="0.25">
      <c r="A1454" s="1" t="s">
        <v>144</v>
      </c>
      <c r="B1454" s="1" t="s">
        <v>380</v>
      </c>
      <c r="C1454" s="1" t="s">
        <v>1160</v>
      </c>
      <c r="D1454" s="1" t="s">
        <v>29</v>
      </c>
      <c r="E1454" s="1" t="s">
        <v>30</v>
      </c>
      <c r="F1454" s="1" t="s">
        <v>41</v>
      </c>
      <c r="G1454" s="1" t="s">
        <v>147</v>
      </c>
    </row>
    <row r="1455" spans="1:7" x14ac:dyDescent="0.25">
      <c r="A1455" s="1" t="s">
        <v>144</v>
      </c>
      <c r="B1455" s="1" t="s">
        <v>380</v>
      </c>
      <c r="C1455" s="1" t="s">
        <v>1161</v>
      </c>
      <c r="D1455" s="1" t="s">
        <v>29</v>
      </c>
      <c r="E1455" s="1" t="s">
        <v>30</v>
      </c>
      <c r="F1455" s="1" t="s">
        <v>41</v>
      </c>
      <c r="G1455" s="1" t="s">
        <v>147</v>
      </c>
    </row>
    <row r="1456" spans="1:7" x14ac:dyDescent="0.25">
      <c r="A1456" s="1" t="s">
        <v>144</v>
      </c>
      <c r="B1456" s="1" t="s">
        <v>380</v>
      </c>
      <c r="C1456" s="1" t="s">
        <v>1162</v>
      </c>
      <c r="D1456" s="1" t="s">
        <v>29</v>
      </c>
      <c r="E1456" s="1" t="s">
        <v>30</v>
      </c>
      <c r="F1456" s="1" t="s">
        <v>41</v>
      </c>
      <c r="G1456" s="1" t="s">
        <v>147</v>
      </c>
    </row>
    <row r="1457" spans="1:7" x14ac:dyDescent="0.25">
      <c r="A1457" s="1" t="s">
        <v>144</v>
      </c>
      <c r="B1457" s="1" t="s">
        <v>380</v>
      </c>
      <c r="C1457" s="1" t="s">
        <v>1163</v>
      </c>
      <c r="D1457" s="1" t="s">
        <v>29</v>
      </c>
      <c r="E1457" s="1" t="s">
        <v>30</v>
      </c>
      <c r="F1457" s="1" t="s">
        <v>41</v>
      </c>
      <c r="G1457" s="1" t="s">
        <v>147</v>
      </c>
    </row>
    <row r="1458" spans="1:7" x14ac:dyDescent="0.25">
      <c r="A1458" s="1" t="s">
        <v>144</v>
      </c>
      <c r="B1458" s="1" t="s">
        <v>380</v>
      </c>
      <c r="C1458" s="1" t="s">
        <v>1164</v>
      </c>
      <c r="D1458" s="1" t="s">
        <v>29</v>
      </c>
      <c r="E1458" s="1" t="s">
        <v>30</v>
      </c>
      <c r="F1458" s="1" t="s">
        <v>41</v>
      </c>
      <c r="G1458" s="1" t="s">
        <v>147</v>
      </c>
    </row>
    <row r="1459" spans="1:7" x14ac:dyDescent="0.25">
      <c r="A1459" s="1" t="s">
        <v>144</v>
      </c>
      <c r="B1459" s="1" t="s">
        <v>380</v>
      </c>
      <c r="C1459" s="1" t="s">
        <v>898</v>
      </c>
      <c r="D1459" s="1" t="s">
        <v>29</v>
      </c>
      <c r="E1459" s="1" t="s">
        <v>30</v>
      </c>
      <c r="F1459" s="1" t="s">
        <v>41</v>
      </c>
      <c r="G1459" s="1" t="s">
        <v>147</v>
      </c>
    </row>
    <row r="1460" spans="1:7" x14ac:dyDescent="0.25">
      <c r="A1460" s="1" t="s">
        <v>144</v>
      </c>
      <c r="B1460" s="1" t="s">
        <v>380</v>
      </c>
      <c r="C1460" s="1" t="s">
        <v>899</v>
      </c>
      <c r="D1460" s="1" t="s">
        <v>29</v>
      </c>
      <c r="E1460" s="1" t="s">
        <v>30</v>
      </c>
      <c r="F1460" s="1" t="s">
        <v>41</v>
      </c>
      <c r="G1460" s="1" t="s">
        <v>147</v>
      </c>
    </row>
    <row r="1461" spans="1:7" x14ac:dyDescent="0.25">
      <c r="A1461" s="1" t="s">
        <v>144</v>
      </c>
      <c r="B1461" s="1" t="s">
        <v>380</v>
      </c>
      <c r="C1461" s="1" t="s">
        <v>900</v>
      </c>
      <c r="D1461" s="1" t="s">
        <v>29</v>
      </c>
      <c r="E1461" s="1" t="s">
        <v>30</v>
      </c>
      <c r="F1461" s="1" t="s">
        <v>41</v>
      </c>
      <c r="G1461" s="1" t="s">
        <v>147</v>
      </c>
    </row>
    <row r="1462" spans="1:7" x14ac:dyDescent="0.25">
      <c r="A1462" s="1" t="s">
        <v>144</v>
      </c>
      <c r="B1462" s="1" t="s">
        <v>380</v>
      </c>
      <c r="C1462" s="1" t="s">
        <v>901</v>
      </c>
      <c r="D1462" s="1" t="s">
        <v>29</v>
      </c>
      <c r="E1462" s="1" t="s">
        <v>30</v>
      </c>
      <c r="F1462" s="1" t="s">
        <v>41</v>
      </c>
      <c r="G1462" s="1" t="s">
        <v>147</v>
      </c>
    </row>
    <row r="1463" spans="1:7" x14ac:dyDescent="0.25">
      <c r="A1463" s="1" t="s">
        <v>144</v>
      </c>
      <c r="B1463" s="1" t="s">
        <v>380</v>
      </c>
      <c r="C1463" s="1" t="s">
        <v>902</v>
      </c>
      <c r="D1463" s="1" t="s">
        <v>29</v>
      </c>
      <c r="E1463" s="1" t="s">
        <v>30</v>
      </c>
      <c r="F1463" s="1" t="s">
        <v>41</v>
      </c>
      <c r="G1463" s="1" t="s">
        <v>147</v>
      </c>
    </row>
    <row r="1464" spans="1:7" x14ac:dyDescent="0.25">
      <c r="A1464" s="1" t="s">
        <v>144</v>
      </c>
      <c r="B1464" s="1" t="s">
        <v>380</v>
      </c>
      <c r="C1464" s="1" t="s">
        <v>903</v>
      </c>
      <c r="D1464" s="1" t="s">
        <v>29</v>
      </c>
      <c r="E1464" s="1" t="s">
        <v>30</v>
      </c>
      <c r="F1464" s="1" t="s">
        <v>41</v>
      </c>
      <c r="G1464" s="1" t="s">
        <v>147</v>
      </c>
    </row>
    <row r="1465" spans="1:7" x14ac:dyDescent="0.25">
      <c r="A1465" s="1" t="s">
        <v>144</v>
      </c>
      <c r="B1465" s="1" t="s">
        <v>380</v>
      </c>
      <c r="C1465" s="1" t="s">
        <v>904</v>
      </c>
      <c r="D1465" s="1" t="s">
        <v>29</v>
      </c>
      <c r="E1465" s="1" t="s">
        <v>30</v>
      </c>
      <c r="F1465" s="1" t="s">
        <v>41</v>
      </c>
      <c r="G1465" s="1" t="s">
        <v>147</v>
      </c>
    </row>
    <row r="1466" spans="1:7" x14ac:dyDescent="0.25">
      <c r="A1466" s="1" t="s">
        <v>144</v>
      </c>
      <c r="B1466" s="1" t="s">
        <v>380</v>
      </c>
      <c r="C1466" s="1" t="s">
        <v>905</v>
      </c>
      <c r="D1466" s="1" t="s">
        <v>29</v>
      </c>
      <c r="E1466" s="1" t="s">
        <v>30</v>
      </c>
      <c r="F1466" s="1" t="s">
        <v>41</v>
      </c>
      <c r="G1466" s="1" t="s">
        <v>147</v>
      </c>
    </row>
    <row r="1467" spans="1:7" x14ac:dyDescent="0.25">
      <c r="A1467" s="1" t="s">
        <v>144</v>
      </c>
      <c r="B1467" s="1" t="s">
        <v>380</v>
      </c>
      <c r="C1467" s="1" t="s">
        <v>906</v>
      </c>
      <c r="D1467" s="1" t="s">
        <v>29</v>
      </c>
      <c r="E1467" s="1" t="s">
        <v>30</v>
      </c>
      <c r="F1467" s="1" t="s">
        <v>41</v>
      </c>
      <c r="G1467" s="1" t="s">
        <v>147</v>
      </c>
    </row>
    <row r="1468" spans="1:7" x14ac:dyDescent="0.25">
      <c r="A1468" s="1" t="s">
        <v>144</v>
      </c>
      <c r="B1468" s="1" t="s">
        <v>380</v>
      </c>
      <c r="C1468" s="1" t="s">
        <v>907</v>
      </c>
      <c r="D1468" s="1" t="s">
        <v>29</v>
      </c>
      <c r="E1468" s="1" t="s">
        <v>30</v>
      </c>
      <c r="F1468" s="1" t="s">
        <v>41</v>
      </c>
      <c r="G1468" s="1" t="s">
        <v>147</v>
      </c>
    </row>
    <row r="1469" spans="1:7" x14ac:dyDescent="0.25">
      <c r="A1469" s="1" t="s">
        <v>144</v>
      </c>
      <c r="B1469" s="1" t="s">
        <v>380</v>
      </c>
      <c r="C1469" s="1" t="s">
        <v>908</v>
      </c>
      <c r="D1469" s="1" t="s">
        <v>29</v>
      </c>
      <c r="E1469" s="1" t="s">
        <v>30</v>
      </c>
      <c r="F1469" s="1" t="s">
        <v>41</v>
      </c>
      <c r="G1469" s="1" t="s">
        <v>147</v>
      </c>
    </row>
    <row r="1470" spans="1:7" x14ac:dyDescent="0.25">
      <c r="A1470" s="1" t="s">
        <v>144</v>
      </c>
      <c r="B1470" s="1" t="s">
        <v>380</v>
      </c>
      <c r="C1470" s="1" t="s">
        <v>909</v>
      </c>
      <c r="D1470" s="1" t="s">
        <v>29</v>
      </c>
      <c r="E1470" s="1" t="s">
        <v>30</v>
      </c>
      <c r="F1470" s="1" t="s">
        <v>41</v>
      </c>
      <c r="G1470" s="1" t="s">
        <v>147</v>
      </c>
    </row>
    <row r="1471" spans="1:7" x14ac:dyDescent="0.25">
      <c r="A1471" s="1" t="s">
        <v>144</v>
      </c>
      <c r="B1471" s="1" t="s">
        <v>380</v>
      </c>
      <c r="C1471" s="1" t="s">
        <v>910</v>
      </c>
      <c r="D1471" s="1" t="s">
        <v>29</v>
      </c>
      <c r="E1471" s="1" t="s">
        <v>30</v>
      </c>
      <c r="F1471" s="1" t="s">
        <v>41</v>
      </c>
      <c r="G1471" s="1" t="s">
        <v>147</v>
      </c>
    </row>
    <row r="1472" spans="1:7" x14ac:dyDescent="0.25">
      <c r="A1472" s="1" t="s">
        <v>144</v>
      </c>
      <c r="B1472" s="1" t="s">
        <v>380</v>
      </c>
      <c r="C1472" s="1" t="s">
        <v>911</v>
      </c>
      <c r="D1472" s="1" t="s">
        <v>29</v>
      </c>
      <c r="E1472" s="1" t="s">
        <v>30</v>
      </c>
      <c r="F1472" s="1" t="s">
        <v>41</v>
      </c>
      <c r="G1472" s="1" t="s">
        <v>147</v>
      </c>
    </row>
    <row r="1473" spans="1:7" x14ac:dyDescent="0.25">
      <c r="A1473" s="1" t="s">
        <v>144</v>
      </c>
      <c r="B1473" s="1" t="s">
        <v>380</v>
      </c>
      <c r="C1473" s="1" t="s">
        <v>912</v>
      </c>
      <c r="D1473" s="1" t="s">
        <v>29</v>
      </c>
      <c r="E1473" s="1" t="s">
        <v>30</v>
      </c>
      <c r="F1473" s="1" t="s">
        <v>41</v>
      </c>
      <c r="G1473" s="1" t="s">
        <v>147</v>
      </c>
    </row>
    <row r="1474" spans="1:7" x14ac:dyDescent="0.25">
      <c r="A1474" s="1" t="s">
        <v>144</v>
      </c>
      <c r="B1474" s="1" t="s">
        <v>380</v>
      </c>
      <c r="C1474" s="1" t="s">
        <v>913</v>
      </c>
      <c r="D1474" s="1" t="s">
        <v>29</v>
      </c>
      <c r="E1474" s="1" t="s">
        <v>30</v>
      </c>
      <c r="F1474" s="1" t="s">
        <v>41</v>
      </c>
      <c r="G1474" s="1" t="s">
        <v>147</v>
      </c>
    </row>
    <row r="1475" spans="1:7" x14ac:dyDescent="0.25">
      <c r="A1475" s="1" t="s">
        <v>144</v>
      </c>
      <c r="B1475" s="1" t="s">
        <v>380</v>
      </c>
      <c r="C1475" s="1" t="s">
        <v>914</v>
      </c>
      <c r="D1475" s="1" t="s">
        <v>29</v>
      </c>
      <c r="E1475" s="1" t="s">
        <v>30</v>
      </c>
      <c r="F1475" s="1" t="s">
        <v>41</v>
      </c>
      <c r="G1475" s="1" t="s">
        <v>147</v>
      </c>
    </row>
    <row r="1476" spans="1:7" x14ac:dyDescent="0.25">
      <c r="A1476" s="1" t="s">
        <v>144</v>
      </c>
      <c r="B1476" s="1" t="s">
        <v>380</v>
      </c>
      <c r="C1476" s="1" t="s">
        <v>915</v>
      </c>
      <c r="D1476" s="1" t="s">
        <v>29</v>
      </c>
      <c r="E1476" s="1" t="s">
        <v>30</v>
      </c>
      <c r="F1476" s="1" t="s">
        <v>41</v>
      </c>
      <c r="G1476" s="1" t="s">
        <v>147</v>
      </c>
    </row>
    <row r="1477" spans="1:7" x14ac:dyDescent="0.25">
      <c r="A1477" s="1" t="s">
        <v>144</v>
      </c>
      <c r="B1477" s="1" t="s">
        <v>380</v>
      </c>
      <c r="C1477" s="1" t="s">
        <v>916</v>
      </c>
      <c r="D1477" s="1" t="s">
        <v>29</v>
      </c>
      <c r="E1477" s="1" t="s">
        <v>30</v>
      </c>
      <c r="F1477" s="1" t="s">
        <v>41</v>
      </c>
      <c r="G1477" s="1" t="s">
        <v>147</v>
      </c>
    </row>
    <row r="1478" spans="1:7" x14ac:dyDescent="0.25">
      <c r="A1478" s="1" t="s">
        <v>144</v>
      </c>
      <c r="B1478" s="1" t="s">
        <v>380</v>
      </c>
      <c r="C1478" s="1" t="s">
        <v>917</v>
      </c>
      <c r="D1478" s="1" t="s">
        <v>29</v>
      </c>
      <c r="E1478" s="1" t="s">
        <v>30</v>
      </c>
      <c r="F1478" s="1" t="s">
        <v>41</v>
      </c>
      <c r="G1478" s="1" t="s">
        <v>147</v>
      </c>
    </row>
    <row r="1479" spans="1:7" x14ac:dyDescent="0.25">
      <c r="A1479" s="1" t="s">
        <v>144</v>
      </c>
      <c r="B1479" s="1" t="s">
        <v>380</v>
      </c>
      <c r="C1479" s="1" t="s">
        <v>918</v>
      </c>
      <c r="D1479" s="1" t="s">
        <v>29</v>
      </c>
      <c r="E1479" s="1" t="s">
        <v>30</v>
      </c>
      <c r="F1479" s="1" t="s">
        <v>41</v>
      </c>
      <c r="G1479" s="1" t="s">
        <v>147</v>
      </c>
    </row>
    <row r="1480" spans="1:7" x14ac:dyDescent="0.25">
      <c r="A1480" s="1" t="s">
        <v>144</v>
      </c>
      <c r="B1480" s="1" t="s">
        <v>380</v>
      </c>
      <c r="C1480" s="1" t="s">
        <v>919</v>
      </c>
      <c r="D1480" s="1" t="s">
        <v>29</v>
      </c>
      <c r="E1480" s="1" t="s">
        <v>30</v>
      </c>
      <c r="F1480" s="1" t="s">
        <v>41</v>
      </c>
      <c r="G1480" s="1" t="s">
        <v>147</v>
      </c>
    </row>
    <row r="1481" spans="1:7" x14ac:dyDescent="0.25">
      <c r="A1481" s="1" t="s">
        <v>144</v>
      </c>
      <c r="B1481" s="1" t="s">
        <v>380</v>
      </c>
      <c r="C1481" s="1" t="s">
        <v>920</v>
      </c>
      <c r="D1481" s="1" t="s">
        <v>29</v>
      </c>
      <c r="E1481" s="1" t="s">
        <v>30</v>
      </c>
      <c r="F1481" s="1" t="s">
        <v>41</v>
      </c>
      <c r="G1481" s="1" t="s">
        <v>147</v>
      </c>
    </row>
    <row r="1482" spans="1:7" x14ac:dyDescent="0.25">
      <c r="A1482" s="1" t="s">
        <v>144</v>
      </c>
      <c r="B1482" s="1" t="s">
        <v>380</v>
      </c>
      <c r="C1482" s="1" t="s">
        <v>921</v>
      </c>
      <c r="D1482" s="1" t="s">
        <v>29</v>
      </c>
      <c r="E1482" s="1" t="s">
        <v>30</v>
      </c>
      <c r="F1482" s="1" t="s">
        <v>41</v>
      </c>
      <c r="G1482" s="1" t="s">
        <v>147</v>
      </c>
    </row>
    <row r="1483" spans="1:7" x14ac:dyDescent="0.25">
      <c r="A1483" s="1" t="s">
        <v>144</v>
      </c>
      <c r="B1483" s="1" t="s">
        <v>380</v>
      </c>
      <c r="C1483" s="1" t="s">
        <v>922</v>
      </c>
      <c r="D1483" s="1" t="s">
        <v>29</v>
      </c>
      <c r="E1483" s="1" t="s">
        <v>30</v>
      </c>
      <c r="F1483" s="1" t="s">
        <v>41</v>
      </c>
      <c r="G1483" s="1" t="s">
        <v>147</v>
      </c>
    </row>
    <row r="1484" spans="1:7" x14ac:dyDescent="0.25">
      <c r="A1484" s="1" t="s">
        <v>144</v>
      </c>
      <c r="B1484" s="1" t="s">
        <v>380</v>
      </c>
      <c r="C1484" s="1" t="s">
        <v>923</v>
      </c>
      <c r="D1484" s="1" t="s">
        <v>29</v>
      </c>
      <c r="E1484" s="1" t="s">
        <v>30</v>
      </c>
      <c r="F1484" s="1" t="s">
        <v>41</v>
      </c>
      <c r="G1484" s="1" t="s">
        <v>147</v>
      </c>
    </row>
    <row r="1485" spans="1:7" x14ac:dyDescent="0.25">
      <c r="A1485" s="1" t="s">
        <v>144</v>
      </c>
      <c r="B1485" s="1" t="s">
        <v>380</v>
      </c>
      <c r="C1485" s="1" t="s">
        <v>924</v>
      </c>
      <c r="D1485" s="1" t="s">
        <v>29</v>
      </c>
      <c r="E1485" s="1" t="s">
        <v>30</v>
      </c>
      <c r="F1485" s="1" t="s">
        <v>41</v>
      </c>
      <c r="G1485" s="1" t="s">
        <v>147</v>
      </c>
    </row>
    <row r="1486" spans="1:7" x14ac:dyDescent="0.25">
      <c r="A1486" s="1" t="s">
        <v>144</v>
      </c>
      <c r="B1486" s="1" t="s">
        <v>380</v>
      </c>
      <c r="C1486" s="1" t="s">
        <v>925</v>
      </c>
      <c r="D1486" s="1" t="s">
        <v>29</v>
      </c>
      <c r="E1486" s="1" t="s">
        <v>30</v>
      </c>
      <c r="F1486" s="1" t="s">
        <v>41</v>
      </c>
      <c r="G1486" s="1" t="s">
        <v>147</v>
      </c>
    </row>
    <row r="1487" spans="1:7" x14ac:dyDescent="0.25">
      <c r="A1487" s="1" t="s">
        <v>144</v>
      </c>
      <c r="B1487" s="1" t="s">
        <v>380</v>
      </c>
      <c r="C1487" s="1" t="s">
        <v>926</v>
      </c>
      <c r="D1487" s="1" t="s">
        <v>29</v>
      </c>
      <c r="E1487" s="1" t="s">
        <v>30</v>
      </c>
      <c r="F1487" s="1" t="s">
        <v>41</v>
      </c>
      <c r="G1487" s="1" t="s">
        <v>147</v>
      </c>
    </row>
    <row r="1488" spans="1:7" x14ac:dyDescent="0.25">
      <c r="A1488" s="1" t="s">
        <v>144</v>
      </c>
      <c r="B1488" s="1" t="s">
        <v>380</v>
      </c>
      <c r="C1488" s="1" t="s">
        <v>927</v>
      </c>
      <c r="D1488" s="1" t="s">
        <v>29</v>
      </c>
      <c r="E1488" s="1" t="s">
        <v>30</v>
      </c>
      <c r="F1488" s="1" t="s">
        <v>41</v>
      </c>
      <c r="G1488" s="1" t="s">
        <v>147</v>
      </c>
    </row>
    <row r="1489" spans="1:7" x14ac:dyDescent="0.25">
      <c r="A1489" s="1" t="s">
        <v>144</v>
      </c>
      <c r="B1489" s="1" t="s">
        <v>380</v>
      </c>
      <c r="C1489" s="1" t="s">
        <v>928</v>
      </c>
      <c r="D1489" s="1" t="s">
        <v>29</v>
      </c>
      <c r="E1489" s="1" t="s">
        <v>30</v>
      </c>
      <c r="F1489" s="1" t="s">
        <v>41</v>
      </c>
      <c r="G1489" s="1" t="s">
        <v>147</v>
      </c>
    </row>
    <row r="1490" spans="1:7" x14ac:dyDescent="0.25">
      <c r="A1490" s="1" t="s">
        <v>144</v>
      </c>
      <c r="B1490" s="1" t="s">
        <v>380</v>
      </c>
      <c r="C1490" s="1" t="s">
        <v>929</v>
      </c>
      <c r="D1490" s="1" t="s">
        <v>29</v>
      </c>
      <c r="E1490" s="1" t="s">
        <v>30</v>
      </c>
      <c r="F1490" s="1" t="s">
        <v>41</v>
      </c>
      <c r="G1490" s="1" t="s">
        <v>147</v>
      </c>
    </row>
    <row r="1491" spans="1:7" x14ac:dyDescent="0.25">
      <c r="A1491" s="1" t="s">
        <v>144</v>
      </c>
      <c r="B1491" s="1" t="s">
        <v>380</v>
      </c>
      <c r="C1491" s="1" t="s">
        <v>930</v>
      </c>
      <c r="D1491" s="1" t="s">
        <v>29</v>
      </c>
      <c r="E1491" s="1" t="s">
        <v>30</v>
      </c>
      <c r="F1491" s="1" t="s">
        <v>41</v>
      </c>
      <c r="G1491" s="1" t="s">
        <v>147</v>
      </c>
    </row>
    <row r="1492" spans="1:7" x14ac:dyDescent="0.25">
      <c r="A1492" s="1" t="s">
        <v>144</v>
      </c>
      <c r="B1492" s="1" t="s">
        <v>380</v>
      </c>
      <c r="C1492" s="1" t="s">
        <v>931</v>
      </c>
      <c r="D1492" s="1" t="s">
        <v>29</v>
      </c>
      <c r="E1492" s="1" t="s">
        <v>30</v>
      </c>
      <c r="F1492" s="1" t="s">
        <v>41</v>
      </c>
      <c r="G1492" s="1" t="s">
        <v>147</v>
      </c>
    </row>
    <row r="1493" spans="1:7" x14ac:dyDescent="0.25">
      <c r="A1493" s="1" t="s">
        <v>144</v>
      </c>
      <c r="B1493" s="1" t="s">
        <v>380</v>
      </c>
      <c r="C1493" s="1" t="s">
        <v>932</v>
      </c>
      <c r="D1493" s="1" t="s">
        <v>29</v>
      </c>
      <c r="E1493" s="1" t="s">
        <v>30</v>
      </c>
      <c r="F1493" s="1" t="s">
        <v>41</v>
      </c>
      <c r="G1493" s="1" t="s">
        <v>147</v>
      </c>
    </row>
    <row r="1494" spans="1:7" x14ac:dyDescent="0.25">
      <c r="A1494" s="1" t="s">
        <v>144</v>
      </c>
      <c r="B1494" s="1" t="s">
        <v>380</v>
      </c>
      <c r="C1494" s="1" t="s">
        <v>933</v>
      </c>
      <c r="D1494" s="1" t="s">
        <v>29</v>
      </c>
      <c r="E1494" s="1" t="s">
        <v>30</v>
      </c>
      <c r="F1494" s="1" t="s">
        <v>41</v>
      </c>
      <c r="G1494" s="1" t="s">
        <v>147</v>
      </c>
    </row>
    <row r="1495" spans="1:7" x14ac:dyDescent="0.25">
      <c r="A1495" s="1" t="s">
        <v>144</v>
      </c>
      <c r="B1495" s="1" t="s">
        <v>380</v>
      </c>
      <c r="C1495" s="1" t="s">
        <v>934</v>
      </c>
      <c r="D1495" s="1" t="s">
        <v>29</v>
      </c>
      <c r="E1495" s="1" t="s">
        <v>30</v>
      </c>
      <c r="F1495" s="1" t="s">
        <v>41</v>
      </c>
      <c r="G1495" s="1" t="s">
        <v>147</v>
      </c>
    </row>
    <row r="1496" spans="1:7" x14ac:dyDescent="0.25">
      <c r="A1496" s="1" t="s">
        <v>144</v>
      </c>
      <c r="B1496" s="1" t="s">
        <v>380</v>
      </c>
      <c r="C1496" s="1" t="s">
        <v>935</v>
      </c>
      <c r="D1496" s="1" t="s">
        <v>29</v>
      </c>
      <c r="E1496" s="1" t="s">
        <v>30</v>
      </c>
      <c r="F1496" s="1" t="s">
        <v>41</v>
      </c>
      <c r="G1496" s="1" t="s">
        <v>147</v>
      </c>
    </row>
    <row r="1497" spans="1:7" x14ac:dyDescent="0.25">
      <c r="A1497" s="1" t="s">
        <v>144</v>
      </c>
      <c r="B1497" s="1" t="s">
        <v>380</v>
      </c>
      <c r="C1497" s="1" t="s">
        <v>936</v>
      </c>
      <c r="D1497" s="1" t="s">
        <v>29</v>
      </c>
      <c r="E1497" s="1" t="s">
        <v>30</v>
      </c>
      <c r="F1497" s="1" t="s">
        <v>41</v>
      </c>
      <c r="G1497" s="1" t="s">
        <v>147</v>
      </c>
    </row>
    <row r="1498" spans="1:7" x14ac:dyDescent="0.25">
      <c r="A1498" s="1" t="s">
        <v>144</v>
      </c>
      <c r="B1498" s="1" t="s">
        <v>380</v>
      </c>
      <c r="C1498" s="1" t="s">
        <v>937</v>
      </c>
      <c r="D1498" s="1" t="s">
        <v>29</v>
      </c>
      <c r="E1498" s="1" t="s">
        <v>30</v>
      </c>
      <c r="F1498" s="1" t="s">
        <v>41</v>
      </c>
      <c r="G1498" s="1" t="s">
        <v>147</v>
      </c>
    </row>
    <row r="1499" spans="1:7" x14ac:dyDescent="0.25">
      <c r="A1499" s="1" t="s">
        <v>144</v>
      </c>
      <c r="B1499" s="1" t="s">
        <v>380</v>
      </c>
      <c r="C1499" s="1" t="s">
        <v>938</v>
      </c>
      <c r="D1499" s="1" t="s">
        <v>29</v>
      </c>
      <c r="E1499" s="1" t="s">
        <v>30</v>
      </c>
      <c r="F1499" s="1" t="s">
        <v>41</v>
      </c>
      <c r="G1499" s="1" t="s">
        <v>147</v>
      </c>
    </row>
    <row r="1500" spans="1:7" x14ac:dyDescent="0.25">
      <c r="A1500" s="1" t="s">
        <v>144</v>
      </c>
      <c r="B1500" s="1" t="s">
        <v>380</v>
      </c>
      <c r="C1500" s="1" t="s">
        <v>939</v>
      </c>
      <c r="D1500" s="1" t="s">
        <v>29</v>
      </c>
      <c r="E1500" s="1" t="s">
        <v>30</v>
      </c>
      <c r="F1500" s="1" t="s">
        <v>41</v>
      </c>
      <c r="G1500" s="1" t="s">
        <v>147</v>
      </c>
    </row>
    <row r="1501" spans="1:7" x14ac:dyDescent="0.25">
      <c r="A1501" s="1" t="s">
        <v>144</v>
      </c>
      <c r="B1501" s="1" t="s">
        <v>380</v>
      </c>
      <c r="C1501" s="1" t="s">
        <v>940</v>
      </c>
      <c r="D1501" s="1" t="s">
        <v>29</v>
      </c>
      <c r="E1501" s="1" t="s">
        <v>30</v>
      </c>
      <c r="F1501" s="1" t="s">
        <v>41</v>
      </c>
      <c r="G1501" s="1" t="s">
        <v>147</v>
      </c>
    </row>
    <row r="1502" spans="1:7" x14ac:dyDescent="0.25">
      <c r="A1502" s="1" t="s">
        <v>144</v>
      </c>
      <c r="B1502" s="1" t="s">
        <v>380</v>
      </c>
      <c r="C1502" s="1" t="s">
        <v>941</v>
      </c>
      <c r="D1502" s="1" t="s">
        <v>29</v>
      </c>
      <c r="E1502" s="1" t="s">
        <v>30</v>
      </c>
      <c r="F1502" s="1" t="s">
        <v>41</v>
      </c>
      <c r="G1502" s="1" t="s">
        <v>147</v>
      </c>
    </row>
    <row r="1503" spans="1:7" x14ac:dyDescent="0.25">
      <c r="A1503" s="1" t="s">
        <v>144</v>
      </c>
      <c r="B1503" s="1" t="s">
        <v>380</v>
      </c>
      <c r="C1503" s="1" t="s">
        <v>942</v>
      </c>
      <c r="D1503" s="1" t="s">
        <v>29</v>
      </c>
      <c r="E1503" s="1" t="s">
        <v>30</v>
      </c>
      <c r="F1503" s="1" t="s">
        <v>41</v>
      </c>
      <c r="G1503" s="1" t="s">
        <v>147</v>
      </c>
    </row>
    <row r="1504" spans="1:7" x14ac:dyDescent="0.25">
      <c r="A1504" s="1" t="s">
        <v>144</v>
      </c>
      <c r="B1504" s="1" t="s">
        <v>380</v>
      </c>
      <c r="C1504" s="1" t="s">
        <v>943</v>
      </c>
      <c r="D1504" s="1" t="s">
        <v>29</v>
      </c>
      <c r="E1504" s="1" t="s">
        <v>30</v>
      </c>
      <c r="F1504" s="1" t="s">
        <v>41</v>
      </c>
      <c r="G1504" s="1" t="s">
        <v>147</v>
      </c>
    </row>
    <row r="1505" spans="1:7" x14ac:dyDescent="0.25">
      <c r="A1505" s="1" t="s">
        <v>144</v>
      </c>
      <c r="B1505" s="1" t="s">
        <v>380</v>
      </c>
      <c r="C1505" s="1" t="s">
        <v>944</v>
      </c>
      <c r="D1505" s="1" t="s">
        <v>29</v>
      </c>
      <c r="E1505" s="1" t="s">
        <v>30</v>
      </c>
      <c r="F1505" s="1" t="s">
        <v>41</v>
      </c>
      <c r="G1505" s="1" t="s">
        <v>147</v>
      </c>
    </row>
    <row r="1506" spans="1:7" x14ac:dyDescent="0.25">
      <c r="A1506" s="1" t="s">
        <v>144</v>
      </c>
      <c r="B1506" s="1" t="s">
        <v>380</v>
      </c>
      <c r="C1506" s="1" t="s">
        <v>1165</v>
      </c>
      <c r="D1506" s="1" t="s">
        <v>29</v>
      </c>
      <c r="E1506" s="1" t="s">
        <v>30</v>
      </c>
      <c r="F1506" s="1" t="s">
        <v>41</v>
      </c>
      <c r="G1506" s="1" t="s">
        <v>147</v>
      </c>
    </row>
    <row r="1507" spans="1:7" x14ac:dyDescent="0.25">
      <c r="A1507" s="1" t="s">
        <v>144</v>
      </c>
      <c r="B1507" s="1" t="s">
        <v>380</v>
      </c>
      <c r="C1507" s="1" t="s">
        <v>1166</v>
      </c>
      <c r="D1507" s="1" t="s">
        <v>29</v>
      </c>
      <c r="E1507" s="1" t="s">
        <v>30</v>
      </c>
      <c r="F1507" s="1" t="s">
        <v>41</v>
      </c>
      <c r="G1507" s="1" t="s">
        <v>147</v>
      </c>
    </row>
    <row r="1508" spans="1:7" x14ac:dyDescent="0.25">
      <c r="A1508" s="1" t="s">
        <v>144</v>
      </c>
      <c r="B1508" s="1" t="s">
        <v>380</v>
      </c>
      <c r="C1508" s="1" t="s">
        <v>1167</v>
      </c>
      <c r="D1508" s="1" t="s">
        <v>29</v>
      </c>
      <c r="E1508" s="1" t="s">
        <v>30</v>
      </c>
      <c r="F1508" s="1" t="s">
        <v>41</v>
      </c>
      <c r="G1508" s="1" t="s">
        <v>147</v>
      </c>
    </row>
    <row r="1509" spans="1:7" x14ac:dyDescent="0.25">
      <c r="A1509" s="1" t="s">
        <v>144</v>
      </c>
      <c r="B1509" s="1" t="s">
        <v>380</v>
      </c>
      <c r="C1509" s="1" t="s">
        <v>1168</v>
      </c>
      <c r="D1509" s="1" t="s">
        <v>29</v>
      </c>
      <c r="E1509" s="1" t="s">
        <v>30</v>
      </c>
      <c r="F1509" s="1" t="s">
        <v>41</v>
      </c>
      <c r="G1509" s="1" t="s">
        <v>147</v>
      </c>
    </row>
    <row r="1510" spans="1:7" x14ac:dyDescent="0.25">
      <c r="A1510" s="1" t="s">
        <v>144</v>
      </c>
      <c r="B1510" s="1" t="s">
        <v>380</v>
      </c>
      <c r="C1510" s="1" t="s">
        <v>945</v>
      </c>
      <c r="D1510" s="1" t="s">
        <v>29</v>
      </c>
      <c r="E1510" s="1" t="s">
        <v>30</v>
      </c>
      <c r="F1510" s="1" t="s">
        <v>41</v>
      </c>
      <c r="G1510" s="1" t="s">
        <v>147</v>
      </c>
    </row>
    <row r="1511" spans="1:7" x14ac:dyDescent="0.25">
      <c r="A1511" s="1" t="s">
        <v>144</v>
      </c>
      <c r="B1511" s="1" t="s">
        <v>380</v>
      </c>
      <c r="C1511" s="1" t="s">
        <v>946</v>
      </c>
      <c r="D1511" s="1" t="s">
        <v>29</v>
      </c>
      <c r="E1511" s="1" t="s">
        <v>30</v>
      </c>
      <c r="F1511" s="1" t="s">
        <v>41</v>
      </c>
      <c r="G1511" s="1" t="s">
        <v>147</v>
      </c>
    </row>
    <row r="1512" spans="1:7" x14ac:dyDescent="0.25">
      <c r="A1512" s="1" t="s">
        <v>144</v>
      </c>
      <c r="B1512" s="1" t="s">
        <v>380</v>
      </c>
      <c r="C1512" s="1" t="s">
        <v>947</v>
      </c>
      <c r="D1512" s="1" t="s">
        <v>29</v>
      </c>
      <c r="E1512" s="1" t="s">
        <v>30</v>
      </c>
      <c r="F1512" s="1" t="s">
        <v>41</v>
      </c>
      <c r="G1512" s="1" t="s">
        <v>147</v>
      </c>
    </row>
    <row r="1513" spans="1:7" x14ac:dyDescent="0.25">
      <c r="A1513" s="1" t="s">
        <v>144</v>
      </c>
      <c r="B1513" s="1" t="s">
        <v>380</v>
      </c>
      <c r="C1513" s="1" t="s">
        <v>948</v>
      </c>
      <c r="D1513" s="1" t="s">
        <v>29</v>
      </c>
      <c r="E1513" s="1" t="s">
        <v>30</v>
      </c>
      <c r="F1513" s="1" t="s">
        <v>41</v>
      </c>
      <c r="G1513" s="1" t="s">
        <v>147</v>
      </c>
    </row>
    <row r="1514" spans="1:7" x14ac:dyDescent="0.25">
      <c r="A1514" s="1" t="s">
        <v>144</v>
      </c>
      <c r="B1514" s="1" t="s">
        <v>380</v>
      </c>
      <c r="C1514" s="1" t="s">
        <v>949</v>
      </c>
      <c r="D1514" s="1" t="s">
        <v>29</v>
      </c>
      <c r="E1514" s="1" t="s">
        <v>30</v>
      </c>
      <c r="F1514" s="1" t="s">
        <v>41</v>
      </c>
      <c r="G1514" s="1" t="s">
        <v>147</v>
      </c>
    </row>
    <row r="1515" spans="1:7" x14ac:dyDescent="0.25">
      <c r="A1515" s="1" t="s">
        <v>144</v>
      </c>
      <c r="B1515" s="1" t="s">
        <v>380</v>
      </c>
      <c r="C1515" s="1" t="s">
        <v>950</v>
      </c>
      <c r="D1515" s="1" t="s">
        <v>29</v>
      </c>
      <c r="E1515" s="1" t="s">
        <v>30</v>
      </c>
      <c r="F1515" s="1" t="s">
        <v>41</v>
      </c>
      <c r="G1515" s="1" t="s">
        <v>147</v>
      </c>
    </row>
    <row r="1516" spans="1:7" x14ac:dyDescent="0.25">
      <c r="A1516" s="1" t="s">
        <v>144</v>
      </c>
      <c r="B1516" s="1" t="s">
        <v>380</v>
      </c>
      <c r="C1516" s="1" t="s">
        <v>951</v>
      </c>
      <c r="D1516" s="1" t="s">
        <v>29</v>
      </c>
      <c r="E1516" s="1" t="s">
        <v>30</v>
      </c>
      <c r="F1516" s="1" t="s">
        <v>41</v>
      </c>
      <c r="G1516" s="1" t="s">
        <v>147</v>
      </c>
    </row>
    <row r="1517" spans="1:7" x14ac:dyDescent="0.25">
      <c r="A1517" s="1" t="s">
        <v>144</v>
      </c>
      <c r="B1517" s="1" t="s">
        <v>380</v>
      </c>
      <c r="C1517" s="1" t="s">
        <v>952</v>
      </c>
      <c r="D1517" s="1" t="s">
        <v>29</v>
      </c>
      <c r="E1517" s="1" t="s">
        <v>30</v>
      </c>
      <c r="F1517" s="1" t="s">
        <v>41</v>
      </c>
      <c r="G1517" s="1" t="s">
        <v>147</v>
      </c>
    </row>
    <row r="1518" spans="1:7" x14ac:dyDescent="0.25">
      <c r="A1518" s="1" t="s">
        <v>144</v>
      </c>
      <c r="B1518" s="1" t="s">
        <v>380</v>
      </c>
      <c r="C1518" s="1" t="s">
        <v>953</v>
      </c>
      <c r="D1518" s="1" t="s">
        <v>29</v>
      </c>
      <c r="E1518" s="1" t="s">
        <v>30</v>
      </c>
      <c r="F1518" s="1" t="s">
        <v>41</v>
      </c>
      <c r="G1518" s="1" t="s">
        <v>147</v>
      </c>
    </row>
    <row r="1519" spans="1:7" x14ac:dyDescent="0.25">
      <c r="A1519" s="1" t="s">
        <v>144</v>
      </c>
      <c r="B1519" s="1" t="s">
        <v>380</v>
      </c>
      <c r="C1519" s="1" t="s">
        <v>954</v>
      </c>
      <c r="D1519" s="1" t="s">
        <v>29</v>
      </c>
      <c r="E1519" s="1" t="s">
        <v>30</v>
      </c>
      <c r="F1519" s="1" t="s">
        <v>41</v>
      </c>
      <c r="G1519" s="1" t="s">
        <v>147</v>
      </c>
    </row>
    <row r="1520" spans="1:7" x14ac:dyDescent="0.25">
      <c r="A1520" s="1" t="s">
        <v>144</v>
      </c>
      <c r="B1520" s="1" t="s">
        <v>380</v>
      </c>
      <c r="C1520" s="1" t="s">
        <v>955</v>
      </c>
      <c r="D1520" s="1" t="s">
        <v>29</v>
      </c>
      <c r="E1520" s="1" t="s">
        <v>30</v>
      </c>
      <c r="F1520" s="1" t="s">
        <v>41</v>
      </c>
      <c r="G1520" s="1" t="s">
        <v>147</v>
      </c>
    </row>
    <row r="1521" spans="1:7" x14ac:dyDescent="0.25">
      <c r="A1521" s="1" t="s">
        <v>144</v>
      </c>
      <c r="B1521" s="1" t="s">
        <v>380</v>
      </c>
      <c r="C1521" s="1" t="s">
        <v>956</v>
      </c>
      <c r="D1521" s="1" t="s">
        <v>29</v>
      </c>
      <c r="E1521" s="1" t="s">
        <v>30</v>
      </c>
      <c r="F1521" s="1" t="s">
        <v>41</v>
      </c>
      <c r="G1521" s="1" t="s">
        <v>147</v>
      </c>
    </row>
    <row r="1522" spans="1:7" x14ac:dyDescent="0.25">
      <c r="A1522" s="1" t="s">
        <v>144</v>
      </c>
      <c r="B1522" s="1" t="s">
        <v>380</v>
      </c>
      <c r="C1522" s="1" t="s">
        <v>957</v>
      </c>
      <c r="D1522" s="1" t="s">
        <v>29</v>
      </c>
      <c r="E1522" s="1" t="s">
        <v>30</v>
      </c>
      <c r="F1522" s="1" t="s">
        <v>41</v>
      </c>
      <c r="G1522" s="1" t="s">
        <v>147</v>
      </c>
    </row>
    <row r="1523" spans="1:7" x14ac:dyDescent="0.25">
      <c r="A1523" s="1" t="s">
        <v>144</v>
      </c>
      <c r="B1523" s="1" t="s">
        <v>380</v>
      </c>
      <c r="C1523" s="1" t="s">
        <v>958</v>
      </c>
      <c r="D1523" s="1" t="s">
        <v>29</v>
      </c>
      <c r="E1523" s="1" t="s">
        <v>30</v>
      </c>
      <c r="F1523" s="1" t="s">
        <v>41</v>
      </c>
      <c r="G1523" s="1" t="s">
        <v>147</v>
      </c>
    </row>
    <row r="1524" spans="1:7" x14ac:dyDescent="0.25">
      <c r="A1524" s="1" t="s">
        <v>144</v>
      </c>
      <c r="B1524" s="1" t="s">
        <v>380</v>
      </c>
      <c r="C1524" s="1" t="s">
        <v>959</v>
      </c>
      <c r="D1524" s="1" t="s">
        <v>29</v>
      </c>
      <c r="E1524" s="1" t="s">
        <v>30</v>
      </c>
      <c r="F1524" s="1" t="s">
        <v>41</v>
      </c>
      <c r="G1524" s="1" t="s">
        <v>147</v>
      </c>
    </row>
    <row r="1525" spans="1:7" x14ac:dyDescent="0.25">
      <c r="A1525" s="1" t="s">
        <v>144</v>
      </c>
      <c r="B1525" s="1" t="s">
        <v>380</v>
      </c>
      <c r="C1525" s="1" t="s">
        <v>960</v>
      </c>
      <c r="D1525" s="1" t="s">
        <v>29</v>
      </c>
      <c r="E1525" s="1" t="s">
        <v>30</v>
      </c>
      <c r="F1525" s="1" t="s">
        <v>41</v>
      </c>
      <c r="G1525" s="1" t="s">
        <v>147</v>
      </c>
    </row>
    <row r="1526" spans="1:7" x14ac:dyDescent="0.25">
      <c r="A1526" s="1" t="s">
        <v>144</v>
      </c>
      <c r="B1526" s="1" t="s">
        <v>380</v>
      </c>
      <c r="C1526" s="1" t="s">
        <v>961</v>
      </c>
      <c r="D1526" s="1" t="s">
        <v>29</v>
      </c>
      <c r="E1526" s="1" t="s">
        <v>30</v>
      </c>
      <c r="F1526" s="1" t="s">
        <v>41</v>
      </c>
      <c r="G1526" s="1" t="s">
        <v>147</v>
      </c>
    </row>
    <row r="1527" spans="1:7" x14ac:dyDescent="0.25">
      <c r="A1527" s="1" t="s">
        <v>144</v>
      </c>
      <c r="B1527" s="1" t="s">
        <v>380</v>
      </c>
      <c r="C1527" s="1" t="s">
        <v>1116</v>
      </c>
      <c r="D1527" s="1" t="s">
        <v>29</v>
      </c>
      <c r="E1527" s="1" t="s">
        <v>30</v>
      </c>
      <c r="F1527" s="1" t="s">
        <v>41</v>
      </c>
      <c r="G1527" s="1" t="s">
        <v>147</v>
      </c>
    </row>
    <row r="1528" spans="1:7" x14ac:dyDescent="0.25">
      <c r="A1528" s="1" t="s">
        <v>144</v>
      </c>
      <c r="B1528" s="1" t="s">
        <v>380</v>
      </c>
      <c r="C1528" s="1" t="s">
        <v>963</v>
      </c>
      <c r="D1528" s="1" t="s">
        <v>29</v>
      </c>
      <c r="E1528" s="1" t="s">
        <v>30</v>
      </c>
      <c r="F1528" s="1" t="s">
        <v>41</v>
      </c>
      <c r="G1528" s="1" t="s">
        <v>147</v>
      </c>
    </row>
    <row r="1529" spans="1:7" x14ac:dyDescent="0.25">
      <c r="A1529" s="1" t="s">
        <v>144</v>
      </c>
      <c r="B1529" s="1" t="s">
        <v>380</v>
      </c>
      <c r="C1529" s="1" t="s">
        <v>964</v>
      </c>
      <c r="D1529" s="1" t="s">
        <v>29</v>
      </c>
      <c r="E1529" s="1" t="s">
        <v>30</v>
      </c>
      <c r="F1529" s="1" t="s">
        <v>41</v>
      </c>
      <c r="G1529" s="1" t="s">
        <v>147</v>
      </c>
    </row>
    <row r="1530" spans="1:7" x14ac:dyDescent="0.25">
      <c r="A1530" s="1" t="s">
        <v>144</v>
      </c>
      <c r="B1530" s="1" t="s">
        <v>380</v>
      </c>
      <c r="C1530" s="1" t="s">
        <v>965</v>
      </c>
      <c r="D1530" s="1" t="s">
        <v>29</v>
      </c>
      <c r="E1530" s="1" t="s">
        <v>30</v>
      </c>
      <c r="F1530" s="1" t="s">
        <v>41</v>
      </c>
      <c r="G1530" s="1" t="s">
        <v>147</v>
      </c>
    </row>
    <row r="1531" spans="1:7" x14ac:dyDescent="0.25">
      <c r="A1531" s="1" t="s">
        <v>144</v>
      </c>
      <c r="B1531" s="1" t="s">
        <v>380</v>
      </c>
      <c r="C1531" s="1" t="s">
        <v>966</v>
      </c>
      <c r="D1531" s="1" t="s">
        <v>29</v>
      </c>
      <c r="E1531" s="1" t="s">
        <v>30</v>
      </c>
      <c r="F1531" s="1" t="s">
        <v>41</v>
      </c>
      <c r="G1531" s="1" t="s">
        <v>147</v>
      </c>
    </row>
    <row r="1532" spans="1:7" x14ac:dyDescent="0.25">
      <c r="A1532" s="1" t="s">
        <v>144</v>
      </c>
      <c r="B1532" s="1" t="s">
        <v>380</v>
      </c>
      <c r="C1532" s="1" t="s">
        <v>967</v>
      </c>
      <c r="D1532" s="1" t="s">
        <v>29</v>
      </c>
      <c r="E1532" s="1" t="s">
        <v>30</v>
      </c>
      <c r="F1532" s="1" t="s">
        <v>41</v>
      </c>
      <c r="G1532" s="1" t="s">
        <v>147</v>
      </c>
    </row>
    <row r="1533" spans="1:7" x14ac:dyDescent="0.25">
      <c r="A1533" s="1" t="s">
        <v>144</v>
      </c>
      <c r="B1533" s="1" t="s">
        <v>380</v>
      </c>
      <c r="C1533" s="1" t="s">
        <v>1169</v>
      </c>
      <c r="D1533" s="1" t="s">
        <v>29</v>
      </c>
      <c r="E1533" s="1" t="s">
        <v>30</v>
      </c>
      <c r="F1533" s="1" t="s">
        <v>41</v>
      </c>
      <c r="G1533" s="1" t="s">
        <v>147</v>
      </c>
    </row>
    <row r="1534" spans="1:7" x14ac:dyDescent="0.25">
      <c r="A1534" s="1" t="s">
        <v>144</v>
      </c>
      <c r="B1534" s="1" t="s">
        <v>380</v>
      </c>
      <c r="C1534" s="1" t="s">
        <v>968</v>
      </c>
      <c r="D1534" s="1" t="s">
        <v>29</v>
      </c>
      <c r="E1534" s="1" t="s">
        <v>30</v>
      </c>
      <c r="F1534" s="1" t="s">
        <v>41</v>
      </c>
      <c r="G1534" s="1" t="s">
        <v>147</v>
      </c>
    </row>
    <row r="1535" spans="1:7" x14ac:dyDescent="0.25">
      <c r="A1535" s="1" t="s">
        <v>144</v>
      </c>
      <c r="B1535" s="1" t="s">
        <v>380</v>
      </c>
      <c r="C1535" s="1" t="s">
        <v>969</v>
      </c>
      <c r="D1535" s="1" t="s">
        <v>29</v>
      </c>
      <c r="E1535" s="1" t="s">
        <v>30</v>
      </c>
      <c r="F1535" s="1" t="s">
        <v>41</v>
      </c>
      <c r="G1535" s="1" t="s">
        <v>147</v>
      </c>
    </row>
    <row r="1536" spans="1:7" x14ac:dyDescent="0.25">
      <c r="A1536" s="1" t="s">
        <v>144</v>
      </c>
      <c r="B1536" s="1" t="s">
        <v>380</v>
      </c>
      <c r="C1536" s="1" t="s">
        <v>970</v>
      </c>
      <c r="D1536" s="1" t="s">
        <v>29</v>
      </c>
      <c r="E1536" s="1" t="s">
        <v>30</v>
      </c>
      <c r="F1536" s="1" t="s">
        <v>41</v>
      </c>
      <c r="G1536" s="1" t="s">
        <v>147</v>
      </c>
    </row>
    <row r="1537" spans="1:7" x14ac:dyDescent="0.25">
      <c r="A1537" s="1" t="s">
        <v>144</v>
      </c>
      <c r="B1537" s="1" t="s">
        <v>380</v>
      </c>
      <c r="C1537" s="1" t="s">
        <v>1170</v>
      </c>
      <c r="D1537" s="1" t="s">
        <v>29</v>
      </c>
      <c r="E1537" s="1" t="s">
        <v>30</v>
      </c>
      <c r="F1537" s="1" t="s">
        <v>41</v>
      </c>
      <c r="G1537" s="1" t="s">
        <v>147</v>
      </c>
    </row>
    <row r="1538" spans="1:7" x14ac:dyDescent="0.25">
      <c r="A1538" s="1" t="s">
        <v>144</v>
      </c>
      <c r="B1538" s="1" t="s">
        <v>380</v>
      </c>
      <c r="C1538" s="1" t="s">
        <v>971</v>
      </c>
      <c r="D1538" s="1" t="s">
        <v>29</v>
      </c>
      <c r="E1538" s="1" t="s">
        <v>30</v>
      </c>
      <c r="F1538" s="1" t="s">
        <v>41</v>
      </c>
      <c r="G1538" s="1" t="s">
        <v>147</v>
      </c>
    </row>
    <row r="1539" spans="1:7" x14ac:dyDescent="0.25">
      <c r="A1539" s="1" t="s">
        <v>144</v>
      </c>
      <c r="B1539" s="1" t="s">
        <v>380</v>
      </c>
      <c r="C1539" s="1" t="s">
        <v>972</v>
      </c>
      <c r="D1539" s="1" t="s">
        <v>29</v>
      </c>
      <c r="E1539" s="1" t="s">
        <v>30</v>
      </c>
      <c r="F1539" s="1" t="s">
        <v>41</v>
      </c>
      <c r="G1539" s="1" t="s">
        <v>147</v>
      </c>
    </row>
    <row r="1540" spans="1:7" x14ac:dyDescent="0.25">
      <c r="A1540" s="1" t="s">
        <v>144</v>
      </c>
      <c r="B1540" s="1" t="s">
        <v>380</v>
      </c>
      <c r="C1540" s="1" t="s">
        <v>973</v>
      </c>
      <c r="D1540" s="1" t="s">
        <v>29</v>
      </c>
      <c r="E1540" s="1" t="s">
        <v>30</v>
      </c>
      <c r="F1540" s="1" t="s">
        <v>41</v>
      </c>
      <c r="G1540" s="1" t="s">
        <v>147</v>
      </c>
    </row>
    <row r="1541" spans="1:7" x14ac:dyDescent="0.25">
      <c r="A1541" s="1" t="s">
        <v>144</v>
      </c>
      <c r="B1541" s="1" t="s">
        <v>380</v>
      </c>
      <c r="C1541" s="1" t="s">
        <v>974</v>
      </c>
      <c r="D1541" s="1" t="s">
        <v>29</v>
      </c>
      <c r="E1541" s="1" t="s">
        <v>30</v>
      </c>
      <c r="F1541" s="1" t="s">
        <v>41</v>
      </c>
      <c r="G1541" s="1" t="s">
        <v>147</v>
      </c>
    </row>
    <row r="1542" spans="1:7" x14ac:dyDescent="0.25">
      <c r="A1542" s="1" t="s">
        <v>144</v>
      </c>
      <c r="B1542" s="1" t="s">
        <v>380</v>
      </c>
      <c r="C1542" s="1" t="s">
        <v>975</v>
      </c>
      <c r="D1542" s="1" t="s">
        <v>29</v>
      </c>
      <c r="E1542" s="1" t="s">
        <v>30</v>
      </c>
      <c r="F1542" s="1" t="s">
        <v>41</v>
      </c>
      <c r="G1542" s="1" t="s">
        <v>147</v>
      </c>
    </row>
    <row r="1543" spans="1:7" x14ac:dyDescent="0.25">
      <c r="A1543" s="1" t="s">
        <v>144</v>
      </c>
      <c r="B1543" s="1" t="s">
        <v>380</v>
      </c>
      <c r="C1543" s="1" t="s">
        <v>976</v>
      </c>
      <c r="D1543" s="1" t="s">
        <v>29</v>
      </c>
      <c r="E1543" s="1" t="s">
        <v>30</v>
      </c>
      <c r="F1543" s="1" t="s">
        <v>41</v>
      </c>
      <c r="G1543" s="1" t="s">
        <v>147</v>
      </c>
    </row>
    <row r="1544" spans="1:7" x14ac:dyDescent="0.25">
      <c r="A1544" s="1" t="s">
        <v>144</v>
      </c>
      <c r="B1544" s="1" t="s">
        <v>380</v>
      </c>
      <c r="C1544" s="1" t="s">
        <v>977</v>
      </c>
      <c r="D1544" s="1" t="s">
        <v>29</v>
      </c>
      <c r="E1544" s="1" t="s">
        <v>30</v>
      </c>
      <c r="F1544" s="1" t="s">
        <v>41</v>
      </c>
      <c r="G1544" s="1" t="s">
        <v>147</v>
      </c>
    </row>
    <row r="1545" spans="1:7" x14ac:dyDescent="0.25">
      <c r="A1545" s="1" t="s">
        <v>144</v>
      </c>
      <c r="B1545" s="1" t="s">
        <v>380</v>
      </c>
      <c r="C1545" s="1" t="s">
        <v>1171</v>
      </c>
      <c r="D1545" s="1" t="s">
        <v>29</v>
      </c>
      <c r="E1545" s="1" t="s">
        <v>30</v>
      </c>
      <c r="F1545" s="1" t="s">
        <v>41</v>
      </c>
      <c r="G1545" s="1" t="s">
        <v>147</v>
      </c>
    </row>
    <row r="1546" spans="1:7" x14ac:dyDescent="0.25">
      <c r="A1546" s="1" t="s">
        <v>144</v>
      </c>
      <c r="B1546" s="1" t="s">
        <v>380</v>
      </c>
      <c r="C1546" s="1" t="s">
        <v>1172</v>
      </c>
      <c r="D1546" s="1" t="s">
        <v>29</v>
      </c>
      <c r="E1546" s="1" t="s">
        <v>30</v>
      </c>
      <c r="F1546" s="1" t="s">
        <v>41</v>
      </c>
      <c r="G1546" s="1" t="s">
        <v>147</v>
      </c>
    </row>
    <row r="1547" spans="1:7" x14ac:dyDescent="0.25">
      <c r="A1547" s="1" t="s">
        <v>144</v>
      </c>
      <c r="B1547" s="1" t="s">
        <v>380</v>
      </c>
      <c r="C1547" s="1" t="s">
        <v>1173</v>
      </c>
      <c r="D1547" s="1" t="s">
        <v>29</v>
      </c>
      <c r="E1547" s="1" t="s">
        <v>30</v>
      </c>
      <c r="F1547" s="1" t="s">
        <v>41</v>
      </c>
      <c r="G1547" s="1" t="s">
        <v>147</v>
      </c>
    </row>
    <row r="1548" spans="1:7" x14ac:dyDescent="0.25">
      <c r="A1548" s="1" t="s">
        <v>144</v>
      </c>
      <c r="B1548" s="1" t="s">
        <v>380</v>
      </c>
      <c r="C1548" s="1" t="s">
        <v>1174</v>
      </c>
      <c r="D1548" s="1" t="s">
        <v>29</v>
      </c>
      <c r="E1548" s="1" t="s">
        <v>30</v>
      </c>
      <c r="F1548" s="1" t="s">
        <v>41</v>
      </c>
      <c r="G1548" s="1" t="s">
        <v>147</v>
      </c>
    </row>
    <row r="1549" spans="1:7" x14ac:dyDescent="0.25">
      <c r="A1549" s="1" t="s">
        <v>144</v>
      </c>
      <c r="B1549" s="1" t="s">
        <v>380</v>
      </c>
      <c r="C1549" s="1" t="s">
        <v>1175</v>
      </c>
      <c r="D1549" s="1" t="s">
        <v>29</v>
      </c>
      <c r="E1549" s="1" t="s">
        <v>30</v>
      </c>
      <c r="F1549" s="1" t="s">
        <v>41</v>
      </c>
      <c r="G1549" s="1" t="s">
        <v>147</v>
      </c>
    </row>
    <row r="1550" spans="1:7" x14ac:dyDescent="0.25">
      <c r="A1550" s="1" t="s">
        <v>144</v>
      </c>
      <c r="B1550" s="1" t="s">
        <v>380</v>
      </c>
      <c r="C1550" s="1" t="s">
        <v>1176</v>
      </c>
      <c r="D1550" s="1" t="s">
        <v>29</v>
      </c>
      <c r="E1550" s="1" t="s">
        <v>30</v>
      </c>
      <c r="F1550" s="1" t="s">
        <v>41</v>
      </c>
      <c r="G1550" s="1" t="s">
        <v>147</v>
      </c>
    </row>
    <row r="1551" spans="1:7" x14ac:dyDescent="0.25">
      <c r="A1551" s="1" t="s">
        <v>144</v>
      </c>
      <c r="B1551" s="1" t="s">
        <v>380</v>
      </c>
      <c r="C1551" s="1" t="s">
        <v>1177</v>
      </c>
      <c r="D1551" s="1" t="s">
        <v>29</v>
      </c>
      <c r="E1551" s="1" t="s">
        <v>30</v>
      </c>
      <c r="F1551" s="1" t="s">
        <v>41</v>
      </c>
      <c r="G1551" s="1" t="s">
        <v>147</v>
      </c>
    </row>
    <row r="1552" spans="1:7" x14ac:dyDescent="0.25">
      <c r="A1552" s="1" t="s">
        <v>144</v>
      </c>
      <c r="B1552" s="1" t="s">
        <v>380</v>
      </c>
      <c r="C1552" s="1" t="s">
        <v>1178</v>
      </c>
      <c r="D1552" s="1" t="s">
        <v>29</v>
      </c>
      <c r="E1552" s="1" t="s">
        <v>30</v>
      </c>
      <c r="F1552" s="1" t="s">
        <v>41</v>
      </c>
      <c r="G1552" s="1" t="s">
        <v>147</v>
      </c>
    </row>
    <row r="1553" spans="1:7" x14ac:dyDescent="0.25">
      <c r="A1553" s="1" t="s">
        <v>144</v>
      </c>
      <c r="B1553" s="1" t="s">
        <v>380</v>
      </c>
      <c r="C1553" s="1" t="s">
        <v>978</v>
      </c>
      <c r="D1553" s="1" t="s">
        <v>29</v>
      </c>
      <c r="E1553" s="1" t="s">
        <v>30</v>
      </c>
      <c r="F1553" s="1" t="s">
        <v>41</v>
      </c>
      <c r="G1553" s="1" t="s">
        <v>147</v>
      </c>
    </row>
    <row r="1554" spans="1:7" x14ac:dyDescent="0.25">
      <c r="A1554" s="1" t="s">
        <v>144</v>
      </c>
      <c r="B1554" s="1" t="s">
        <v>380</v>
      </c>
      <c r="C1554" s="1" t="s">
        <v>979</v>
      </c>
      <c r="D1554" s="1" t="s">
        <v>29</v>
      </c>
      <c r="E1554" s="1" t="s">
        <v>30</v>
      </c>
      <c r="F1554" s="1" t="s">
        <v>41</v>
      </c>
      <c r="G1554" s="1" t="s">
        <v>147</v>
      </c>
    </row>
    <row r="1555" spans="1:7" x14ac:dyDescent="0.25">
      <c r="A1555" s="1" t="s">
        <v>144</v>
      </c>
      <c r="B1555" s="1" t="s">
        <v>380</v>
      </c>
      <c r="C1555" s="1" t="s">
        <v>980</v>
      </c>
      <c r="D1555" s="1" t="s">
        <v>29</v>
      </c>
      <c r="E1555" s="1" t="s">
        <v>30</v>
      </c>
      <c r="F1555" s="1" t="s">
        <v>41</v>
      </c>
      <c r="G1555" s="1" t="s">
        <v>147</v>
      </c>
    </row>
    <row r="1556" spans="1:7" x14ac:dyDescent="0.25">
      <c r="A1556" s="1" t="s">
        <v>144</v>
      </c>
      <c r="B1556" s="1" t="s">
        <v>380</v>
      </c>
      <c r="C1556" s="1" t="s">
        <v>981</v>
      </c>
      <c r="D1556" s="1" t="s">
        <v>29</v>
      </c>
      <c r="E1556" s="1" t="s">
        <v>30</v>
      </c>
      <c r="F1556" s="1" t="s">
        <v>41</v>
      </c>
      <c r="G1556" s="1" t="s">
        <v>147</v>
      </c>
    </row>
    <row r="1557" spans="1:7" x14ac:dyDescent="0.25">
      <c r="A1557" s="1" t="s">
        <v>144</v>
      </c>
      <c r="B1557" s="1" t="s">
        <v>380</v>
      </c>
      <c r="C1557" s="1" t="s">
        <v>982</v>
      </c>
      <c r="D1557" s="1" t="s">
        <v>29</v>
      </c>
      <c r="E1557" s="1" t="s">
        <v>30</v>
      </c>
      <c r="F1557" s="1" t="s">
        <v>41</v>
      </c>
      <c r="G1557" s="1" t="s">
        <v>147</v>
      </c>
    </row>
    <row r="1558" spans="1:7" x14ac:dyDescent="0.25">
      <c r="A1558" s="1" t="s">
        <v>144</v>
      </c>
      <c r="B1558" s="1" t="s">
        <v>380</v>
      </c>
      <c r="C1558" s="1" t="s">
        <v>983</v>
      </c>
      <c r="D1558" s="1" t="s">
        <v>29</v>
      </c>
      <c r="E1558" s="1" t="s">
        <v>30</v>
      </c>
      <c r="F1558" s="1" t="s">
        <v>41</v>
      </c>
      <c r="G1558" s="1" t="s">
        <v>147</v>
      </c>
    </row>
    <row r="1559" spans="1:7" x14ac:dyDescent="0.25">
      <c r="A1559" s="1" t="s">
        <v>144</v>
      </c>
      <c r="B1559" s="1" t="s">
        <v>380</v>
      </c>
      <c r="C1559" s="1" t="s">
        <v>984</v>
      </c>
      <c r="D1559" s="1" t="s">
        <v>29</v>
      </c>
      <c r="E1559" s="1" t="s">
        <v>30</v>
      </c>
      <c r="F1559" s="1" t="s">
        <v>41</v>
      </c>
      <c r="G1559" s="1" t="s">
        <v>147</v>
      </c>
    </row>
    <row r="1560" spans="1:7" x14ac:dyDescent="0.25">
      <c r="A1560" s="1" t="s">
        <v>144</v>
      </c>
      <c r="B1560" s="1" t="s">
        <v>380</v>
      </c>
      <c r="C1560" s="1" t="s">
        <v>985</v>
      </c>
      <c r="D1560" s="1" t="s">
        <v>29</v>
      </c>
      <c r="E1560" s="1" t="s">
        <v>30</v>
      </c>
      <c r="F1560" s="1" t="s">
        <v>41</v>
      </c>
      <c r="G1560" s="1" t="s">
        <v>147</v>
      </c>
    </row>
    <row r="1561" spans="1:7" x14ac:dyDescent="0.25">
      <c r="A1561" s="1" t="s">
        <v>144</v>
      </c>
      <c r="B1561" s="1" t="s">
        <v>380</v>
      </c>
      <c r="C1561" s="1" t="s">
        <v>986</v>
      </c>
      <c r="D1561" s="1" t="s">
        <v>29</v>
      </c>
      <c r="E1561" s="1" t="s">
        <v>30</v>
      </c>
      <c r="F1561" s="1" t="s">
        <v>41</v>
      </c>
      <c r="G1561" s="1" t="s">
        <v>147</v>
      </c>
    </row>
    <row r="1562" spans="1:7" x14ac:dyDescent="0.25">
      <c r="A1562" s="1" t="s">
        <v>144</v>
      </c>
      <c r="B1562" s="1" t="s">
        <v>380</v>
      </c>
      <c r="C1562" s="1" t="s">
        <v>987</v>
      </c>
      <c r="D1562" s="1" t="s">
        <v>29</v>
      </c>
      <c r="E1562" s="1" t="s">
        <v>30</v>
      </c>
      <c r="F1562" s="1" t="s">
        <v>41</v>
      </c>
      <c r="G1562" s="1" t="s">
        <v>147</v>
      </c>
    </row>
    <row r="1563" spans="1:7" x14ac:dyDescent="0.25">
      <c r="A1563" s="1" t="s">
        <v>144</v>
      </c>
      <c r="B1563" s="1" t="s">
        <v>380</v>
      </c>
      <c r="C1563" s="1" t="s">
        <v>988</v>
      </c>
      <c r="D1563" s="1" t="s">
        <v>29</v>
      </c>
      <c r="E1563" s="1" t="s">
        <v>30</v>
      </c>
      <c r="F1563" s="1" t="s">
        <v>41</v>
      </c>
      <c r="G1563" s="1" t="s">
        <v>147</v>
      </c>
    </row>
    <row r="1564" spans="1:7" x14ac:dyDescent="0.25">
      <c r="A1564" s="1" t="s">
        <v>144</v>
      </c>
      <c r="B1564" s="1" t="s">
        <v>380</v>
      </c>
      <c r="C1564" s="1" t="s">
        <v>989</v>
      </c>
      <c r="D1564" s="1" t="s">
        <v>29</v>
      </c>
      <c r="E1564" s="1" t="s">
        <v>30</v>
      </c>
      <c r="F1564" s="1" t="s">
        <v>41</v>
      </c>
      <c r="G1564" s="1" t="s">
        <v>147</v>
      </c>
    </row>
    <row r="1565" spans="1:7" x14ac:dyDescent="0.25">
      <c r="A1565" s="1" t="s">
        <v>144</v>
      </c>
      <c r="B1565" s="1" t="s">
        <v>380</v>
      </c>
      <c r="C1565" s="1" t="s">
        <v>990</v>
      </c>
      <c r="D1565" s="1" t="s">
        <v>29</v>
      </c>
      <c r="E1565" s="1" t="s">
        <v>30</v>
      </c>
      <c r="F1565" s="1" t="s">
        <v>41</v>
      </c>
      <c r="G1565" s="1" t="s">
        <v>147</v>
      </c>
    </row>
    <row r="1566" spans="1:7" x14ac:dyDescent="0.25">
      <c r="A1566" s="1" t="s">
        <v>144</v>
      </c>
      <c r="B1566" s="1" t="s">
        <v>380</v>
      </c>
      <c r="C1566" s="1" t="s">
        <v>991</v>
      </c>
      <c r="D1566" s="1" t="s">
        <v>29</v>
      </c>
      <c r="E1566" s="1" t="s">
        <v>30</v>
      </c>
      <c r="F1566" s="1" t="s">
        <v>41</v>
      </c>
      <c r="G1566" s="1" t="s">
        <v>147</v>
      </c>
    </row>
    <row r="1567" spans="1:7" x14ac:dyDescent="0.25">
      <c r="A1567" s="1" t="s">
        <v>144</v>
      </c>
      <c r="B1567" s="1" t="s">
        <v>380</v>
      </c>
      <c r="C1567" s="1" t="s">
        <v>992</v>
      </c>
      <c r="D1567" s="1" t="s">
        <v>29</v>
      </c>
      <c r="E1567" s="1" t="s">
        <v>30</v>
      </c>
      <c r="F1567" s="1" t="s">
        <v>41</v>
      </c>
      <c r="G1567" s="1" t="s">
        <v>147</v>
      </c>
    </row>
    <row r="1568" spans="1:7" x14ac:dyDescent="0.25">
      <c r="A1568" s="1" t="s">
        <v>144</v>
      </c>
      <c r="B1568" s="1" t="s">
        <v>380</v>
      </c>
      <c r="C1568" s="1" t="s">
        <v>993</v>
      </c>
      <c r="D1568" s="1" t="s">
        <v>29</v>
      </c>
      <c r="E1568" s="1" t="s">
        <v>30</v>
      </c>
      <c r="F1568" s="1" t="s">
        <v>41</v>
      </c>
      <c r="G1568" s="1" t="s">
        <v>147</v>
      </c>
    </row>
    <row r="1569" spans="1:7" x14ac:dyDescent="0.25">
      <c r="A1569" s="1" t="s">
        <v>144</v>
      </c>
      <c r="B1569" s="1" t="s">
        <v>380</v>
      </c>
      <c r="C1569" s="1" t="s">
        <v>1119</v>
      </c>
      <c r="D1569" s="1" t="s">
        <v>29</v>
      </c>
      <c r="E1569" s="1" t="s">
        <v>30</v>
      </c>
      <c r="F1569" s="1" t="s">
        <v>41</v>
      </c>
      <c r="G1569" s="1" t="s">
        <v>147</v>
      </c>
    </row>
    <row r="1570" spans="1:7" x14ac:dyDescent="0.25">
      <c r="A1570" s="1" t="s">
        <v>144</v>
      </c>
      <c r="B1570" s="1" t="s">
        <v>380</v>
      </c>
      <c r="C1570" s="1" t="s">
        <v>995</v>
      </c>
      <c r="D1570" s="1" t="s">
        <v>29</v>
      </c>
      <c r="E1570" s="1" t="s">
        <v>30</v>
      </c>
      <c r="F1570" s="1" t="s">
        <v>41</v>
      </c>
      <c r="G1570" s="1" t="s">
        <v>147</v>
      </c>
    </row>
    <row r="1571" spans="1:7" x14ac:dyDescent="0.25">
      <c r="A1571" s="1" t="s">
        <v>144</v>
      </c>
      <c r="B1571" s="1" t="s">
        <v>380</v>
      </c>
      <c r="C1571" s="1" t="s">
        <v>996</v>
      </c>
      <c r="D1571" s="1" t="s">
        <v>29</v>
      </c>
      <c r="E1571" s="1" t="s">
        <v>30</v>
      </c>
      <c r="F1571" s="1" t="s">
        <v>41</v>
      </c>
      <c r="G1571" s="1" t="s">
        <v>147</v>
      </c>
    </row>
    <row r="1572" spans="1:7" x14ac:dyDescent="0.25">
      <c r="A1572" s="1" t="s">
        <v>144</v>
      </c>
      <c r="B1572" s="1" t="s">
        <v>380</v>
      </c>
      <c r="C1572" s="1" t="s">
        <v>997</v>
      </c>
      <c r="D1572" s="1" t="s">
        <v>29</v>
      </c>
      <c r="E1572" s="1" t="s">
        <v>30</v>
      </c>
      <c r="F1572" s="1" t="s">
        <v>41</v>
      </c>
      <c r="G1572" s="1" t="s">
        <v>147</v>
      </c>
    </row>
    <row r="1573" spans="1:7" x14ac:dyDescent="0.25">
      <c r="A1573" s="1" t="s">
        <v>144</v>
      </c>
      <c r="B1573" s="1" t="s">
        <v>380</v>
      </c>
      <c r="C1573" s="1" t="s">
        <v>998</v>
      </c>
      <c r="D1573" s="1" t="s">
        <v>29</v>
      </c>
      <c r="E1573" s="1" t="s">
        <v>30</v>
      </c>
      <c r="F1573" s="1" t="s">
        <v>41</v>
      </c>
      <c r="G1573" s="1" t="s">
        <v>147</v>
      </c>
    </row>
    <row r="1574" spans="1:7" x14ac:dyDescent="0.25">
      <c r="A1574" s="1" t="s">
        <v>144</v>
      </c>
      <c r="B1574" s="1" t="s">
        <v>380</v>
      </c>
      <c r="C1574" s="1" t="s">
        <v>999</v>
      </c>
      <c r="D1574" s="1" t="s">
        <v>29</v>
      </c>
      <c r="E1574" s="1" t="s">
        <v>30</v>
      </c>
      <c r="F1574" s="1" t="s">
        <v>41</v>
      </c>
      <c r="G1574" s="1" t="s">
        <v>147</v>
      </c>
    </row>
    <row r="1575" spans="1:7" x14ac:dyDescent="0.25">
      <c r="A1575" s="1" t="s">
        <v>144</v>
      </c>
      <c r="B1575" s="1" t="s">
        <v>380</v>
      </c>
      <c r="C1575" s="1" t="s">
        <v>1000</v>
      </c>
      <c r="D1575" s="1" t="s">
        <v>29</v>
      </c>
      <c r="E1575" s="1" t="s">
        <v>30</v>
      </c>
      <c r="F1575" s="1" t="s">
        <v>41</v>
      </c>
      <c r="G1575" s="1" t="s">
        <v>147</v>
      </c>
    </row>
    <row r="1576" spans="1:7" x14ac:dyDescent="0.25">
      <c r="A1576" s="1" t="s">
        <v>144</v>
      </c>
      <c r="B1576" s="1" t="s">
        <v>380</v>
      </c>
      <c r="C1576" s="1" t="s">
        <v>1001</v>
      </c>
      <c r="D1576" s="1" t="s">
        <v>29</v>
      </c>
      <c r="E1576" s="1" t="s">
        <v>30</v>
      </c>
      <c r="F1576" s="1" t="s">
        <v>41</v>
      </c>
      <c r="G1576" s="1" t="s">
        <v>147</v>
      </c>
    </row>
    <row r="1577" spans="1:7" x14ac:dyDescent="0.25">
      <c r="A1577" s="1" t="s">
        <v>144</v>
      </c>
      <c r="B1577" s="1" t="s">
        <v>380</v>
      </c>
      <c r="C1577" s="1" t="s">
        <v>1002</v>
      </c>
      <c r="D1577" s="1" t="s">
        <v>29</v>
      </c>
      <c r="E1577" s="1" t="s">
        <v>30</v>
      </c>
      <c r="F1577" s="1" t="s">
        <v>41</v>
      </c>
      <c r="G1577" s="1" t="s">
        <v>147</v>
      </c>
    </row>
    <row r="1578" spans="1:7" x14ac:dyDescent="0.25">
      <c r="A1578" s="1" t="s">
        <v>144</v>
      </c>
      <c r="B1578" s="1" t="s">
        <v>380</v>
      </c>
      <c r="C1578" s="1" t="s">
        <v>1003</v>
      </c>
      <c r="D1578" s="1" t="s">
        <v>29</v>
      </c>
      <c r="E1578" s="1" t="s">
        <v>30</v>
      </c>
      <c r="F1578" s="1" t="s">
        <v>41</v>
      </c>
      <c r="G1578" s="1" t="s">
        <v>147</v>
      </c>
    </row>
    <row r="1579" spans="1:7" x14ac:dyDescent="0.25">
      <c r="A1579" s="1" t="s">
        <v>144</v>
      </c>
      <c r="B1579" s="1" t="s">
        <v>380</v>
      </c>
      <c r="C1579" s="1" t="s">
        <v>1004</v>
      </c>
      <c r="D1579" s="1" t="s">
        <v>29</v>
      </c>
      <c r="E1579" s="1" t="s">
        <v>30</v>
      </c>
      <c r="F1579" s="1" t="s">
        <v>41</v>
      </c>
      <c r="G1579" s="1" t="s">
        <v>147</v>
      </c>
    </row>
    <row r="1580" spans="1:7" x14ac:dyDescent="0.25">
      <c r="A1580" s="1" t="s">
        <v>144</v>
      </c>
      <c r="B1580" s="1" t="s">
        <v>380</v>
      </c>
      <c r="C1580" s="1" t="s">
        <v>1005</v>
      </c>
      <c r="D1580" s="1" t="s">
        <v>29</v>
      </c>
      <c r="E1580" s="1" t="s">
        <v>30</v>
      </c>
      <c r="F1580" s="1" t="s">
        <v>41</v>
      </c>
      <c r="G1580" s="1" t="s">
        <v>147</v>
      </c>
    </row>
    <row r="1581" spans="1:7" x14ac:dyDescent="0.25">
      <c r="A1581" s="1" t="s">
        <v>144</v>
      </c>
      <c r="B1581" s="1" t="s">
        <v>380</v>
      </c>
      <c r="C1581" s="1" t="s">
        <v>1006</v>
      </c>
      <c r="D1581" s="1" t="s">
        <v>29</v>
      </c>
      <c r="E1581" s="1" t="s">
        <v>30</v>
      </c>
      <c r="F1581" s="1" t="s">
        <v>41</v>
      </c>
      <c r="G1581" s="1" t="s">
        <v>147</v>
      </c>
    </row>
    <row r="1582" spans="1:7" x14ac:dyDescent="0.25">
      <c r="A1582" s="1" t="s">
        <v>144</v>
      </c>
      <c r="B1582" s="1" t="s">
        <v>380</v>
      </c>
      <c r="C1582" s="1" t="s">
        <v>1007</v>
      </c>
      <c r="D1582" s="1" t="s">
        <v>29</v>
      </c>
      <c r="E1582" s="1" t="s">
        <v>30</v>
      </c>
      <c r="F1582" s="1" t="s">
        <v>41</v>
      </c>
      <c r="G1582" s="1" t="s">
        <v>147</v>
      </c>
    </row>
    <row r="1583" spans="1:7" x14ac:dyDescent="0.25">
      <c r="A1583" s="1" t="s">
        <v>144</v>
      </c>
      <c r="B1583" s="1" t="s">
        <v>380</v>
      </c>
      <c r="C1583" s="1" t="s">
        <v>1179</v>
      </c>
      <c r="D1583" s="1" t="s">
        <v>29</v>
      </c>
      <c r="E1583" s="1" t="s">
        <v>30</v>
      </c>
      <c r="F1583" s="1" t="s">
        <v>41</v>
      </c>
      <c r="G1583" s="1" t="s">
        <v>147</v>
      </c>
    </row>
    <row r="1584" spans="1:7" x14ac:dyDescent="0.25">
      <c r="A1584" s="1" t="s">
        <v>144</v>
      </c>
      <c r="B1584" s="1" t="s">
        <v>380</v>
      </c>
      <c r="C1584" s="1" t="s">
        <v>1009</v>
      </c>
      <c r="D1584" s="1" t="s">
        <v>29</v>
      </c>
      <c r="E1584" s="1" t="s">
        <v>30</v>
      </c>
      <c r="F1584" s="1" t="s">
        <v>41</v>
      </c>
      <c r="G1584" s="1" t="s">
        <v>147</v>
      </c>
    </row>
    <row r="1585" spans="1:7" x14ac:dyDescent="0.25">
      <c r="A1585" s="1" t="s">
        <v>144</v>
      </c>
      <c r="B1585" s="1" t="s">
        <v>380</v>
      </c>
      <c r="C1585" s="1" t="s">
        <v>1010</v>
      </c>
      <c r="D1585" s="1" t="s">
        <v>29</v>
      </c>
      <c r="E1585" s="1" t="s">
        <v>30</v>
      </c>
      <c r="F1585" s="1" t="s">
        <v>41</v>
      </c>
      <c r="G1585" s="1" t="s">
        <v>147</v>
      </c>
    </row>
    <row r="1586" spans="1:7" x14ac:dyDescent="0.25">
      <c r="A1586" s="1" t="s">
        <v>144</v>
      </c>
      <c r="B1586" s="1" t="s">
        <v>380</v>
      </c>
      <c r="C1586" s="1" t="s">
        <v>1011</v>
      </c>
      <c r="D1586" s="1" t="s">
        <v>29</v>
      </c>
      <c r="E1586" s="1" t="s">
        <v>30</v>
      </c>
      <c r="F1586" s="1" t="s">
        <v>41</v>
      </c>
      <c r="G1586" s="1" t="s">
        <v>147</v>
      </c>
    </row>
    <row r="1587" spans="1:7" x14ac:dyDescent="0.25">
      <c r="A1587" s="1" t="s">
        <v>144</v>
      </c>
      <c r="B1587" s="1" t="s">
        <v>380</v>
      </c>
      <c r="C1587" s="1" t="s">
        <v>1012</v>
      </c>
      <c r="D1587" s="1" t="s">
        <v>29</v>
      </c>
      <c r="E1587" s="1" t="s">
        <v>30</v>
      </c>
      <c r="F1587" s="1" t="s">
        <v>41</v>
      </c>
      <c r="G1587" s="1" t="s">
        <v>147</v>
      </c>
    </row>
    <row r="1588" spans="1:7" x14ac:dyDescent="0.25">
      <c r="A1588" s="1" t="s">
        <v>144</v>
      </c>
      <c r="B1588" s="1" t="s">
        <v>380</v>
      </c>
      <c r="C1588" s="1" t="s">
        <v>1180</v>
      </c>
      <c r="D1588" s="1" t="s">
        <v>29</v>
      </c>
      <c r="E1588" s="1" t="s">
        <v>30</v>
      </c>
      <c r="F1588" s="1" t="s">
        <v>41</v>
      </c>
      <c r="G1588" s="1" t="s">
        <v>147</v>
      </c>
    </row>
    <row r="1589" spans="1:7" x14ac:dyDescent="0.25">
      <c r="A1589" s="1" t="s">
        <v>144</v>
      </c>
      <c r="B1589" s="1" t="s">
        <v>380</v>
      </c>
      <c r="C1589" s="1" t="s">
        <v>1181</v>
      </c>
      <c r="D1589" s="1" t="s">
        <v>29</v>
      </c>
      <c r="E1589" s="1" t="s">
        <v>30</v>
      </c>
      <c r="F1589" s="1" t="s">
        <v>41</v>
      </c>
      <c r="G1589" s="1" t="s">
        <v>147</v>
      </c>
    </row>
    <row r="1590" spans="1:7" x14ac:dyDescent="0.25">
      <c r="A1590" s="1" t="s">
        <v>144</v>
      </c>
      <c r="B1590" s="1" t="s">
        <v>380</v>
      </c>
      <c r="C1590" s="1" t="s">
        <v>1182</v>
      </c>
      <c r="D1590" s="1" t="s">
        <v>29</v>
      </c>
      <c r="E1590" s="1" t="s">
        <v>30</v>
      </c>
      <c r="F1590" s="1" t="s">
        <v>41</v>
      </c>
      <c r="G1590" s="1" t="s">
        <v>147</v>
      </c>
    </row>
    <row r="1591" spans="1:7" x14ac:dyDescent="0.25">
      <c r="A1591" s="1" t="s">
        <v>144</v>
      </c>
      <c r="B1591" s="1" t="s">
        <v>380</v>
      </c>
      <c r="C1591" s="1" t="s">
        <v>1183</v>
      </c>
      <c r="D1591" s="1" t="s">
        <v>29</v>
      </c>
      <c r="E1591" s="1" t="s">
        <v>30</v>
      </c>
      <c r="F1591" s="1" t="s">
        <v>41</v>
      </c>
      <c r="G1591" s="1" t="s">
        <v>147</v>
      </c>
    </row>
    <row r="1592" spans="1:7" x14ac:dyDescent="0.25">
      <c r="A1592" s="1" t="s">
        <v>144</v>
      </c>
      <c r="B1592" s="1" t="s">
        <v>380</v>
      </c>
      <c r="C1592" s="1" t="s">
        <v>1184</v>
      </c>
      <c r="D1592" s="1" t="s">
        <v>29</v>
      </c>
      <c r="E1592" s="1" t="s">
        <v>30</v>
      </c>
      <c r="F1592" s="1" t="s">
        <v>41</v>
      </c>
      <c r="G1592" s="1" t="s">
        <v>147</v>
      </c>
    </row>
    <row r="1593" spans="1:7" x14ac:dyDescent="0.25">
      <c r="A1593" s="1" t="s">
        <v>144</v>
      </c>
      <c r="B1593" s="1" t="s">
        <v>380</v>
      </c>
      <c r="C1593" s="1" t="s">
        <v>1185</v>
      </c>
      <c r="D1593" s="1" t="s">
        <v>29</v>
      </c>
      <c r="E1593" s="1" t="s">
        <v>30</v>
      </c>
      <c r="F1593" s="1" t="s">
        <v>41</v>
      </c>
      <c r="G1593" s="1" t="s">
        <v>147</v>
      </c>
    </row>
    <row r="1594" spans="1:7" x14ac:dyDescent="0.25">
      <c r="A1594" s="1" t="s">
        <v>144</v>
      </c>
      <c r="B1594" s="1" t="s">
        <v>380</v>
      </c>
      <c r="C1594" s="1" t="s">
        <v>1186</v>
      </c>
      <c r="D1594" s="1" t="s">
        <v>29</v>
      </c>
      <c r="E1594" s="1" t="s">
        <v>30</v>
      </c>
      <c r="F1594" s="1" t="s">
        <v>41</v>
      </c>
      <c r="G1594" s="1" t="s">
        <v>147</v>
      </c>
    </row>
    <row r="1595" spans="1:7" x14ac:dyDescent="0.25">
      <c r="A1595" s="1" t="s">
        <v>144</v>
      </c>
      <c r="B1595" s="1" t="s">
        <v>380</v>
      </c>
      <c r="C1595" s="1" t="s">
        <v>1187</v>
      </c>
      <c r="D1595" s="1" t="s">
        <v>29</v>
      </c>
      <c r="E1595" s="1" t="s">
        <v>30</v>
      </c>
      <c r="F1595" s="1" t="s">
        <v>41</v>
      </c>
      <c r="G1595" s="1" t="s">
        <v>147</v>
      </c>
    </row>
    <row r="1596" spans="1:7" x14ac:dyDescent="0.25">
      <c r="A1596" s="1" t="s">
        <v>144</v>
      </c>
      <c r="B1596" s="1" t="s">
        <v>380</v>
      </c>
      <c r="C1596" s="1" t="s">
        <v>1188</v>
      </c>
      <c r="D1596" s="1" t="s">
        <v>29</v>
      </c>
      <c r="E1596" s="1" t="s">
        <v>30</v>
      </c>
      <c r="F1596" s="1" t="s">
        <v>41</v>
      </c>
      <c r="G1596" s="1" t="s">
        <v>147</v>
      </c>
    </row>
    <row r="1597" spans="1:7" x14ac:dyDescent="0.25">
      <c r="A1597" s="1" t="s">
        <v>144</v>
      </c>
      <c r="B1597" s="1" t="s">
        <v>380</v>
      </c>
      <c r="C1597" s="1" t="s">
        <v>1189</v>
      </c>
      <c r="D1597" s="1" t="s">
        <v>29</v>
      </c>
      <c r="E1597" s="1" t="s">
        <v>30</v>
      </c>
      <c r="F1597" s="1" t="s">
        <v>41</v>
      </c>
      <c r="G1597" s="1" t="s">
        <v>147</v>
      </c>
    </row>
    <row r="1598" spans="1:7" x14ac:dyDescent="0.25">
      <c r="A1598" s="1" t="s">
        <v>144</v>
      </c>
      <c r="B1598" s="1" t="s">
        <v>380</v>
      </c>
      <c r="C1598" s="1" t="s">
        <v>1190</v>
      </c>
      <c r="D1598" s="1" t="s">
        <v>29</v>
      </c>
      <c r="E1598" s="1" t="s">
        <v>30</v>
      </c>
      <c r="F1598" s="1" t="s">
        <v>41</v>
      </c>
      <c r="G1598" s="1" t="s">
        <v>147</v>
      </c>
    </row>
    <row r="1599" spans="1:7" x14ac:dyDescent="0.25">
      <c r="A1599" s="1" t="s">
        <v>144</v>
      </c>
      <c r="B1599" s="1" t="s">
        <v>380</v>
      </c>
      <c r="C1599" s="1" t="s">
        <v>1191</v>
      </c>
      <c r="D1599" s="1" t="s">
        <v>29</v>
      </c>
      <c r="E1599" s="1" t="s">
        <v>30</v>
      </c>
      <c r="F1599" s="1" t="s">
        <v>41</v>
      </c>
      <c r="G1599" s="1" t="s">
        <v>147</v>
      </c>
    </row>
    <row r="1600" spans="1:7" x14ac:dyDescent="0.25">
      <c r="A1600" s="1" t="s">
        <v>144</v>
      </c>
      <c r="B1600" s="1" t="s">
        <v>380</v>
      </c>
      <c r="C1600" s="1" t="s">
        <v>1192</v>
      </c>
      <c r="D1600" s="1" t="s">
        <v>29</v>
      </c>
      <c r="E1600" s="1" t="s">
        <v>30</v>
      </c>
      <c r="F1600" s="1" t="s">
        <v>41</v>
      </c>
      <c r="G1600" s="1" t="s">
        <v>147</v>
      </c>
    </row>
    <row r="1601" spans="1:7" x14ac:dyDescent="0.25">
      <c r="A1601" s="1" t="s">
        <v>144</v>
      </c>
      <c r="B1601" s="1" t="s">
        <v>380</v>
      </c>
      <c r="C1601" s="1" t="s">
        <v>1193</v>
      </c>
      <c r="D1601" s="1" t="s">
        <v>29</v>
      </c>
      <c r="E1601" s="1" t="s">
        <v>30</v>
      </c>
      <c r="F1601" s="1" t="s">
        <v>41</v>
      </c>
      <c r="G1601" s="1" t="s">
        <v>147</v>
      </c>
    </row>
    <row r="1602" spans="1:7" x14ac:dyDescent="0.25">
      <c r="A1602" s="1" t="s">
        <v>144</v>
      </c>
      <c r="B1602" s="1" t="s">
        <v>380</v>
      </c>
      <c r="C1602" s="1" t="s">
        <v>1194</v>
      </c>
      <c r="D1602" s="1" t="s">
        <v>29</v>
      </c>
      <c r="E1602" s="1" t="s">
        <v>30</v>
      </c>
      <c r="F1602" s="1" t="s">
        <v>41</v>
      </c>
      <c r="G1602" s="1" t="s">
        <v>147</v>
      </c>
    </row>
    <row r="1603" spans="1:7" x14ac:dyDescent="0.25">
      <c r="A1603" s="1" t="s">
        <v>144</v>
      </c>
      <c r="B1603" s="1" t="s">
        <v>380</v>
      </c>
      <c r="C1603" s="1" t="s">
        <v>1195</v>
      </c>
      <c r="D1603" s="1" t="s">
        <v>29</v>
      </c>
      <c r="E1603" s="1" t="s">
        <v>30</v>
      </c>
      <c r="F1603" s="1" t="s">
        <v>41</v>
      </c>
      <c r="G1603" s="1" t="s">
        <v>147</v>
      </c>
    </row>
    <row r="1604" spans="1:7" x14ac:dyDescent="0.25">
      <c r="A1604" s="1" t="s">
        <v>144</v>
      </c>
      <c r="B1604" s="1" t="s">
        <v>380</v>
      </c>
      <c r="C1604" s="1" t="s">
        <v>1196</v>
      </c>
      <c r="D1604" s="1" t="s">
        <v>29</v>
      </c>
      <c r="E1604" s="1" t="s">
        <v>30</v>
      </c>
      <c r="F1604" s="1" t="s">
        <v>41</v>
      </c>
      <c r="G1604" s="1" t="s">
        <v>147</v>
      </c>
    </row>
    <row r="1605" spans="1:7" x14ac:dyDescent="0.25">
      <c r="A1605" s="1" t="s">
        <v>144</v>
      </c>
      <c r="B1605" s="1" t="s">
        <v>380</v>
      </c>
      <c r="C1605" s="1" t="s">
        <v>1197</v>
      </c>
      <c r="D1605" s="1" t="s">
        <v>29</v>
      </c>
      <c r="E1605" s="1" t="s">
        <v>30</v>
      </c>
      <c r="F1605" s="1" t="s">
        <v>41</v>
      </c>
      <c r="G1605" s="1" t="s">
        <v>147</v>
      </c>
    </row>
    <row r="1606" spans="1:7" x14ac:dyDescent="0.25">
      <c r="A1606" s="1" t="s">
        <v>144</v>
      </c>
      <c r="B1606" s="1" t="s">
        <v>380</v>
      </c>
      <c r="C1606" s="1" t="s">
        <v>1198</v>
      </c>
      <c r="D1606" s="1" t="s">
        <v>29</v>
      </c>
      <c r="E1606" s="1" t="s">
        <v>30</v>
      </c>
      <c r="F1606" s="1" t="s">
        <v>41</v>
      </c>
      <c r="G1606" s="1" t="s">
        <v>147</v>
      </c>
    </row>
    <row r="1607" spans="1:7" x14ac:dyDescent="0.25">
      <c r="A1607" s="1" t="s">
        <v>144</v>
      </c>
      <c r="B1607" s="1" t="s">
        <v>380</v>
      </c>
      <c r="C1607" s="1" t="s">
        <v>1199</v>
      </c>
      <c r="D1607" s="1" t="s">
        <v>29</v>
      </c>
      <c r="E1607" s="1" t="s">
        <v>30</v>
      </c>
      <c r="F1607" s="1" t="s">
        <v>41</v>
      </c>
      <c r="G1607" s="1" t="s">
        <v>147</v>
      </c>
    </row>
    <row r="1608" spans="1:7" x14ac:dyDescent="0.25">
      <c r="A1608" s="1" t="s">
        <v>144</v>
      </c>
      <c r="B1608" s="1" t="s">
        <v>380</v>
      </c>
      <c r="C1608" s="1" t="s">
        <v>1200</v>
      </c>
      <c r="D1608" s="1" t="s">
        <v>29</v>
      </c>
      <c r="E1608" s="1" t="s">
        <v>30</v>
      </c>
      <c r="F1608" s="1" t="s">
        <v>41</v>
      </c>
      <c r="G1608" s="1" t="s">
        <v>147</v>
      </c>
    </row>
    <row r="1609" spans="1:7" x14ac:dyDescent="0.25">
      <c r="A1609" s="1" t="s">
        <v>144</v>
      </c>
      <c r="B1609" s="1" t="s">
        <v>380</v>
      </c>
      <c r="C1609" s="1" t="s">
        <v>1201</v>
      </c>
      <c r="D1609" s="1" t="s">
        <v>29</v>
      </c>
      <c r="E1609" s="1" t="s">
        <v>30</v>
      </c>
      <c r="F1609" s="1" t="s">
        <v>41</v>
      </c>
      <c r="G1609" s="1" t="s">
        <v>147</v>
      </c>
    </row>
    <row r="1610" spans="1:7" x14ac:dyDescent="0.25">
      <c r="A1610" s="1" t="s">
        <v>144</v>
      </c>
      <c r="B1610" s="1" t="s">
        <v>380</v>
      </c>
      <c r="C1610" s="1" t="s">
        <v>1202</v>
      </c>
      <c r="D1610" s="1" t="s">
        <v>29</v>
      </c>
      <c r="E1610" s="1" t="s">
        <v>30</v>
      </c>
      <c r="F1610" s="1" t="s">
        <v>41</v>
      </c>
      <c r="G1610" s="1" t="s">
        <v>147</v>
      </c>
    </row>
    <row r="1611" spans="1:7" x14ac:dyDescent="0.25">
      <c r="A1611" s="1" t="s">
        <v>144</v>
      </c>
      <c r="B1611" s="1" t="s">
        <v>380</v>
      </c>
      <c r="C1611" s="1" t="s">
        <v>1203</v>
      </c>
      <c r="D1611" s="1" t="s">
        <v>29</v>
      </c>
      <c r="E1611" s="1" t="s">
        <v>30</v>
      </c>
      <c r="F1611" s="1" t="s">
        <v>41</v>
      </c>
      <c r="G1611" s="1" t="s">
        <v>147</v>
      </c>
    </row>
    <row r="1612" spans="1:7" x14ac:dyDescent="0.25">
      <c r="A1612" s="1" t="s">
        <v>144</v>
      </c>
      <c r="B1612" s="1" t="s">
        <v>380</v>
      </c>
      <c r="C1612" s="1" t="s">
        <v>1204</v>
      </c>
      <c r="D1612" s="1" t="s">
        <v>29</v>
      </c>
      <c r="E1612" s="1" t="s">
        <v>30</v>
      </c>
      <c r="F1612" s="1" t="s">
        <v>41</v>
      </c>
      <c r="G1612" s="1" t="s">
        <v>147</v>
      </c>
    </row>
    <row r="1613" spans="1:7" x14ac:dyDescent="0.25">
      <c r="A1613" s="1" t="s">
        <v>144</v>
      </c>
      <c r="B1613" s="1" t="s">
        <v>380</v>
      </c>
      <c r="C1613" s="1" t="s">
        <v>1205</v>
      </c>
      <c r="D1613" s="1" t="s">
        <v>29</v>
      </c>
      <c r="E1613" s="1" t="s">
        <v>30</v>
      </c>
      <c r="F1613" s="1" t="s">
        <v>41</v>
      </c>
      <c r="G1613" s="1" t="s">
        <v>147</v>
      </c>
    </row>
    <row r="1614" spans="1:7" x14ac:dyDescent="0.25">
      <c r="A1614" s="1" t="s">
        <v>144</v>
      </c>
      <c r="B1614" s="1" t="s">
        <v>380</v>
      </c>
      <c r="C1614" s="1" t="s">
        <v>1206</v>
      </c>
      <c r="D1614" s="1" t="s">
        <v>29</v>
      </c>
      <c r="E1614" s="1" t="s">
        <v>30</v>
      </c>
      <c r="F1614" s="1" t="s">
        <v>41</v>
      </c>
      <c r="G1614" s="1" t="s">
        <v>147</v>
      </c>
    </row>
    <row r="1615" spans="1:7" x14ac:dyDescent="0.25">
      <c r="A1615" s="1" t="s">
        <v>144</v>
      </c>
      <c r="B1615" s="1" t="s">
        <v>380</v>
      </c>
      <c r="C1615" s="1" t="s">
        <v>1207</v>
      </c>
      <c r="D1615" s="1" t="s">
        <v>29</v>
      </c>
      <c r="E1615" s="1" t="s">
        <v>30</v>
      </c>
      <c r="F1615" s="1" t="s">
        <v>41</v>
      </c>
      <c r="G1615" s="1" t="s">
        <v>147</v>
      </c>
    </row>
    <row r="1616" spans="1:7" x14ac:dyDescent="0.25">
      <c r="A1616" s="1" t="s">
        <v>144</v>
      </c>
      <c r="B1616" s="1" t="s">
        <v>380</v>
      </c>
      <c r="C1616" s="1" t="s">
        <v>1208</v>
      </c>
      <c r="D1616" s="1" t="s">
        <v>29</v>
      </c>
      <c r="E1616" s="1" t="s">
        <v>30</v>
      </c>
      <c r="F1616" s="1" t="s">
        <v>41</v>
      </c>
      <c r="G1616" s="1" t="s">
        <v>147</v>
      </c>
    </row>
    <row r="1617" spans="1:7" x14ac:dyDescent="0.25">
      <c r="A1617" s="1" t="s">
        <v>144</v>
      </c>
      <c r="B1617" s="1" t="s">
        <v>380</v>
      </c>
      <c r="C1617" s="1" t="s">
        <v>1209</v>
      </c>
      <c r="D1617" s="1" t="s">
        <v>29</v>
      </c>
      <c r="E1617" s="1" t="s">
        <v>30</v>
      </c>
      <c r="F1617" s="1" t="s">
        <v>41</v>
      </c>
      <c r="G1617" s="1" t="s">
        <v>147</v>
      </c>
    </row>
    <row r="1618" spans="1:7" x14ac:dyDescent="0.25">
      <c r="A1618" s="1" t="s">
        <v>144</v>
      </c>
      <c r="B1618" s="1" t="s">
        <v>380</v>
      </c>
      <c r="C1618" s="1" t="s">
        <v>1210</v>
      </c>
      <c r="D1618" s="1" t="s">
        <v>29</v>
      </c>
      <c r="E1618" s="1" t="s">
        <v>30</v>
      </c>
      <c r="F1618" s="1" t="s">
        <v>41</v>
      </c>
      <c r="G1618" s="1" t="s">
        <v>147</v>
      </c>
    </row>
    <row r="1619" spans="1:7" x14ac:dyDescent="0.25">
      <c r="A1619" s="1" t="s">
        <v>144</v>
      </c>
      <c r="B1619" s="1" t="s">
        <v>380</v>
      </c>
      <c r="C1619" s="1" t="s">
        <v>1211</v>
      </c>
      <c r="D1619" s="1" t="s">
        <v>29</v>
      </c>
      <c r="E1619" s="1" t="s">
        <v>30</v>
      </c>
      <c r="F1619" s="1" t="s">
        <v>41</v>
      </c>
      <c r="G1619" s="1" t="s">
        <v>147</v>
      </c>
    </row>
    <row r="1620" spans="1:7" x14ac:dyDescent="0.25">
      <c r="A1620" s="1" t="s">
        <v>144</v>
      </c>
      <c r="B1620" s="1" t="s">
        <v>380</v>
      </c>
      <c r="C1620" s="1" t="s">
        <v>1212</v>
      </c>
      <c r="D1620" s="1" t="s">
        <v>29</v>
      </c>
      <c r="E1620" s="1" t="s">
        <v>30</v>
      </c>
      <c r="F1620" s="1" t="s">
        <v>41</v>
      </c>
      <c r="G1620" s="1" t="s">
        <v>147</v>
      </c>
    </row>
    <row r="1621" spans="1:7" x14ac:dyDescent="0.25">
      <c r="A1621" s="1" t="s">
        <v>144</v>
      </c>
      <c r="B1621" s="1" t="s">
        <v>380</v>
      </c>
      <c r="C1621" s="1" t="s">
        <v>1213</v>
      </c>
      <c r="D1621" s="1" t="s">
        <v>29</v>
      </c>
      <c r="E1621" s="1" t="s">
        <v>30</v>
      </c>
      <c r="F1621" s="1" t="s">
        <v>41</v>
      </c>
      <c r="G1621" s="1" t="s">
        <v>147</v>
      </c>
    </row>
    <row r="1622" spans="1:7" x14ac:dyDescent="0.25">
      <c r="A1622" s="1" t="s">
        <v>144</v>
      </c>
      <c r="B1622" s="1" t="s">
        <v>380</v>
      </c>
      <c r="C1622" s="1" t="s">
        <v>1214</v>
      </c>
      <c r="D1622" s="1" t="s">
        <v>29</v>
      </c>
      <c r="E1622" s="1" t="s">
        <v>30</v>
      </c>
      <c r="F1622" s="1" t="s">
        <v>41</v>
      </c>
      <c r="G1622" s="1" t="s">
        <v>147</v>
      </c>
    </row>
    <row r="1623" spans="1:7" x14ac:dyDescent="0.25">
      <c r="A1623" s="1" t="s">
        <v>144</v>
      </c>
      <c r="B1623" s="1" t="s">
        <v>380</v>
      </c>
      <c r="C1623" s="1" t="s">
        <v>1215</v>
      </c>
      <c r="D1623" s="1" t="s">
        <v>29</v>
      </c>
      <c r="E1623" s="1" t="s">
        <v>30</v>
      </c>
      <c r="F1623" s="1" t="s">
        <v>41</v>
      </c>
      <c r="G1623" s="1" t="s">
        <v>147</v>
      </c>
    </row>
    <row r="1624" spans="1:7" x14ac:dyDescent="0.25">
      <c r="A1624" s="1" t="s">
        <v>144</v>
      </c>
      <c r="B1624" s="1" t="s">
        <v>380</v>
      </c>
      <c r="C1624" s="1" t="s">
        <v>1216</v>
      </c>
      <c r="D1624" s="1" t="s">
        <v>29</v>
      </c>
      <c r="E1624" s="1" t="s">
        <v>30</v>
      </c>
      <c r="F1624" s="1" t="s">
        <v>41</v>
      </c>
      <c r="G1624" s="1" t="s">
        <v>147</v>
      </c>
    </row>
    <row r="1625" spans="1:7" x14ac:dyDescent="0.25">
      <c r="A1625" s="1" t="s">
        <v>144</v>
      </c>
      <c r="B1625" s="1" t="s">
        <v>380</v>
      </c>
      <c r="C1625" s="1" t="s">
        <v>1217</v>
      </c>
      <c r="D1625" s="1" t="s">
        <v>29</v>
      </c>
      <c r="E1625" s="1" t="s">
        <v>30</v>
      </c>
      <c r="F1625" s="1" t="s">
        <v>41</v>
      </c>
      <c r="G1625" s="1" t="s">
        <v>147</v>
      </c>
    </row>
    <row r="1626" spans="1:7" x14ac:dyDescent="0.25">
      <c r="A1626" s="1" t="s">
        <v>144</v>
      </c>
      <c r="B1626" s="1" t="s">
        <v>380</v>
      </c>
      <c r="C1626" s="1" t="s">
        <v>1218</v>
      </c>
      <c r="D1626" s="1" t="s">
        <v>29</v>
      </c>
      <c r="E1626" s="1" t="s">
        <v>30</v>
      </c>
      <c r="F1626" s="1" t="s">
        <v>41</v>
      </c>
      <c r="G1626" s="1" t="s">
        <v>147</v>
      </c>
    </row>
    <row r="1627" spans="1:7" x14ac:dyDescent="0.25">
      <c r="A1627" s="1" t="s">
        <v>144</v>
      </c>
      <c r="B1627" s="1" t="s">
        <v>380</v>
      </c>
      <c r="C1627" s="1" t="s">
        <v>1219</v>
      </c>
      <c r="D1627" s="1" t="s">
        <v>29</v>
      </c>
      <c r="E1627" s="1" t="s">
        <v>30</v>
      </c>
      <c r="F1627" s="1" t="s">
        <v>41</v>
      </c>
      <c r="G1627" s="1" t="s">
        <v>147</v>
      </c>
    </row>
    <row r="1628" spans="1:7" x14ac:dyDescent="0.25">
      <c r="A1628" s="1" t="s">
        <v>144</v>
      </c>
      <c r="B1628" s="1" t="s">
        <v>380</v>
      </c>
      <c r="C1628" s="1" t="s">
        <v>1220</v>
      </c>
      <c r="D1628" s="1" t="s">
        <v>29</v>
      </c>
      <c r="E1628" s="1" t="s">
        <v>30</v>
      </c>
      <c r="F1628" s="1" t="s">
        <v>41</v>
      </c>
      <c r="G1628" s="1" t="s">
        <v>147</v>
      </c>
    </row>
    <row r="1629" spans="1:7" x14ac:dyDescent="0.25">
      <c r="A1629" s="1" t="s">
        <v>144</v>
      </c>
      <c r="B1629" s="1" t="s">
        <v>380</v>
      </c>
      <c r="C1629" s="1" t="s">
        <v>1221</v>
      </c>
      <c r="D1629" s="1" t="s">
        <v>29</v>
      </c>
      <c r="E1629" s="1" t="s">
        <v>30</v>
      </c>
      <c r="F1629" s="1" t="s">
        <v>41</v>
      </c>
      <c r="G1629" s="1" t="s">
        <v>147</v>
      </c>
    </row>
    <row r="1630" spans="1:7" x14ac:dyDescent="0.25">
      <c r="A1630" s="1" t="s">
        <v>144</v>
      </c>
      <c r="B1630" s="1" t="s">
        <v>380</v>
      </c>
      <c r="C1630" s="1" t="s">
        <v>1222</v>
      </c>
      <c r="D1630" s="1" t="s">
        <v>29</v>
      </c>
      <c r="E1630" s="1" t="s">
        <v>30</v>
      </c>
      <c r="F1630" s="1" t="s">
        <v>41</v>
      </c>
      <c r="G1630" s="1" t="s">
        <v>147</v>
      </c>
    </row>
    <row r="1631" spans="1:7" x14ac:dyDescent="0.25">
      <c r="A1631" s="1" t="s">
        <v>144</v>
      </c>
      <c r="B1631" s="1" t="s">
        <v>380</v>
      </c>
      <c r="C1631" s="1" t="s">
        <v>1223</v>
      </c>
      <c r="D1631" s="1" t="s">
        <v>29</v>
      </c>
      <c r="E1631" s="1" t="s">
        <v>30</v>
      </c>
      <c r="F1631" s="1" t="s">
        <v>41</v>
      </c>
      <c r="G1631" s="1" t="s">
        <v>147</v>
      </c>
    </row>
    <row r="1632" spans="1:7" x14ac:dyDescent="0.25">
      <c r="A1632" s="1" t="s">
        <v>144</v>
      </c>
      <c r="B1632" s="1" t="s">
        <v>380</v>
      </c>
      <c r="C1632" s="1" t="s">
        <v>1224</v>
      </c>
      <c r="D1632" s="1" t="s">
        <v>29</v>
      </c>
      <c r="E1632" s="1" t="s">
        <v>30</v>
      </c>
      <c r="F1632" s="1" t="s">
        <v>41</v>
      </c>
      <c r="G1632" s="1" t="s">
        <v>147</v>
      </c>
    </row>
    <row r="1633" spans="1:7" x14ac:dyDescent="0.25">
      <c r="A1633" s="1" t="s">
        <v>144</v>
      </c>
      <c r="B1633" s="1" t="s">
        <v>380</v>
      </c>
      <c r="C1633" s="1" t="s">
        <v>1225</v>
      </c>
      <c r="D1633" s="1" t="s">
        <v>29</v>
      </c>
      <c r="E1633" s="1" t="s">
        <v>30</v>
      </c>
      <c r="F1633" s="1" t="s">
        <v>41</v>
      </c>
      <c r="G1633" s="1" t="s">
        <v>147</v>
      </c>
    </row>
    <row r="1634" spans="1:7" x14ac:dyDescent="0.25">
      <c r="A1634" s="1" t="s">
        <v>144</v>
      </c>
      <c r="B1634" s="1" t="s">
        <v>380</v>
      </c>
      <c r="C1634" s="1" t="s">
        <v>1226</v>
      </c>
      <c r="D1634" s="1" t="s">
        <v>29</v>
      </c>
      <c r="E1634" s="1" t="s">
        <v>30</v>
      </c>
      <c r="F1634" s="1" t="s">
        <v>41</v>
      </c>
      <c r="G1634" s="1" t="s">
        <v>147</v>
      </c>
    </row>
    <row r="1635" spans="1:7" x14ac:dyDescent="0.25">
      <c r="A1635" s="1" t="s">
        <v>144</v>
      </c>
      <c r="B1635" s="1" t="s">
        <v>380</v>
      </c>
      <c r="C1635" s="1" t="s">
        <v>1227</v>
      </c>
      <c r="D1635" s="1" t="s">
        <v>29</v>
      </c>
      <c r="E1635" s="1" t="s">
        <v>30</v>
      </c>
      <c r="F1635" s="1" t="s">
        <v>41</v>
      </c>
      <c r="G1635" s="1" t="s">
        <v>147</v>
      </c>
    </row>
    <row r="1636" spans="1:7" x14ac:dyDescent="0.25">
      <c r="A1636" s="1" t="s">
        <v>144</v>
      </c>
      <c r="B1636" s="1" t="s">
        <v>380</v>
      </c>
      <c r="C1636" s="1" t="s">
        <v>1228</v>
      </c>
      <c r="D1636" s="1" t="s">
        <v>29</v>
      </c>
      <c r="E1636" s="1" t="s">
        <v>30</v>
      </c>
      <c r="F1636" s="1" t="s">
        <v>41</v>
      </c>
      <c r="G1636" s="1" t="s">
        <v>147</v>
      </c>
    </row>
    <row r="1637" spans="1:7" x14ac:dyDescent="0.25">
      <c r="A1637" s="1" t="s">
        <v>144</v>
      </c>
      <c r="B1637" s="1" t="s">
        <v>380</v>
      </c>
      <c r="C1637" s="1" t="s">
        <v>1229</v>
      </c>
      <c r="D1637" s="1" t="s">
        <v>29</v>
      </c>
      <c r="E1637" s="1" t="s">
        <v>30</v>
      </c>
      <c r="F1637" s="1" t="s">
        <v>41</v>
      </c>
      <c r="G1637" s="1" t="s">
        <v>147</v>
      </c>
    </row>
    <row r="1638" spans="1:7" x14ac:dyDescent="0.25">
      <c r="A1638" s="1" t="s">
        <v>144</v>
      </c>
      <c r="B1638" s="1" t="s">
        <v>380</v>
      </c>
      <c r="C1638" s="1" t="s">
        <v>1230</v>
      </c>
      <c r="D1638" s="1" t="s">
        <v>29</v>
      </c>
      <c r="E1638" s="1" t="s">
        <v>30</v>
      </c>
      <c r="F1638" s="1" t="s">
        <v>41</v>
      </c>
      <c r="G1638" s="1" t="s">
        <v>147</v>
      </c>
    </row>
    <row r="1639" spans="1:7" x14ac:dyDescent="0.25">
      <c r="A1639" s="1" t="s">
        <v>144</v>
      </c>
      <c r="B1639" s="1" t="s">
        <v>380</v>
      </c>
      <c r="C1639" s="1" t="s">
        <v>1231</v>
      </c>
      <c r="D1639" s="1" t="s">
        <v>29</v>
      </c>
      <c r="E1639" s="1" t="s">
        <v>30</v>
      </c>
      <c r="F1639" s="1" t="s">
        <v>41</v>
      </c>
      <c r="G1639" s="1" t="s">
        <v>147</v>
      </c>
    </row>
    <row r="1640" spans="1:7" x14ac:dyDescent="0.25">
      <c r="A1640" s="1" t="s">
        <v>144</v>
      </c>
      <c r="B1640" s="1" t="s">
        <v>380</v>
      </c>
      <c r="C1640" s="1" t="s">
        <v>1232</v>
      </c>
      <c r="D1640" s="1" t="s">
        <v>29</v>
      </c>
      <c r="E1640" s="1" t="s">
        <v>30</v>
      </c>
      <c r="F1640" s="1" t="s">
        <v>41</v>
      </c>
      <c r="G1640" s="1" t="s">
        <v>147</v>
      </c>
    </row>
    <row r="1641" spans="1:7" x14ac:dyDescent="0.25">
      <c r="A1641" s="1" t="s">
        <v>144</v>
      </c>
      <c r="B1641" s="1" t="s">
        <v>380</v>
      </c>
      <c r="C1641" s="1" t="s">
        <v>1233</v>
      </c>
      <c r="D1641" s="1" t="s">
        <v>29</v>
      </c>
      <c r="E1641" s="1" t="s">
        <v>30</v>
      </c>
      <c r="F1641" s="1" t="s">
        <v>41</v>
      </c>
      <c r="G1641" s="1" t="s">
        <v>147</v>
      </c>
    </row>
    <row r="1642" spans="1:7" x14ac:dyDescent="0.25">
      <c r="A1642" s="1" t="s">
        <v>144</v>
      </c>
      <c r="B1642" s="1" t="s">
        <v>380</v>
      </c>
      <c r="C1642" s="1" t="s">
        <v>1234</v>
      </c>
      <c r="D1642" s="1" t="s">
        <v>29</v>
      </c>
      <c r="E1642" s="1" t="s">
        <v>30</v>
      </c>
      <c r="F1642" s="1" t="s">
        <v>41</v>
      </c>
      <c r="G1642" s="1" t="s">
        <v>147</v>
      </c>
    </row>
    <row r="1643" spans="1:7" x14ac:dyDescent="0.25">
      <c r="A1643" s="1" t="s">
        <v>144</v>
      </c>
      <c r="B1643" s="1" t="s">
        <v>380</v>
      </c>
      <c r="C1643" s="1" t="s">
        <v>1235</v>
      </c>
      <c r="D1643" s="1" t="s">
        <v>29</v>
      </c>
      <c r="E1643" s="1" t="s">
        <v>30</v>
      </c>
      <c r="F1643" s="1" t="s">
        <v>41</v>
      </c>
      <c r="G1643" s="1" t="s">
        <v>147</v>
      </c>
    </row>
    <row r="1644" spans="1:7" x14ac:dyDescent="0.25">
      <c r="A1644" s="1" t="s">
        <v>144</v>
      </c>
      <c r="B1644" s="1" t="s">
        <v>380</v>
      </c>
      <c r="C1644" s="1" t="s">
        <v>1236</v>
      </c>
      <c r="D1644" s="1" t="s">
        <v>29</v>
      </c>
      <c r="E1644" s="1" t="s">
        <v>30</v>
      </c>
      <c r="F1644" s="1" t="s">
        <v>41</v>
      </c>
      <c r="G1644" s="1" t="s">
        <v>147</v>
      </c>
    </row>
    <row r="1645" spans="1:7" x14ac:dyDescent="0.25">
      <c r="A1645" s="1" t="s">
        <v>144</v>
      </c>
      <c r="B1645" s="1" t="s">
        <v>380</v>
      </c>
      <c r="C1645" s="1" t="s">
        <v>1237</v>
      </c>
      <c r="D1645" s="1" t="s">
        <v>29</v>
      </c>
      <c r="E1645" s="1" t="s">
        <v>30</v>
      </c>
      <c r="F1645" s="1" t="s">
        <v>41</v>
      </c>
      <c r="G1645" s="1" t="s">
        <v>147</v>
      </c>
    </row>
    <row r="1646" spans="1:7" x14ac:dyDescent="0.25">
      <c r="A1646" s="1" t="s">
        <v>144</v>
      </c>
      <c r="B1646" s="1" t="s">
        <v>380</v>
      </c>
      <c r="C1646" s="1" t="s">
        <v>1238</v>
      </c>
      <c r="D1646" s="1" t="s">
        <v>29</v>
      </c>
      <c r="E1646" s="1" t="s">
        <v>30</v>
      </c>
      <c r="F1646" s="1" t="s">
        <v>41</v>
      </c>
      <c r="G1646" s="1" t="s">
        <v>147</v>
      </c>
    </row>
    <row r="1647" spans="1:7" x14ac:dyDescent="0.25">
      <c r="A1647" s="1" t="s">
        <v>144</v>
      </c>
      <c r="B1647" s="1" t="s">
        <v>380</v>
      </c>
      <c r="C1647" s="1" t="s">
        <v>1239</v>
      </c>
      <c r="D1647" s="1" t="s">
        <v>29</v>
      </c>
      <c r="E1647" s="1" t="s">
        <v>30</v>
      </c>
      <c r="F1647" s="1" t="s">
        <v>41</v>
      </c>
      <c r="G1647" s="1" t="s">
        <v>147</v>
      </c>
    </row>
    <row r="1648" spans="1:7" x14ac:dyDescent="0.25">
      <c r="A1648" s="1" t="s">
        <v>144</v>
      </c>
      <c r="B1648" s="1" t="s">
        <v>380</v>
      </c>
      <c r="C1648" s="1" t="s">
        <v>1240</v>
      </c>
      <c r="D1648" s="1" t="s">
        <v>29</v>
      </c>
      <c r="E1648" s="1" t="s">
        <v>30</v>
      </c>
      <c r="F1648" s="1" t="s">
        <v>41</v>
      </c>
      <c r="G1648" s="1" t="s">
        <v>147</v>
      </c>
    </row>
    <row r="1649" spans="1:7" x14ac:dyDescent="0.25">
      <c r="A1649" s="1" t="s">
        <v>144</v>
      </c>
      <c r="B1649" s="1" t="s">
        <v>380</v>
      </c>
      <c r="C1649" s="1" t="s">
        <v>1241</v>
      </c>
      <c r="D1649" s="1" t="s">
        <v>29</v>
      </c>
      <c r="E1649" s="1" t="s">
        <v>30</v>
      </c>
      <c r="F1649" s="1" t="s">
        <v>41</v>
      </c>
      <c r="G1649" s="1" t="s">
        <v>147</v>
      </c>
    </row>
    <row r="1650" spans="1:7" x14ac:dyDescent="0.25">
      <c r="A1650" s="1" t="s">
        <v>144</v>
      </c>
      <c r="B1650" s="1" t="s">
        <v>380</v>
      </c>
      <c r="C1650" s="1" t="s">
        <v>1242</v>
      </c>
      <c r="D1650" s="1" t="s">
        <v>29</v>
      </c>
      <c r="E1650" s="1" t="s">
        <v>30</v>
      </c>
      <c r="F1650" s="1" t="s">
        <v>41</v>
      </c>
      <c r="G1650" s="1" t="s">
        <v>147</v>
      </c>
    </row>
    <row r="1651" spans="1:7" x14ac:dyDescent="0.25">
      <c r="A1651" s="1" t="s">
        <v>144</v>
      </c>
      <c r="B1651" s="1" t="s">
        <v>380</v>
      </c>
      <c r="C1651" s="1" t="s">
        <v>1243</v>
      </c>
      <c r="D1651" s="1" t="s">
        <v>29</v>
      </c>
      <c r="E1651" s="1" t="s">
        <v>30</v>
      </c>
      <c r="F1651" s="1" t="s">
        <v>41</v>
      </c>
      <c r="G1651" s="1" t="s">
        <v>147</v>
      </c>
    </row>
    <row r="1652" spans="1:7" x14ac:dyDescent="0.25">
      <c r="A1652" s="1" t="s">
        <v>144</v>
      </c>
      <c r="B1652" s="1" t="s">
        <v>380</v>
      </c>
      <c r="C1652" s="1" t="s">
        <v>1244</v>
      </c>
      <c r="D1652" s="1" t="s">
        <v>29</v>
      </c>
      <c r="E1652" s="1" t="s">
        <v>30</v>
      </c>
      <c r="F1652" s="1" t="s">
        <v>41</v>
      </c>
      <c r="G1652" s="1" t="s">
        <v>147</v>
      </c>
    </row>
    <row r="1653" spans="1:7" x14ac:dyDescent="0.25">
      <c r="A1653" s="1" t="s">
        <v>144</v>
      </c>
      <c r="B1653" s="1" t="s">
        <v>380</v>
      </c>
      <c r="C1653" s="1" t="s">
        <v>1245</v>
      </c>
      <c r="D1653" s="1" t="s">
        <v>29</v>
      </c>
      <c r="E1653" s="1" t="s">
        <v>30</v>
      </c>
      <c r="F1653" s="1" t="s">
        <v>41</v>
      </c>
      <c r="G1653" s="1" t="s">
        <v>147</v>
      </c>
    </row>
    <row r="1654" spans="1:7" x14ac:dyDescent="0.25">
      <c r="A1654" s="1" t="s">
        <v>144</v>
      </c>
      <c r="B1654" s="1" t="s">
        <v>380</v>
      </c>
      <c r="C1654" s="1" t="s">
        <v>1246</v>
      </c>
      <c r="D1654" s="1" t="s">
        <v>29</v>
      </c>
      <c r="E1654" s="1" t="s">
        <v>30</v>
      </c>
      <c r="F1654" s="1" t="s">
        <v>41</v>
      </c>
      <c r="G1654" s="1" t="s">
        <v>147</v>
      </c>
    </row>
    <row r="1655" spans="1:7" x14ac:dyDescent="0.25">
      <c r="A1655" s="1" t="s">
        <v>144</v>
      </c>
      <c r="B1655" s="1" t="s">
        <v>380</v>
      </c>
      <c r="C1655" s="1" t="s">
        <v>1247</v>
      </c>
      <c r="D1655" s="1" t="s">
        <v>29</v>
      </c>
      <c r="E1655" s="1" t="s">
        <v>30</v>
      </c>
      <c r="F1655" s="1" t="s">
        <v>41</v>
      </c>
      <c r="G1655" s="1" t="s">
        <v>147</v>
      </c>
    </row>
    <row r="1656" spans="1:7" x14ac:dyDescent="0.25">
      <c r="A1656" s="1" t="s">
        <v>144</v>
      </c>
      <c r="B1656" s="1" t="s">
        <v>380</v>
      </c>
      <c r="C1656" s="1" t="s">
        <v>1248</v>
      </c>
      <c r="D1656" s="1" t="s">
        <v>29</v>
      </c>
      <c r="E1656" s="1" t="s">
        <v>30</v>
      </c>
      <c r="F1656" s="1" t="s">
        <v>41</v>
      </c>
      <c r="G1656" s="1" t="s">
        <v>147</v>
      </c>
    </row>
    <row r="1657" spans="1:7" x14ac:dyDescent="0.25">
      <c r="A1657" s="1" t="s">
        <v>144</v>
      </c>
      <c r="B1657" s="1" t="s">
        <v>380</v>
      </c>
      <c r="C1657" s="1" t="s">
        <v>1249</v>
      </c>
      <c r="D1657" s="1" t="s">
        <v>29</v>
      </c>
      <c r="E1657" s="1" t="s">
        <v>30</v>
      </c>
      <c r="F1657" s="1" t="s">
        <v>41</v>
      </c>
      <c r="G1657" s="1" t="s">
        <v>147</v>
      </c>
    </row>
    <row r="1658" spans="1:7" x14ac:dyDescent="0.25">
      <c r="A1658" s="1" t="s">
        <v>144</v>
      </c>
      <c r="B1658" s="1" t="s">
        <v>380</v>
      </c>
      <c r="C1658" s="1" t="s">
        <v>1250</v>
      </c>
      <c r="D1658" s="1" t="s">
        <v>29</v>
      </c>
      <c r="E1658" s="1" t="s">
        <v>30</v>
      </c>
      <c r="F1658" s="1" t="s">
        <v>41</v>
      </c>
      <c r="G1658" s="1" t="s">
        <v>147</v>
      </c>
    </row>
    <row r="1659" spans="1:7" x14ac:dyDescent="0.25">
      <c r="A1659" s="1" t="s">
        <v>144</v>
      </c>
      <c r="B1659" s="1" t="s">
        <v>380</v>
      </c>
      <c r="C1659" s="1" t="s">
        <v>1251</v>
      </c>
      <c r="D1659" s="1" t="s">
        <v>29</v>
      </c>
      <c r="E1659" s="1" t="s">
        <v>30</v>
      </c>
      <c r="F1659" s="1" t="s">
        <v>41</v>
      </c>
      <c r="G1659" s="1" t="s">
        <v>147</v>
      </c>
    </row>
    <row r="1660" spans="1:7" x14ac:dyDescent="0.25">
      <c r="A1660" s="1" t="s">
        <v>144</v>
      </c>
      <c r="B1660" s="1" t="s">
        <v>380</v>
      </c>
      <c r="C1660" s="1" t="s">
        <v>1252</v>
      </c>
      <c r="D1660" s="1" t="s">
        <v>29</v>
      </c>
      <c r="E1660" s="1" t="s">
        <v>30</v>
      </c>
      <c r="F1660" s="1" t="s">
        <v>41</v>
      </c>
      <c r="G1660" s="1" t="s">
        <v>147</v>
      </c>
    </row>
    <row r="1661" spans="1:7" x14ac:dyDescent="0.25">
      <c r="A1661" s="1" t="s">
        <v>144</v>
      </c>
      <c r="B1661" s="1" t="s">
        <v>380</v>
      </c>
      <c r="C1661" s="1" t="s">
        <v>1253</v>
      </c>
      <c r="D1661" s="1" t="s">
        <v>29</v>
      </c>
      <c r="E1661" s="1" t="s">
        <v>30</v>
      </c>
      <c r="F1661" s="1" t="s">
        <v>41</v>
      </c>
      <c r="G1661" s="1" t="s">
        <v>147</v>
      </c>
    </row>
    <row r="1662" spans="1:7" x14ac:dyDescent="0.25">
      <c r="A1662" s="1" t="s">
        <v>144</v>
      </c>
      <c r="B1662" s="1" t="s">
        <v>380</v>
      </c>
      <c r="C1662" s="1" t="s">
        <v>1254</v>
      </c>
      <c r="D1662" s="1" t="s">
        <v>29</v>
      </c>
      <c r="E1662" s="1" t="s">
        <v>30</v>
      </c>
      <c r="F1662" s="1" t="s">
        <v>41</v>
      </c>
      <c r="G1662" s="1" t="s">
        <v>147</v>
      </c>
    </row>
    <row r="1663" spans="1:7" x14ac:dyDescent="0.25">
      <c r="A1663" s="1" t="s">
        <v>144</v>
      </c>
      <c r="B1663" s="1" t="s">
        <v>380</v>
      </c>
      <c r="C1663" s="1" t="s">
        <v>1255</v>
      </c>
      <c r="D1663" s="1" t="s">
        <v>29</v>
      </c>
      <c r="E1663" s="1" t="s">
        <v>30</v>
      </c>
      <c r="F1663" s="1" t="s">
        <v>41</v>
      </c>
      <c r="G1663" s="1" t="s">
        <v>147</v>
      </c>
    </row>
    <row r="1664" spans="1:7" x14ac:dyDescent="0.25">
      <c r="A1664" s="1" t="s">
        <v>144</v>
      </c>
      <c r="B1664" s="1" t="s">
        <v>380</v>
      </c>
      <c r="C1664" s="1" t="s">
        <v>1256</v>
      </c>
      <c r="D1664" s="1" t="s">
        <v>29</v>
      </c>
      <c r="E1664" s="1" t="s">
        <v>30</v>
      </c>
      <c r="F1664" s="1" t="s">
        <v>41</v>
      </c>
      <c r="G1664" s="1" t="s">
        <v>147</v>
      </c>
    </row>
    <row r="1665" spans="1:7" x14ac:dyDescent="0.25">
      <c r="A1665" s="1" t="s">
        <v>144</v>
      </c>
      <c r="B1665" s="1" t="s">
        <v>380</v>
      </c>
      <c r="C1665" s="1" t="s">
        <v>1257</v>
      </c>
      <c r="D1665" s="1" t="s">
        <v>29</v>
      </c>
      <c r="E1665" s="1" t="s">
        <v>30</v>
      </c>
      <c r="F1665" s="1" t="s">
        <v>41</v>
      </c>
      <c r="G1665" s="1" t="s">
        <v>147</v>
      </c>
    </row>
    <row r="1666" spans="1:7" x14ac:dyDescent="0.25">
      <c r="A1666" s="1" t="s">
        <v>144</v>
      </c>
      <c r="B1666" s="1" t="s">
        <v>380</v>
      </c>
      <c r="C1666" s="1" t="s">
        <v>1258</v>
      </c>
      <c r="D1666" s="1" t="s">
        <v>29</v>
      </c>
      <c r="E1666" s="1" t="s">
        <v>30</v>
      </c>
      <c r="F1666" s="1" t="s">
        <v>41</v>
      </c>
      <c r="G1666" s="1" t="s">
        <v>147</v>
      </c>
    </row>
    <row r="1667" spans="1:7" x14ac:dyDescent="0.25">
      <c r="A1667" s="1" t="s">
        <v>144</v>
      </c>
      <c r="B1667" s="1" t="s">
        <v>380</v>
      </c>
      <c r="C1667" s="1" t="s">
        <v>1259</v>
      </c>
      <c r="D1667" s="1" t="s">
        <v>29</v>
      </c>
      <c r="E1667" s="1" t="s">
        <v>30</v>
      </c>
      <c r="F1667" s="1" t="s">
        <v>41</v>
      </c>
      <c r="G1667" s="1" t="s">
        <v>147</v>
      </c>
    </row>
    <row r="1668" spans="1:7" x14ac:dyDescent="0.25">
      <c r="A1668" s="1" t="s">
        <v>144</v>
      </c>
      <c r="B1668" s="1" t="s">
        <v>380</v>
      </c>
      <c r="C1668" s="1" t="s">
        <v>1260</v>
      </c>
      <c r="D1668" s="1" t="s">
        <v>29</v>
      </c>
      <c r="E1668" s="1" t="s">
        <v>30</v>
      </c>
      <c r="F1668" s="1" t="s">
        <v>41</v>
      </c>
      <c r="G1668" s="1" t="s">
        <v>147</v>
      </c>
    </row>
    <row r="1669" spans="1:7" x14ac:dyDescent="0.25">
      <c r="A1669" s="1" t="s">
        <v>144</v>
      </c>
      <c r="B1669" s="1" t="s">
        <v>380</v>
      </c>
      <c r="C1669" s="1" t="s">
        <v>1261</v>
      </c>
      <c r="D1669" s="1" t="s">
        <v>29</v>
      </c>
      <c r="E1669" s="1" t="s">
        <v>30</v>
      </c>
      <c r="F1669" s="1" t="s">
        <v>41</v>
      </c>
      <c r="G1669" s="1" t="s">
        <v>147</v>
      </c>
    </row>
    <row r="1670" spans="1:7" x14ac:dyDescent="0.25">
      <c r="A1670" s="1" t="s">
        <v>144</v>
      </c>
      <c r="B1670" s="1" t="s">
        <v>380</v>
      </c>
      <c r="C1670" s="1" t="s">
        <v>1262</v>
      </c>
      <c r="D1670" s="1" t="s">
        <v>29</v>
      </c>
      <c r="E1670" s="1" t="s">
        <v>30</v>
      </c>
      <c r="F1670" s="1" t="s">
        <v>41</v>
      </c>
      <c r="G1670" s="1" t="s">
        <v>147</v>
      </c>
    </row>
    <row r="1671" spans="1:7" x14ac:dyDescent="0.25">
      <c r="A1671" s="1" t="s">
        <v>144</v>
      </c>
      <c r="B1671" s="1" t="s">
        <v>380</v>
      </c>
      <c r="C1671" s="1" t="s">
        <v>1263</v>
      </c>
      <c r="D1671" s="1" t="s">
        <v>29</v>
      </c>
      <c r="E1671" s="1" t="s">
        <v>30</v>
      </c>
      <c r="F1671" s="1" t="s">
        <v>41</v>
      </c>
      <c r="G1671" s="1" t="s">
        <v>147</v>
      </c>
    </row>
    <row r="1672" spans="1:7" x14ac:dyDescent="0.25">
      <c r="A1672" s="1" t="s">
        <v>144</v>
      </c>
      <c r="B1672" s="1" t="s">
        <v>380</v>
      </c>
      <c r="C1672" s="1" t="s">
        <v>1264</v>
      </c>
      <c r="D1672" s="1" t="s">
        <v>29</v>
      </c>
      <c r="E1672" s="1" t="s">
        <v>30</v>
      </c>
      <c r="F1672" s="1" t="s">
        <v>41</v>
      </c>
      <c r="G1672" s="1" t="s">
        <v>147</v>
      </c>
    </row>
    <row r="1673" spans="1:7" x14ac:dyDescent="0.25">
      <c r="A1673" s="1" t="s">
        <v>144</v>
      </c>
      <c r="B1673" s="1" t="s">
        <v>380</v>
      </c>
      <c r="C1673" s="1" t="s">
        <v>1265</v>
      </c>
      <c r="D1673" s="1" t="s">
        <v>29</v>
      </c>
      <c r="E1673" s="1" t="s">
        <v>30</v>
      </c>
      <c r="F1673" s="1" t="s">
        <v>41</v>
      </c>
      <c r="G1673" s="1" t="s">
        <v>147</v>
      </c>
    </row>
    <row r="1674" spans="1:7" x14ac:dyDescent="0.25">
      <c r="A1674" s="1" t="s">
        <v>144</v>
      </c>
      <c r="B1674" s="1" t="s">
        <v>380</v>
      </c>
      <c r="C1674" s="1" t="s">
        <v>1266</v>
      </c>
      <c r="D1674" s="1" t="s">
        <v>29</v>
      </c>
      <c r="E1674" s="1" t="s">
        <v>30</v>
      </c>
      <c r="F1674" s="1" t="s">
        <v>41</v>
      </c>
      <c r="G1674" s="1" t="s">
        <v>147</v>
      </c>
    </row>
    <row r="1675" spans="1:7" x14ac:dyDescent="0.25">
      <c r="A1675" s="1" t="s">
        <v>144</v>
      </c>
      <c r="B1675" s="1" t="s">
        <v>380</v>
      </c>
      <c r="C1675" s="1" t="s">
        <v>1267</v>
      </c>
      <c r="D1675" s="1" t="s">
        <v>29</v>
      </c>
      <c r="E1675" s="1" t="s">
        <v>30</v>
      </c>
      <c r="F1675" s="1" t="s">
        <v>41</v>
      </c>
      <c r="G1675" s="1" t="s">
        <v>147</v>
      </c>
    </row>
    <row r="1676" spans="1:7" x14ac:dyDescent="0.25">
      <c r="A1676" s="1" t="s">
        <v>144</v>
      </c>
      <c r="B1676" s="1" t="s">
        <v>380</v>
      </c>
      <c r="C1676" s="1" t="s">
        <v>1268</v>
      </c>
      <c r="D1676" s="1" t="s">
        <v>29</v>
      </c>
      <c r="E1676" s="1" t="s">
        <v>30</v>
      </c>
      <c r="F1676" s="1" t="s">
        <v>41</v>
      </c>
      <c r="G1676" s="1" t="s">
        <v>147</v>
      </c>
    </row>
    <row r="1677" spans="1:7" x14ac:dyDescent="0.25">
      <c r="A1677" s="1" t="s">
        <v>144</v>
      </c>
      <c r="B1677" s="1" t="s">
        <v>380</v>
      </c>
      <c r="C1677" s="1" t="s">
        <v>1269</v>
      </c>
      <c r="D1677" s="1" t="s">
        <v>29</v>
      </c>
      <c r="E1677" s="1" t="s">
        <v>30</v>
      </c>
      <c r="F1677" s="1" t="s">
        <v>41</v>
      </c>
      <c r="G1677" s="1" t="s">
        <v>147</v>
      </c>
    </row>
    <row r="1678" spans="1:7" x14ac:dyDescent="0.25">
      <c r="A1678" s="1" t="s">
        <v>144</v>
      </c>
      <c r="B1678" s="1" t="s">
        <v>380</v>
      </c>
      <c r="C1678" s="1" t="s">
        <v>1270</v>
      </c>
      <c r="D1678" s="1" t="s">
        <v>29</v>
      </c>
      <c r="E1678" s="1" t="s">
        <v>30</v>
      </c>
      <c r="F1678" s="1" t="s">
        <v>41</v>
      </c>
      <c r="G1678" s="1" t="s">
        <v>147</v>
      </c>
    </row>
    <row r="1679" spans="1:7" x14ac:dyDescent="0.25">
      <c r="A1679" s="1" t="s">
        <v>144</v>
      </c>
      <c r="B1679" s="1" t="s">
        <v>380</v>
      </c>
      <c r="C1679" s="1" t="s">
        <v>1271</v>
      </c>
      <c r="D1679" s="1" t="s">
        <v>29</v>
      </c>
      <c r="E1679" s="1" t="s">
        <v>30</v>
      </c>
      <c r="F1679" s="1" t="s">
        <v>41</v>
      </c>
      <c r="G1679" s="1" t="s">
        <v>147</v>
      </c>
    </row>
    <row r="1680" spans="1:7" x14ac:dyDescent="0.25">
      <c r="A1680" s="1" t="s">
        <v>144</v>
      </c>
      <c r="B1680" s="1" t="s">
        <v>380</v>
      </c>
      <c r="C1680" s="1" t="s">
        <v>1272</v>
      </c>
      <c r="D1680" s="1" t="s">
        <v>29</v>
      </c>
      <c r="E1680" s="1" t="s">
        <v>30</v>
      </c>
      <c r="F1680" s="1" t="s">
        <v>41</v>
      </c>
      <c r="G1680" s="1" t="s">
        <v>147</v>
      </c>
    </row>
    <row r="1681" spans="1:7" x14ac:dyDescent="0.25">
      <c r="A1681" s="1" t="s">
        <v>144</v>
      </c>
      <c r="B1681" s="1" t="s">
        <v>380</v>
      </c>
      <c r="C1681" s="1" t="s">
        <v>1273</v>
      </c>
      <c r="D1681" s="1" t="s">
        <v>29</v>
      </c>
      <c r="E1681" s="1" t="s">
        <v>30</v>
      </c>
      <c r="F1681" s="1" t="s">
        <v>41</v>
      </c>
      <c r="G1681" s="1" t="s">
        <v>147</v>
      </c>
    </row>
    <row r="1682" spans="1:7" x14ac:dyDescent="0.25">
      <c r="A1682" s="1" t="s">
        <v>144</v>
      </c>
      <c r="B1682" s="1" t="s">
        <v>380</v>
      </c>
      <c r="C1682" s="1" t="s">
        <v>1274</v>
      </c>
      <c r="D1682" s="1" t="s">
        <v>29</v>
      </c>
      <c r="E1682" s="1" t="s">
        <v>30</v>
      </c>
      <c r="F1682" s="1" t="s">
        <v>41</v>
      </c>
      <c r="G1682" s="1" t="s">
        <v>147</v>
      </c>
    </row>
    <row r="1683" spans="1:7" x14ac:dyDescent="0.25">
      <c r="A1683" s="1" t="s">
        <v>144</v>
      </c>
      <c r="B1683" s="1" t="s">
        <v>380</v>
      </c>
      <c r="C1683" s="1" t="s">
        <v>1275</v>
      </c>
      <c r="D1683" s="1" t="s">
        <v>29</v>
      </c>
      <c r="E1683" s="1" t="s">
        <v>30</v>
      </c>
      <c r="F1683" s="1" t="s">
        <v>41</v>
      </c>
      <c r="G1683" s="1" t="s">
        <v>147</v>
      </c>
    </row>
    <row r="1684" spans="1:7" x14ac:dyDescent="0.25">
      <c r="A1684" s="1" t="s">
        <v>144</v>
      </c>
      <c r="B1684" s="1" t="s">
        <v>380</v>
      </c>
      <c r="C1684" s="1" t="s">
        <v>1276</v>
      </c>
      <c r="D1684" s="1" t="s">
        <v>29</v>
      </c>
      <c r="E1684" s="1" t="s">
        <v>30</v>
      </c>
      <c r="F1684" s="1" t="s">
        <v>41</v>
      </c>
      <c r="G1684" s="1" t="s">
        <v>147</v>
      </c>
    </row>
    <row r="1685" spans="1:7" x14ac:dyDescent="0.25">
      <c r="A1685" s="1" t="s">
        <v>144</v>
      </c>
      <c r="B1685" s="1" t="s">
        <v>380</v>
      </c>
      <c r="C1685" s="1" t="s">
        <v>1277</v>
      </c>
      <c r="D1685" s="1" t="s">
        <v>29</v>
      </c>
      <c r="E1685" s="1" t="s">
        <v>30</v>
      </c>
      <c r="F1685" s="1" t="s">
        <v>41</v>
      </c>
      <c r="G1685" s="1" t="s">
        <v>147</v>
      </c>
    </row>
    <row r="1686" spans="1:7" x14ac:dyDescent="0.25">
      <c r="A1686" s="1" t="s">
        <v>144</v>
      </c>
      <c r="B1686" s="1" t="s">
        <v>380</v>
      </c>
      <c r="C1686" s="1" t="s">
        <v>1278</v>
      </c>
      <c r="D1686" s="1" t="s">
        <v>29</v>
      </c>
      <c r="E1686" s="1" t="s">
        <v>30</v>
      </c>
      <c r="F1686" s="1" t="s">
        <v>41</v>
      </c>
      <c r="G1686" s="1" t="s">
        <v>147</v>
      </c>
    </row>
    <row r="1687" spans="1:7" x14ac:dyDescent="0.25">
      <c r="A1687" s="1" t="s">
        <v>144</v>
      </c>
      <c r="B1687" s="1" t="s">
        <v>380</v>
      </c>
      <c r="C1687" s="1" t="s">
        <v>1279</v>
      </c>
      <c r="D1687" s="1" t="s">
        <v>29</v>
      </c>
      <c r="E1687" s="1" t="s">
        <v>30</v>
      </c>
      <c r="F1687" s="1" t="s">
        <v>41</v>
      </c>
      <c r="G1687" s="1" t="s">
        <v>147</v>
      </c>
    </row>
    <row r="1688" spans="1:7" x14ac:dyDescent="0.25">
      <c r="A1688" s="1" t="s">
        <v>144</v>
      </c>
      <c r="B1688" s="1" t="s">
        <v>380</v>
      </c>
      <c r="C1688" s="1" t="s">
        <v>1280</v>
      </c>
      <c r="D1688" s="1" t="s">
        <v>29</v>
      </c>
      <c r="E1688" s="1" t="s">
        <v>30</v>
      </c>
      <c r="F1688" s="1" t="s">
        <v>41</v>
      </c>
      <c r="G1688" s="1" t="s">
        <v>147</v>
      </c>
    </row>
    <row r="1689" spans="1:7" x14ac:dyDescent="0.25">
      <c r="A1689" s="1" t="s">
        <v>144</v>
      </c>
      <c r="B1689" s="1" t="s">
        <v>380</v>
      </c>
      <c r="C1689" s="1" t="s">
        <v>1281</v>
      </c>
      <c r="D1689" s="1" t="s">
        <v>29</v>
      </c>
      <c r="E1689" s="1" t="s">
        <v>30</v>
      </c>
      <c r="F1689" s="1" t="s">
        <v>41</v>
      </c>
      <c r="G1689" s="1" t="s">
        <v>147</v>
      </c>
    </row>
    <row r="1690" spans="1:7" x14ac:dyDescent="0.25">
      <c r="A1690" s="1" t="s">
        <v>144</v>
      </c>
      <c r="B1690" s="1" t="s">
        <v>380</v>
      </c>
      <c r="C1690" s="1" t="s">
        <v>1282</v>
      </c>
      <c r="D1690" s="1" t="s">
        <v>29</v>
      </c>
      <c r="E1690" s="1" t="s">
        <v>30</v>
      </c>
      <c r="F1690" s="1" t="s">
        <v>41</v>
      </c>
      <c r="G1690" s="1" t="s">
        <v>147</v>
      </c>
    </row>
    <row r="1691" spans="1:7" x14ac:dyDescent="0.25">
      <c r="A1691" s="1" t="s">
        <v>144</v>
      </c>
      <c r="B1691" s="1" t="s">
        <v>380</v>
      </c>
      <c r="C1691" s="1" t="s">
        <v>1283</v>
      </c>
      <c r="D1691" s="1" t="s">
        <v>29</v>
      </c>
      <c r="E1691" s="1" t="s">
        <v>30</v>
      </c>
      <c r="F1691" s="1" t="s">
        <v>41</v>
      </c>
      <c r="G1691" s="1" t="s">
        <v>147</v>
      </c>
    </row>
    <row r="1692" spans="1:7" x14ac:dyDescent="0.25">
      <c r="A1692" s="1" t="s">
        <v>144</v>
      </c>
      <c r="B1692" s="1" t="s">
        <v>380</v>
      </c>
      <c r="C1692" s="1" t="s">
        <v>1284</v>
      </c>
      <c r="D1692" s="1" t="s">
        <v>29</v>
      </c>
      <c r="E1692" s="1" t="s">
        <v>30</v>
      </c>
      <c r="F1692" s="1" t="s">
        <v>41</v>
      </c>
      <c r="G1692" s="1" t="s">
        <v>147</v>
      </c>
    </row>
    <row r="1693" spans="1:7" x14ac:dyDescent="0.25">
      <c r="A1693" s="1" t="s">
        <v>144</v>
      </c>
      <c r="B1693" s="1" t="s">
        <v>380</v>
      </c>
      <c r="C1693" s="1" t="s">
        <v>1285</v>
      </c>
      <c r="D1693" s="1" t="s">
        <v>29</v>
      </c>
      <c r="E1693" s="1" t="s">
        <v>30</v>
      </c>
      <c r="F1693" s="1" t="s">
        <v>41</v>
      </c>
      <c r="G1693" s="1" t="s">
        <v>147</v>
      </c>
    </row>
    <row r="1694" spans="1:7" x14ac:dyDescent="0.25">
      <c r="A1694" s="1" t="s">
        <v>144</v>
      </c>
      <c r="B1694" s="1" t="s">
        <v>380</v>
      </c>
      <c r="C1694" s="1" t="s">
        <v>1286</v>
      </c>
      <c r="D1694" s="1" t="s">
        <v>29</v>
      </c>
      <c r="E1694" s="1" t="s">
        <v>30</v>
      </c>
      <c r="F1694" s="1" t="s">
        <v>41</v>
      </c>
      <c r="G1694" s="1" t="s">
        <v>147</v>
      </c>
    </row>
    <row r="1695" spans="1:7" x14ac:dyDescent="0.25">
      <c r="A1695" s="1" t="s">
        <v>144</v>
      </c>
      <c r="B1695" s="1" t="s">
        <v>380</v>
      </c>
      <c r="C1695" s="1" t="s">
        <v>1287</v>
      </c>
      <c r="D1695" s="1" t="s">
        <v>29</v>
      </c>
      <c r="E1695" s="1" t="s">
        <v>30</v>
      </c>
      <c r="F1695" s="1" t="s">
        <v>41</v>
      </c>
      <c r="G1695" s="1" t="s">
        <v>147</v>
      </c>
    </row>
    <row r="1696" spans="1:7" x14ac:dyDescent="0.25">
      <c r="A1696" s="1" t="s">
        <v>144</v>
      </c>
      <c r="B1696" s="1" t="s">
        <v>380</v>
      </c>
      <c r="C1696" s="1" t="s">
        <v>1288</v>
      </c>
      <c r="D1696" s="1" t="s">
        <v>29</v>
      </c>
      <c r="E1696" s="1" t="s">
        <v>30</v>
      </c>
      <c r="F1696" s="1" t="s">
        <v>41</v>
      </c>
      <c r="G1696" s="1" t="s">
        <v>147</v>
      </c>
    </row>
    <row r="1697" spans="1:7" x14ac:dyDescent="0.25">
      <c r="A1697" s="1" t="s">
        <v>144</v>
      </c>
      <c r="B1697" s="1" t="s">
        <v>380</v>
      </c>
      <c r="C1697" s="1" t="s">
        <v>1289</v>
      </c>
      <c r="D1697" s="1" t="s">
        <v>29</v>
      </c>
      <c r="E1697" s="1" t="s">
        <v>30</v>
      </c>
      <c r="F1697" s="1" t="s">
        <v>41</v>
      </c>
      <c r="G1697" s="1" t="s">
        <v>147</v>
      </c>
    </row>
    <row r="1698" spans="1:7" x14ac:dyDescent="0.25">
      <c r="A1698" s="1" t="s">
        <v>144</v>
      </c>
      <c r="B1698" s="1" t="s">
        <v>380</v>
      </c>
      <c r="C1698" s="1" t="s">
        <v>1290</v>
      </c>
      <c r="D1698" s="1" t="s">
        <v>29</v>
      </c>
      <c r="E1698" s="1" t="s">
        <v>30</v>
      </c>
      <c r="F1698" s="1" t="s">
        <v>41</v>
      </c>
      <c r="G1698" s="1" t="s">
        <v>147</v>
      </c>
    </row>
    <row r="1699" spans="1:7" x14ac:dyDescent="0.25">
      <c r="A1699" s="1" t="s">
        <v>144</v>
      </c>
      <c r="B1699" s="1" t="s">
        <v>380</v>
      </c>
      <c r="C1699" s="1" t="s">
        <v>1291</v>
      </c>
      <c r="D1699" s="1" t="s">
        <v>29</v>
      </c>
      <c r="E1699" s="1" t="s">
        <v>30</v>
      </c>
      <c r="F1699" s="1" t="s">
        <v>41</v>
      </c>
      <c r="G1699" s="1" t="s">
        <v>147</v>
      </c>
    </row>
    <row r="1700" spans="1:7" x14ac:dyDescent="0.25">
      <c r="A1700" s="1" t="s">
        <v>144</v>
      </c>
      <c r="B1700" s="1" t="s">
        <v>380</v>
      </c>
      <c r="C1700" s="1" t="s">
        <v>1292</v>
      </c>
      <c r="D1700" s="1" t="s">
        <v>29</v>
      </c>
      <c r="E1700" s="1" t="s">
        <v>30</v>
      </c>
      <c r="F1700" s="1" t="s">
        <v>41</v>
      </c>
      <c r="G1700" s="1" t="s">
        <v>147</v>
      </c>
    </row>
    <row r="1701" spans="1:7" x14ac:dyDescent="0.25">
      <c r="A1701" s="1" t="s">
        <v>144</v>
      </c>
      <c r="B1701" s="1" t="s">
        <v>380</v>
      </c>
      <c r="C1701" s="1" t="s">
        <v>1293</v>
      </c>
      <c r="D1701" s="1" t="s">
        <v>29</v>
      </c>
      <c r="E1701" s="1" t="s">
        <v>30</v>
      </c>
      <c r="F1701" s="1" t="s">
        <v>41</v>
      </c>
      <c r="G1701" s="1" t="s">
        <v>147</v>
      </c>
    </row>
    <row r="1702" spans="1:7" x14ac:dyDescent="0.25">
      <c r="A1702" s="1" t="s">
        <v>144</v>
      </c>
      <c r="B1702" s="1" t="s">
        <v>380</v>
      </c>
      <c r="C1702" s="1" t="s">
        <v>1294</v>
      </c>
      <c r="D1702" s="1" t="s">
        <v>29</v>
      </c>
      <c r="E1702" s="1" t="s">
        <v>30</v>
      </c>
      <c r="F1702" s="1" t="s">
        <v>41</v>
      </c>
      <c r="G1702" s="1" t="s">
        <v>147</v>
      </c>
    </row>
    <row r="1703" spans="1:7" x14ac:dyDescent="0.25">
      <c r="A1703" s="1" t="s">
        <v>144</v>
      </c>
      <c r="B1703" s="1" t="s">
        <v>380</v>
      </c>
      <c r="C1703" s="1" t="s">
        <v>1295</v>
      </c>
      <c r="D1703" s="1" t="s">
        <v>29</v>
      </c>
      <c r="E1703" s="1" t="s">
        <v>30</v>
      </c>
      <c r="F1703" s="1" t="s">
        <v>41</v>
      </c>
      <c r="G1703" s="1" t="s">
        <v>147</v>
      </c>
    </row>
    <row r="1704" spans="1:7" x14ac:dyDescent="0.25">
      <c r="A1704" s="1" t="s">
        <v>144</v>
      </c>
      <c r="B1704" s="1" t="s">
        <v>380</v>
      </c>
      <c r="C1704" s="1" t="s">
        <v>1296</v>
      </c>
      <c r="D1704" s="1" t="s">
        <v>29</v>
      </c>
      <c r="E1704" s="1" t="s">
        <v>30</v>
      </c>
      <c r="F1704" s="1" t="s">
        <v>41</v>
      </c>
      <c r="G1704" s="1" t="s">
        <v>147</v>
      </c>
    </row>
    <row r="1705" spans="1:7" x14ac:dyDescent="0.25">
      <c r="A1705" s="1" t="s">
        <v>144</v>
      </c>
      <c r="B1705" s="1" t="s">
        <v>380</v>
      </c>
      <c r="C1705" s="1" t="s">
        <v>1297</v>
      </c>
      <c r="D1705" s="1" t="s">
        <v>29</v>
      </c>
      <c r="E1705" s="1" t="s">
        <v>30</v>
      </c>
      <c r="F1705" s="1" t="s">
        <v>41</v>
      </c>
      <c r="G1705" s="1" t="s">
        <v>147</v>
      </c>
    </row>
    <row r="1706" spans="1:7" x14ac:dyDescent="0.25">
      <c r="A1706" s="1" t="s">
        <v>144</v>
      </c>
      <c r="B1706" s="1" t="s">
        <v>380</v>
      </c>
      <c r="C1706" s="1" t="s">
        <v>1298</v>
      </c>
      <c r="D1706" s="1" t="s">
        <v>29</v>
      </c>
      <c r="E1706" s="1" t="s">
        <v>30</v>
      </c>
      <c r="F1706" s="1" t="s">
        <v>41</v>
      </c>
      <c r="G1706" s="1" t="s">
        <v>147</v>
      </c>
    </row>
    <row r="1707" spans="1:7" x14ac:dyDescent="0.25">
      <c r="A1707" s="1" t="s">
        <v>144</v>
      </c>
      <c r="B1707" s="1" t="s">
        <v>380</v>
      </c>
      <c r="C1707" s="1" t="s">
        <v>1299</v>
      </c>
      <c r="D1707" s="1" t="s">
        <v>29</v>
      </c>
      <c r="E1707" s="1" t="s">
        <v>30</v>
      </c>
      <c r="F1707" s="1" t="s">
        <v>41</v>
      </c>
      <c r="G1707" s="1" t="s">
        <v>147</v>
      </c>
    </row>
    <row r="1708" spans="1:7" x14ac:dyDescent="0.25">
      <c r="A1708" s="1" t="s">
        <v>144</v>
      </c>
      <c r="B1708" s="1" t="s">
        <v>380</v>
      </c>
      <c r="C1708" s="1" t="s">
        <v>1300</v>
      </c>
      <c r="D1708" s="1" t="s">
        <v>29</v>
      </c>
      <c r="E1708" s="1" t="s">
        <v>30</v>
      </c>
      <c r="F1708" s="1" t="s">
        <v>41</v>
      </c>
      <c r="G1708" s="1" t="s">
        <v>147</v>
      </c>
    </row>
    <row r="1709" spans="1:7" x14ac:dyDescent="0.25">
      <c r="A1709" s="1" t="s">
        <v>144</v>
      </c>
      <c r="B1709" s="1" t="s">
        <v>380</v>
      </c>
      <c r="C1709" s="1" t="s">
        <v>1301</v>
      </c>
      <c r="D1709" s="1" t="s">
        <v>29</v>
      </c>
      <c r="E1709" s="1" t="s">
        <v>30</v>
      </c>
      <c r="F1709" s="1" t="s">
        <v>41</v>
      </c>
      <c r="G1709" s="1" t="s">
        <v>147</v>
      </c>
    </row>
    <row r="1710" spans="1:7" x14ac:dyDescent="0.25">
      <c r="A1710" s="1" t="s">
        <v>144</v>
      </c>
      <c r="B1710" s="1" t="s">
        <v>380</v>
      </c>
      <c r="C1710" s="1" t="s">
        <v>1302</v>
      </c>
      <c r="D1710" s="1" t="s">
        <v>29</v>
      </c>
      <c r="E1710" s="1" t="s">
        <v>30</v>
      </c>
      <c r="F1710" s="1" t="s">
        <v>41</v>
      </c>
      <c r="G1710" s="1" t="s">
        <v>147</v>
      </c>
    </row>
    <row r="1711" spans="1:7" x14ac:dyDescent="0.25">
      <c r="A1711" s="1" t="s">
        <v>144</v>
      </c>
      <c r="B1711" s="1" t="s">
        <v>380</v>
      </c>
      <c r="C1711" s="1" t="s">
        <v>1303</v>
      </c>
      <c r="D1711" s="1" t="s">
        <v>29</v>
      </c>
      <c r="E1711" s="1" t="s">
        <v>30</v>
      </c>
      <c r="F1711" s="1" t="s">
        <v>41</v>
      </c>
      <c r="G1711" s="1" t="s">
        <v>147</v>
      </c>
    </row>
    <row r="1712" spans="1:7" x14ac:dyDescent="0.25">
      <c r="A1712" s="1" t="s">
        <v>144</v>
      </c>
      <c r="B1712" s="1" t="s">
        <v>380</v>
      </c>
      <c r="C1712" s="1" t="s">
        <v>1304</v>
      </c>
      <c r="D1712" s="1" t="s">
        <v>29</v>
      </c>
      <c r="E1712" s="1" t="s">
        <v>30</v>
      </c>
      <c r="F1712" s="1" t="s">
        <v>41</v>
      </c>
      <c r="G1712" s="1" t="s">
        <v>147</v>
      </c>
    </row>
    <row r="1713" spans="1:7" x14ac:dyDescent="0.25">
      <c r="A1713" s="1" t="s">
        <v>144</v>
      </c>
      <c r="B1713" s="1" t="s">
        <v>380</v>
      </c>
      <c r="C1713" s="1" t="s">
        <v>1305</v>
      </c>
      <c r="D1713" s="1" t="s">
        <v>29</v>
      </c>
      <c r="E1713" s="1" t="s">
        <v>30</v>
      </c>
      <c r="F1713" s="1" t="s">
        <v>41</v>
      </c>
      <c r="G1713" s="1" t="s">
        <v>147</v>
      </c>
    </row>
    <row r="1714" spans="1:7" x14ac:dyDescent="0.25">
      <c r="A1714" s="1" t="s">
        <v>144</v>
      </c>
      <c r="B1714" s="1" t="s">
        <v>380</v>
      </c>
      <c r="C1714" s="1" t="s">
        <v>1306</v>
      </c>
      <c r="D1714" s="1" t="s">
        <v>29</v>
      </c>
      <c r="E1714" s="1" t="s">
        <v>30</v>
      </c>
      <c r="F1714" s="1" t="s">
        <v>41</v>
      </c>
      <c r="G1714" s="1" t="s">
        <v>147</v>
      </c>
    </row>
    <row r="1715" spans="1:7" x14ac:dyDescent="0.25">
      <c r="A1715" s="1" t="s">
        <v>144</v>
      </c>
      <c r="B1715" s="1" t="s">
        <v>380</v>
      </c>
      <c r="C1715" s="1" t="s">
        <v>1307</v>
      </c>
      <c r="D1715" s="1" t="s">
        <v>29</v>
      </c>
      <c r="E1715" s="1" t="s">
        <v>30</v>
      </c>
      <c r="F1715" s="1" t="s">
        <v>41</v>
      </c>
      <c r="G1715" s="1" t="s">
        <v>147</v>
      </c>
    </row>
    <row r="1716" spans="1:7" x14ac:dyDescent="0.25">
      <c r="A1716" s="1" t="s">
        <v>144</v>
      </c>
      <c r="B1716" s="1" t="s">
        <v>380</v>
      </c>
      <c r="C1716" s="1" t="s">
        <v>1308</v>
      </c>
      <c r="D1716" s="1" t="s">
        <v>29</v>
      </c>
      <c r="E1716" s="1" t="s">
        <v>30</v>
      </c>
      <c r="F1716" s="1" t="s">
        <v>41</v>
      </c>
      <c r="G1716" s="1" t="s">
        <v>147</v>
      </c>
    </row>
    <row r="1717" spans="1:7" x14ac:dyDescent="0.25">
      <c r="A1717" s="1" t="s">
        <v>144</v>
      </c>
      <c r="B1717" s="1" t="s">
        <v>380</v>
      </c>
      <c r="C1717" s="1" t="s">
        <v>1309</v>
      </c>
      <c r="D1717" s="1" t="s">
        <v>29</v>
      </c>
      <c r="E1717" s="1" t="s">
        <v>30</v>
      </c>
      <c r="F1717" s="1" t="s">
        <v>41</v>
      </c>
      <c r="G1717" s="1" t="s">
        <v>147</v>
      </c>
    </row>
    <row r="1718" spans="1:7" x14ac:dyDescent="0.25">
      <c r="A1718" s="1" t="s">
        <v>144</v>
      </c>
      <c r="B1718" s="1" t="s">
        <v>380</v>
      </c>
      <c r="C1718" s="1" t="s">
        <v>1310</v>
      </c>
      <c r="D1718" s="1" t="s">
        <v>29</v>
      </c>
      <c r="E1718" s="1" t="s">
        <v>30</v>
      </c>
      <c r="F1718" s="1" t="s">
        <v>41</v>
      </c>
      <c r="G1718" s="1" t="s">
        <v>147</v>
      </c>
    </row>
    <row r="1719" spans="1:7" x14ac:dyDescent="0.25">
      <c r="A1719" s="1" t="s">
        <v>144</v>
      </c>
      <c r="B1719" s="1" t="s">
        <v>380</v>
      </c>
      <c r="C1719" s="1" t="s">
        <v>1311</v>
      </c>
      <c r="D1719" s="1" t="s">
        <v>29</v>
      </c>
      <c r="E1719" s="1" t="s">
        <v>30</v>
      </c>
      <c r="F1719" s="1" t="s">
        <v>41</v>
      </c>
      <c r="G1719" s="1" t="s">
        <v>147</v>
      </c>
    </row>
    <row r="1720" spans="1:7" x14ac:dyDescent="0.25">
      <c r="A1720" s="1" t="s">
        <v>144</v>
      </c>
      <c r="B1720" s="1" t="s">
        <v>380</v>
      </c>
      <c r="C1720" s="1" t="s">
        <v>1312</v>
      </c>
      <c r="D1720" s="1" t="s">
        <v>29</v>
      </c>
      <c r="E1720" s="1" t="s">
        <v>30</v>
      </c>
      <c r="F1720" s="1" t="s">
        <v>41</v>
      </c>
      <c r="G1720" s="1" t="s">
        <v>147</v>
      </c>
    </row>
    <row r="1721" spans="1:7" x14ac:dyDescent="0.25">
      <c r="A1721" s="1" t="s">
        <v>144</v>
      </c>
      <c r="B1721" s="1" t="s">
        <v>380</v>
      </c>
      <c r="C1721" s="1" t="s">
        <v>1313</v>
      </c>
      <c r="D1721" s="1" t="s">
        <v>29</v>
      </c>
      <c r="E1721" s="1" t="s">
        <v>30</v>
      </c>
      <c r="F1721" s="1" t="s">
        <v>41</v>
      </c>
      <c r="G1721" s="1" t="s">
        <v>147</v>
      </c>
    </row>
    <row r="1722" spans="1:7" x14ac:dyDescent="0.25">
      <c r="A1722" s="1" t="s">
        <v>144</v>
      </c>
      <c r="B1722" s="1" t="s">
        <v>380</v>
      </c>
      <c r="C1722" s="1" t="s">
        <v>1314</v>
      </c>
      <c r="D1722" s="1" t="s">
        <v>29</v>
      </c>
      <c r="E1722" s="1" t="s">
        <v>30</v>
      </c>
      <c r="F1722" s="1" t="s">
        <v>41</v>
      </c>
      <c r="G1722" s="1" t="s">
        <v>147</v>
      </c>
    </row>
    <row r="1723" spans="1:7" x14ac:dyDescent="0.25">
      <c r="A1723" s="1" t="s">
        <v>144</v>
      </c>
      <c r="B1723" s="1" t="s">
        <v>380</v>
      </c>
      <c r="C1723" s="1" t="s">
        <v>1315</v>
      </c>
      <c r="D1723" s="1" t="s">
        <v>29</v>
      </c>
      <c r="E1723" s="1" t="s">
        <v>30</v>
      </c>
      <c r="F1723" s="1" t="s">
        <v>41</v>
      </c>
      <c r="G1723" s="1" t="s">
        <v>147</v>
      </c>
    </row>
    <row r="1724" spans="1:7" x14ac:dyDescent="0.25">
      <c r="A1724" s="1" t="s">
        <v>144</v>
      </c>
      <c r="B1724" s="1" t="s">
        <v>380</v>
      </c>
      <c r="C1724" s="1" t="s">
        <v>1316</v>
      </c>
      <c r="D1724" s="1" t="s">
        <v>29</v>
      </c>
      <c r="E1724" s="1" t="s">
        <v>30</v>
      </c>
      <c r="F1724" s="1" t="s">
        <v>41</v>
      </c>
      <c r="G1724" s="1" t="s">
        <v>147</v>
      </c>
    </row>
    <row r="1725" spans="1:7" x14ac:dyDescent="0.25">
      <c r="A1725" s="1" t="s">
        <v>144</v>
      </c>
      <c r="B1725" s="1" t="s">
        <v>380</v>
      </c>
      <c r="C1725" s="1" t="s">
        <v>1317</v>
      </c>
      <c r="D1725" s="1" t="s">
        <v>29</v>
      </c>
      <c r="E1725" s="1" t="s">
        <v>30</v>
      </c>
      <c r="F1725" s="1" t="s">
        <v>41</v>
      </c>
      <c r="G1725" s="1" t="s">
        <v>147</v>
      </c>
    </row>
    <row r="1726" spans="1:7" x14ac:dyDescent="0.25">
      <c r="A1726" s="1" t="s">
        <v>144</v>
      </c>
      <c r="B1726" s="1" t="s">
        <v>380</v>
      </c>
      <c r="C1726" s="1" t="s">
        <v>1318</v>
      </c>
      <c r="D1726" s="1" t="s">
        <v>29</v>
      </c>
      <c r="E1726" s="1" t="s">
        <v>30</v>
      </c>
      <c r="F1726" s="1" t="s">
        <v>41</v>
      </c>
      <c r="G1726" s="1" t="s">
        <v>147</v>
      </c>
    </row>
    <row r="1727" spans="1:7" x14ac:dyDescent="0.25">
      <c r="A1727" s="1" t="s">
        <v>144</v>
      </c>
      <c r="B1727" s="1" t="s">
        <v>380</v>
      </c>
      <c r="C1727" s="1" t="s">
        <v>1319</v>
      </c>
      <c r="D1727" s="1" t="s">
        <v>29</v>
      </c>
      <c r="E1727" s="1" t="s">
        <v>30</v>
      </c>
      <c r="F1727" s="1" t="s">
        <v>41</v>
      </c>
      <c r="G1727" s="1" t="s">
        <v>147</v>
      </c>
    </row>
    <row r="1728" spans="1:7" x14ac:dyDescent="0.25">
      <c r="A1728" s="1" t="s">
        <v>144</v>
      </c>
      <c r="B1728" s="1" t="s">
        <v>380</v>
      </c>
      <c r="C1728" s="1" t="s">
        <v>1320</v>
      </c>
      <c r="D1728" s="1" t="s">
        <v>29</v>
      </c>
      <c r="E1728" s="1" t="s">
        <v>30</v>
      </c>
      <c r="F1728" s="1" t="s">
        <v>41</v>
      </c>
      <c r="G1728" s="1" t="s">
        <v>147</v>
      </c>
    </row>
    <row r="1729" spans="1:7" x14ac:dyDescent="0.25">
      <c r="A1729" s="1" t="s">
        <v>144</v>
      </c>
      <c r="B1729" s="1" t="s">
        <v>380</v>
      </c>
      <c r="C1729" s="1" t="s">
        <v>1321</v>
      </c>
      <c r="D1729" s="1" t="s">
        <v>29</v>
      </c>
      <c r="E1729" s="1" t="s">
        <v>30</v>
      </c>
      <c r="F1729" s="1" t="s">
        <v>41</v>
      </c>
      <c r="G1729" s="1" t="s">
        <v>147</v>
      </c>
    </row>
    <row r="1730" spans="1:7" x14ac:dyDescent="0.25">
      <c r="A1730" s="1" t="s">
        <v>144</v>
      </c>
      <c r="B1730" s="1" t="s">
        <v>380</v>
      </c>
      <c r="C1730" s="1" t="s">
        <v>1322</v>
      </c>
      <c r="D1730" s="1" t="s">
        <v>29</v>
      </c>
      <c r="E1730" s="1" t="s">
        <v>30</v>
      </c>
      <c r="F1730" s="1" t="s">
        <v>41</v>
      </c>
      <c r="G1730" s="1" t="s">
        <v>147</v>
      </c>
    </row>
    <row r="1731" spans="1:7" x14ac:dyDescent="0.25">
      <c r="A1731" s="1" t="s">
        <v>144</v>
      </c>
      <c r="B1731" s="1" t="s">
        <v>380</v>
      </c>
      <c r="C1731" s="1" t="s">
        <v>1323</v>
      </c>
      <c r="D1731" s="1" t="s">
        <v>29</v>
      </c>
      <c r="E1731" s="1" t="s">
        <v>30</v>
      </c>
      <c r="F1731" s="1" t="s">
        <v>41</v>
      </c>
      <c r="G1731" s="1" t="s">
        <v>147</v>
      </c>
    </row>
    <row r="1732" spans="1:7" x14ac:dyDescent="0.25">
      <c r="A1732" s="1" t="s">
        <v>144</v>
      </c>
      <c r="B1732" s="1" t="s">
        <v>380</v>
      </c>
      <c r="C1732" s="1" t="s">
        <v>1324</v>
      </c>
      <c r="D1732" s="1" t="s">
        <v>29</v>
      </c>
      <c r="E1732" s="1" t="s">
        <v>30</v>
      </c>
      <c r="F1732" s="1" t="s">
        <v>41</v>
      </c>
      <c r="G1732" s="1" t="s">
        <v>147</v>
      </c>
    </row>
    <row r="1733" spans="1:7" x14ac:dyDescent="0.25">
      <c r="A1733" s="1" t="s">
        <v>144</v>
      </c>
      <c r="B1733" s="1" t="s">
        <v>380</v>
      </c>
      <c r="C1733" s="1" t="s">
        <v>1325</v>
      </c>
      <c r="D1733" s="1" t="s">
        <v>29</v>
      </c>
      <c r="E1733" s="1" t="s">
        <v>30</v>
      </c>
      <c r="F1733" s="1" t="s">
        <v>41</v>
      </c>
      <c r="G1733" s="1" t="s">
        <v>147</v>
      </c>
    </row>
    <row r="1734" spans="1:7" x14ac:dyDescent="0.25">
      <c r="A1734" s="1" t="s">
        <v>144</v>
      </c>
      <c r="B1734" s="1" t="s">
        <v>380</v>
      </c>
      <c r="C1734" s="1" t="s">
        <v>1326</v>
      </c>
      <c r="D1734" s="1" t="s">
        <v>29</v>
      </c>
      <c r="E1734" s="1" t="s">
        <v>30</v>
      </c>
      <c r="F1734" s="1" t="s">
        <v>41</v>
      </c>
      <c r="G1734" s="1" t="s">
        <v>147</v>
      </c>
    </row>
    <row r="1735" spans="1:7" x14ac:dyDescent="0.25">
      <c r="A1735" s="1" t="s">
        <v>144</v>
      </c>
      <c r="B1735" s="1" t="s">
        <v>380</v>
      </c>
      <c r="C1735" s="1" t="s">
        <v>1327</v>
      </c>
      <c r="D1735" s="1" t="s">
        <v>29</v>
      </c>
      <c r="E1735" s="1" t="s">
        <v>30</v>
      </c>
      <c r="F1735" s="1" t="s">
        <v>41</v>
      </c>
      <c r="G1735" s="1" t="s">
        <v>147</v>
      </c>
    </row>
    <row r="1736" spans="1:7" x14ac:dyDescent="0.25">
      <c r="A1736" s="1" t="s">
        <v>144</v>
      </c>
      <c r="B1736" s="1" t="s">
        <v>380</v>
      </c>
      <c r="C1736" s="1" t="s">
        <v>1328</v>
      </c>
      <c r="D1736" s="1" t="s">
        <v>29</v>
      </c>
      <c r="E1736" s="1" t="s">
        <v>30</v>
      </c>
      <c r="F1736" s="1" t="s">
        <v>41</v>
      </c>
      <c r="G1736" s="1" t="s">
        <v>147</v>
      </c>
    </row>
    <row r="1737" spans="1:7" x14ac:dyDescent="0.25">
      <c r="A1737" s="1" t="s">
        <v>144</v>
      </c>
      <c r="B1737" s="1" t="s">
        <v>380</v>
      </c>
      <c r="C1737" s="1" t="s">
        <v>1329</v>
      </c>
      <c r="D1737" s="1" t="s">
        <v>29</v>
      </c>
      <c r="E1737" s="1" t="s">
        <v>30</v>
      </c>
      <c r="F1737" s="1" t="s">
        <v>41</v>
      </c>
      <c r="G1737" s="1" t="s">
        <v>147</v>
      </c>
    </row>
    <row r="1738" spans="1:7" x14ac:dyDescent="0.25">
      <c r="A1738" s="1" t="s">
        <v>144</v>
      </c>
      <c r="B1738" s="1" t="s">
        <v>380</v>
      </c>
      <c r="C1738" s="1" t="s">
        <v>1330</v>
      </c>
      <c r="D1738" s="1" t="s">
        <v>29</v>
      </c>
      <c r="E1738" s="1" t="s">
        <v>30</v>
      </c>
      <c r="F1738" s="1" t="s">
        <v>41</v>
      </c>
      <c r="G1738" s="1" t="s">
        <v>147</v>
      </c>
    </row>
    <row r="1739" spans="1:7" x14ac:dyDescent="0.25">
      <c r="A1739" s="1" t="s">
        <v>144</v>
      </c>
      <c r="B1739" s="1" t="s">
        <v>380</v>
      </c>
      <c r="C1739" s="1" t="s">
        <v>1331</v>
      </c>
      <c r="D1739" s="1" t="s">
        <v>29</v>
      </c>
      <c r="E1739" s="1" t="s">
        <v>30</v>
      </c>
      <c r="F1739" s="1" t="s">
        <v>41</v>
      </c>
      <c r="G1739" s="1" t="s">
        <v>147</v>
      </c>
    </row>
    <row r="1740" spans="1:7" x14ac:dyDescent="0.25">
      <c r="A1740" s="1" t="s">
        <v>144</v>
      </c>
      <c r="B1740" s="1" t="s">
        <v>380</v>
      </c>
      <c r="C1740" s="1" t="s">
        <v>1332</v>
      </c>
      <c r="D1740" s="1" t="s">
        <v>29</v>
      </c>
      <c r="E1740" s="1" t="s">
        <v>30</v>
      </c>
      <c r="F1740" s="1" t="s">
        <v>41</v>
      </c>
      <c r="G1740" s="1" t="s">
        <v>147</v>
      </c>
    </row>
    <row r="1741" spans="1:7" x14ac:dyDescent="0.25">
      <c r="A1741" s="1" t="s">
        <v>144</v>
      </c>
      <c r="B1741" s="1" t="s">
        <v>380</v>
      </c>
      <c r="C1741" s="1" t="s">
        <v>1333</v>
      </c>
      <c r="D1741" s="1" t="s">
        <v>29</v>
      </c>
      <c r="E1741" s="1" t="s">
        <v>30</v>
      </c>
      <c r="F1741" s="1" t="s">
        <v>41</v>
      </c>
      <c r="G1741" s="1" t="s">
        <v>147</v>
      </c>
    </row>
    <row r="1742" spans="1:7" x14ac:dyDescent="0.25">
      <c r="A1742" s="1" t="s">
        <v>144</v>
      </c>
      <c r="B1742" s="1" t="s">
        <v>380</v>
      </c>
      <c r="C1742" s="1" t="s">
        <v>1334</v>
      </c>
      <c r="D1742" s="1" t="s">
        <v>29</v>
      </c>
      <c r="E1742" s="1" t="s">
        <v>30</v>
      </c>
      <c r="F1742" s="1" t="s">
        <v>41</v>
      </c>
      <c r="G1742" s="1" t="s">
        <v>147</v>
      </c>
    </row>
    <row r="1743" spans="1:7" x14ac:dyDescent="0.25">
      <c r="A1743" s="1" t="s">
        <v>144</v>
      </c>
      <c r="B1743" s="1" t="s">
        <v>380</v>
      </c>
      <c r="C1743" s="1" t="s">
        <v>1335</v>
      </c>
      <c r="D1743" s="1" t="s">
        <v>29</v>
      </c>
      <c r="E1743" s="1" t="s">
        <v>30</v>
      </c>
      <c r="F1743" s="1" t="s">
        <v>41</v>
      </c>
      <c r="G1743" s="1" t="s">
        <v>147</v>
      </c>
    </row>
    <row r="1744" spans="1:7" x14ac:dyDescent="0.25">
      <c r="A1744" s="1" t="s">
        <v>144</v>
      </c>
      <c r="B1744" s="1" t="s">
        <v>380</v>
      </c>
      <c r="C1744" s="1" t="s">
        <v>1336</v>
      </c>
      <c r="D1744" s="1" t="s">
        <v>29</v>
      </c>
      <c r="E1744" s="1" t="s">
        <v>30</v>
      </c>
      <c r="F1744" s="1" t="s">
        <v>41</v>
      </c>
      <c r="G1744" s="1" t="s">
        <v>147</v>
      </c>
    </row>
    <row r="1745" spans="1:7" x14ac:dyDescent="0.25">
      <c r="A1745" s="1" t="s">
        <v>144</v>
      </c>
      <c r="B1745" s="1" t="s">
        <v>380</v>
      </c>
      <c r="C1745" s="1" t="s">
        <v>1337</v>
      </c>
      <c r="D1745" s="1" t="s">
        <v>29</v>
      </c>
      <c r="E1745" s="1" t="s">
        <v>30</v>
      </c>
      <c r="F1745" s="1" t="s">
        <v>41</v>
      </c>
      <c r="G1745" s="1" t="s">
        <v>147</v>
      </c>
    </row>
    <row r="1746" spans="1:7" x14ac:dyDescent="0.25">
      <c r="A1746" s="1" t="s">
        <v>144</v>
      </c>
      <c r="B1746" s="1" t="s">
        <v>380</v>
      </c>
      <c r="C1746" s="1" t="s">
        <v>1338</v>
      </c>
      <c r="D1746" s="1" t="s">
        <v>29</v>
      </c>
      <c r="E1746" s="1" t="s">
        <v>30</v>
      </c>
      <c r="F1746" s="1" t="s">
        <v>41</v>
      </c>
      <c r="G1746" s="1" t="s">
        <v>147</v>
      </c>
    </row>
    <row r="1747" spans="1:7" x14ac:dyDescent="0.25">
      <c r="A1747" s="1" t="s">
        <v>144</v>
      </c>
      <c r="B1747" s="1" t="s">
        <v>380</v>
      </c>
      <c r="C1747" s="1" t="s">
        <v>1339</v>
      </c>
      <c r="D1747" s="1" t="s">
        <v>29</v>
      </c>
      <c r="E1747" s="1" t="s">
        <v>30</v>
      </c>
      <c r="F1747" s="1" t="s">
        <v>41</v>
      </c>
      <c r="G1747" s="1" t="s">
        <v>147</v>
      </c>
    </row>
    <row r="1748" spans="1:7" x14ac:dyDescent="0.25">
      <c r="A1748" s="1" t="s">
        <v>144</v>
      </c>
      <c r="B1748" s="1" t="s">
        <v>380</v>
      </c>
      <c r="C1748" s="1" t="s">
        <v>1340</v>
      </c>
      <c r="D1748" s="1" t="s">
        <v>29</v>
      </c>
      <c r="E1748" s="1" t="s">
        <v>30</v>
      </c>
      <c r="F1748" s="1" t="s">
        <v>41</v>
      </c>
      <c r="G1748" s="1" t="s">
        <v>147</v>
      </c>
    </row>
    <row r="1749" spans="1:7" x14ac:dyDescent="0.25">
      <c r="A1749" s="1" t="s">
        <v>144</v>
      </c>
      <c r="B1749" s="1" t="s">
        <v>380</v>
      </c>
      <c r="C1749" s="1" t="s">
        <v>1341</v>
      </c>
      <c r="D1749" s="1" t="s">
        <v>29</v>
      </c>
      <c r="E1749" s="1" t="s">
        <v>30</v>
      </c>
      <c r="F1749" s="1" t="s">
        <v>41</v>
      </c>
      <c r="G1749" s="1" t="s">
        <v>147</v>
      </c>
    </row>
    <row r="1750" spans="1:7" x14ac:dyDescent="0.25">
      <c r="A1750" s="1" t="s">
        <v>144</v>
      </c>
      <c r="B1750" s="1" t="s">
        <v>380</v>
      </c>
      <c r="C1750" s="1" t="s">
        <v>1342</v>
      </c>
      <c r="D1750" s="1" t="s">
        <v>29</v>
      </c>
      <c r="E1750" s="1" t="s">
        <v>30</v>
      </c>
      <c r="F1750" s="1" t="s">
        <v>41</v>
      </c>
      <c r="G1750" s="1" t="s">
        <v>147</v>
      </c>
    </row>
    <row r="1751" spans="1:7" x14ac:dyDescent="0.25">
      <c r="A1751" s="1" t="s">
        <v>144</v>
      </c>
      <c r="B1751" s="1" t="s">
        <v>380</v>
      </c>
      <c r="C1751" s="1" t="s">
        <v>1343</v>
      </c>
      <c r="D1751" s="1" t="s">
        <v>29</v>
      </c>
      <c r="E1751" s="1" t="s">
        <v>30</v>
      </c>
      <c r="F1751" s="1" t="s">
        <v>41</v>
      </c>
      <c r="G1751" s="1" t="s">
        <v>147</v>
      </c>
    </row>
    <row r="1752" spans="1:7" x14ac:dyDescent="0.25">
      <c r="A1752" s="1" t="s">
        <v>144</v>
      </c>
      <c r="B1752" s="1" t="s">
        <v>380</v>
      </c>
      <c r="C1752" s="1" t="s">
        <v>1344</v>
      </c>
      <c r="D1752" s="1" t="s">
        <v>29</v>
      </c>
      <c r="E1752" s="1" t="s">
        <v>30</v>
      </c>
      <c r="F1752" s="1" t="s">
        <v>41</v>
      </c>
      <c r="G1752" s="1" t="s">
        <v>147</v>
      </c>
    </row>
    <row r="1753" spans="1:7" x14ac:dyDescent="0.25">
      <c r="A1753" s="1" t="s">
        <v>144</v>
      </c>
      <c r="B1753" s="1" t="s">
        <v>380</v>
      </c>
      <c r="C1753" s="1" t="s">
        <v>1345</v>
      </c>
      <c r="D1753" s="1" t="s">
        <v>29</v>
      </c>
      <c r="E1753" s="1" t="s">
        <v>30</v>
      </c>
      <c r="F1753" s="1" t="s">
        <v>41</v>
      </c>
      <c r="G1753" s="1" t="s">
        <v>147</v>
      </c>
    </row>
    <row r="1754" spans="1:7" x14ac:dyDescent="0.25">
      <c r="A1754" s="1" t="s">
        <v>144</v>
      </c>
      <c r="B1754" s="1" t="s">
        <v>380</v>
      </c>
      <c r="C1754" s="1" t="s">
        <v>1346</v>
      </c>
      <c r="D1754" s="1" t="s">
        <v>29</v>
      </c>
      <c r="E1754" s="1" t="s">
        <v>30</v>
      </c>
      <c r="F1754" s="1" t="s">
        <v>41</v>
      </c>
      <c r="G1754" s="1" t="s">
        <v>147</v>
      </c>
    </row>
    <row r="1755" spans="1:7" x14ac:dyDescent="0.25">
      <c r="A1755" s="1" t="s">
        <v>144</v>
      </c>
      <c r="B1755" s="1" t="s">
        <v>380</v>
      </c>
      <c r="C1755" s="1" t="s">
        <v>1347</v>
      </c>
      <c r="D1755" s="1" t="s">
        <v>29</v>
      </c>
      <c r="E1755" s="1" t="s">
        <v>30</v>
      </c>
      <c r="F1755" s="1" t="s">
        <v>41</v>
      </c>
      <c r="G1755" s="1" t="s">
        <v>147</v>
      </c>
    </row>
    <row r="1756" spans="1:7" x14ac:dyDescent="0.25">
      <c r="A1756" s="1" t="s">
        <v>144</v>
      </c>
      <c r="B1756" s="1" t="s">
        <v>380</v>
      </c>
      <c r="C1756" s="1" t="s">
        <v>1348</v>
      </c>
      <c r="D1756" s="1" t="s">
        <v>29</v>
      </c>
      <c r="E1756" s="1" t="s">
        <v>30</v>
      </c>
      <c r="F1756" s="1" t="s">
        <v>41</v>
      </c>
      <c r="G1756" s="1" t="s">
        <v>147</v>
      </c>
    </row>
    <row r="1757" spans="1:7" x14ac:dyDescent="0.25">
      <c r="A1757" s="1" t="s">
        <v>144</v>
      </c>
      <c r="B1757" s="1" t="s">
        <v>380</v>
      </c>
      <c r="C1757" s="1" t="s">
        <v>1349</v>
      </c>
      <c r="D1757" s="1" t="s">
        <v>29</v>
      </c>
      <c r="E1757" s="1" t="s">
        <v>30</v>
      </c>
      <c r="F1757" s="1" t="s">
        <v>41</v>
      </c>
      <c r="G1757" s="1" t="s">
        <v>147</v>
      </c>
    </row>
    <row r="1758" spans="1:7" x14ac:dyDescent="0.25">
      <c r="A1758" s="1" t="s">
        <v>144</v>
      </c>
      <c r="B1758" s="1" t="s">
        <v>380</v>
      </c>
      <c r="C1758" s="1" t="s">
        <v>1350</v>
      </c>
      <c r="D1758" s="1" t="s">
        <v>29</v>
      </c>
      <c r="E1758" s="1" t="s">
        <v>30</v>
      </c>
      <c r="F1758" s="1" t="s">
        <v>41</v>
      </c>
      <c r="G1758" s="1" t="s">
        <v>147</v>
      </c>
    </row>
    <row r="1759" spans="1:7" x14ac:dyDescent="0.25">
      <c r="A1759" s="1" t="s">
        <v>144</v>
      </c>
      <c r="B1759" s="1" t="s">
        <v>380</v>
      </c>
      <c r="C1759" s="1" t="s">
        <v>1351</v>
      </c>
      <c r="D1759" s="1" t="s">
        <v>29</v>
      </c>
      <c r="E1759" s="1" t="s">
        <v>30</v>
      </c>
      <c r="F1759" s="1" t="s">
        <v>41</v>
      </c>
      <c r="G1759" s="1" t="s">
        <v>147</v>
      </c>
    </row>
    <row r="1760" spans="1:7" x14ac:dyDescent="0.25">
      <c r="A1760" s="1" t="s">
        <v>144</v>
      </c>
      <c r="B1760" s="1" t="s">
        <v>380</v>
      </c>
      <c r="C1760" s="1" t="s">
        <v>1352</v>
      </c>
      <c r="D1760" s="1" t="s">
        <v>29</v>
      </c>
      <c r="E1760" s="1" t="s">
        <v>30</v>
      </c>
      <c r="F1760" s="1" t="s">
        <v>41</v>
      </c>
      <c r="G1760" s="1" t="s">
        <v>147</v>
      </c>
    </row>
    <row r="1761" spans="1:7" x14ac:dyDescent="0.25">
      <c r="A1761" s="1" t="s">
        <v>144</v>
      </c>
      <c r="B1761" s="1" t="s">
        <v>380</v>
      </c>
      <c r="C1761" s="1" t="s">
        <v>1353</v>
      </c>
      <c r="D1761" s="1" t="s">
        <v>29</v>
      </c>
      <c r="E1761" s="1" t="s">
        <v>30</v>
      </c>
      <c r="F1761" s="1" t="s">
        <v>41</v>
      </c>
      <c r="G1761" s="1" t="s">
        <v>147</v>
      </c>
    </row>
    <row r="1762" spans="1:7" x14ac:dyDescent="0.25">
      <c r="A1762" s="1" t="s">
        <v>144</v>
      </c>
      <c r="B1762" s="1" t="s">
        <v>380</v>
      </c>
      <c r="C1762" s="1" t="s">
        <v>1354</v>
      </c>
      <c r="D1762" s="1" t="s">
        <v>29</v>
      </c>
      <c r="E1762" s="1" t="s">
        <v>30</v>
      </c>
      <c r="F1762" s="1" t="s">
        <v>41</v>
      </c>
      <c r="G1762" s="1" t="s">
        <v>147</v>
      </c>
    </row>
    <row r="1763" spans="1:7" x14ac:dyDescent="0.25">
      <c r="A1763" s="1" t="s">
        <v>144</v>
      </c>
      <c r="B1763" s="1" t="s">
        <v>380</v>
      </c>
      <c r="C1763" s="1" t="s">
        <v>1355</v>
      </c>
      <c r="D1763" s="1" t="s">
        <v>29</v>
      </c>
      <c r="E1763" s="1" t="s">
        <v>30</v>
      </c>
      <c r="F1763" s="1" t="s">
        <v>41</v>
      </c>
      <c r="G1763" s="1" t="s">
        <v>147</v>
      </c>
    </row>
    <row r="1764" spans="1:7" x14ac:dyDescent="0.25">
      <c r="A1764" s="1" t="s">
        <v>144</v>
      </c>
      <c r="B1764" s="1" t="s">
        <v>380</v>
      </c>
      <c r="C1764" s="1" t="s">
        <v>1356</v>
      </c>
      <c r="D1764" s="1" t="s">
        <v>29</v>
      </c>
      <c r="E1764" s="1" t="s">
        <v>30</v>
      </c>
      <c r="F1764" s="1" t="s">
        <v>41</v>
      </c>
      <c r="G1764" s="1" t="s">
        <v>147</v>
      </c>
    </row>
    <row r="1765" spans="1:7" x14ac:dyDescent="0.25">
      <c r="A1765" s="1" t="s">
        <v>144</v>
      </c>
      <c r="B1765" s="1" t="s">
        <v>380</v>
      </c>
      <c r="C1765" s="1" t="s">
        <v>1357</v>
      </c>
      <c r="D1765" s="1" t="s">
        <v>29</v>
      </c>
      <c r="E1765" s="1" t="s">
        <v>30</v>
      </c>
      <c r="F1765" s="1" t="s">
        <v>41</v>
      </c>
      <c r="G1765" s="1" t="s">
        <v>147</v>
      </c>
    </row>
    <row r="1766" spans="1:7" x14ac:dyDescent="0.25">
      <c r="A1766" s="1" t="s">
        <v>144</v>
      </c>
      <c r="B1766" s="1" t="s">
        <v>380</v>
      </c>
      <c r="C1766" s="1" t="s">
        <v>1120</v>
      </c>
      <c r="D1766" s="1" t="s">
        <v>29</v>
      </c>
      <c r="E1766" s="1" t="s">
        <v>30</v>
      </c>
      <c r="F1766" s="1" t="s">
        <v>41</v>
      </c>
      <c r="G1766" s="1" t="s">
        <v>147</v>
      </c>
    </row>
    <row r="1767" spans="1:7" x14ac:dyDescent="0.25">
      <c r="A1767" s="1" t="s">
        <v>144</v>
      </c>
      <c r="B1767" s="1" t="s">
        <v>380</v>
      </c>
      <c r="C1767" s="1" t="s">
        <v>1121</v>
      </c>
      <c r="D1767" s="1" t="s">
        <v>29</v>
      </c>
      <c r="E1767" s="1" t="s">
        <v>30</v>
      </c>
      <c r="F1767" s="1" t="s">
        <v>41</v>
      </c>
      <c r="G1767" s="1" t="s">
        <v>147</v>
      </c>
    </row>
    <row r="1768" spans="1:7" x14ac:dyDescent="0.25">
      <c r="A1768" s="1" t="s">
        <v>144</v>
      </c>
      <c r="B1768" s="1" t="s">
        <v>380</v>
      </c>
      <c r="C1768" s="1" t="s">
        <v>1358</v>
      </c>
      <c r="D1768" s="1" t="s">
        <v>29</v>
      </c>
      <c r="E1768" s="1" t="s">
        <v>30</v>
      </c>
      <c r="F1768" s="1" t="s">
        <v>41</v>
      </c>
      <c r="G1768" s="1" t="s">
        <v>147</v>
      </c>
    </row>
    <row r="1769" spans="1:7" x14ac:dyDescent="0.25">
      <c r="A1769" s="1" t="s">
        <v>144</v>
      </c>
      <c r="B1769" s="1" t="s">
        <v>380</v>
      </c>
      <c r="C1769" s="1" t="s">
        <v>1359</v>
      </c>
      <c r="D1769" s="1" t="s">
        <v>29</v>
      </c>
      <c r="E1769" s="1" t="s">
        <v>30</v>
      </c>
      <c r="F1769" s="1" t="s">
        <v>41</v>
      </c>
      <c r="G1769" s="1" t="s">
        <v>147</v>
      </c>
    </row>
    <row r="1770" spans="1:7" x14ac:dyDescent="0.25">
      <c r="A1770" s="1" t="s">
        <v>144</v>
      </c>
      <c r="B1770" s="1" t="s">
        <v>380</v>
      </c>
      <c r="C1770" s="1" t="s">
        <v>1360</v>
      </c>
      <c r="D1770" s="1" t="s">
        <v>29</v>
      </c>
      <c r="E1770" s="1" t="s">
        <v>30</v>
      </c>
      <c r="F1770" s="1" t="s">
        <v>41</v>
      </c>
      <c r="G1770" s="1" t="s">
        <v>147</v>
      </c>
    </row>
    <row r="1771" spans="1:7" x14ac:dyDescent="0.25">
      <c r="A1771" s="1" t="s">
        <v>144</v>
      </c>
      <c r="B1771" s="1" t="s">
        <v>380</v>
      </c>
      <c r="C1771" s="1" t="s">
        <v>1361</v>
      </c>
      <c r="D1771" s="1" t="s">
        <v>29</v>
      </c>
      <c r="E1771" s="1" t="s">
        <v>30</v>
      </c>
      <c r="F1771" s="1" t="s">
        <v>41</v>
      </c>
      <c r="G1771" s="1" t="s">
        <v>147</v>
      </c>
    </row>
    <row r="1772" spans="1:7" x14ac:dyDescent="0.25">
      <c r="A1772" s="1" t="s">
        <v>144</v>
      </c>
      <c r="B1772" s="1" t="s">
        <v>380</v>
      </c>
      <c r="C1772" s="1" t="s">
        <v>1362</v>
      </c>
      <c r="D1772" s="1" t="s">
        <v>29</v>
      </c>
      <c r="E1772" s="1" t="s">
        <v>30</v>
      </c>
      <c r="F1772" s="1" t="s">
        <v>41</v>
      </c>
      <c r="G1772" s="1" t="s">
        <v>147</v>
      </c>
    </row>
    <row r="1773" spans="1:7" x14ac:dyDescent="0.25">
      <c r="A1773" s="1" t="s">
        <v>144</v>
      </c>
      <c r="B1773" s="1" t="s">
        <v>380</v>
      </c>
      <c r="C1773" s="1" t="s">
        <v>1363</v>
      </c>
      <c r="D1773" s="1" t="s">
        <v>29</v>
      </c>
      <c r="E1773" s="1" t="s">
        <v>30</v>
      </c>
      <c r="F1773" s="1" t="s">
        <v>41</v>
      </c>
      <c r="G1773" s="1" t="s">
        <v>147</v>
      </c>
    </row>
    <row r="1774" spans="1:7" x14ac:dyDescent="0.25">
      <c r="A1774" s="1" t="s">
        <v>144</v>
      </c>
      <c r="B1774" s="1" t="s">
        <v>380</v>
      </c>
      <c r="C1774" s="1" t="s">
        <v>1364</v>
      </c>
      <c r="D1774" s="1" t="s">
        <v>29</v>
      </c>
      <c r="E1774" s="1" t="s">
        <v>30</v>
      </c>
      <c r="F1774" s="1" t="s">
        <v>41</v>
      </c>
      <c r="G1774" s="1" t="s">
        <v>147</v>
      </c>
    </row>
    <row r="1775" spans="1:7" x14ac:dyDescent="0.25">
      <c r="A1775" s="1" t="s">
        <v>144</v>
      </c>
      <c r="B1775" s="1" t="s">
        <v>380</v>
      </c>
      <c r="C1775" s="1" t="s">
        <v>1365</v>
      </c>
      <c r="D1775" s="1" t="s">
        <v>29</v>
      </c>
      <c r="E1775" s="1" t="s">
        <v>30</v>
      </c>
      <c r="F1775" s="1" t="s">
        <v>41</v>
      </c>
      <c r="G1775" s="1" t="s">
        <v>147</v>
      </c>
    </row>
    <row r="1776" spans="1:7" x14ac:dyDescent="0.25">
      <c r="A1776" s="1" t="s">
        <v>144</v>
      </c>
      <c r="B1776" s="1" t="s">
        <v>380</v>
      </c>
      <c r="C1776" s="1" t="s">
        <v>1366</v>
      </c>
      <c r="D1776" s="1" t="s">
        <v>29</v>
      </c>
      <c r="E1776" s="1" t="s">
        <v>30</v>
      </c>
      <c r="F1776" s="1" t="s">
        <v>41</v>
      </c>
      <c r="G1776" s="1" t="s">
        <v>147</v>
      </c>
    </row>
    <row r="1777" spans="1:7" x14ac:dyDescent="0.25">
      <c r="A1777" s="1" t="s">
        <v>144</v>
      </c>
      <c r="B1777" s="1" t="s">
        <v>380</v>
      </c>
      <c r="C1777" s="1" t="s">
        <v>1367</v>
      </c>
      <c r="D1777" s="1" t="s">
        <v>29</v>
      </c>
      <c r="E1777" s="1" t="s">
        <v>30</v>
      </c>
      <c r="F1777" s="1" t="s">
        <v>41</v>
      </c>
      <c r="G1777" s="1" t="s">
        <v>147</v>
      </c>
    </row>
    <row r="1778" spans="1:7" x14ac:dyDescent="0.25">
      <c r="A1778" s="1" t="s">
        <v>144</v>
      </c>
      <c r="B1778" s="1" t="s">
        <v>380</v>
      </c>
      <c r="C1778" s="1" t="s">
        <v>1368</v>
      </c>
      <c r="D1778" s="1" t="s">
        <v>29</v>
      </c>
      <c r="E1778" s="1" t="s">
        <v>30</v>
      </c>
      <c r="F1778" s="1" t="s">
        <v>41</v>
      </c>
      <c r="G1778" s="1" t="s">
        <v>147</v>
      </c>
    </row>
    <row r="1779" spans="1:7" x14ac:dyDescent="0.25">
      <c r="A1779" s="1" t="s">
        <v>144</v>
      </c>
      <c r="B1779" s="1" t="s">
        <v>380</v>
      </c>
      <c r="C1779" s="1" t="s">
        <v>1369</v>
      </c>
      <c r="D1779" s="1" t="s">
        <v>29</v>
      </c>
      <c r="E1779" s="1" t="s">
        <v>30</v>
      </c>
      <c r="F1779" s="1" t="s">
        <v>41</v>
      </c>
      <c r="G1779" s="1" t="s">
        <v>147</v>
      </c>
    </row>
    <row r="1780" spans="1:7" x14ac:dyDescent="0.25">
      <c r="A1780" s="1" t="s">
        <v>144</v>
      </c>
      <c r="B1780" s="1" t="s">
        <v>380</v>
      </c>
      <c r="C1780" s="1" t="s">
        <v>1370</v>
      </c>
      <c r="D1780" s="1" t="s">
        <v>29</v>
      </c>
      <c r="E1780" s="1" t="s">
        <v>30</v>
      </c>
      <c r="F1780" s="1" t="s">
        <v>41</v>
      </c>
      <c r="G1780" s="1" t="s">
        <v>147</v>
      </c>
    </row>
    <row r="1781" spans="1:7" x14ac:dyDescent="0.25">
      <c r="A1781" s="1" t="s">
        <v>144</v>
      </c>
      <c r="B1781" s="1" t="s">
        <v>380</v>
      </c>
      <c r="C1781" s="1" t="s">
        <v>1371</v>
      </c>
      <c r="D1781" s="1" t="s">
        <v>29</v>
      </c>
      <c r="E1781" s="1" t="s">
        <v>30</v>
      </c>
      <c r="F1781" s="1" t="s">
        <v>41</v>
      </c>
      <c r="G1781" s="1" t="s">
        <v>147</v>
      </c>
    </row>
    <row r="1782" spans="1:7" x14ac:dyDescent="0.25">
      <c r="A1782" s="1" t="s">
        <v>144</v>
      </c>
      <c r="B1782" s="1" t="s">
        <v>380</v>
      </c>
      <c r="C1782" s="1" t="s">
        <v>1372</v>
      </c>
      <c r="D1782" s="1" t="s">
        <v>29</v>
      </c>
      <c r="E1782" s="1" t="s">
        <v>30</v>
      </c>
      <c r="F1782" s="1" t="s">
        <v>41</v>
      </c>
      <c r="G1782" s="1" t="s">
        <v>147</v>
      </c>
    </row>
    <row r="1783" spans="1:7" x14ac:dyDescent="0.25">
      <c r="A1783" s="1" t="s">
        <v>144</v>
      </c>
      <c r="B1783" s="1" t="s">
        <v>380</v>
      </c>
      <c r="C1783" s="1" t="s">
        <v>1373</v>
      </c>
      <c r="D1783" s="1" t="s">
        <v>29</v>
      </c>
      <c r="E1783" s="1" t="s">
        <v>30</v>
      </c>
      <c r="F1783" s="1" t="s">
        <v>41</v>
      </c>
      <c r="G1783" s="1" t="s">
        <v>147</v>
      </c>
    </row>
    <row r="1784" spans="1:7" x14ac:dyDescent="0.25">
      <c r="A1784" s="1" t="s">
        <v>144</v>
      </c>
      <c r="B1784" s="1" t="s">
        <v>380</v>
      </c>
      <c r="C1784" s="1" t="s">
        <v>1374</v>
      </c>
      <c r="D1784" s="1" t="s">
        <v>29</v>
      </c>
      <c r="E1784" s="1" t="s">
        <v>30</v>
      </c>
      <c r="F1784" s="1" t="s">
        <v>41</v>
      </c>
      <c r="G1784" s="1" t="s">
        <v>147</v>
      </c>
    </row>
    <row r="1785" spans="1:7" x14ac:dyDescent="0.25">
      <c r="A1785" s="1" t="s">
        <v>144</v>
      </c>
      <c r="B1785" s="1" t="s">
        <v>380</v>
      </c>
      <c r="C1785" s="1" t="s">
        <v>1375</v>
      </c>
      <c r="D1785" s="1" t="s">
        <v>29</v>
      </c>
      <c r="E1785" s="1" t="s">
        <v>30</v>
      </c>
      <c r="F1785" s="1" t="s">
        <v>41</v>
      </c>
      <c r="G1785" s="1" t="s">
        <v>147</v>
      </c>
    </row>
    <row r="1786" spans="1:7" x14ac:dyDescent="0.25">
      <c r="A1786" s="1" t="s">
        <v>144</v>
      </c>
      <c r="B1786" s="1" t="s">
        <v>380</v>
      </c>
      <c r="C1786" s="1" t="s">
        <v>1376</v>
      </c>
      <c r="D1786" s="1" t="s">
        <v>29</v>
      </c>
      <c r="E1786" s="1" t="s">
        <v>30</v>
      </c>
      <c r="F1786" s="1" t="s">
        <v>41</v>
      </c>
      <c r="G1786" s="1" t="s">
        <v>147</v>
      </c>
    </row>
    <row r="1787" spans="1:7" x14ac:dyDescent="0.25">
      <c r="A1787" s="1" t="s">
        <v>144</v>
      </c>
      <c r="B1787" s="1" t="s">
        <v>380</v>
      </c>
      <c r="C1787" s="1" t="s">
        <v>1377</v>
      </c>
      <c r="D1787" s="1" t="s">
        <v>29</v>
      </c>
      <c r="E1787" s="1" t="s">
        <v>30</v>
      </c>
      <c r="F1787" s="1" t="s">
        <v>41</v>
      </c>
      <c r="G1787" s="1" t="s">
        <v>147</v>
      </c>
    </row>
    <row r="1788" spans="1:7" x14ac:dyDescent="0.25">
      <c r="A1788" s="1" t="s">
        <v>144</v>
      </c>
      <c r="B1788" s="1" t="s">
        <v>380</v>
      </c>
      <c r="C1788" s="1" t="s">
        <v>1378</v>
      </c>
      <c r="D1788" s="1" t="s">
        <v>29</v>
      </c>
      <c r="E1788" s="1" t="s">
        <v>30</v>
      </c>
      <c r="F1788" s="1" t="s">
        <v>41</v>
      </c>
      <c r="G1788" s="1" t="s">
        <v>147</v>
      </c>
    </row>
    <row r="1789" spans="1:7" x14ac:dyDescent="0.25">
      <c r="A1789" s="1" t="s">
        <v>144</v>
      </c>
      <c r="B1789" s="1" t="s">
        <v>380</v>
      </c>
      <c r="C1789" s="1" t="s">
        <v>1379</v>
      </c>
      <c r="D1789" s="1" t="s">
        <v>29</v>
      </c>
      <c r="E1789" s="1" t="s">
        <v>30</v>
      </c>
      <c r="F1789" s="1" t="s">
        <v>41</v>
      </c>
      <c r="G1789" s="1" t="s">
        <v>147</v>
      </c>
    </row>
    <row r="1790" spans="1:7" x14ac:dyDescent="0.25">
      <c r="A1790" s="1" t="s">
        <v>144</v>
      </c>
      <c r="B1790" s="1" t="s">
        <v>380</v>
      </c>
      <c r="C1790" s="1" t="s">
        <v>1380</v>
      </c>
      <c r="D1790" s="1" t="s">
        <v>29</v>
      </c>
      <c r="E1790" s="1" t="s">
        <v>30</v>
      </c>
      <c r="F1790" s="1" t="s">
        <v>41</v>
      </c>
      <c r="G1790" s="1" t="s">
        <v>147</v>
      </c>
    </row>
    <row r="1791" spans="1:7" x14ac:dyDescent="0.25">
      <c r="A1791" s="1" t="s">
        <v>144</v>
      </c>
      <c r="B1791" s="1" t="s">
        <v>380</v>
      </c>
      <c r="C1791" s="1" t="s">
        <v>1381</v>
      </c>
      <c r="D1791" s="1" t="s">
        <v>29</v>
      </c>
      <c r="E1791" s="1" t="s">
        <v>30</v>
      </c>
      <c r="F1791" s="1" t="s">
        <v>41</v>
      </c>
      <c r="G1791" s="1" t="s">
        <v>147</v>
      </c>
    </row>
    <row r="1792" spans="1:7" x14ac:dyDescent="0.25">
      <c r="A1792" s="1" t="s">
        <v>144</v>
      </c>
      <c r="B1792" s="1" t="s">
        <v>380</v>
      </c>
      <c r="C1792" s="1" t="s">
        <v>1382</v>
      </c>
      <c r="D1792" s="1" t="s">
        <v>29</v>
      </c>
      <c r="E1792" s="1" t="s">
        <v>30</v>
      </c>
      <c r="F1792" s="1" t="s">
        <v>41</v>
      </c>
      <c r="G1792" s="1" t="s">
        <v>147</v>
      </c>
    </row>
    <row r="1793" spans="1:7" x14ac:dyDescent="0.25">
      <c r="A1793" s="1" t="s">
        <v>144</v>
      </c>
      <c r="B1793" s="1" t="s">
        <v>380</v>
      </c>
      <c r="C1793" s="1" t="s">
        <v>1383</v>
      </c>
      <c r="D1793" s="1" t="s">
        <v>29</v>
      </c>
      <c r="E1793" s="1" t="s">
        <v>30</v>
      </c>
      <c r="F1793" s="1" t="s">
        <v>41</v>
      </c>
      <c r="G1793" s="1" t="s">
        <v>147</v>
      </c>
    </row>
    <row r="1794" spans="1:7" x14ac:dyDescent="0.25">
      <c r="A1794" s="1" t="s">
        <v>144</v>
      </c>
      <c r="B1794" s="1" t="s">
        <v>380</v>
      </c>
      <c r="C1794" s="1" t="s">
        <v>1384</v>
      </c>
      <c r="D1794" s="1" t="s">
        <v>29</v>
      </c>
      <c r="E1794" s="1" t="s">
        <v>30</v>
      </c>
      <c r="F1794" s="1" t="s">
        <v>41</v>
      </c>
      <c r="G1794" s="1" t="s">
        <v>147</v>
      </c>
    </row>
    <row r="1795" spans="1:7" x14ac:dyDescent="0.25">
      <c r="A1795" s="1" t="s">
        <v>144</v>
      </c>
      <c r="B1795" s="1" t="s">
        <v>380</v>
      </c>
      <c r="C1795" s="1" t="s">
        <v>1385</v>
      </c>
      <c r="D1795" s="1" t="s">
        <v>29</v>
      </c>
      <c r="E1795" s="1" t="s">
        <v>30</v>
      </c>
      <c r="F1795" s="1" t="s">
        <v>41</v>
      </c>
      <c r="G1795" s="1" t="s">
        <v>147</v>
      </c>
    </row>
    <row r="1796" spans="1:7" x14ac:dyDescent="0.25">
      <c r="A1796" s="1" t="s">
        <v>144</v>
      </c>
      <c r="B1796" s="1" t="s">
        <v>380</v>
      </c>
      <c r="C1796" s="1" t="s">
        <v>1386</v>
      </c>
      <c r="D1796" s="1" t="s">
        <v>29</v>
      </c>
      <c r="E1796" s="1" t="s">
        <v>30</v>
      </c>
      <c r="F1796" s="1" t="s">
        <v>41</v>
      </c>
      <c r="G1796" s="1" t="s">
        <v>147</v>
      </c>
    </row>
    <row r="1797" spans="1:7" x14ac:dyDescent="0.25">
      <c r="A1797" s="1" t="s">
        <v>144</v>
      </c>
      <c r="B1797" s="1" t="s">
        <v>380</v>
      </c>
      <c r="C1797" s="1" t="s">
        <v>1387</v>
      </c>
      <c r="D1797" s="1" t="s">
        <v>29</v>
      </c>
      <c r="E1797" s="1" t="s">
        <v>30</v>
      </c>
      <c r="F1797" s="1" t="s">
        <v>41</v>
      </c>
      <c r="G1797" s="1" t="s">
        <v>147</v>
      </c>
    </row>
    <row r="1798" spans="1:7" x14ac:dyDescent="0.25">
      <c r="A1798" s="1" t="s">
        <v>144</v>
      </c>
      <c r="B1798" s="1" t="s">
        <v>380</v>
      </c>
      <c r="C1798" s="1" t="s">
        <v>1388</v>
      </c>
      <c r="D1798" s="1" t="s">
        <v>29</v>
      </c>
      <c r="E1798" s="1" t="s">
        <v>30</v>
      </c>
      <c r="F1798" s="1" t="s">
        <v>41</v>
      </c>
      <c r="G1798" s="1" t="s">
        <v>147</v>
      </c>
    </row>
    <row r="1799" spans="1:7" x14ac:dyDescent="0.25">
      <c r="A1799" s="1" t="s">
        <v>144</v>
      </c>
      <c r="B1799" s="1" t="s">
        <v>380</v>
      </c>
      <c r="C1799" s="1" t="s">
        <v>1389</v>
      </c>
      <c r="D1799" s="1" t="s">
        <v>29</v>
      </c>
      <c r="E1799" s="1" t="s">
        <v>30</v>
      </c>
      <c r="F1799" s="1" t="s">
        <v>41</v>
      </c>
      <c r="G1799" s="1" t="s">
        <v>147</v>
      </c>
    </row>
    <row r="1800" spans="1:7" x14ac:dyDescent="0.25">
      <c r="A1800" s="1" t="s">
        <v>144</v>
      </c>
      <c r="B1800" s="1" t="s">
        <v>380</v>
      </c>
      <c r="C1800" s="1" t="s">
        <v>1390</v>
      </c>
      <c r="D1800" s="1" t="s">
        <v>29</v>
      </c>
      <c r="E1800" s="1" t="s">
        <v>30</v>
      </c>
      <c r="F1800" s="1" t="s">
        <v>41</v>
      </c>
      <c r="G1800" s="1" t="s">
        <v>147</v>
      </c>
    </row>
    <row r="1801" spans="1:7" x14ac:dyDescent="0.25">
      <c r="A1801" s="1" t="s">
        <v>144</v>
      </c>
      <c r="B1801" s="1" t="s">
        <v>380</v>
      </c>
      <c r="C1801" s="1" t="s">
        <v>1391</v>
      </c>
      <c r="D1801" s="1" t="s">
        <v>29</v>
      </c>
      <c r="E1801" s="1" t="s">
        <v>30</v>
      </c>
      <c r="F1801" s="1" t="s">
        <v>41</v>
      </c>
      <c r="G1801" s="1" t="s">
        <v>147</v>
      </c>
    </row>
    <row r="1802" spans="1:7" x14ac:dyDescent="0.25">
      <c r="A1802" s="1" t="s">
        <v>144</v>
      </c>
      <c r="B1802" s="1" t="s">
        <v>380</v>
      </c>
      <c r="C1802" s="1" t="s">
        <v>1392</v>
      </c>
      <c r="D1802" s="1" t="s">
        <v>29</v>
      </c>
      <c r="E1802" s="1" t="s">
        <v>30</v>
      </c>
      <c r="F1802" s="1" t="s">
        <v>41</v>
      </c>
      <c r="G1802" s="1" t="s">
        <v>147</v>
      </c>
    </row>
    <row r="1803" spans="1:7" x14ac:dyDescent="0.25">
      <c r="A1803" s="1" t="s">
        <v>144</v>
      </c>
      <c r="B1803" s="1" t="s">
        <v>380</v>
      </c>
      <c r="C1803" s="1" t="s">
        <v>1393</v>
      </c>
      <c r="D1803" s="1" t="s">
        <v>29</v>
      </c>
      <c r="E1803" s="1" t="s">
        <v>30</v>
      </c>
      <c r="F1803" s="1" t="s">
        <v>41</v>
      </c>
      <c r="G1803" s="1" t="s">
        <v>147</v>
      </c>
    </row>
    <row r="1804" spans="1:7" x14ac:dyDescent="0.25">
      <c r="A1804" s="1" t="s">
        <v>144</v>
      </c>
      <c r="B1804" s="1" t="s">
        <v>380</v>
      </c>
      <c r="C1804" s="1" t="s">
        <v>1394</v>
      </c>
      <c r="D1804" s="1" t="s">
        <v>29</v>
      </c>
      <c r="E1804" s="1" t="s">
        <v>30</v>
      </c>
      <c r="F1804" s="1" t="s">
        <v>41</v>
      </c>
      <c r="G1804" s="1" t="s">
        <v>147</v>
      </c>
    </row>
    <row r="1805" spans="1:7" x14ac:dyDescent="0.25">
      <c r="A1805" s="1" t="s">
        <v>144</v>
      </c>
      <c r="B1805" s="1" t="s">
        <v>380</v>
      </c>
      <c r="C1805" s="1" t="s">
        <v>1395</v>
      </c>
      <c r="D1805" s="1" t="s">
        <v>29</v>
      </c>
      <c r="E1805" s="1" t="s">
        <v>30</v>
      </c>
      <c r="F1805" s="1" t="s">
        <v>41</v>
      </c>
      <c r="G1805" s="1" t="s">
        <v>147</v>
      </c>
    </row>
    <row r="1806" spans="1:7" x14ac:dyDescent="0.25">
      <c r="A1806" s="1" t="s">
        <v>144</v>
      </c>
      <c r="B1806" s="1" t="s">
        <v>380</v>
      </c>
      <c r="C1806" s="1" t="s">
        <v>1396</v>
      </c>
      <c r="D1806" s="1" t="s">
        <v>29</v>
      </c>
      <c r="E1806" s="1" t="s">
        <v>30</v>
      </c>
      <c r="F1806" s="1" t="s">
        <v>41</v>
      </c>
      <c r="G1806" s="1" t="s">
        <v>147</v>
      </c>
    </row>
    <row r="1807" spans="1:7" x14ac:dyDescent="0.25">
      <c r="A1807" s="1" t="s">
        <v>144</v>
      </c>
      <c r="B1807" s="1" t="s">
        <v>380</v>
      </c>
      <c r="C1807" s="1" t="s">
        <v>1397</v>
      </c>
      <c r="D1807" s="1" t="s">
        <v>29</v>
      </c>
      <c r="E1807" s="1" t="s">
        <v>30</v>
      </c>
      <c r="F1807" s="1" t="s">
        <v>41</v>
      </c>
      <c r="G1807" s="1" t="s">
        <v>147</v>
      </c>
    </row>
    <row r="1808" spans="1:7" x14ac:dyDescent="0.25">
      <c r="A1808" s="1" t="s">
        <v>144</v>
      </c>
      <c r="B1808" s="1" t="s">
        <v>380</v>
      </c>
      <c r="C1808" s="1" t="s">
        <v>1398</v>
      </c>
      <c r="D1808" s="1" t="s">
        <v>29</v>
      </c>
      <c r="E1808" s="1" t="s">
        <v>30</v>
      </c>
      <c r="F1808" s="1" t="s">
        <v>41</v>
      </c>
      <c r="G1808" s="1" t="s">
        <v>147</v>
      </c>
    </row>
    <row r="1809" spans="1:7" x14ac:dyDescent="0.25">
      <c r="A1809" s="1" t="s">
        <v>144</v>
      </c>
      <c r="B1809" s="1" t="s">
        <v>380</v>
      </c>
      <c r="C1809" s="1" t="s">
        <v>1399</v>
      </c>
      <c r="D1809" s="1" t="s">
        <v>29</v>
      </c>
      <c r="E1809" s="1" t="s">
        <v>30</v>
      </c>
      <c r="F1809" s="1" t="s">
        <v>41</v>
      </c>
      <c r="G1809" s="1" t="s">
        <v>147</v>
      </c>
    </row>
    <row r="1810" spans="1:7" x14ac:dyDescent="0.25">
      <c r="A1810" s="1" t="s">
        <v>144</v>
      </c>
      <c r="B1810" s="1" t="s">
        <v>380</v>
      </c>
      <c r="C1810" s="1" t="s">
        <v>1400</v>
      </c>
      <c r="D1810" s="1" t="s">
        <v>29</v>
      </c>
      <c r="E1810" s="1" t="s">
        <v>30</v>
      </c>
      <c r="F1810" s="1" t="s">
        <v>41</v>
      </c>
      <c r="G1810" s="1" t="s">
        <v>147</v>
      </c>
    </row>
    <row r="1811" spans="1:7" x14ac:dyDescent="0.25">
      <c r="A1811" s="1" t="s">
        <v>144</v>
      </c>
      <c r="B1811" s="1" t="s">
        <v>380</v>
      </c>
      <c r="C1811" s="1" t="s">
        <v>1401</v>
      </c>
      <c r="D1811" s="1" t="s">
        <v>29</v>
      </c>
      <c r="E1811" s="1" t="s">
        <v>30</v>
      </c>
      <c r="F1811" s="1" t="s">
        <v>41</v>
      </c>
      <c r="G1811" s="1" t="s">
        <v>147</v>
      </c>
    </row>
    <row r="1812" spans="1:7" x14ac:dyDescent="0.25">
      <c r="A1812" s="1" t="s">
        <v>144</v>
      </c>
      <c r="B1812" s="1" t="s">
        <v>380</v>
      </c>
      <c r="C1812" s="1" t="s">
        <v>1402</v>
      </c>
      <c r="D1812" s="1" t="s">
        <v>29</v>
      </c>
      <c r="E1812" s="1" t="s">
        <v>30</v>
      </c>
      <c r="F1812" s="1" t="s">
        <v>41</v>
      </c>
      <c r="G1812" s="1" t="s">
        <v>147</v>
      </c>
    </row>
    <row r="1813" spans="1:7" x14ac:dyDescent="0.25">
      <c r="A1813" s="1" t="s">
        <v>144</v>
      </c>
      <c r="B1813" s="1" t="s">
        <v>380</v>
      </c>
      <c r="C1813" s="1" t="s">
        <v>1403</v>
      </c>
      <c r="D1813" s="1" t="s">
        <v>29</v>
      </c>
      <c r="E1813" s="1" t="s">
        <v>30</v>
      </c>
      <c r="F1813" s="1" t="s">
        <v>41</v>
      </c>
      <c r="G1813" s="1" t="s">
        <v>147</v>
      </c>
    </row>
    <row r="1814" spans="1:7" x14ac:dyDescent="0.25">
      <c r="A1814" s="1" t="s">
        <v>144</v>
      </c>
      <c r="B1814" s="1" t="s">
        <v>380</v>
      </c>
      <c r="C1814" s="1" t="s">
        <v>1404</v>
      </c>
      <c r="D1814" s="1" t="s">
        <v>29</v>
      </c>
      <c r="E1814" s="1" t="s">
        <v>30</v>
      </c>
      <c r="F1814" s="1" t="s">
        <v>41</v>
      </c>
      <c r="G1814" s="1" t="s">
        <v>147</v>
      </c>
    </row>
    <row r="1815" spans="1:7" x14ac:dyDescent="0.25">
      <c r="A1815" s="1" t="s">
        <v>144</v>
      </c>
      <c r="B1815" s="1" t="s">
        <v>380</v>
      </c>
      <c r="C1815" s="1" t="s">
        <v>1405</v>
      </c>
      <c r="D1815" s="1" t="s">
        <v>29</v>
      </c>
      <c r="E1815" s="1" t="s">
        <v>30</v>
      </c>
      <c r="F1815" s="1" t="s">
        <v>41</v>
      </c>
      <c r="G1815" s="1" t="s">
        <v>147</v>
      </c>
    </row>
    <row r="1816" spans="1:7" x14ac:dyDescent="0.25">
      <c r="A1816" s="1" t="s">
        <v>144</v>
      </c>
      <c r="B1816" s="1" t="s">
        <v>380</v>
      </c>
      <c r="C1816" s="1" t="s">
        <v>1406</v>
      </c>
      <c r="D1816" s="1" t="s">
        <v>29</v>
      </c>
      <c r="E1816" s="1" t="s">
        <v>30</v>
      </c>
      <c r="F1816" s="1" t="s">
        <v>41</v>
      </c>
      <c r="G1816" s="1" t="s">
        <v>147</v>
      </c>
    </row>
    <row r="1817" spans="1:7" x14ac:dyDescent="0.25">
      <c r="A1817" s="1" t="s">
        <v>144</v>
      </c>
      <c r="B1817" s="1" t="s">
        <v>380</v>
      </c>
      <c r="C1817" s="1" t="s">
        <v>1407</v>
      </c>
      <c r="D1817" s="1" t="s">
        <v>29</v>
      </c>
      <c r="E1817" s="1" t="s">
        <v>30</v>
      </c>
      <c r="F1817" s="1" t="s">
        <v>41</v>
      </c>
      <c r="G1817" s="1" t="s">
        <v>147</v>
      </c>
    </row>
    <row r="1818" spans="1:7" x14ac:dyDescent="0.25">
      <c r="A1818" s="1" t="s">
        <v>144</v>
      </c>
      <c r="B1818" s="1" t="s">
        <v>380</v>
      </c>
      <c r="C1818" s="1" t="s">
        <v>1408</v>
      </c>
      <c r="D1818" s="1" t="s">
        <v>29</v>
      </c>
      <c r="E1818" s="1" t="s">
        <v>30</v>
      </c>
      <c r="F1818" s="1" t="s">
        <v>41</v>
      </c>
      <c r="G1818" s="1" t="s">
        <v>147</v>
      </c>
    </row>
    <row r="1819" spans="1:7" x14ac:dyDescent="0.25">
      <c r="A1819" s="1" t="s">
        <v>144</v>
      </c>
      <c r="B1819" s="1" t="s">
        <v>380</v>
      </c>
      <c r="C1819" s="1" t="s">
        <v>1409</v>
      </c>
      <c r="D1819" s="1" t="s">
        <v>29</v>
      </c>
      <c r="E1819" s="1" t="s">
        <v>30</v>
      </c>
      <c r="F1819" s="1" t="s">
        <v>41</v>
      </c>
      <c r="G1819" s="1" t="s">
        <v>147</v>
      </c>
    </row>
    <row r="1820" spans="1:7" x14ac:dyDescent="0.25">
      <c r="A1820" s="1" t="s">
        <v>144</v>
      </c>
      <c r="B1820" s="1" t="s">
        <v>380</v>
      </c>
      <c r="C1820" s="1" t="s">
        <v>1410</v>
      </c>
      <c r="D1820" s="1" t="s">
        <v>29</v>
      </c>
      <c r="E1820" s="1" t="s">
        <v>30</v>
      </c>
      <c r="F1820" s="1" t="s">
        <v>41</v>
      </c>
      <c r="G1820" s="1" t="s">
        <v>147</v>
      </c>
    </row>
    <row r="1821" spans="1:7" x14ac:dyDescent="0.25">
      <c r="A1821" s="1" t="s">
        <v>144</v>
      </c>
      <c r="B1821" s="1" t="s">
        <v>380</v>
      </c>
      <c r="C1821" s="1" t="s">
        <v>1411</v>
      </c>
      <c r="D1821" s="1" t="s">
        <v>29</v>
      </c>
      <c r="E1821" s="1" t="s">
        <v>30</v>
      </c>
      <c r="F1821" s="1" t="s">
        <v>41</v>
      </c>
      <c r="G1821" s="1" t="s">
        <v>147</v>
      </c>
    </row>
    <row r="1822" spans="1:7" x14ac:dyDescent="0.25">
      <c r="A1822" s="1" t="s">
        <v>144</v>
      </c>
      <c r="B1822" s="1" t="s">
        <v>380</v>
      </c>
      <c r="C1822" s="1" t="s">
        <v>1412</v>
      </c>
      <c r="D1822" s="1" t="s">
        <v>29</v>
      </c>
      <c r="E1822" s="1" t="s">
        <v>30</v>
      </c>
      <c r="F1822" s="1" t="s">
        <v>41</v>
      </c>
      <c r="G1822" s="1" t="s">
        <v>147</v>
      </c>
    </row>
    <row r="1823" spans="1:7" x14ac:dyDescent="0.25">
      <c r="A1823" s="1" t="s">
        <v>144</v>
      </c>
      <c r="B1823" s="1" t="s">
        <v>380</v>
      </c>
      <c r="C1823" s="1" t="s">
        <v>1413</v>
      </c>
      <c r="D1823" s="1" t="s">
        <v>29</v>
      </c>
      <c r="E1823" s="1" t="s">
        <v>30</v>
      </c>
      <c r="F1823" s="1" t="s">
        <v>41</v>
      </c>
      <c r="G1823" s="1" t="s">
        <v>147</v>
      </c>
    </row>
    <row r="1824" spans="1:7" x14ac:dyDescent="0.25">
      <c r="A1824" s="1" t="s">
        <v>144</v>
      </c>
      <c r="B1824" s="1" t="s">
        <v>380</v>
      </c>
      <c r="C1824" s="1" t="s">
        <v>1414</v>
      </c>
      <c r="D1824" s="1" t="s">
        <v>29</v>
      </c>
      <c r="E1824" s="1" t="s">
        <v>30</v>
      </c>
      <c r="F1824" s="1" t="s">
        <v>41</v>
      </c>
      <c r="G1824" s="1" t="s">
        <v>147</v>
      </c>
    </row>
    <row r="1825" spans="1:7" x14ac:dyDescent="0.25">
      <c r="A1825" s="1" t="s">
        <v>144</v>
      </c>
      <c r="B1825" s="1" t="s">
        <v>380</v>
      </c>
      <c r="C1825" s="1" t="s">
        <v>1415</v>
      </c>
      <c r="D1825" s="1" t="s">
        <v>29</v>
      </c>
      <c r="E1825" s="1" t="s">
        <v>30</v>
      </c>
      <c r="F1825" s="1" t="s">
        <v>41</v>
      </c>
      <c r="G1825" s="1" t="s">
        <v>147</v>
      </c>
    </row>
    <row r="1826" spans="1:7" x14ac:dyDescent="0.25">
      <c r="A1826" s="1" t="s">
        <v>144</v>
      </c>
      <c r="B1826" s="1" t="s">
        <v>380</v>
      </c>
      <c r="C1826" s="1" t="s">
        <v>1416</v>
      </c>
      <c r="D1826" s="1" t="s">
        <v>29</v>
      </c>
      <c r="E1826" s="1" t="s">
        <v>30</v>
      </c>
      <c r="F1826" s="1" t="s">
        <v>41</v>
      </c>
      <c r="G1826" s="1" t="s">
        <v>147</v>
      </c>
    </row>
    <row r="1827" spans="1:7" x14ac:dyDescent="0.25">
      <c r="A1827" s="1" t="s">
        <v>144</v>
      </c>
      <c r="B1827" s="1" t="s">
        <v>380</v>
      </c>
      <c r="C1827" s="1" t="s">
        <v>1417</v>
      </c>
      <c r="D1827" s="1" t="s">
        <v>29</v>
      </c>
      <c r="E1827" s="1" t="s">
        <v>30</v>
      </c>
      <c r="F1827" s="1" t="s">
        <v>41</v>
      </c>
      <c r="G1827" s="1" t="s">
        <v>147</v>
      </c>
    </row>
    <row r="1828" spans="1:7" x14ac:dyDescent="0.25">
      <c r="A1828" s="1" t="s">
        <v>144</v>
      </c>
      <c r="B1828" s="1" t="s">
        <v>380</v>
      </c>
      <c r="C1828" s="1" t="s">
        <v>1418</v>
      </c>
      <c r="D1828" s="1" t="s">
        <v>29</v>
      </c>
      <c r="E1828" s="1" t="s">
        <v>30</v>
      </c>
      <c r="F1828" s="1" t="s">
        <v>41</v>
      </c>
      <c r="G1828" s="1" t="s">
        <v>147</v>
      </c>
    </row>
    <row r="1829" spans="1:7" x14ac:dyDescent="0.25">
      <c r="A1829" s="1" t="s">
        <v>144</v>
      </c>
      <c r="B1829" s="1" t="s">
        <v>380</v>
      </c>
      <c r="C1829" s="1" t="s">
        <v>1419</v>
      </c>
      <c r="D1829" s="1" t="s">
        <v>29</v>
      </c>
      <c r="E1829" s="1" t="s">
        <v>30</v>
      </c>
      <c r="F1829" s="1" t="s">
        <v>41</v>
      </c>
      <c r="G1829" s="1" t="s">
        <v>147</v>
      </c>
    </row>
    <row r="1830" spans="1:7" x14ac:dyDescent="0.25">
      <c r="A1830" s="1" t="s">
        <v>144</v>
      </c>
      <c r="B1830" s="1" t="s">
        <v>380</v>
      </c>
      <c r="C1830" s="1" t="s">
        <v>1420</v>
      </c>
      <c r="D1830" s="1" t="s">
        <v>29</v>
      </c>
      <c r="E1830" s="1" t="s">
        <v>30</v>
      </c>
      <c r="F1830" s="1" t="s">
        <v>41</v>
      </c>
      <c r="G1830" s="1" t="s">
        <v>147</v>
      </c>
    </row>
    <row r="1831" spans="1:7" x14ac:dyDescent="0.25">
      <c r="A1831" s="1" t="s">
        <v>144</v>
      </c>
      <c r="B1831" s="1" t="s">
        <v>380</v>
      </c>
      <c r="C1831" s="1" t="s">
        <v>1421</v>
      </c>
      <c r="D1831" s="1" t="s">
        <v>29</v>
      </c>
      <c r="E1831" s="1" t="s">
        <v>30</v>
      </c>
      <c r="F1831" s="1" t="s">
        <v>41</v>
      </c>
      <c r="G1831" s="1" t="s">
        <v>147</v>
      </c>
    </row>
    <row r="1832" spans="1:7" x14ac:dyDescent="0.25">
      <c r="A1832" s="1" t="s">
        <v>144</v>
      </c>
      <c r="B1832" s="1" t="s">
        <v>380</v>
      </c>
      <c r="C1832" s="1" t="s">
        <v>1422</v>
      </c>
      <c r="D1832" s="1" t="s">
        <v>29</v>
      </c>
      <c r="E1832" s="1" t="s">
        <v>30</v>
      </c>
      <c r="F1832" s="1" t="s">
        <v>41</v>
      </c>
      <c r="G1832" s="1" t="s">
        <v>147</v>
      </c>
    </row>
    <row r="1833" spans="1:7" x14ac:dyDescent="0.25">
      <c r="A1833" s="1" t="s">
        <v>144</v>
      </c>
      <c r="B1833" s="1" t="s">
        <v>380</v>
      </c>
      <c r="C1833" s="1" t="s">
        <v>1423</v>
      </c>
      <c r="D1833" s="1" t="s">
        <v>29</v>
      </c>
      <c r="E1833" s="1" t="s">
        <v>30</v>
      </c>
      <c r="F1833" s="1" t="s">
        <v>41</v>
      </c>
      <c r="G1833" s="1" t="s">
        <v>147</v>
      </c>
    </row>
    <row r="1834" spans="1:7" x14ac:dyDescent="0.25">
      <c r="A1834" s="1" t="s">
        <v>144</v>
      </c>
      <c r="B1834" s="1" t="s">
        <v>380</v>
      </c>
      <c r="C1834" s="1" t="s">
        <v>1424</v>
      </c>
      <c r="D1834" s="1" t="s">
        <v>29</v>
      </c>
      <c r="E1834" s="1" t="s">
        <v>30</v>
      </c>
      <c r="F1834" s="1" t="s">
        <v>41</v>
      </c>
      <c r="G1834" s="1" t="s">
        <v>147</v>
      </c>
    </row>
    <row r="1835" spans="1:7" x14ac:dyDescent="0.25">
      <c r="A1835" s="1" t="s">
        <v>144</v>
      </c>
      <c r="B1835" s="1" t="s">
        <v>380</v>
      </c>
      <c r="C1835" s="1" t="s">
        <v>1425</v>
      </c>
      <c r="D1835" s="1" t="s">
        <v>29</v>
      </c>
      <c r="E1835" s="1" t="s">
        <v>30</v>
      </c>
      <c r="F1835" s="1" t="s">
        <v>41</v>
      </c>
      <c r="G1835" s="1" t="s">
        <v>147</v>
      </c>
    </row>
    <row r="1836" spans="1:7" x14ac:dyDescent="0.25">
      <c r="A1836" s="1" t="s">
        <v>144</v>
      </c>
      <c r="B1836" s="1" t="s">
        <v>380</v>
      </c>
      <c r="C1836" s="1" t="s">
        <v>1426</v>
      </c>
      <c r="D1836" s="1" t="s">
        <v>29</v>
      </c>
      <c r="E1836" s="1" t="s">
        <v>30</v>
      </c>
      <c r="F1836" s="1" t="s">
        <v>41</v>
      </c>
      <c r="G1836" s="1" t="s">
        <v>147</v>
      </c>
    </row>
    <row r="1837" spans="1:7" x14ac:dyDescent="0.25">
      <c r="A1837" s="1" t="s">
        <v>144</v>
      </c>
      <c r="B1837" s="1" t="s">
        <v>380</v>
      </c>
      <c r="C1837" s="1" t="s">
        <v>1427</v>
      </c>
      <c r="D1837" s="1" t="s">
        <v>29</v>
      </c>
      <c r="E1837" s="1" t="s">
        <v>30</v>
      </c>
      <c r="F1837" s="1" t="s">
        <v>41</v>
      </c>
      <c r="G1837" s="1" t="s">
        <v>147</v>
      </c>
    </row>
    <row r="1838" spans="1:7" x14ac:dyDescent="0.25">
      <c r="A1838" s="1" t="s">
        <v>144</v>
      </c>
      <c r="B1838" s="1" t="s">
        <v>380</v>
      </c>
      <c r="C1838" s="1" t="s">
        <v>1428</v>
      </c>
      <c r="D1838" s="1" t="s">
        <v>29</v>
      </c>
      <c r="E1838" s="1" t="s">
        <v>30</v>
      </c>
      <c r="F1838" s="1" t="s">
        <v>41</v>
      </c>
      <c r="G1838" s="1" t="s">
        <v>147</v>
      </c>
    </row>
    <row r="1839" spans="1:7" x14ac:dyDescent="0.25">
      <c r="A1839" s="1" t="s">
        <v>144</v>
      </c>
      <c r="B1839" s="1" t="s">
        <v>380</v>
      </c>
      <c r="C1839" s="1" t="s">
        <v>1429</v>
      </c>
      <c r="D1839" s="1" t="s">
        <v>29</v>
      </c>
      <c r="E1839" s="1" t="s">
        <v>30</v>
      </c>
      <c r="F1839" s="1" t="s">
        <v>41</v>
      </c>
      <c r="G1839" s="1" t="s">
        <v>147</v>
      </c>
    </row>
    <row r="1840" spans="1:7" x14ac:dyDescent="0.25">
      <c r="A1840" s="1" t="s">
        <v>144</v>
      </c>
      <c r="B1840" s="1" t="s">
        <v>380</v>
      </c>
      <c r="C1840" s="1" t="s">
        <v>1430</v>
      </c>
      <c r="D1840" s="1" t="s">
        <v>29</v>
      </c>
      <c r="E1840" s="1" t="s">
        <v>30</v>
      </c>
      <c r="F1840" s="1" t="s">
        <v>41</v>
      </c>
      <c r="G1840" s="1" t="s">
        <v>147</v>
      </c>
    </row>
    <row r="1841" spans="1:7" x14ac:dyDescent="0.25">
      <c r="A1841" s="1" t="s">
        <v>144</v>
      </c>
      <c r="B1841" s="1" t="s">
        <v>380</v>
      </c>
      <c r="C1841" s="1" t="s">
        <v>1431</v>
      </c>
      <c r="D1841" s="1" t="s">
        <v>29</v>
      </c>
      <c r="E1841" s="1" t="s">
        <v>30</v>
      </c>
      <c r="F1841" s="1" t="s">
        <v>41</v>
      </c>
      <c r="G1841" s="1" t="s">
        <v>147</v>
      </c>
    </row>
    <row r="1842" spans="1:7" x14ac:dyDescent="0.25">
      <c r="A1842" s="1" t="s">
        <v>144</v>
      </c>
      <c r="B1842" s="1" t="s">
        <v>380</v>
      </c>
      <c r="C1842" s="1" t="s">
        <v>1432</v>
      </c>
      <c r="D1842" s="1" t="s">
        <v>29</v>
      </c>
      <c r="E1842" s="1" t="s">
        <v>30</v>
      </c>
      <c r="F1842" s="1" t="s">
        <v>41</v>
      </c>
      <c r="G1842" s="1" t="s">
        <v>147</v>
      </c>
    </row>
    <row r="1843" spans="1:7" x14ac:dyDescent="0.25">
      <c r="A1843" s="1" t="s">
        <v>144</v>
      </c>
      <c r="B1843" s="1" t="s">
        <v>380</v>
      </c>
      <c r="C1843" s="1" t="s">
        <v>1433</v>
      </c>
      <c r="D1843" s="1" t="s">
        <v>29</v>
      </c>
      <c r="E1843" s="1" t="s">
        <v>30</v>
      </c>
      <c r="F1843" s="1" t="s">
        <v>41</v>
      </c>
      <c r="G1843" s="1" t="s">
        <v>147</v>
      </c>
    </row>
    <row r="1844" spans="1:7" x14ac:dyDescent="0.25">
      <c r="A1844" s="1" t="s">
        <v>144</v>
      </c>
      <c r="B1844" s="1" t="s">
        <v>380</v>
      </c>
      <c r="C1844" s="1" t="s">
        <v>1434</v>
      </c>
      <c r="D1844" s="1" t="s">
        <v>29</v>
      </c>
      <c r="E1844" s="1" t="s">
        <v>30</v>
      </c>
      <c r="F1844" s="1" t="s">
        <v>41</v>
      </c>
      <c r="G1844" s="1" t="s">
        <v>147</v>
      </c>
    </row>
    <row r="1845" spans="1:7" x14ac:dyDescent="0.25">
      <c r="A1845" s="1" t="s">
        <v>144</v>
      </c>
      <c r="B1845" s="1" t="s">
        <v>380</v>
      </c>
      <c r="C1845" s="1" t="s">
        <v>1435</v>
      </c>
      <c r="D1845" s="1" t="s">
        <v>29</v>
      </c>
      <c r="E1845" s="1" t="s">
        <v>30</v>
      </c>
      <c r="F1845" s="1" t="s">
        <v>41</v>
      </c>
      <c r="G1845" s="1" t="s">
        <v>147</v>
      </c>
    </row>
    <row r="1846" spans="1:7" x14ac:dyDescent="0.25">
      <c r="A1846" s="1" t="s">
        <v>144</v>
      </c>
      <c r="B1846" s="1" t="s">
        <v>380</v>
      </c>
      <c r="C1846" s="1" t="s">
        <v>1436</v>
      </c>
      <c r="D1846" s="1" t="s">
        <v>29</v>
      </c>
      <c r="E1846" s="1" t="s">
        <v>30</v>
      </c>
      <c r="F1846" s="1" t="s">
        <v>41</v>
      </c>
      <c r="G1846" s="1" t="s">
        <v>147</v>
      </c>
    </row>
    <row r="1847" spans="1:7" x14ac:dyDescent="0.25">
      <c r="A1847" s="1" t="s">
        <v>144</v>
      </c>
      <c r="B1847" s="1" t="s">
        <v>380</v>
      </c>
      <c r="C1847" s="1" t="s">
        <v>1437</v>
      </c>
      <c r="D1847" s="1" t="s">
        <v>29</v>
      </c>
      <c r="E1847" s="1" t="s">
        <v>30</v>
      </c>
      <c r="F1847" s="1" t="s">
        <v>41</v>
      </c>
      <c r="G1847" s="1" t="s">
        <v>147</v>
      </c>
    </row>
    <row r="1848" spans="1:7" x14ac:dyDescent="0.25">
      <c r="A1848" s="1" t="s">
        <v>144</v>
      </c>
      <c r="B1848" s="1" t="s">
        <v>380</v>
      </c>
      <c r="C1848" s="1" t="s">
        <v>1438</v>
      </c>
      <c r="D1848" s="1" t="s">
        <v>29</v>
      </c>
      <c r="E1848" s="1" t="s">
        <v>30</v>
      </c>
      <c r="F1848" s="1" t="s">
        <v>41</v>
      </c>
      <c r="G1848" s="1" t="s">
        <v>147</v>
      </c>
    </row>
    <row r="1849" spans="1:7" x14ac:dyDescent="0.25">
      <c r="A1849" s="1" t="s">
        <v>144</v>
      </c>
      <c r="B1849" s="1" t="s">
        <v>380</v>
      </c>
      <c r="C1849" s="1" t="s">
        <v>1439</v>
      </c>
      <c r="D1849" s="1" t="s">
        <v>29</v>
      </c>
      <c r="E1849" s="1" t="s">
        <v>30</v>
      </c>
      <c r="F1849" s="1" t="s">
        <v>41</v>
      </c>
      <c r="G1849" s="1" t="s">
        <v>147</v>
      </c>
    </row>
    <row r="1850" spans="1:7" x14ac:dyDescent="0.25">
      <c r="A1850" s="1" t="s">
        <v>144</v>
      </c>
      <c r="B1850" s="1" t="s">
        <v>380</v>
      </c>
      <c r="C1850" s="1" t="s">
        <v>1440</v>
      </c>
      <c r="D1850" s="1" t="s">
        <v>29</v>
      </c>
      <c r="E1850" s="1" t="s">
        <v>30</v>
      </c>
      <c r="F1850" s="1" t="s">
        <v>41</v>
      </c>
      <c r="G1850" s="1" t="s">
        <v>147</v>
      </c>
    </row>
    <row r="1851" spans="1:7" x14ac:dyDescent="0.25">
      <c r="A1851" s="1" t="s">
        <v>144</v>
      </c>
      <c r="B1851" s="1" t="s">
        <v>380</v>
      </c>
      <c r="C1851" s="1" t="s">
        <v>1441</v>
      </c>
      <c r="D1851" s="1" t="s">
        <v>29</v>
      </c>
      <c r="E1851" s="1" t="s">
        <v>30</v>
      </c>
      <c r="F1851" s="1" t="s">
        <v>41</v>
      </c>
      <c r="G1851" s="1" t="s">
        <v>147</v>
      </c>
    </row>
    <row r="1852" spans="1:7" x14ac:dyDescent="0.25">
      <c r="A1852" s="1" t="s">
        <v>144</v>
      </c>
      <c r="B1852" s="1" t="s">
        <v>380</v>
      </c>
      <c r="C1852" s="1" t="s">
        <v>1442</v>
      </c>
      <c r="D1852" s="1" t="s">
        <v>29</v>
      </c>
      <c r="E1852" s="1" t="s">
        <v>30</v>
      </c>
      <c r="F1852" s="1" t="s">
        <v>41</v>
      </c>
      <c r="G1852" s="1" t="s">
        <v>147</v>
      </c>
    </row>
    <row r="1853" spans="1:7" x14ac:dyDescent="0.25">
      <c r="A1853" s="1" t="s">
        <v>144</v>
      </c>
      <c r="B1853" s="1" t="s">
        <v>380</v>
      </c>
      <c r="C1853" s="1" t="s">
        <v>1443</v>
      </c>
      <c r="D1853" s="1" t="s">
        <v>29</v>
      </c>
      <c r="E1853" s="1" t="s">
        <v>30</v>
      </c>
      <c r="F1853" s="1" t="s">
        <v>41</v>
      </c>
      <c r="G1853" s="1" t="s">
        <v>147</v>
      </c>
    </row>
    <row r="1854" spans="1:7" x14ac:dyDescent="0.25">
      <c r="A1854" s="1" t="s">
        <v>144</v>
      </c>
      <c r="B1854" s="1" t="s">
        <v>380</v>
      </c>
      <c r="C1854" s="1" t="s">
        <v>1444</v>
      </c>
      <c r="D1854" s="1" t="s">
        <v>29</v>
      </c>
      <c r="E1854" s="1" t="s">
        <v>30</v>
      </c>
      <c r="F1854" s="1" t="s">
        <v>41</v>
      </c>
      <c r="G1854" s="1" t="s">
        <v>147</v>
      </c>
    </row>
    <row r="1855" spans="1:7" x14ac:dyDescent="0.25">
      <c r="A1855" s="1" t="s">
        <v>144</v>
      </c>
      <c r="B1855" s="1" t="s">
        <v>380</v>
      </c>
      <c r="C1855" s="1" t="s">
        <v>1445</v>
      </c>
      <c r="D1855" s="1" t="s">
        <v>29</v>
      </c>
      <c r="E1855" s="1" t="s">
        <v>30</v>
      </c>
      <c r="F1855" s="1" t="s">
        <v>41</v>
      </c>
      <c r="G1855" s="1" t="s">
        <v>147</v>
      </c>
    </row>
    <row r="1856" spans="1:7" x14ac:dyDescent="0.25">
      <c r="A1856" s="1" t="s">
        <v>144</v>
      </c>
      <c r="B1856" s="1" t="s">
        <v>380</v>
      </c>
      <c r="C1856" s="1" t="s">
        <v>1446</v>
      </c>
      <c r="D1856" s="1" t="s">
        <v>29</v>
      </c>
      <c r="E1856" s="1" t="s">
        <v>30</v>
      </c>
      <c r="F1856" s="1" t="s">
        <v>41</v>
      </c>
      <c r="G1856" s="1" t="s">
        <v>147</v>
      </c>
    </row>
    <row r="1857" spans="1:7" x14ac:dyDescent="0.25">
      <c r="A1857" s="1" t="s">
        <v>144</v>
      </c>
      <c r="B1857" s="1" t="s">
        <v>380</v>
      </c>
      <c r="C1857" s="1" t="s">
        <v>1447</v>
      </c>
      <c r="D1857" s="1" t="s">
        <v>29</v>
      </c>
      <c r="E1857" s="1" t="s">
        <v>30</v>
      </c>
      <c r="F1857" s="1" t="s">
        <v>41</v>
      </c>
      <c r="G1857" s="1" t="s">
        <v>147</v>
      </c>
    </row>
    <row r="1858" spans="1:7" x14ac:dyDescent="0.25">
      <c r="A1858" s="1" t="s">
        <v>144</v>
      </c>
      <c r="B1858" s="1" t="s">
        <v>380</v>
      </c>
      <c r="C1858" s="1" t="s">
        <v>1448</v>
      </c>
      <c r="D1858" s="1" t="s">
        <v>29</v>
      </c>
      <c r="E1858" s="1" t="s">
        <v>30</v>
      </c>
      <c r="F1858" s="1" t="s">
        <v>41</v>
      </c>
      <c r="G1858" s="1" t="s">
        <v>147</v>
      </c>
    </row>
    <row r="1859" spans="1:7" x14ac:dyDescent="0.25">
      <c r="A1859" s="1" t="s">
        <v>144</v>
      </c>
      <c r="B1859" s="1" t="s">
        <v>380</v>
      </c>
      <c r="C1859" s="1" t="s">
        <v>1449</v>
      </c>
      <c r="D1859" s="1" t="s">
        <v>29</v>
      </c>
      <c r="E1859" s="1" t="s">
        <v>30</v>
      </c>
      <c r="F1859" s="1" t="s">
        <v>41</v>
      </c>
      <c r="G1859" s="1" t="s">
        <v>147</v>
      </c>
    </row>
    <row r="1860" spans="1:7" x14ac:dyDescent="0.25">
      <c r="A1860" s="1" t="s">
        <v>144</v>
      </c>
      <c r="B1860" s="1" t="s">
        <v>380</v>
      </c>
      <c r="C1860" s="1" t="s">
        <v>1450</v>
      </c>
      <c r="D1860" s="1" t="s">
        <v>29</v>
      </c>
      <c r="E1860" s="1" t="s">
        <v>30</v>
      </c>
      <c r="F1860" s="1" t="s">
        <v>41</v>
      </c>
      <c r="G1860" s="1" t="s">
        <v>147</v>
      </c>
    </row>
    <row r="1861" spans="1:7" x14ac:dyDescent="0.25">
      <c r="A1861" s="1" t="s">
        <v>144</v>
      </c>
      <c r="B1861" s="1" t="s">
        <v>380</v>
      </c>
      <c r="C1861" s="1" t="s">
        <v>1451</v>
      </c>
      <c r="D1861" s="1" t="s">
        <v>29</v>
      </c>
      <c r="E1861" s="1" t="s">
        <v>30</v>
      </c>
      <c r="F1861" s="1" t="s">
        <v>41</v>
      </c>
      <c r="G1861" s="1" t="s">
        <v>147</v>
      </c>
    </row>
    <row r="1862" spans="1:7" x14ac:dyDescent="0.25">
      <c r="A1862" s="1" t="s">
        <v>144</v>
      </c>
      <c r="B1862" s="1" t="s">
        <v>380</v>
      </c>
      <c r="C1862" s="1" t="s">
        <v>1452</v>
      </c>
      <c r="D1862" s="1" t="s">
        <v>29</v>
      </c>
      <c r="E1862" s="1" t="s">
        <v>30</v>
      </c>
      <c r="F1862" s="1" t="s">
        <v>41</v>
      </c>
      <c r="G1862" s="1" t="s">
        <v>147</v>
      </c>
    </row>
    <row r="1863" spans="1:7" x14ac:dyDescent="0.25">
      <c r="A1863" s="1" t="s">
        <v>144</v>
      </c>
      <c r="B1863" s="1" t="s">
        <v>380</v>
      </c>
      <c r="C1863" s="1" t="s">
        <v>1453</v>
      </c>
      <c r="D1863" s="1" t="s">
        <v>29</v>
      </c>
      <c r="E1863" s="1" t="s">
        <v>30</v>
      </c>
      <c r="F1863" s="1" t="s">
        <v>41</v>
      </c>
      <c r="G1863" s="1" t="s">
        <v>147</v>
      </c>
    </row>
    <row r="1864" spans="1:7" x14ac:dyDescent="0.25">
      <c r="A1864" s="1" t="s">
        <v>144</v>
      </c>
      <c r="B1864" s="1" t="s">
        <v>380</v>
      </c>
      <c r="C1864" s="1" t="s">
        <v>1454</v>
      </c>
      <c r="D1864" s="1" t="s">
        <v>29</v>
      </c>
      <c r="E1864" s="1" t="s">
        <v>30</v>
      </c>
      <c r="F1864" s="1" t="s">
        <v>41</v>
      </c>
      <c r="G1864" s="1" t="s">
        <v>147</v>
      </c>
    </row>
    <row r="1865" spans="1:7" x14ac:dyDescent="0.25">
      <c r="A1865" s="1" t="s">
        <v>144</v>
      </c>
      <c r="B1865" s="1" t="s">
        <v>380</v>
      </c>
      <c r="C1865" s="1" t="s">
        <v>1455</v>
      </c>
      <c r="D1865" s="1" t="s">
        <v>29</v>
      </c>
      <c r="E1865" s="1" t="s">
        <v>30</v>
      </c>
      <c r="F1865" s="1" t="s">
        <v>41</v>
      </c>
      <c r="G1865" s="1" t="s">
        <v>147</v>
      </c>
    </row>
    <row r="1866" spans="1:7" x14ac:dyDescent="0.25">
      <c r="A1866" s="1" t="s">
        <v>144</v>
      </c>
      <c r="B1866" s="1" t="s">
        <v>380</v>
      </c>
      <c r="C1866" s="1" t="s">
        <v>1456</v>
      </c>
      <c r="D1866" s="1" t="s">
        <v>29</v>
      </c>
      <c r="E1866" s="1" t="s">
        <v>30</v>
      </c>
      <c r="F1866" s="1" t="s">
        <v>41</v>
      </c>
      <c r="G1866" s="1" t="s">
        <v>147</v>
      </c>
    </row>
    <row r="1867" spans="1:7" x14ac:dyDescent="0.25">
      <c r="A1867" s="1" t="s">
        <v>144</v>
      </c>
      <c r="B1867" s="1" t="s">
        <v>380</v>
      </c>
      <c r="C1867" s="1" t="s">
        <v>1457</v>
      </c>
      <c r="D1867" s="1" t="s">
        <v>29</v>
      </c>
      <c r="E1867" s="1" t="s">
        <v>30</v>
      </c>
      <c r="F1867" s="1" t="s">
        <v>41</v>
      </c>
      <c r="G1867" s="1" t="s">
        <v>147</v>
      </c>
    </row>
    <row r="1868" spans="1:7" x14ac:dyDescent="0.25">
      <c r="A1868" s="1" t="s">
        <v>144</v>
      </c>
      <c r="B1868" s="1" t="s">
        <v>380</v>
      </c>
      <c r="C1868" s="1" t="s">
        <v>1458</v>
      </c>
      <c r="D1868" s="1" t="s">
        <v>29</v>
      </c>
      <c r="E1868" s="1" t="s">
        <v>30</v>
      </c>
      <c r="F1868" s="1" t="s">
        <v>41</v>
      </c>
      <c r="G1868" s="1" t="s">
        <v>147</v>
      </c>
    </row>
    <row r="1869" spans="1:7" x14ac:dyDescent="0.25">
      <c r="A1869" s="1" t="s">
        <v>144</v>
      </c>
      <c r="B1869" s="1" t="s">
        <v>380</v>
      </c>
      <c r="C1869" s="1" t="s">
        <v>1459</v>
      </c>
      <c r="D1869" s="1" t="s">
        <v>29</v>
      </c>
      <c r="E1869" s="1" t="s">
        <v>30</v>
      </c>
      <c r="F1869" s="1" t="s">
        <v>41</v>
      </c>
      <c r="G1869" s="1" t="s">
        <v>147</v>
      </c>
    </row>
    <row r="1870" spans="1:7" x14ac:dyDescent="0.25">
      <c r="A1870" s="1" t="s">
        <v>144</v>
      </c>
      <c r="B1870" s="1" t="s">
        <v>380</v>
      </c>
      <c r="C1870" s="1" t="s">
        <v>1460</v>
      </c>
      <c r="D1870" s="1" t="s">
        <v>29</v>
      </c>
      <c r="E1870" s="1" t="s">
        <v>30</v>
      </c>
      <c r="F1870" s="1" t="s">
        <v>41</v>
      </c>
      <c r="G1870" s="1" t="s">
        <v>147</v>
      </c>
    </row>
    <row r="1871" spans="1:7" x14ac:dyDescent="0.25">
      <c r="A1871" s="1" t="s">
        <v>144</v>
      </c>
      <c r="B1871" s="1" t="s">
        <v>380</v>
      </c>
      <c r="C1871" s="1" t="s">
        <v>1461</v>
      </c>
      <c r="D1871" s="1" t="s">
        <v>29</v>
      </c>
      <c r="E1871" s="1" t="s">
        <v>30</v>
      </c>
      <c r="F1871" s="1" t="s">
        <v>41</v>
      </c>
      <c r="G1871" s="1" t="s">
        <v>147</v>
      </c>
    </row>
    <row r="1872" spans="1:7" x14ac:dyDescent="0.25">
      <c r="A1872" s="1" t="s">
        <v>144</v>
      </c>
      <c r="B1872" s="1" t="s">
        <v>380</v>
      </c>
      <c r="C1872" s="1" t="s">
        <v>1462</v>
      </c>
      <c r="D1872" s="1" t="s">
        <v>29</v>
      </c>
      <c r="E1872" s="1" t="s">
        <v>30</v>
      </c>
      <c r="F1872" s="1" t="s">
        <v>41</v>
      </c>
      <c r="G1872" s="1" t="s">
        <v>147</v>
      </c>
    </row>
    <row r="1873" spans="1:7" x14ac:dyDescent="0.25">
      <c r="A1873" s="1" t="s">
        <v>144</v>
      </c>
      <c r="B1873" s="1" t="s">
        <v>380</v>
      </c>
      <c r="C1873" s="1" t="s">
        <v>1463</v>
      </c>
      <c r="D1873" s="1" t="s">
        <v>29</v>
      </c>
      <c r="E1873" s="1" t="s">
        <v>30</v>
      </c>
      <c r="F1873" s="1" t="s">
        <v>41</v>
      </c>
      <c r="G1873" s="1" t="s">
        <v>147</v>
      </c>
    </row>
    <row r="1874" spans="1:7" x14ac:dyDescent="0.25">
      <c r="A1874" s="1" t="s">
        <v>144</v>
      </c>
      <c r="B1874" s="1" t="s">
        <v>380</v>
      </c>
      <c r="C1874" s="1" t="s">
        <v>1464</v>
      </c>
      <c r="D1874" s="1" t="s">
        <v>29</v>
      </c>
      <c r="E1874" s="1" t="s">
        <v>30</v>
      </c>
      <c r="F1874" s="1" t="s">
        <v>41</v>
      </c>
      <c r="G1874" s="1" t="s">
        <v>147</v>
      </c>
    </row>
    <row r="1875" spans="1:7" x14ac:dyDescent="0.25">
      <c r="A1875" s="1" t="s">
        <v>144</v>
      </c>
      <c r="B1875" s="1" t="s">
        <v>380</v>
      </c>
      <c r="C1875" s="1" t="s">
        <v>1465</v>
      </c>
      <c r="D1875" s="1" t="s">
        <v>29</v>
      </c>
      <c r="E1875" s="1" t="s">
        <v>30</v>
      </c>
      <c r="F1875" s="1" t="s">
        <v>41</v>
      </c>
      <c r="G1875" s="1" t="s">
        <v>147</v>
      </c>
    </row>
    <row r="1876" spans="1:7" x14ac:dyDescent="0.25">
      <c r="A1876" s="1" t="s">
        <v>144</v>
      </c>
      <c r="B1876" s="1" t="s">
        <v>380</v>
      </c>
      <c r="C1876" s="1" t="s">
        <v>1466</v>
      </c>
      <c r="D1876" s="1" t="s">
        <v>29</v>
      </c>
      <c r="E1876" s="1" t="s">
        <v>30</v>
      </c>
      <c r="F1876" s="1" t="s">
        <v>41</v>
      </c>
      <c r="G1876" s="1" t="s">
        <v>147</v>
      </c>
    </row>
    <row r="1877" spans="1:7" x14ac:dyDescent="0.25">
      <c r="A1877" s="1" t="s">
        <v>144</v>
      </c>
      <c r="B1877" s="1" t="s">
        <v>380</v>
      </c>
      <c r="C1877" s="1" t="s">
        <v>1467</v>
      </c>
      <c r="D1877" s="1" t="s">
        <v>29</v>
      </c>
      <c r="E1877" s="1" t="s">
        <v>30</v>
      </c>
      <c r="F1877" s="1" t="s">
        <v>41</v>
      </c>
      <c r="G1877" s="1" t="s">
        <v>147</v>
      </c>
    </row>
    <row r="1878" spans="1:7" x14ac:dyDescent="0.25">
      <c r="A1878" s="1" t="s">
        <v>144</v>
      </c>
      <c r="B1878" s="1" t="s">
        <v>380</v>
      </c>
      <c r="C1878" s="1" t="s">
        <v>1468</v>
      </c>
      <c r="D1878" s="1" t="s">
        <v>29</v>
      </c>
      <c r="E1878" s="1" t="s">
        <v>30</v>
      </c>
      <c r="F1878" s="1" t="s">
        <v>41</v>
      </c>
      <c r="G1878" s="1" t="s">
        <v>147</v>
      </c>
    </row>
    <row r="1879" spans="1:7" x14ac:dyDescent="0.25">
      <c r="A1879" s="1" t="s">
        <v>144</v>
      </c>
      <c r="B1879" s="1" t="s">
        <v>380</v>
      </c>
      <c r="C1879" s="1" t="s">
        <v>1469</v>
      </c>
      <c r="D1879" s="1" t="s">
        <v>29</v>
      </c>
      <c r="E1879" s="1" t="s">
        <v>30</v>
      </c>
      <c r="F1879" s="1" t="s">
        <v>41</v>
      </c>
      <c r="G1879" s="1" t="s">
        <v>147</v>
      </c>
    </row>
    <row r="1880" spans="1:7" x14ac:dyDescent="0.25">
      <c r="A1880" s="1" t="s">
        <v>144</v>
      </c>
      <c r="B1880" s="1" t="s">
        <v>380</v>
      </c>
      <c r="C1880" s="1" t="s">
        <v>1470</v>
      </c>
      <c r="D1880" s="1" t="s">
        <v>29</v>
      </c>
      <c r="E1880" s="1" t="s">
        <v>30</v>
      </c>
      <c r="F1880" s="1" t="s">
        <v>41</v>
      </c>
      <c r="G1880" s="1" t="s">
        <v>147</v>
      </c>
    </row>
    <row r="1881" spans="1:7" x14ac:dyDescent="0.25">
      <c r="A1881" s="1" t="s">
        <v>144</v>
      </c>
      <c r="B1881" s="1" t="s">
        <v>380</v>
      </c>
      <c r="C1881" s="1" t="s">
        <v>1471</v>
      </c>
      <c r="D1881" s="1" t="s">
        <v>29</v>
      </c>
      <c r="E1881" s="1" t="s">
        <v>30</v>
      </c>
      <c r="F1881" s="1" t="s">
        <v>41</v>
      </c>
      <c r="G1881" s="1" t="s">
        <v>147</v>
      </c>
    </row>
    <row r="1882" spans="1:7" x14ac:dyDescent="0.25">
      <c r="A1882" s="1" t="s">
        <v>144</v>
      </c>
      <c r="B1882" s="1" t="s">
        <v>380</v>
      </c>
      <c r="C1882" s="1" t="s">
        <v>1472</v>
      </c>
      <c r="D1882" s="1" t="s">
        <v>29</v>
      </c>
      <c r="E1882" s="1" t="s">
        <v>30</v>
      </c>
      <c r="F1882" s="1" t="s">
        <v>41</v>
      </c>
      <c r="G1882" s="1" t="s">
        <v>147</v>
      </c>
    </row>
    <row r="1883" spans="1:7" x14ac:dyDescent="0.25">
      <c r="A1883" s="1" t="s">
        <v>144</v>
      </c>
      <c r="B1883" s="1" t="s">
        <v>380</v>
      </c>
      <c r="C1883" s="1" t="s">
        <v>1473</v>
      </c>
      <c r="D1883" s="1" t="s">
        <v>29</v>
      </c>
      <c r="E1883" s="1" t="s">
        <v>30</v>
      </c>
      <c r="F1883" s="1" t="s">
        <v>41</v>
      </c>
      <c r="G1883" s="1" t="s">
        <v>147</v>
      </c>
    </row>
    <row r="1884" spans="1:7" x14ac:dyDescent="0.25">
      <c r="A1884" s="1" t="s">
        <v>144</v>
      </c>
      <c r="B1884" s="1" t="s">
        <v>380</v>
      </c>
      <c r="C1884" s="1" t="s">
        <v>1474</v>
      </c>
      <c r="D1884" s="1" t="s">
        <v>29</v>
      </c>
      <c r="E1884" s="1" t="s">
        <v>30</v>
      </c>
      <c r="F1884" s="1" t="s">
        <v>41</v>
      </c>
      <c r="G1884" s="1" t="s">
        <v>147</v>
      </c>
    </row>
    <row r="1885" spans="1:7" x14ac:dyDescent="0.25">
      <c r="A1885" s="1" t="s">
        <v>144</v>
      </c>
      <c r="B1885" s="1" t="s">
        <v>380</v>
      </c>
      <c r="C1885" s="1" t="s">
        <v>1475</v>
      </c>
      <c r="D1885" s="1" t="s">
        <v>29</v>
      </c>
      <c r="E1885" s="1" t="s">
        <v>30</v>
      </c>
      <c r="F1885" s="1" t="s">
        <v>41</v>
      </c>
      <c r="G1885" s="1" t="s">
        <v>147</v>
      </c>
    </row>
    <row r="1886" spans="1:7" x14ac:dyDescent="0.25">
      <c r="A1886" s="1" t="s">
        <v>144</v>
      </c>
      <c r="B1886" s="1" t="s">
        <v>380</v>
      </c>
      <c r="C1886" s="1" t="s">
        <v>1476</v>
      </c>
      <c r="D1886" s="1" t="s">
        <v>29</v>
      </c>
      <c r="E1886" s="1" t="s">
        <v>30</v>
      </c>
      <c r="F1886" s="1" t="s">
        <v>41</v>
      </c>
      <c r="G1886" s="1" t="s">
        <v>147</v>
      </c>
    </row>
    <row r="1887" spans="1:7" x14ac:dyDescent="0.25">
      <c r="A1887" s="1" t="s">
        <v>144</v>
      </c>
      <c r="B1887" s="1" t="s">
        <v>380</v>
      </c>
      <c r="C1887" s="1" t="s">
        <v>1477</v>
      </c>
      <c r="D1887" s="1" t="s">
        <v>29</v>
      </c>
      <c r="E1887" s="1" t="s">
        <v>30</v>
      </c>
      <c r="F1887" s="1" t="s">
        <v>41</v>
      </c>
      <c r="G1887" s="1" t="s">
        <v>147</v>
      </c>
    </row>
    <row r="1888" spans="1:7" x14ac:dyDescent="0.25">
      <c r="A1888" s="1" t="s">
        <v>144</v>
      </c>
      <c r="B1888" s="1" t="s">
        <v>380</v>
      </c>
      <c r="C1888" s="1" t="s">
        <v>1478</v>
      </c>
      <c r="D1888" s="1" t="s">
        <v>29</v>
      </c>
      <c r="E1888" s="1" t="s">
        <v>30</v>
      </c>
      <c r="F1888" s="1" t="s">
        <v>41</v>
      </c>
      <c r="G1888" s="1" t="s">
        <v>147</v>
      </c>
    </row>
    <row r="1889" spans="1:7" x14ac:dyDescent="0.25">
      <c r="A1889" s="1" t="s">
        <v>144</v>
      </c>
      <c r="B1889" s="1" t="s">
        <v>380</v>
      </c>
      <c r="C1889" s="1" t="s">
        <v>1479</v>
      </c>
      <c r="D1889" s="1" t="s">
        <v>29</v>
      </c>
      <c r="E1889" s="1" t="s">
        <v>30</v>
      </c>
      <c r="F1889" s="1" t="s">
        <v>41</v>
      </c>
      <c r="G1889" s="1" t="s">
        <v>147</v>
      </c>
    </row>
    <row r="1890" spans="1:7" x14ac:dyDescent="0.25">
      <c r="A1890" s="1" t="s">
        <v>144</v>
      </c>
      <c r="B1890" s="1" t="s">
        <v>380</v>
      </c>
      <c r="C1890" s="1" t="s">
        <v>1480</v>
      </c>
      <c r="D1890" s="1" t="s">
        <v>29</v>
      </c>
      <c r="E1890" s="1" t="s">
        <v>30</v>
      </c>
      <c r="F1890" s="1" t="s">
        <v>41</v>
      </c>
      <c r="G1890" s="1" t="s">
        <v>147</v>
      </c>
    </row>
    <row r="1891" spans="1:7" x14ac:dyDescent="0.25">
      <c r="A1891" s="1" t="s">
        <v>144</v>
      </c>
      <c r="B1891" s="1" t="s">
        <v>380</v>
      </c>
      <c r="C1891" s="1" t="s">
        <v>1481</v>
      </c>
      <c r="D1891" s="1" t="s">
        <v>29</v>
      </c>
      <c r="E1891" s="1" t="s">
        <v>30</v>
      </c>
      <c r="F1891" s="1" t="s">
        <v>41</v>
      </c>
      <c r="G1891" s="1" t="s">
        <v>147</v>
      </c>
    </row>
    <row r="1892" spans="1:7" x14ac:dyDescent="0.25">
      <c r="A1892" s="1" t="s">
        <v>144</v>
      </c>
      <c r="B1892" s="1" t="s">
        <v>380</v>
      </c>
      <c r="C1892" s="1" t="s">
        <v>1482</v>
      </c>
      <c r="D1892" s="1" t="s">
        <v>29</v>
      </c>
      <c r="E1892" s="1" t="s">
        <v>30</v>
      </c>
      <c r="F1892" s="1" t="s">
        <v>41</v>
      </c>
      <c r="G1892" s="1" t="s">
        <v>147</v>
      </c>
    </row>
    <row r="1893" spans="1:7" x14ac:dyDescent="0.25">
      <c r="A1893" s="1" t="s">
        <v>144</v>
      </c>
      <c r="B1893" s="1" t="s">
        <v>380</v>
      </c>
      <c r="C1893" s="1" t="s">
        <v>1483</v>
      </c>
      <c r="D1893" s="1" t="s">
        <v>29</v>
      </c>
      <c r="E1893" s="1" t="s">
        <v>30</v>
      </c>
      <c r="F1893" s="1" t="s">
        <v>41</v>
      </c>
      <c r="G1893" s="1" t="s">
        <v>147</v>
      </c>
    </row>
    <row r="1894" spans="1:7" x14ac:dyDescent="0.25">
      <c r="A1894" s="1" t="s">
        <v>144</v>
      </c>
      <c r="B1894" s="1" t="s">
        <v>380</v>
      </c>
      <c r="C1894" s="1" t="s">
        <v>1484</v>
      </c>
      <c r="D1894" s="1" t="s">
        <v>29</v>
      </c>
      <c r="E1894" s="1" t="s">
        <v>30</v>
      </c>
      <c r="F1894" s="1" t="s">
        <v>41</v>
      </c>
      <c r="G1894" s="1" t="s">
        <v>147</v>
      </c>
    </row>
    <row r="1895" spans="1:7" x14ac:dyDescent="0.25">
      <c r="A1895" s="1" t="s">
        <v>144</v>
      </c>
      <c r="B1895" s="1" t="s">
        <v>380</v>
      </c>
      <c r="C1895" s="1" t="s">
        <v>1485</v>
      </c>
      <c r="D1895" s="1" t="s">
        <v>29</v>
      </c>
      <c r="E1895" s="1" t="s">
        <v>30</v>
      </c>
      <c r="F1895" s="1" t="s">
        <v>41</v>
      </c>
      <c r="G1895" s="1" t="s">
        <v>147</v>
      </c>
    </row>
    <row r="1896" spans="1:7" x14ac:dyDescent="0.25">
      <c r="A1896" s="1" t="s">
        <v>144</v>
      </c>
      <c r="B1896" s="1" t="s">
        <v>380</v>
      </c>
      <c r="C1896" s="1" t="s">
        <v>1486</v>
      </c>
      <c r="D1896" s="1" t="s">
        <v>29</v>
      </c>
      <c r="E1896" s="1" t="s">
        <v>30</v>
      </c>
      <c r="F1896" s="1" t="s">
        <v>41</v>
      </c>
      <c r="G1896" s="1" t="s">
        <v>147</v>
      </c>
    </row>
    <row r="1897" spans="1:7" x14ac:dyDescent="0.25">
      <c r="A1897" s="1" t="s">
        <v>144</v>
      </c>
      <c r="B1897" s="1" t="s">
        <v>380</v>
      </c>
      <c r="C1897" s="1" t="s">
        <v>1487</v>
      </c>
      <c r="D1897" s="1" t="s">
        <v>29</v>
      </c>
      <c r="E1897" s="1" t="s">
        <v>30</v>
      </c>
      <c r="F1897" s="1" t="s">
        <v>41</v>
      </c>
      <c r="G1897" s="1" t="s">
        <v>147</v>
      </c>
    </row>
    <row r="1898" spans="1:7" x14ac:dyDescent="0.25">
      <c r="A1898" s="1" t="s">
        <v>144</v>
      </c>
      <c r="B1898" s="1" t="s">
        <v>380</v>
      </c>
      <c r="C1898" s="1" t="s">
        <v>1488</v>
      </c>
      <c r="D1898" s="1" t="s">
        <v>29</v>
      </c>
      <c r="E1898" s="1" t="s">
        <v>30</v>
      </c>
      <c r="F1898" s="1" t="s">
        <v>41</v>
      </c>
      <c r="G1898" s="1" t="s">
        <v>147</v>
      </c>
    </row>
    <row r="1899" spans="1:7" x14ac:dyDescent="0.25">
      <c r="A1899" s="1" t="s">
        <v>144</v>
      </c>
      <c r="B1899" s="1" t="s">
        <v>380</v>
      </c>
      <c r="C1899" s="1" t="s">
        <v>1489</v>
      </c>
      <c r="D1899" s="1" t="s">
        <v>29</v>
      </c>
      <c r="E1899" s="1" t="s">
        <v>30</v>
      </c>
      <c r="F1899" s="1" t="s">
        <v>41</v>
      </c>
      <c r="G1899" s="1" t="s">
        <v>147</v>
      </c>
    </row>
    <row r="1900" spans="1:7" x14ac:dyDescent="0.25">
      <c r="A1900" s="1" t="s">
        <v>144</v>
      </c>
      <c r="B1900" s="1" t="s">
        <v>380</v>
      </c>
      <c r="C1900" s="1" t="s">
        <v>1490</v>
      </c>
      <c r="D1900" s="1" t="s">
        <v>29</v>
      </c>
      <c r="E1900" s="1" t="s">
        <v>30</v>
      </c>
      <c r="F1900" s="1" t="s">
        <v>41</v>
      </c>
      <c r="G1900" s="1" t="s">
        <v>147</v>
      </c>
    </row>
    <row r="1901" spans="1:7" x14ac:dyDescent="0.25">
      <c r="A1901" s="1" t="s">
        <v>144</v>
      </c>
      <c r="B1901" s="1" t="s">
        <v>380</v>
      </c>
      <c r="C1901" s="1" t="s">
        <v>1491</v>
      </c>
      <c r="D1901" s="1" t="s">
        <v>29</v>
      </c>
      <c r="E1901" s="1" t="s">
        <v>30</v>
      </c>
      <c r="F1901" s="1" t="s">
        <v>41</v>
      </c>
      <c r="G1901" s="1" t="s">
        <v>147</v>
      </c>
    </row>
    <row r="1902" spans="1:7" x14ac:dyDescent="0.25">
      <c r="A1902" s="1" t="s">
        <v>144</v>
      </c>
      <c r="B1902" s="1" t="s">
        <v>380</v>
      </c>
      <c r="C1902" s="1" t="s">
        <v>1492</v>
      </c>
      <c r="D1902" s="1" t="s">
        <v>29</v>
      </c>
      <c r="E1902" s="1" t="s">
        <v>30</v>
      </c>
      <c r="F1902" s="1" t="s">
        <v>41</v>
      </c>
      <c r="G1902" s="1" t="s">
        <v>147</v>
      </c>
    </row>
    <row r="1903" spans="1:7" x14ac:dyDescent="0.25">
      <c r="A1903" s="1" t="s">
        <v>144</v>
      </c>
      <c r="B1903" s="1" t="s">
        <v>380</v>
      </c>
      <c r="C1903" s="1" t="s">
        <v>1493</v>
      </c>
      <c r="D1903" s="1" t="s">
        <v>29</v>
      </c>
      <c r="E1903" s="1" t="s">
        <v>30</v>
      </c>
      <c r="F1903" s="1" t="s">
        <v>41</v>
      </c>
      <c r="G1903" s="1" t="s">
        <v>147</v>
      </c>
    </row>
    <row r="1904" spans="1:7" x14ac:dyDescent="0.25">
      <c r="A1904" s="1" t="s">
        <v>144</v>
      </c>
      <c r="B1904" s="1" t="s">
        <v>380</v>
      </c>
      <c r="C1904" s="1" t="s">
        <v>1494</v>
      </c>
      <c r="D1904" s="1" t="s">
        <v>29</v>
      </c>
      <c r="E1904" s="1" t="s">
        <v>30</v>
      </c>
      <c r="F1904" s="1" t="s">
        <v>41</v>
      </c>
      <c r="G1904" s="1" t="s">
        <v>147</v>
      </c>
    </row>
    <row r="1905" spans="1:7" x14ac:dyDescent="0.25">
      <c r="A1905" s="1" t="s">
        <v>144</v>
      </c>
      <c r="B1905" s="1" t="s">
        <v>380</v>
      </c>
      <c r="C1905" s="1" t="s">
        <v>1495</v>
      </c>
      <c r="D1905" s="1" t="s">
        <v>29</v>
      </c>
      <c r="E1905" s="1" t="s">
        <v>30</v>
      </c>
      <c r="F1905" s="1" t="s">
        <v>41</v>
      </c>
      <c r="G1905" s="1" t="s">
        <v>147</v>
      </c>
    </row>
    <row r="1906" spans="1:7" x14ac:dyDescent="0.25">
      <c r="A1906" s="1" t="s">
        <v>144</v>
      </c>
      <c r="B1906" s="1" t="s">
        <v>380</v>
      </c>
      <c r="C1906" s="1" t="s">
        <v>1496</v>
      </c>
      <c r="D1906" s="1" t="s">
        <v>29</v>
      </c>
      <c r="E1906" s="1" t="s">
        <v>30</v>
      </c>
      <c r="F1906" s="1" t="s">
        <v>41</v>
      </c>
      <c r="G1906" s="1" t="s">
        <v>147</v>
      </c>
    </row>
    <row r="1907" spans="1:7" x14ac:dyDescent="0.25">
      <c r="A1907" s="1" t="s">
        <v>144</v>
      </c>
      <c r="B1907" s="1" t="s">
        <v>380</v>
      </c>
      <c r="C1907" s="1" t="s">
        <v>1497</v>
      </c>
      <c r="D1907" s="1" t="s">
        <v>29</v>
      </c>
      <c r="E1907" s="1" t="s">
        <v>30</v>
      </c>
      <c r="F1907" s="1" t="s">
        <v>41</v>
      </c>
      <c r="G1907" s="1" t="s">
        <v>147</v>
      </c>
    </row>
    <row r="1908" spans="1:7" x14ac:dyDescent="0.25">
      <c r="A1908" s="1" t="s">
        <v>144</v>
      </c>
      <c r="B1908" s="1" t="s">
        <v>380</v>
      </c>
      <c r="C1908" s="1" t="s">
        <v>1498</v>
      </c>
      <c r="D1908" s="1" t="s">
        <v>29</v>
      </c>
      <c r="E1908" s="1" t="s">
        <v>30</v>
      </c>
      <c r="F1908" s="1" t="s">
        <v>41</v>
      </c>
      <c r="G1908" s="1" t="s">
        <v>147</v>
      </c>
    </row>
    <row r="1909" spans="1:7" x14ac:dyDescent="0.25">
      <c r="A1909" s="1" t="s">
        <v>144</v>
      </c>
      <c r="B1909" s="1" t="s">
        <v>380</v>
      </c>
      <c r="C1909" s="1" t="s">
        <v>1499</v>
      </c>
      <c r="D1909" s="1" t="s">
        <v>29</v>
      </c>
      <c r="E1909" s="1" t="s">
        <v>30</v>
      </c>
      <c r="F1909" s="1" t="s">
        <v>41</v>
      </c>
      <c r="G1909" s="1" t="s">
        <v>147</v>
      </c>
    </row>
    <row r="1910" spans="1:7" x14ac:dyDescent="0.25">
      <c r="A1910" s="1" t="s">
        <v>144</v>
      </c>
      <c r="B1910" s="1" t="s">
        <v>380</v>
      </c>
      <c r="C1910" s="1" t="s">
        <v>1500</v>
      </c>
      <c r="D1910" s="1" t="s">
        <v>29</v>
      </c>
      <c r="E1910" s="1" t="s">
        <v>30</v>
      </c>
      <c r="F1910" s="1" t="s">
        <v>41</v>
      </c>
      <c r="G1910" s="1" t="s">
        <v>147</v>
      </c>
    </row>
    <row r="1911" spans="1:7" x14ac:dyDescent="0.25">
      <c r="A1911" s="1" t="s">
        <v>144</v>
      </c>
      <c r="B1911" s="1" t="s">
        <v>380</v>
      </c>
      <c r="C1911" s="1" t="s">
        <v>1501</v>
      </c>
      <c r="D1911" s="1" t="s">
        <v>29</v>
      </c>
      <c r="E1911" s="1" t="s">
        <v>30</v>
      </c>
      <c r="F1911" s="1" t="s">
        <v>41</v>
      </c>
      <c r="G1911" s="1" t="s">
        <v>147</v>
      </c>
    </row>
    <row r="1912" spans="1:7" x14ac:dyDescent="0.25">
      <c r="A1912" s="1" t="s">
        <v>144</v>
      </c>
      <c r="B1912" s="1" t="s">
        <v>380</v>
      </c>
      <c r="C1912" s="1" t="s">
        <v>1502</v>
      </c>
      <c r="D1912" s="1" t="s">
        <v>29</v>
      </c>
      <c r="E1912" s="1" t="s">
        <v>30</v>
      </c>
      <c r="F1912" s="1" t="s">
        <v>41</v>
      </c>
      <c r="G1912" s="1" t="s">
        <v>147</v>
      </c>
    </row>
    <row r="1913" spans="1:7" x14ac:dyDescent="0.25">
      <c r="A1913" s="1" t="s">
        <v>144</v>
      </c>
      <c r="B1913" s="1" t="s">
        <v>380</v>
      </c>
      <c r="C1913" s="1" t="s">
        <v>1503</v>
      </c>
      <c r="D1913" s="1" t="s">
        <v>29</v>
      </c>
      <c r="E1913" s="1" t="s">
        <v>30</v>
      </c>
      <c r="F1913" s="1" t="s">
        <v>41</v>
      </c>
      <c r="G1913" s="1" t="s">
        <v>147</v>
      </c>
    </row>
    <row r="1914" spans="1:7" x14ac:dyDescent="0.25">
      <c r="A1914" s="1" t="s">
        <v>144</v>
      </c>
      <c r="B1914" s="1" t="s">
        <v>380</v>
      </c>
      <c r="C1914" s="1" t="s">
        <v>1504</v>
      </c>
      <c r="D1914" s="1" t="s">
        <v>29</v>
      </c>
      <c r="E1914" s="1" t="s">
        <v>30</v>
      </c>
      <c r="F1914" s="1" t="s">
        <v>41</v>
      </c>
      <c r="G1914" s="1" t="s">
        <v>147</v>
      </c>
    </row>
    <row r="1915" spans="1:7" x14ac:dyDescent="0.25">
      <c r="A1915" s="1" t="s">
        <v>144</v>
      </c>
      <c r="B1915" s="1" t="s">
        <v>380</v>
      </c>
      <c r="C1915" s="1" t="s">
        <v>1505</v>
      </c>
      <c r="D1915" s="1" t="s">
        <v>29</v>
      </c>
      <c r="E1915" s="1" t="s">
        <v>30</v>
      </c>
      <c r="F1915" s="1" t="s">
        <v>41</v>
      </c>
      <c r="G1915" s="1" t="s">
        <v>147</v>
      </c>
    </row>
    <row r="1916" spans="1:7" x14ac:dyDescent="0.25">
      <c r="A1916" s="1" t="s">
        <v>144</v>
      </c>
      <c r="B1916" s="1" t="s">
        <v>380</v>
      </c>
      <c r="C1916" s="1" t="s">
        <v>1506</v>
      </c>
      <c r="D1916" s="1" t="s">
        <v>29</v>
      </c>
      <c r="E1916" s="1" t="s">
        <v>30</v>
      </c>
      <c r="F1916" s="1" t="s">
        <v>41</v>
      </c>
      <c r="G1916" s="1" t="s">
        <v>147</v>
      </c>
    </row>
    <row r="1917" spans="1:7" x14ac:dyDescent="0.25">
      <c r="A1917" s="1" t="s">
        <v>144</v>
      </c>
      <c r="B1917" s="1" t="s">
        <v>380</v>
      </c>
      <c r="C1917" s="1" t="s">
        <v>1507</v>
      </c>
      <c r="D1917" s="1" t="s">
        <v>29</v>
      </c>
      <c r="E1917" s="1" t="s">
        <v>30</v>
      </c>
      <c r="F1917" s="1" t="s">
        <v>41</v>
      </c>
      <c r="G1917" s="1" t="s">
        <v>147</v>
      </c>
    </row>
    <row r="1918" spans="1:7" x14ac:dyDescent="0.25">
      <c r="A1918" s="1" t="s">
        <v>144</v>
      </c>
      <c r="B1918" s="1" t="s">
        <v>380</v>
      </c>
      <c r="C1918" s="1" t="s">
        <v>1508</v>
      </c>
      <c r="D1918" s="1" t="s">
        <v>29</v>
      </c>
      <c r="E1918" s="1" t="s">
        <v>30</v>
      </c>
      <c r="F1918" s="1" t="s">
        <v>41</v>
      </c>
      <c r="G1918" s="1" t="s">
        <v>147</v>
      </c>
    </row>
    <row r="1919" spans="1:7" x14ac:dyDescent="0.25">
      <c r="A1919" s="1" t="s">
        <v>144</v>
      </c>
      <c r="B1919" s="1" t="s">
        <v>380</v>
      </c>
      <c r="C1919" s="1" t="s">
        <v>1509</v>
      </c>
      <c r="D1919" s="1" t="s">
        <v>29</v>
      </c>
      <c r="E1919" s="1" t="s">
        <v>30</v>
      </c>
      <c r="F1919" s="1" t="s">
        <v>41</v>
      </c>
      <c r="G1919" s="1" t="s">
        <v>147</v>
      </c>
    </row>
    <row r="1920" spans="1:7" x14ac:dyDescent="0.25">
      <c r="A1920" s="1" t="s">
        <v>144</v>
      </c>
      <c r="B1920" s="1" t="s">
        <v>380</v>
      </c>
      <c r="C1920" s="1" t="s">
        <v>1510</v>
      </c>
      <c r="D1920" s="1" t="s">
        <v>29</v>
      </c>
      <c r="E1920" s="1" t="s">
        <v>30</v>
      </c>
      <c r="F1920" s="1" t="s">
        <v>41</v>
      </c>
      <c r="G1920" s="1" t="s">
        <v>147</v>
      </c>
    </row>
    <row r="1921" spans="1:7" x14ac:dyDescent="0.25">
      <c r="A1921" s="1" t="s">
        <v>144</v>
      </c>
      <c r="B1921" s="1" t="s">
        <v>380</v>
      </c>
      <c r="C1921" s="1" t="s">
        <v>1511</v>
      </c>
      <c r="D1921" s="1" t="s">
        <v>29</v>
      </c>
      <c r="E1921" s="1" t="s">
        <v>30</v>
      </c>
      <c r="F1921" s="1" t="s">
        <v>41</v>
      </c>
      <c r="G1921" s="1" t="s">
        <v>147</v>
      </c>
    </row>
    <row r="1922" spans="1:7" x14ac:dyDescent="0.25">
      <c r="A1922" s="1" t="s">
        <v>144</v>
      </c>
      <c r="B1922" s="1" t="s">
        <v>380</v>
      </c>
      <c r="C1922" s="1" t="s">
        <v>1512</v>
      </c>
      <c r="D1922" s="1" t="s">
        <v>29</v>
      </c>
      <c r="E1922" s="1" t="s">
        <v>30</v>
      </c>
      <c r="F1922" s="1" t="s">
        <v>41</v>
      </c>
      <c r="G1922" s="1" t="s">
        <v>147</v>
      </c>
    </row>
    <row r="1923" spans="1:7" x14ac:dyDescent="0.25">
      <c r="A1923" s="1" t="s">
        <v>144</v>
      </c>
      <c r="B1923" s="1" t="s">
        <v>380</v>
      </c>
      <c r="C1923" s="1" t="s">
        <v>1513</v>
      </c>
      <c r="D1923" s="1" t="s">
        <v>29</v>
      </c>
      <c r="E1923" s="1" t="s">
        <v>30</v>
      </c>
      <c r="F1923" s="1" t="s">
        <v>41</v>
      </c>
      <c r="G1923" s="1" t="s">
        <v>147</v>
      </c>
    </row>
    <row r="1924" spans="1:7" x14ac:dyDescent="0.25">
      <c r="A1924" s="1" t="s">
        <v>144</v>
      </c>
      <c r="B1924" s="1" t="s">
        <v>380</v>
      </c>
      <c r="C1924" s="1" t="s">
        <v>1514</v>
      </c>
      <c r="D1924" s="1" t="s">
        <v>29</v>
      </c>
      <c r="E1924" s="1" t="s">
        <v>30</v>
      </c>
      <c r="F1924" s="1" t="s">
        <v>41</v>
      </c>
      <c r="G1924" s="1" t="s">
        <v>147</v>
      </c>
    </row>
    <row r="1925" spans="1:7" x14ac:dyDescent="0.25">
      <c r="A1925" s="1" t="s">
        <v>144</v>
      </c>
      <c r="B1925" s="1" t="s">
        <v>380</v>
      </c>
      <c r="C1925" s="1" t="s">
        <v>1515</v>
      </c>
      <c r="D1925" s="1" t="s">
        <v>29</v>
      </c>
      <c r="E1925" s="1" t="s">
        <v>30</v>
      </c>
      <c r="F1925" s="1" t="s">
        <v>41</v>
      </c>
      <c r="G1925" s="1" t="s">
        <v>147</v>
      </c>
    </row>
    <row r="1926" spans="1:7" x14ac:dyDescent="0.25">
      <c r="A1926" s="1" t="s">
        <v>144</v>
      </c>
      <c r="B1926" s="1" t="s">
        <v>380</v>
      </c>
      <c r="C1926" s="1" t="s">
        <v>1516</v>
      </c>
      <c r="D1926" s="1" t="s">
        <v>29</v>
      </c>
      <c r="E1926" s="1" t="s">
        <v>30</v>
      </c>
      <c r="F1926" s="1" t="s">
        <v>41</v>
      </c>
      <c r="G1926" s="1" t="s">
        <v>147</v>
      </c>
    </row>
    <row r="1927" spans="1:7" x14ac:dyDescent="0.25">
      <c r="A1927" s="1" t="s">
        <v>144</v>
      </c>
      <c r="B1927" s="1" t="s">
        <v>380</v>
      </c>
      <c r="C1927" s="1" t="s">
        <v>1517</v>
      </c>
      <c r="D1927" s="1" t="s">
        <v>29</v>
      </c>
      <c r="E1927" s="1" t="s">
        <v>30</v>
      </c>
      <c r="F1927" s="1" t="s">
        <v>41</v>
      </c>
      <c r="G1927" s="1" t="s">
        <v>147</v>
      </c>
    </row>
    <row r="1928" spans="1:7" x14ac:dyDescent="0.25">
      <c r="A1928" s="1" t="s">
        <v>144</v>
      </c>
      <c r="B1928" s="1" t="s">
        <v>380</v>
      </c>
      <c r="C1928" s="1" t="s">
        <v>1518</v>
      </c>
      <c r="D1928" s="1" t="s">
        <v>29</v>
      </c>
      <c r="E1928" s="1" t="s">
        <v>30</v>
      </c>
      <c r="F1928" s="1" t="s">
        <v>41</v>
      </c>
      <c r="G1928" s="1" t="s">
        <v>147</v>
      </c>
    </row>
    <row r="1929" spans="1:7" x14ac:dyDescent="0.25">
      <c r="A1929" s="1" t="s">
        <v>144</v>
      </c>
      <c r="B1929" s="1" t="s">
        <v>380</v>
      </c>
      <c r="C1929" s="1" t="s">
        <v>1519</v>
      </c>
      <c r="D1929" s="1" t="s">
        <v>29</v>
      </c>
      <c r="E1929" s="1" t="s">
        <v>30</v>
      </c>
      <c r="F1929" s="1" t="s">
        <v>41</v>
      </c>
      <c r="G1929" s="1" t="s">
        <v>147</v>
      </c>
    </row>
    <row r="1930" spans="1:7" x14ac:dyDescent="0.25">
      <c r="A1930" s="1" t="s">
        <v>144</v>
      </c>
      <c r="B1930" s="1" t="s">
        <v>380</v>
      </c>
      <c r="C1930" s="1" t="s">
        <v>1520</v>
      </c>
      <c r="D1930" s="1" t="s">
        <v>29</v>
      </c>
      <c r="E1930" s="1" t="s">
        <v>30</v>
      </c>
      <c r="F1930" s="1" t="s">
        <v>41</v>
      </c>
      <c r="G1930" s="1" t="s">
        <v>147</v>
      </c>
    </row>
    <row r="1931" spans="1:7" x14ac:dyDescent="0.25">
      <c r="A1931" s="1" t="s">
        <v>144</v>
      </c>
      <c r="B1931" s="1" t="s">
        <v>380</v>
      </c>
      <c r="C1931" s="1" t="s">
        <v>1521</v>
      </c>
      <c r="D1931" s="1" t="s">
        <v>29</v>
      </c>
      <c r="E1931" s="1" t="s">
        <v>30</v>
      </c>
      <c r="F1931" s="1" t="s">
        <v>41</v>
      </c>
      <c r="G1931" s="1" t="s">
        <v>147</v>
      </c>
    </row>
    <row r="1932" spans="1:7" x14ac:dyDescent="0.25">
      <c r="A1932" s="1" t="s">
        <v>144</v>
      </c>
      <c r="B1932" s="1" t="s">
        <v>380</v>
      </c>
      <c r="C1932" s="1" t="s">
        <v>1522</v>
      </c>
      <c r="D1932" s="1" t="s">
        <v>29</v>
      </c>
      <c r="E1932" s="1" t="s">
        <v>30</v>
      </c>
      <c r="F1932" s="1" t="s">
        <v>41</v>
      </c>
      <c r="G1932" s="1" t="s">
        <v>147</v>
      </c>
    </row>
    <row r="1933" spans="1:7" x14ac:dyDescent="0.25">
      <c r="A1933" s="1" t="s">
        <v>144</v>
      </c>
      <c r="B1933" s="1" t="s">
        <v>380</v>
      </c>
      <c r="C1933" s="1" t="s">
        <v>1523</v>
      </c>
      <c r="D1933" s="1" t="s">
        <v>29</v>
      </c>
      <c r="E1933" s="1" t="s">
        <v>30</v>
      </c>
      <c r="F1933" s="1" t="s">
        <v>41</v>
      </c>
      <c r="G1933" s="1" t="s">
        <v>147</v>
      </c>
    </row>
    <row r="1934" spans="1:7" x14ac:dyDescent="0.25">
      <c r="A1934" s="1" t="s">
        <v>144</v>
      </c>
      <c r="B1934" s="1" t="s">
        <v>380</v>
      </c>
      <c r="C1934" s="1" t="s">
        <v>1524</v>
      </c>
      <c r="D1934" s="1" t="s">
        <v>29</v>
      </c>
      <c r="E1934" s="1" t="s">
        <v>30</v>
      </c>
      <c r="F1934" s="1" t="s">
        <v>41</v>
      </c>
      <c r="G1934" s="1" t="s">
        <v>147</v>
      </c>
    </row>
    <row r="1935" spans="1:7" x14ac:dyDescent="0.25">
      <c r="A1935" s="1" t="s">
        <v>144</v>
      </c>
      <c r="B1935" s="1" t="s">
        <v>380</v>
      </c>
      <c r="C1935" s="1" t="s">
        <v>1525</v>
      </c>
      <c r="D1935" s="1" t="s">
        <v>29</v>
      </c>
      <c r="E1935" s="1" t="s">
        <v>30</v>
      </c>
      <c r="F1935" s="1" t="s">
        <v>41</v>
      </c>
      <c r="G1935" s="1" t="s">
        <v>147</v>
      </c>
    </row>
    <row r="1936" spans="1:7" x14ac:dyDescent="0.25">
      <c r="A1936" s="1" t="s">
        <v>144</v>
      </c>
      <c r="B1936" s="1" t="s">
        <v>380</v>
      </c>
      <c r="C1936" s="1" t="s">
        <v>1526</v>
      </c>
      <c r="D1936" s="1" t="s">
        <v>29</v>
      </c>
      <c r="E1936" s="1" t="s">
        <v>30</v>
      </c>
      <c r="F1936" s="1" t="s">
        <v>41</v>
      </c>
      <c r="G1936" s="1" t="s">
        <v>147</v>
      </c>
    </row>
    <row r="1937" spans="1:7" x14ac:dyDescent="0.25">
      <c r="A1937" s="1" t="s">
        <v>144</v>
      </c>
      <c r="B1937" s="1" t="s">
        <v>380</v>
      </c>
      <c r="C1937" s="1" t="s">
        <v>1527</v>
      </c>
      <c r="D1937" s="1" t="s">
        <v>29</v>
      </c>
      <c r="E1937" s="1" t="s">
        <v>30</v>
      </c>
      <c r="F1937" s="1" t="s">
        <v>41</v>
      </c>
      <c r="G1937" s="1" t="s">
        <v>147</v>
      </c>
    </row>
    <row r="1938" spans="1:7" x14ac:dyDescent="0.25">
      <c r="A1938" s="1" t="s">
        <v>144</v>
      </c>
      <c r="B1938" s="1" t="s">
        <v>380</v>
      </c>
      <c r="C1938" s="1" t="s">
        <v>1528</v>
      </c>
      <c r="D1938" s="1" t="s">
        <v>29</v>
      </c>
      <c r="E1938" s="1" t="s">
        <v>30</v>
      </c>
      <c r="F1938" s="1" t="s">
        <v>41</v>
      </c>
      <c r="G1938" s="1" t="s">
        <v>147</v>
      </c>
    </row>
    <row r="1939" spans="1:7" x14ac:dyDescent="0.25">
      <c r="A1939" s="1" t="s">
        <v>144</v>
      </c>
      <c r="B1939" s="1" t="s">
        <v>380</v>
      </c>
      <c r="C1939" s="1" t="s">
        <v>1529</v>
      </c>
      <c r="D1939" s="1" t="s">
        <v>29</v>
      </c>
      <c r="E1939" s="1" t="s">
        <v>30</v>
      </c>
      <c r="F1939" s="1" t="s">
        <v>41</v>
      </c>
      <c r="G1939" s="1" t="s">
        <v>147</v>
      </c>
    </row>
    <row r="1940" spans="1:7" x14ac:dyDescent="0.25">
      <c r="A1940" s="1" t="s">
        <v>144</v>
      </c>
      <c r="B1940" s="1" t="s">
        <v>380</v>
      </c>
      <c r="C1940" s="1" t="s">
        <v>1530</v>
      </c>
      <c r="D1940" s="1" t="s">
        <v>29</v>
      </c>
      <c r="E1940" s="1" t="s">
        <v>30</v>
      </c>
      <c r="F1940" s="1" t="s">
        <v>41</v>
      </c>
      <c r="G1940" s="1" t="s">
        <v>147</v>
      </c>
    </row>
    <row r="1941" spans="1:7" x14ac:dyDescent="0.25">
      <c r="A1941" s="1" t="s">
        <v>144</v>
      </c>
      <c r="B1941" s="1" t="s">
        <v>380</v>
      </c>
      <c r="C1941" s="1" t="s">
        <v>1531</v>
      </c>
      <c r="D1941" s="1" t="s">
        <v>29</v>
      </c>
      <c r="E1941" s="1" t="s">
        <v>30</v>
      </c>
      <c r="F1941" s="1" t="s">
        <v>41</v>
      </c>
      <c r="G1941" s="1" t="s">
        <v>147</v>
      </c>
    </row>
    <row r="1942" spans="1:7" x14ac:dyDescent="0.25">
      <c r="A1942" s="1" t="s">
        <v>144</v>
      </c>
      <c r="B1942" s="1" t="s">
        <v>380</v>
      </c>
      <c r="C1942" s="1" t="s">
        <v>1532</v>
      </c>
      <c r="D1942" s="1" t="s">
        <v>29</v>
      </c>
      <c r="E1942" s="1" t="s">
        <v>30</v>
      </c>
      <c r="F1942" s="1" t="s">
        <v>41</v>
      </c>
      <c r="G1942" s="1" t="s">
        <v>147</v>
      </c>
    </row>
    <row r="1943" spans="1:7" x14ac:dyDescent="0.25">
      <c r="A1943" s="1" t="s">
        <v>144</v>
      </c>
      <c r="B1943" s="1" t="s">
        <v>380</v>
      </c>
      <c r="C1943" s="1" t="s">
        <v>1533</v>
      </c>
      <c r="D1943" s="1" t="s">
        <v>29</v>
      </c>
      <c r="E1943" s="1" t="s">
        <v>30</v>
      </c>
      <c r="F1943" s="1" t="s">
        <v>41</v>
      </c>
      <c r="G1943" s="1" t="s">
        <v>147</v>
      </c>
    </row>
    <row r="1944" spans="1:7" x14ac:dyDescent="0.25">
      <c r="A1944" s="1" t="s">
        <v>144</v>
      </c>
      <c r="B1944" s="1" t="s">
        <v>380</v>
      </c>
      <c r="C1944" s="1" t="s">
        <v>1534</v>
      </c>
      <c r="D1944" s="1" t="s">
        <v>29</v>
      </c>
      <c r="E1944" s="1" t="s">
        <v>30</v>
      </c>
      <c r="F1944" s="1" t="s">
        <v>41</v>
      </c>
      <c r="G1944" s="1" t="s">
        <v>147</v>
      </c>
    </row>
    <row r="1945" spans="1:7" x14ac:dyDescent="0.25">
      <c r="A1945" s="1" t="s">
        <v>144</v>
      </c>
      <c r="B1945" s="1" t="s">
        <v>380</v>
      </c>
      <c r="C1945" s="1" t="s">
        <v>1535</v>
      </c>
      <c r="D1945" s="1" t="s">
        <v>29</v>
      </c>
      <c r="E1945" s="1" t="s">
        <v>30</v>
      </c>
      <c r="F1945" s="1" t="s">
        <v>41</v>
      </c>
      <c r="G1945" s="1" t="s">
        <v>147</v>
      </c>
    </row>
    <row r="1946" spans="1:7" x14ac:dyDescent="0.25">
      <c r="A1946" s="1" t="s">
        <v>144</v>
      </c>
      <c r="B1946" s="1" t="s">
        <v>380</v>
      </c>
      <c r="C1946" s="1" t="s">
        <v>1536</v>
      </c>
      <c r="D1946" s="1" t="s">
        <v>29</v>
      </c>
      <c r="E1946" s="1" t="s">
        <v>30</v>
      </c>
      <c r="F1946" s="1" t="s">
        <v>41</v>
      </c>
      <c r="G1946" s="1" t="s">
        <v>147</v>
      </c>
    </row>
    <row r="1947" spans="1:7" x14ac:dyDescent="0.25">
      <c r="A1947" s="1" t="s">
        <v>144</v>
      </c>
      <c r="B1947" s="1" t="s">
        <v>380</v>
      </c>
      <c r="C1947" s="1" t="s">
        <v>1537</v>
      </c>
      <c r="D1947" s="1" t="s">
        <v>29</v>
      </c>
      <c r="E1947" s="1" t="s">
        <v>30</v>
      </c>
      <c r="F1947" s="1" t="s">
        <v>41</v>
      </c>
      <c r="G1947" s="1" t="s">
        <v>147</v>
      </c>
    </row>
    <row r="1948" spans="1:7" x14ac:dyDescent="0.25">
      <c r="A1948" s="1" t="s">
        <v>144</v>
      </c>
      <c r="B1948" s="1" t="s">
        <v>380</v>
      </c>
      <c r="C1948" s="1" t="s">
        <v>1538</v>
      </c>
      <c r="D1948" s="1" t="s">
        <v>29</v>
      </c>
      <c r="E1948" s="1" t="s">
        <v>30</v>
      </c>
      <c r="F1948" s="1" t="s">
        <v>41</v>
      </c>
      <c r="G1948" s="1" t="s">
        <v>147</v>
      </c>
    </row>
    <row r="1949" spans="1:7" x14ac:dyDescent="0.25">
      <c r="A1949" s="1" t="s">
        <v>144</v>
      </c>
      <c r="B1949" s="1" t="s">
        <v>380</v>
      </c>
      <c r="C1949" s="1" t="s">
        <v>1539</v>
      </c>
      <c r="D1949" s="1" t="s">
        <v>29</v>
      </c>
      <c r="E1949" s="1" t="s">
        <v>30</v>
      </c>
      <c r="F1949" s="1" t="s">
        <v>41</v>
      </c>
      <c r="G1949" s="1" t="s">
        <v>147</v>
      </c>
    </row>
    <row r="1950" spans="1:7" x14ac:dyDescent="0.25">
      <c r="A1950" s="1" t="s">
        <v>144</v>
      </c>
      <c r="B1950" s="1" t="s">
        <v>380</v>
      </c>
      <c r="C1950" s="1" t="s">
        <v>1540</v>
      </c>
      <c r="D1950" s="1" t="s">
        <v>29</v>
      </c>
      <c r="E1950" s="1" t="s">
        <v>30</v>
      </c>
      <c r="F1950" s="1" t="s">
        <v>41</v>
      </c>
      <c r="G1950" s="1" t="s">
        <v>147</v>
      </c>
    </row>
    <row r="1951" spans="1:7" x14ac:dyDescent="0.25">
      <c r="A1951" s="1" t="s">
        <v>144</v>
      </c>
      <c r="B1951" s="1" t="s">
        <v>380</v>
      </c>
      <c r="C1951" s="1" t="s">
        <v>1541</v>
      </c>
      <c r="D1951" s="1" t="s">
        <v>29</v>
      </c>
      <c r="E1951" s="1" t="s">
        <v>30</v>
      </c>
      <c r="F1951" s="1" t="s">
        <v>41</v>
      </c>
      <c r="G1951" s="1" t="s">
        <v>147</v>
      </c>
    </row>
    <row r="1952" spans="1:7" x14ac:dyDescent="0.25">
      <c r="A1952" s="1" t="s">
        <v>144</v>
      </c>
      <c r="B1952" s="1" t="s">
        <v>380</v>
      </c>
      <c r="C1952" s="1" t="s">
        <v>1542</v>
      </c>
      <c r="D1952" s="1" t="s">
        <v>29</v>
      </c>
      <c r="E1952" s="1" t="s">
        <v>30</v>
      </c>
      <c r="F1952" s="1" t="s">
        <v>41</v>
      </c>
      <c r="G1952" s="1" t="s">
        <v>147</v>
      </c>
    </row>
    <row r="1953" spans="1:7" x14ac:dyDescent="0.25">
      <c r="A1953" s="1" t="s">
        <v>144</v>
      </c>
      <c r="B1953" s="1" t="s">
        <v>380</v>
      </c>
      <c r="C1953" s="1" t="s">
        <v>1543</v>
      </c>
      <c r="D1953" s="1" t="s">
        <v>29</v>
      </c>
      <c r="E1953" s="1" t="s">
        <v>30</v>
      </c>
      <c r="F1953" s="1" t="s">
        <v>41</v>
      </c>
      <c r="G1953" s="1" t="s">
        <v>147</v>
      </c>
    </row>
    <row r="1954" spans="1:7" x14ac:dyDescent="0.25">
      <c r="A1954" s="1" t="s">
        <v>144</v>
      </c>
      <c r="B1954" s="1" t="s">
        <v>380</v>
      </c>
      <c r="C1954" s="1" t="s">
        <v>1544</v>
      </c>
      <c r="D1954" s="1" t="s">
        <v>29</v>
      </c>
      <c r="E1954" s="1" t="s">
        <v>30</v>
      </c>
      <c r="F1954" s="1" t="s">
        <v>41</v>
      </c>
      <c r="G1954" s="1" t="s">
        <v>147</v>
      </c>
    </row>
    <row r="1955" spans="1:7" x14ac:dyDescent="0.25">
      <c r="A1955" s="1" t="s">
        <v>144</v>
      </c>
      <c r="B1955" s="1" t="s">
        <v>380</v>
      </c>
      <c r="C1955" s="1" t="s">
        <v>1545</v>
      </c>
      <c r="D1955" s="1" t="s">
        <v>29</v>
      </c>
      <c r="E1955" s="1" t="s">
        <v>30</v>
      </c>
      <c r="F1955" s="1" t="s">
        <v>41</v>
      </c>
      <c r="G1955" s="1" t="s">
        <v>147</v>
      </c>
    </row>
    <row r="1956" spans="1:7" x14ac:dyDescent="0.25">
      <c r="A1956" s="1" t="s">
        <v>144</v>
      </c>
      <c r="B1956" s="1" t="s">
        <v>380</v>
      </c>
      <c r="C1956" s="1" t="s">
        <v>1546</v>
      </c>
      <c r="D1956" s="1" t="s">
        <v>29</v>
      </c>
      <c r="E1956" s="1" t="s">
        <v>30</v>
      </c>
      <c r="F1956" s="1" t="s">
        <v>41</v>
      </c>
      <c r="G1956" s="1" t="s">
        <v>147</v>
      </c>
    </row>
    <row r="1957" spans="1:7" x14ac:dyDescent="0.25">
      <c r="A1957" s="1" t="s">
        <v>144</v>
      </c>
      <c r="B1957" s="1" t="s">
        <v>380</v>
      </c>
      <c r="C1957" s="1" t="s">
        <v>1547</v>
      </c>
      <c r="D1957" s="1" t="s">
        <v>29</v>
      </c>
      <c r="E1957" s="1" t="s">
        <v>30</v>
      </c>
      <c r="F1957" s="1" t="s">
        <v>41</v>
      </c>
      <c r="G1957" s="1" t="s">
        <v>147</v>
      </c>
    </row>
    <row r="1958" spans="1:7" x14ac:dyDescent="0.25">
      <c r="A1958" s="1" t="s">
        <v>144</v>
      </c>
      <c r="B1958" s="1" t="s">
        <v>380</v>
      </c>
      <c r="C1958" s="1" t="s">
        <v>1548</v>
      </c>
      <c r="D1958" s="1" t="s">
        <v>29</v>
      </c>
      <c r="E1958" s="1" t="s">
        <v>30</v>
      </c>
      <c r="F1958" s="1" t="s">
        <v>41</v>
      </c>
      <c r="G1958" s="1" t="s">
        <v>147</v>
      </c>
    </row>
    <row r="1959" spans="1:7" x14ac:dyDescent="0.25">
      <c r="A1959" s="1" t="s">
        <v>144</v>
      </c>
      <c r="B1959" s="1" t="s">
        <v>380</v>
      </c>
      <c r="C1959" s="1" t="s">
        <v>1549</v>
      </c>
      <c r="D1959" s="1" t="s">
        <v>29</v>
      </c>
      <c r="E1959" s="1" t="s">
        <v>30</v>
      </c>
      <c r="F1959" s="1" t="s">
        <v>41</v>
      </c>
      <c r="G1959" s="1" t="s">
        <v>147</v>
      </c>
    </row>
    <row r="1960" spans="1:7" x14ac:dyDescent="0.25">
      <c r="A1960" s="1" t="s">
        <v>144</v>
      </c>
      <c r="B1960" s="1" t="s">
        <v>380</v>
      </c>
      <c r="C1960" s="1" t="s">
        <v>1550</v>
      </c>
      <c r="D1960" s="1" t="s">
        <v>29</v>
      </c>
      <c r="E1960" s="1" t="s">
        <v>30</v>
      </c>
      <c r="F1960" s="1" t="s">
        <v>41</v>
      </c>
      <c r="G1960" s="1" t="s">
        <v>147</v>
      </c>
    </row>
    <row r="1961" spans="1:7" x14ac:dyDescent="0.25">
      <c r="A1961" s="1" t="s">
        <v>144</v>
      </c>
      <c r="B1961" s="1" t="s">
        <v>380</v>
      </c>
      <c r="C1961" s="1" t="s">
        <v>1551</v>
      </c>
      <c r="D1961" s="1" t="s">
        <v>29</v>
      </c>
      <c r="E1961" s="1" t="s">
        <v>30</v>
      </c>
      <c r="F1961" s="1" t="s">
        <v>41</v>
      </c>
      <c r="G1961" s="1" t="s">
        <v>147</v>
      </c>
    </row>
    <row r="1962" spans="1:7" x14ac:dyDescent="0.25">
      <c r="A1962" s="1" t="s">
        <v>144</v>
      </c>
      <c r="B1962" s="1" t="s">
        <v>380</v>
      </c>
      <c r="C1962" s="1" t="s">
        <v>1552</v>
      </c>
      <c r="D1962" s="1" t="s">
        <v>29</v>
      </c>
      <c r="E1962" s="1" t="s">
        <v>30</v>
      </c>
      <c r="F1962" s="1" t="s">
        <v>41</v>
      </c>
      <c r="G1962" s="1" t="s">
        <v>147</v>
      </c>
    </row>
    <row r="1963" spans="1:7" x14ac:dyDescent="0.25">
      <c r="A1963" s="1" t="s">
        <v>144</v>
      </c>
      <c r="B1963" s="1" t="s">
        <v>380</v>
      </c>
      <c r="C1963" s="1" t="s">
        <v>1553</v>
      </c>
      <c r="D1963" s="1" t="s">
        <v>29</v>
      </c>
      <c r="E1963" s="1" t="s">
        <v>30</v>
      </c>
      <c r="F1963" s="1" t="s">
        <v>41</v>
      </c>
      <c r="G1963" s="1" t="s">
        <v>147</v>
      </c>
    </row>
    <row r="1964" spans="1:7" x14ac:dyDescent="0.25">
      <c r="A1964" s="1" t="s">
        <v>144</v>
      </c>
      <c r="B1964" s="1" t="s">
        <v>380</v>
      </c>
      <c r="C1964" s="1" t="s">
        <v>1554</v>
      </c>
      <c r="D1964" s="1" t="s">
        <v>29</v>
      </c>
      <c r="E1964" s="1" t="s">
        <v>30</v>
      </c>
      <c r="F1964" s="1" t="s">
        <v>41</v>
      </c>
      <c r="G1964" s="1" t="s">
        <v>147</v>
      </c>
    </row>
    <row r="1965" spans="1:7" x14ac:dyDescent="0.25">
      <c r="A1965" s="1" t="s">
        <v>144</v>
      </c>
      <c r="B1965" s="1" t="s">
        <v>380</v>
      </c>
      <c r="C1965" s="1" t="s">
        <v>1555</v>
      </c>
      <c r="D1965" s="1" t="s">
        <v>29</v>
      </c>
      <c r="E1965" s="1" t="s">
        <v>30</v>
      </c>
      <c r="F1965" s="1" t="s">
        <v>41</v>
      </c>
      <c r="G1965" s="1" t="s">
        <v>147</v>
      </c>
    </row>
    <row r="1966" spans="1:7" x14ac:dyDescent="0.25">
      <c r="A1966" s="1" t="s">
        <v>144</v>
      </c>
      <c r="B1966" s="1" t="s">
        <v>380</v>
      </c>
      <c r="C1966" s="1" t="s">
        <v>1556</v>
      </c>
      <c r="D1966" s="1" t="s">
        <v>29</v>
      </c>
      <c r="E1966" s="1" t="s">
        <v>30</v>
      </c>
      <c r="F1966" s="1" t="s">
        <v>41</v>
      </c>
      <c r="G1966" s="1" t="s">
        <v>147</v>
      </c>
    </row>
    <row r="1967" spans="1:7" x14ac:dyDescent="0.25">
      <c r="A1967" s="1" t="s">
        <v>144</v>
      </c>
      <c r="B1967" s="1" t="s">
        <v>380</v>
      </c>
      <c r="C1967" s="1" t="s">
        <v>1557</v>
      </c>
      <c r="D1967" s="1" t="s">
        <v>29</v>
      </c>
      <c r="E1967" s="1" t="s">
        <v>30</v>
      </c>
      <c r="F1967" s="1" t="s">
        <v>41</v>
      </c>
      <c r="G1967" s="1" t="s">
        <v>147</v>
      </c>
    </row>
    <row r="1968" spans="1:7" x14ac:dyDescent="0.25">
      <c r="A1968" s="1" t="s">
        <v>144</v>
      </c>
      <c r="B1968" s="1" t="s">
        <v>380</v>
      </c>
      <c r="C1968" s="1" t="s">
        <v>1558</v>
      </c>
      <c r="D1968" s="1" t="s">
        <v>29</v>
      </c>
      <c r="E1968" s="1" t="s">
        <v>30</v>
      </c>
      <c r="F1968" s="1" t="s">
        <v>41</v>
      </c>
      <c r="G1968" s="1" t="s">
        <v>147</v>
      </c>
    </row>
    <row r="1969" spans="1:7" x14ac:dyDescent="0.25">
      <c r="A1969" s="1" t="s">
        <v>144</v>
      </c>
      <c r="B1969" s="1" t="s">
        <v>380</v>
      </c>
      <c r="C1969" s="1" t="s">
        <v>1559</v>
      </c>
      <c r="D1969" s="1" t="s">
        <v>29</v>
      </c>
      <c r="E1969" s="1" t="s">
        <v>30</v>
      </c>
      <c r="F1969" s="1" t="s">
        <v>41</v>
      </c>
      <c r="G1969" s="1" t="s">
        <v>147</v>
      </c>
    </row>
    <row r="1970" spans="1:7" x14ac:dyDescent="0.25">
      <c r="A1970" s="1" t="s">
        <v>144</v>
      </c>
      <c r="B1970" s="1" t="s">
        <v>380</v>
      </c>
      <c r="C1970" s="1" t="s">
        <v>1560</v>
      </c>
      <c r="D1970" s="1" t="s">
        <v>29</v>
      </c>
      <c r="E1970" s="1" t="s">
        <v>30</v>
      </c>
      <c r="F1970" s="1" t="s">
        <v>41</v>
      </c>
      <c r="G1970" s="1" t="s">
        <v>147</v>
      </c>
    </row>
    <row r="1971" spans="1:7" x14ac:dyDescent="0.25">
      <c r="A1971" s="1" t="s">
        <v>144</v>
      </c>
      <c r="B1971" s="1" t="s">
        <v>380</v>
      </c>
      <c r="C1971" s="1" t="s">
        <v>1561</v>
      </c>
      <c r="D1971" s="1" t="s">
        <v>29</v>
      </c>
      <c r="E1971" s="1" t="s">
        <v>30</v>
      </c>
      <c r="F1971" s="1" t="s">
        <v>41</v>
      </c>
      <c r="G1971" s="1" t="s">
        <v>147</v>
      </c>
    </row>
    <row r="1972" spans="1:7" x14ac:dyDescent="0.25">
      <c r="A1972" s="1" t="s">
        <v>144</v>
      </c>
      <c r="B1972" s="1" t="s">
        <v>380</v>
      </c>
      <c r="C1972" s="1" t="s">
        <v>1562</v>
      </c>
      <c r="D1972" s="1" t="s">
        <v>29</v>
      </c>
      <c r="E1972" s="1" t="s">
        <v>30</v>
      </c>
      <c r="F1972" s="1" t="s">
        <v>41</v>
      </c>
      <c r="G1972" s="1" t="s">
        <v>147</v>
      </c>
    </row>
    <row r="1973" spans="1:7" x14ac:dyDescent="0.25">
      <c r="A1973" s="1" t="s">
        <v>144</v>
      </c>
      <c r="B1973" s="1" t="s">
        <v>380</v>
      </c>
      <c r="C1973" s="1" t="s">
        <v>1563</v>
      </c>
      <c r="D1973" s="1" t="s">
        <v>29</v>
      </c>
      <c r="E1973" s="1" t="s">
        <v>30</v>
      </c>
      <c r="F1973" s="1" t="s">
        <v>41</v>
      </c>
      <c r="G1973" s="1" t="s">
        <v>147</v>
      </c>
    </row>
    <row r="1974" spans="1:7" x14ac:dyDescent="0.25">
      <c r="A1974" s="1" t="s">
        <v>144</v>
      </c>
      <c r="B1974" s="1" t="s">
        <v>380</v>
      </c>
      <c r="C1974" s="1" t="s">
        <v>1564</v>
      </c>
      <c r="D1974" s="1" t="s">
        <v>29</v>
      </c>
      <c r="E1974" s="1" t="s">
        <v>30</v>
      </c>
      <c r="F1974" s="1" t="s">
        <v>41</v>
      </c>
      <c r="G1974" s="1" t="s">
        <v>147</v>
      </c>
    </row>
    <row r="1975" spans="1:7" x14ac:dyDescent="0.25">
      <c r="A1975" s="1" t="s">
        <v>144</v>
      </c>
      <c r="B1975" s="1" t="s">
        <v>380</v>
      </c>
      <c r="C1975" s="1" t="s">
        <v>1565</v>
      </c>
      <c r="D1975" s="1" t="s">
        <v>29</v>
      </c>
      <c r="E1975" s="1" t="s">
        <v>30</v>
      </c>
      <c r="F1975" s="1" t="s">
        <v>41</v>
      </c>
      <c r="G1975" s="1" t="s">
        <v>147</v>
      </c>
    </row>
    <row r="1976" spans="1:7" x14ac:dyDescent="0.25">
      <c r="A1976" s="1" t="s">
        <v>144</v>
      </c>
      <c r="B1976" s="1" t="s">
        <v>380</v>
      </c>
      <c r="C1976" s="1" t="s">
        <v>1566</v>
      </c>
      <c r="D1976" s="1" t="s">
        <v>29</v>
      </c>
      <c r="E1976" s="1" t="s">
        <v>30</v>
      </c>
      <c r="F1976" s="1" t="s">
        <v>41</v>
      </c>
      <c r="G1976" s="1" t="s">
        <v>147</v>
      </c>
    </row>
    <row r="1977" spans="1:7" x14ac:dyDescent="0.25">
      <c r="A1977" s="1" t="s">
        <v>144</v>
      </c>
      <c r="B1977" s="1" t="s">
        <v>380</v>
      </c>
      <c r="C1977" s="1" t="s">
        <v>1567</v>
      </c>
      <c r="D1977" s="1" t="s">
        <v>29</v>
      </c>
      <c r="E1977" s="1" t="s">
        <v>30</v>
      </c>
      <c r="F1977" s="1" t="s">
        <v>41</v>
      </c>
      <c r="G1977" s="1" t="s">
        <v>147</v>
      </c>
    </row>
    <row r="1978" spans="1:7" x14ac:dyDescent="0.25">
      <c r="A1978" s="1" t="s">
        <v>144</v>
      </c>
      <c r="B1978" s="1" t="s">
        <v>380</v>
      </c>
      <c r="C1978" s="1" t="s">
        <v>1568</v>
      </c>
      <c r="D1978" s="1" t="s">
        <v>29</v>
      </c>
      <c r="E1978" s="1" t="s">
        <v>30</v>
      </c>
      <c r="F1978" s="1" t="s">
        <v>41</v>
      </c>
      <c r="G1978" s="1" t="s">
        <v>147</v>
      </c>
    </row>
    <row r="1979" spans="1:7" x14ac:dyDescent="0.25">
      <c r="A1979" s="1" t="s">
        <v>144</v>
      </c>
      <c r="B1979" s="1" t="s">
        <v>380</v>
      </c>
      <c r="C1979" s="1" t="s">
        <v>1569</v>
      </c>
      <c r="D1979" s="1" t="s">
        <v>29</v>
      </c>
      <c r="E1979" s="1" t="s">
        <v>30</v>
      </c>
      <c r="F1979" s="1" t="s">
        <v>41</v>
      </c>
      <c r="G1979" s="1" t="s">
        <v>147</v>
      </c>
    </row>
    <row r="1980" spans="1:7" x14ac:dyDescent="0.25">
      <c r="A1980" s="1" t="s">
        <v>144</v>
      </c>
      <c r="B1980" s="1" t="s">
        <v>380</v>
      </c>
      <c r="C1980" s="1" t="s">
        <v>1013</v>
      </c>
      <c r="D1980" s="1" t="s">
        <v>29</v>
      </c>
      <c r="E1980" s="1" t="s">
        <v>30</v>
      </c>
      <c r="F1980" s="1" t="s">
        <v>41</v>
      </c>
      <c r="G1980" s="1" t="s">
        <v>147</v>
      </c>
    </row>
    <row r="1981" spans="1:7" x14ac:dyDescent="0.25">
      <c r="A1981" s="1" t="s">
        <v>144</v>
      </c>
      <c r="B1981" s="1" t="s">
        <v>380</v>
      </c>
      <c r="C1981" s="1" t="s">
        <v>1014</v>
      </c>
      <c r="D1981" s="1" t="s">
        <v>29</v>
      </c>
      <c r="E1981" s="1" t="s">
        <v>30</v>
      </c>
      <c r="F1981" s="1" t="s">
        <v>41</v>
      </c>
      <c r="G1981" s="1" t="s">
        <v>147</v>
      </c>
    </row>
    <row r="1982" spans="1:7" x14ac:dyDescent="0.25">
      <c r="A1982" s="1" t="s">
        <v>144</v>
      </c>
      <c r="B1982" s="1" t="s">
        <v>380</v>
      </c>
      <c r="C1982" s="1" t="s">
        <v>1015</v>
      </c>
      <c r="D1982" s="1" t="s">
        <v>29</v>
      </c>
      <c r="E1982" s="1" t="s">
        <v>30</v>
      </c>
      <c r="F1982" s="1" t="s">
        <v>41</v>
      </c>
      <c r="G1982" s="1" t="s">
        <v>147</v>
      </c>
    </row>
    <row r="1983" spans="1:7" x14ac:dyDescent="0.25">
      <c r="A1983" s="1" t="s">
        <v>144</v>
      </c>
      <c r="B1983" s="1" t="s">
        <v>380</v>
      </c>
      <c r="C1983" s="1" t="s">
        <v>1016</v>
      </c>
      <c r="D1983" s="1" t="s">
        <v>29</v>
      </c>
      <c r="E1983" s="1" t="s">
        <v>30</v>
      </c>
      <c r="F1983" s="1" t="s">
        <v>41</v>
      </c>
      <c r="G1983" s="1" t="s">
        <v>147</v>
      </c>
    </row>
    <row r="1984" spans="1:7" x14ac:dyDescent="0.25">
      <c r="A1984" s="1" t="s">
        <v>144</v>
      </c>
      <c r="B1984" s="1" t="s">
        <v>380</v>
      </c>
      <c r="C1984" s="1" t="s">
        <v>1017</v>
      </c>
      <c r="D1984" s="1" t="s">
        <v>29</v>
      </c>
      <c r="E1984" s="1" t="s">
        <v>30</v>
      </c>
      <c r="F1984" s="1" t="s">
        <v>41</v>
      </c>
      <c r="G1984" s="1" t="s">
        <v>147</v>
      </c>
    </row>
    <row r="1985" spans="1:7" x14ac:dyDescent="0.25">
      <c r="A1985" s="1" t="s">
        <v>144</v>
      </c>
      <c r="B1985" s="1" t="s">
        <v>380</v>
      </c>
      <c r="C1985" s="1" t="s">
        <v>1018</v>
      </c>
      <c r="D1985" s="1" t="s">
        <v>29</v>
      </c>
      <c r="E1985" s="1" t="s">
        <v>30</v>
      </c>
      <c r="F1985" s="1" t="s">
        <v>41</v>
      </c>
      <c r="G1985" s="1" t="s">
        <v>147</v>
      </c>
    </row>
    <row r="1986" spans="1:7" x14ac:dyDescent="0.25">
      <c r="A1986" s="1" t="s">
        <v>144</v>
      </c>
      <c r="B1986" s="1" t="s">
        <v>380</v>
      </c>
      <c r="C1986" s="1" t="s">
        <v>1019</v>
      </c>
      <c r="D1986" s="1" t="s">
        <v>29</v>
      </c>
      <c r="E1986" s="1" t="s">
        <v>30</v>
      </c>
      <c r="F1986" s="1" t="s">
        <v>41</v>
      </c>
      <c r="G1986" s="1" t="s">
        <v>147</v>
      </c>
    </row>
    <row r="1987" spans="1:7" x14ac:dyDescent="0.25">
      <c r="A1987" s="1" t="s">
        <v>144</v>
      </c>
      <c r="B1987" s="1" t="s">
        <v>380</v>
      </c>
      <c r="C1987" s="1" t="s">
        <v>1020</v>
      </c>
      <c r="D1987" s="1" t="s">
        <v>29</v>
      </c>
      <c r="E1987" s="1" t="s">
        <v>30</v>
      </c>
      <c r="F1987" s="1" t="s">
        <v>41</v>
      </c>
      <c r="G1987" s="1" t="s">
        <v>147</v>
      </c>
    </row>
    <row r="1988" spans="1:7" x14ac:dyDescent="0.25">
      <c r="A1988" s="1" t="s">
        <v>144</v>
      </c>
      <c r="B1988" s="1" t="s">
        <v>380</v>
      </c>
      <c r="C1988" s="1" t="s">
        <v>1021</v>
      </c>
      <c r="D1988" s="1" t="s">
        <v>29</v>
      </c>
      <c r="E1988" s="1" t="s">
        <v>30</v>
      </c>
      <c r="F1988" s="1" t="s">
        <v>41</v>
      </c>
      <c r="G1988" s="1" t="s">
        <v>147</v>
      </c>
    </row>
    <row r="1989" spans="1:7" x14ac:dyDescent="0.25">
      <c r="A1989" s="1" t="s">
        <v>144</v>
      </c>
      <c r="B1989" s="1" t="s">
        <v>380</v>
      </c>
      <c r="C1989" s="1" t="s">
        <v>1022</v>
      </c>
      <c r="D1989" s="1" t="s">
        <v>29</v>
      </c>
      <c r="E1989" s="1" t="s">
        <v>30</v>
      </c>
      <c r="F1989" s="1" t="s">
        <v>41</v>
      </c>
      <c r="G1989" s="1" t="s">
        <v>147</v>
      </c>
    </row>
    <row r="1990" spans="1:7" x14ac:dyDescent="0.25">
      <c r="A1990" s="1" t="s">
        <v>144</v>
      </c>
      <c r="B1990" s="1" t="s">
        <v>380</v>
      </c>
      <c r="C1990" s="1" t="s">
        <v>1023</v>
      </c>
      <c r="D1990" s="1" t="s">
        <v>29</v>
      </c>
      <c r="E1990" s="1" t="s">
        <v>30</v>
      </c>
      <c r="F1990" s="1" t="s">
        <v>41</v>
      </c>
      <c r="G1990" s="1" t="s">
        <v>147</v>
      </c>
    </row>
    <row r="1991" spans="1:7" x14ac:dyDescent="0.25">
      <c r="A1991" s="1" t="s">
        <v>144</v>
      </c>
      <c r="B1991" s="1" t="s">
        <v>380</v>
      </c>
      <c r="C1991" s="1" t="s">
        <v>1024</v>
      </c>
      <c r="D1991" s="1" t="s">
        <v>29</v>
      </c>
      <c r="E1991" s="1" t="s">
        <v>30</v>
      </c>
      <c r="F1991" s="1" t="s">
        <v>41</v>
      </c>
      <c r="G1991" s="1" t="s">
        <v>147</v>
      </c>
    </row>
    <row r="1992" spans="1:7" x14ac:dyDescent="0.25">
      <c r="A1992" s="1" t="s">
        <v>144</v>
      </c>
      <c r="B1992" s="1" t="s">
        <v>380</v>
      </c>
      <c r="C1992" s="1" t="s">
        <v>1025</v>
      </c>
      <c r="D1992" s="1" t="s">
        <v>29</v>
      </c>
      <c r="E1992" s="1" t="s">
        <v>30</v>
      </c>
      <c r="F1992" s="1" t="s">
        <v>41</v>
      </c>
      <c r="G1992" s="1" t="s">
        <v>147</v>
      </c>
    </row>
    <row r="1993" spans="1:7" x14ac:dyDescent="0.25">
      <c r="A1993" s="1" t="s">
        <v>144</v>
      </c>
      <c r="B1993" s="1" t="s">
        <v>380</v>
      </c>
      <c r="C1993" s="1" t="s">
        <v>1026</v>
      </c>
      <c r="D1993" s="1" t="s">
        <v>29</v>
      </c>
      <c r="E1993" s="1" t="s">
        <v>30</v>
      </c>
      <c r="F1993" s="1" t="s">
        <v>41</v>
      </c>
      <c r="G1993" s="1" t="s">
        <v>147</v>
      </c>
    </row>
    <row r="1994" spans="1:7" x14ac:dyDescent="0.25">
      <c r="A1994" s="1" t="s">
        <v>144</v>
      </c>
      <c r="B1994" s="1" t="s">
        <v>380</v>
      </c>
      <c r="C1994" s="1" t="s">
        <v>1027</v>
      </c>
      <c r="D1994" s="1" t="s">
        <v>29</v>
      </c>
      <c r="E1994" s="1" t="s">
        <v>30</v>
      </c>
      <c r="F1994" s="1" t="s">
        <v>41</v>
      </c>
      <c r="G1994" s="1" t="s">
        <v>147</v>
      </c>
    </row>
    <row r="1995" spans="1:7" x14ac:dyDescent="0.25">
      <c r="A1995" s="1" t="s">
        <v>144</v>
      </c>
      <c r="B1995" s="1" t="s">
        <v>380</v>
      </c>
      <c r="C1995" s="1" t="s">
        <v>1028</v>
      </c>
      <c r="D1995" s="1" t="s">
        <v>29</v>
      </c>
      <c r="E1995" s="1" t="s">
        <v>30</v>
      </c>
      <c r="F1995" s="1" t="s">
        <v>41</v>
      </c>
      <c r="G1995" s="1" t="s">
        <v>147</v>
      </c>
    </row>
    <row r="1996" spans="1:7" x14ac:dyDescent="0.25">
      <c r="A1996" s="1" t="s">
        <v>144</v>
      </c>
      <c r="B1996" s="1" t="s">
        <v>380</v>
      </c>
      <c r="C1996" s="1" t="s">
        <v>1029</v>
      </c>
      <c r="D1996" s="1" t="s">
        <v>29</v>
      </c>
      <c r="E1996" s="1" t="s">
        <v>30</v>
      </c>
      <c r="F1996" s="1" t="s">
        <v>41</v>
      </c>
      <c r="G1996" s="1" t="s">
        <v>147</v>
      </c>
    </row>
    <row r="1997" spans="1:7" x14ac:dyDescent="0.25">
      <c r="A1997" s="1" t="s">
        <v>144</v>
      </c>
      <c r="B1997" s="1" t="s">
        <v>380</v>
      </c>
      <c r="C1997" s="1" t="s">
        <v>1030</v>
      </c>
      <c r="D1997" s="1" t="s">
        <v>29</v>
      </c>
      <c r="E1997" s="1" t="s">
        <v>30</v>
      </c>
      <c r="F1997" s="1" t="s">
        <v>41</v>
      </c>
      <c r="G1997" s="1" t="s">
        <v>147</v>
      </c>
    </row>
    <row r="1998" spans="1:7" x14ac:dyDescent="0.25">
      <c r="A1998" s="1" t="s">
        <v>144</v>
      </c>
      <c r="B1998" s="1" t="s">
        <v>380</v>
      </c>
      <c r="C1998" s="1" t="s">
        <v>1031</v>
      </c>
      <c r="D1998" s="1" t="s">
        <v>29</v>
      </c>
      <c r="E1998" s="1" t="s">
        <v>30</v>
      </c>
      <c r="F1998" s="1" t="s">
        <v>41</v>
      </c>
      <c r="G1998" s="1" t="s">
        <v>147</v>
      </c>
    </row>
    <row r="1999" spans="1:7" x14ac:dyDescent="0.25">
      <c r="A1999" s="1" t="s">
        <v>144</v>
      </c>
      <c r="B1999" s="1" t="s">
        <v>380</v>
      </c>
      <c r="C1999" s="1" t="s">
        <v>1032</v>
      </c>
      <c r="D1999" s="1" t="s">
        <v>29</v>
      </c>
      <c r="E1999" s="1" t="s">
        <v>30</v>
      </c>
      <c r="F1999" s="1" t="s">
        <v>41</v>
      </c>
      <c r="G1999" s="1" t="s">
        <v>147</v>
      </c>
    </row>
    <row r="2000" spans="1:7" x14ac:dyDescent="0.25">
      <c r="A2000" s="1" t="s">
        <v>144</v>
      </c>
      <c r="B2000" s="1" t="s">
        <v>380</v>
      </c>
      <c r="C2000" s="1" t="s">
        <v>1033</v>
      </c>
      <c r="D2000" s="1" t="s">
        <v>29</v>
      </c>
      <c r="E2000" s="1" t="s">
        <v>30</v>
      </c>
      <c r="F2000" s="1" t="s">
        <v>41</v>
      </c>
      <c r="G2000" s="1" t="s">
        <v>147</v>
      </c>
    </row>
    <row r="2001" spans="1:7" x14ac:dyDescent="0.25">
      <c r="A2001" s="1" t="s">
        <v>144</v>
      </c>
      <c r="B2001" s="1" t="s">
        <v>380</v>
      </c>
      <c r="C2001" s="1" t="s">
        <v>1034</v>
      </c>
      <c r="D2001" s="1" t="s">
        <v>29</v>
      </c>
      <c r="E2001" s="1" t="s">
        <v>30</v>
      </c>
      <c r="F2001" s="1" t="s">
        <v>41</v>
      </c>
      <c r="G2001" s="1" t="s">
        <v>147</v>
      </c>
    </row>
    <row r="2002" spans="1:7" x14ac:dyDescent="0.25">
      <c r="A2002" s="1" t="s">
        <v>144</v>
      </c>
      <c r="B2002" s="1" t="s">
        <v>380</v>
      </c>
      <c r="C2002" s="1" t="s">
        <v>1570</v>
      </c>
      <c r="D2002" s="1" t="s">
        <v>29</v>
      </c>
      <c r="E2002" s="1" t="s">
        <v>30</v>
      </c>
      <c r="F2002" s="1" t="s">
        <v>41</v>
      </c>
      <c r="G2002" s="1" t="s">
        <v>147</v>
      </c>
    </row>
    <row r="2003" spans="1:7" x14ac:dyDescent="0.25">
      <c r="A2003" s="1" t="s">
        <v>144</v>
      </c>
      <c r="B2003" s="1" t="s">
        <v>380</v>
      </c>
      <c r="C2003" s="1" t="s">
        <v>1571</v>
      </c>
      <c r="D2003" s="1" t="s">
        <v>29</v>
      </c>
      <c r="E2003" s="1" t="s">
        <v>30</v>
      </c>
      <c r="F2003" s="1" t="s">
        <v>41</v>
      </c>
      <c r="G2003" s="1" t="s">
        <v>147</v>
      </c>
    </row>
    <row r="2004" spans="1:7" x14ac:dyDescent="0.25">
      <c r="A2004" s="1" t="s">
        <v>144</v>
      </c>
      <c r="B2004" s="1" t="s">
        <v>380</v>
      </c>
      <c r="C2004" s="1" t="s">
        <v>1572</v>
      </c>
      <c r="D2004" s="1" t="s">
        <v>29</v>
      </c>
      <c r="E2004" s="1" t="s">
        <v>30</v>
      </c>
      <c r="F2004" s="1" t="s">
        <v>41</v>
      </c>
      <c r="G2004" s="1" t="s">
        <v>147</v>
      </c>
    </row>
    <row r="2005" spans="1:7" x14ac:dyDescent="0.25">
      <c r="A2005" s="1" t="s">
        <v>144</v>
      </c>
      <c r="B2005" s="1" t="s">
        <v>380</v>
      </c>
      <c r="C2005" s="1" t="s">
        <v>1035</v>
      </c>
      <c r="D2005" s="1" t="s">
        <v>29</v>
      </c>
      <c r="E2005" s="1" t="s">
        <v>30</v>
      </c>
      <c r="F2005" s="1" t="s">
        <v>41</v>
      </c>
      <c r="G2005" s="1" t="s">
        <v>147</v>
      </c>
    </row>
    <row r="2006" spans="1:7" x14ac:dyDescent="0.25">
      <c r="A2006" s="1" t="s">
        <v>144</v>
      </c>
      <c r="B2006" s="1" t="s">
        <v>380</v>
      </c>
      <c r="C2006" s="1" t="s">
        <v>1573</v>
      </c>
      <c r="D2006" s="1" t="s">
        <v>29</v>
      </c>
      <c r="E2006" s="1" t="s">
        <v>30</v>
      </c>
      <c r="F2006" s="1" t="s">
        <v>41</v>
      </c>
      <c r="G2006" s="1" t="s">
        <v>147</v>
      </c>
    </row>
    <row r="2007" spans="1:7" x14ac:dyDescent="0.25">
      <c r="A2007" s="1" t="s">
        <v>144</v>
      </c>
      <c r="B2007" s="1" t="s">
        <v>380</v>
      </c>
      <c r="C2007" s="1" t="s">
        <v>1036</v>
      </c>
      <c r="D2007" s="1" t="s">
        <v>29</v>
      </c>
      <c r="E2007" s="1" t="s">
        <v>30</v>
      </c>
      <c r="F2007" s="1" t="s">
        <v>41</v>
      </c>
      <c r="G2007" s="1" t="s">
        <v>147</v>
      </c>
    </row>
    <row r="2008" spans="1:7" x14ac:dyDescent="0.25">
      <c r="A2008" s="1" t="s">
        <v>144</v>
      </c>
      <c r="B2008" s="1" t="s">
        <v>380</v>
      </c>
      <c r="C2008" s="1" t="s">
        <v>1574</v>
      </c>
      <c r="D2008" s="1" t="s">
        <v>29</v>
      </c>
      <c r="E2008" s="1" t="s">
        <v>30</v>
      </c>
      <c r="F2008" s="1" t="s">
        <v>41</v>
      </c>
      <c r="G2008" s="1" t="s">
        <v>147</v>
      </c>
    </row>
    <row r="2009" spans="1:7" x14ac:dyDescent="0.25">
      <c r="A2009" s="1" t="s">
        <v>144</v>
      </c>
      <c r="B2009" s="1" t="s">
        <v>380</v>
      </c>
      <c r="C2009" s="1" t="s">
        <v>1575</v>
      </c>
      <c r="D2009" s="1" t="s">
        <v>29</v>
      </c>
      <c r="E2009" s="1" t="s">
        <v>30</v>
      </c>
      <c r="F2009" s="1" t="s">
        <v>41</v>
      </c>
      <c r="G2009" s="1" t="s">
        <v>147</v>
      </c>
    </row>
    <row r="2010" spans="1:7" x14ac:dyDescent="0.25">
      <c r="A2010" s="1" t="s">
        <v>144</v>
      </c>
      <c r="B2010" s="1" t="s">
        <v>380</v>
      </c>
      <c r="C2010" s="1" t="s">
        <v>1576</v>
      </c>
      <c r="D2010" s="1" t="s">
        <v>29</v>
      </c>
      <c r="E2010" s="1" t="s">
        <v>30</v>
      </c>
      <c r="F2010" s="1" t="s">
        <v>41</v>
      </c>
      <c r="G2010" s="1" t="s">
        <v>147</v>
      </c>
    </row>
    <row r="2011" spans="1:7" x14ac:dyDescent="0.25">
      <c r="A2011" s="1" t="s">
        <v>144</v>
      </c>
      <c r="B2011" s="1" t="s">
        <v>380</v>
      </c>
      <c r="C2011" s="1" t="s">
        <v>1577</v>
      </c>
      <c r="D2011" s="1" t="s">
        <v>29</v>
      </c>
      <c r="E2011" s="1" t="s">
        <v>30</v>
      </c>
      <c r="F2011" s="1" t="s">
        <v>41</v>
      </c>
      <c r="G2011" s="1" t="s">
        <v>147</v>
      </c>
    </row>
    <row r="2012" spans="1:7" x14ac:dyDescent="0.25">
      <c r="A2012" s="1" t="s">
        <v>144</v>
      </c>
      <c r="B2012" s="1" t="s">
        <v>380</v>
      </c>
      <c r="C2012" s="1" t="s">
        <v>1578</v>
      </c>
      <c r="D2012" s="1" t="s">
        <v>29</v>
      </c>
      <c r="E2012" s="1" t="s">
        <v>30</v>
      </c>
      <c r="F2012" s="1" t="s">
        <v>41</v>
      </c>
      <c r="G2012" s="1" t="s">
        <v>147</v>
      </c>
    </row>
    <row r="2013" spans="1:7" x14ac:dyDescent="0.25">
      <c r="A2013" s="1" t="s">
        <v>144</v>
      </c>
      <c r="B2013" s="1" t="s">
        <v>380</v>
      </c>
      <c r="C2013" s="1" t="s">
        <v>1579</v>
      </c>
      <c r="D2013" s="1" t="s">
        <v>29</v>
      </c>
      <c r="E2013" s="1" t="s">
        <v>30</v>
      </c>
      <c r="F2013" s="1" t="s">
        <v>41</v>
      </c>
      <c r="G2013" s="1" t="s">
        <v>147</v>
      </c>
    </row>
    <row r="2014" spans="1:7" x14ac:dyDescent="0.25">
      <c r="A2014" s="1" t="s">
        <v>144</v>
      </c>
      <c r="B2014" s="1" t="s">
        <v>380</v>
      </c>
      <c r="C2014" s="1" t="s">
        <v>1580</v>
      </c>
      <c r="D2014" s="1" t="s">
        <v>29</v>
      </c>
      <c r="E2014" s="1" t="s">
        <v>30</v>
      </c>
      <c r="F2014" s="1" t="s">
        <v>41</v>
      </c>
      <c r="G2014" s="1" t="s">
        <v>147</v>
      </c>
    </row>
    <row r="2015" spans="1:7" x14ac:dyDescent="0.25">
      <c r="A2015" s="1" t="s">
        <v>144</v>
      </c>
      <c r="B2015" s="1" t="s">
        <v>380</v>
      </c>
      <c r="C2015" s="1" t="s">
        <v>1581</v>
      </c>
      <c r="D2015" s="1" t="s">
        <v>29</v>
      </c>
      <c r="E2015" s="1" t="s">
        <v>30</v>
      </c>
      <c r="F2015" s="1" t="s">
        <v>41</v>
      </c>
      <c r="G2015" s="1" t="s">
        <v>147</v>
      </c>
    </row>
    <row r="2016" spans="1:7" x14ac:dyDescent="0.25">
      <c r="A2016" s="1" t="s">
        <v>144</v>
      </c>
      <c r="B2016" s="1" t="s">
        <v>380</v>
      </c>
      <c r="C2016" s="1" t="s">
        <v>1037</v>
      </c>
      <c r="D2016" s="1" t="s">
        <v>29</v>
      </c>
      <c r="E2016" s="1" t="s">
        <v>30</v>
      </c>
      <c r="F2016" s="1" t="s">
        <v>41</v>
      </c>
      <c r="G2016" s="1" t="s">
        <v>147</v>
      </c>
    </row>
    <row r="2017" spans="1:7" x14ac:dyDescent="0.25">
      <c r="A2017" s="1" t="s">
        <v>144</v>
      </c>
      <c r="B2017" s="1" t="s">
        <v>380</v>
      </c>
      <c r="C2017" s="1" t="s">
        <v>1038</v>
      </c>
      <c r="D2017" s="1" t="s">
        <v>29</v>
      </c>
      <c r="E2017" s="1" t="s">
        <v>30</v>
      </c>
      <c r="F2017" s="1" t="s">
        <v>41</v>
      </c>
      <c r="G2017" s="1" t="s">
        <v>147</v>
      </c>
    </row>
    <row r="2018" spans="1:7" x14ac:dyDescent="0.25">
      <c r="A2018" s="1" t="s">
        <v>144</v>
      </c>
      <c r="B2018" s="1" t="s">
        <v>380</v>
      </c>
      <c r="C2018" s="1" t="s">
        <v>1039</v>
      </c>
      <c r="D2018" s="1" t="s">
        <v>29</v>
      </c>
      <c r="E2018" s="1" t="s">
        <v>30</v>
      </c>
      <c r="F2018" s="1" t="s">
        <v>41</v>
      </c>
      <c r="G2018" s="1" t="s">
        <v>147</v>
      </c>
    </row>
    <row r="2019" spans="1:7" x14ac:dyDescent="0.25">
      <c r="A2019" s="1" t="s">
        <v>144</v>
      </c>
      <c r="B2019" s="1" t="s">
        <v>380</v>
      </c>
      <c r="C2019" s="1" t="s">
        <v>1040</v>
      </c>
      <c r="D2019" s="1" t="s">
        <v>29</v>
      </c>
      <c r="E2019" s="1" t="s">
        <v>30</v>
      </c>
      <c r="F2019" s="1" t="s">
        <v>41</v>
      </c>
      <c r="G2019" s="1" t="s">
        <v>147</v>
      </c>
    </row>
    <row r="2020" spans="1:7" x14ac:dyDescent="0.25">
      <c r="A2020" s="1" t="s">
        <v>144</v>
      </c>
      <c r="B2020" s="1" t="s">
        <v>380</v>
      </c>
      <c r="C2020" s="1" t="s">
        <v>1041</v>
      </c>
      <c r="D2020" s="1" t="s">
        <v>29</v>
      </c>
      <c r="E2020" s="1" t="s">
        <v>30</v>
      </c>
      <c r="F2020" s="1" t="s">
        <v>41</v>
      </c>
      <c r="G2020" s="1" t="s">
        <v>147</v>
      </c>
    </row>
    <row r="2021" spans="1:7" x14ac:dyDescent="0.25">
      <c r="A2021" s="1" t="s">
        <v>144</v>
      </c>
      <c r="B2021" s="1" t="s">
        <v>380</v>
      </c>
      <c r="C2021" s="1" t="s">
        <v>1042</v>
      </c>
      <c r="D2021" s="1" t="s">
        <v>29</v>
      </c>
      <c r="E2021" s="1" t="s">
        <v>30</v>
      </c>
      <c r="F2021" s="1" t="s">
        <v>41</v>
      </c>
      <c r="G2021" s="1" t="s">
        <v>147</v>
      </c>
    </row>
    <row r="2022" spans="1:7" x14ac:dyDescent="0.25">
      <c r="A2022" s="1" t="s">
        <v>144</v>
      </c>
      <c r="B2022" s="1" t="s">
        <v>380</v>
      </c>
      <c r="C2022" s="1" t="s">
        <v>1043</v>
      </c>
      <c r="D2022" s="1" t="s">
        <v>29</v>
      </c>
      <c r="E2022" s="1" t="s">
        <v>30</v>
      </c>
      <c r="F2022" s="1" t="s">
        <v>41</v>
      </c>
      <c r="G2022" s="1" t="s">
        <v>147</v>
      </c>
    </row>
    <row r="2023" spans="1:7" x14ac:dyDescent="0.25">
      <c r="A2023" s="1" t="s">
        <v>144</v>
      </c>
      <c r="B2023" s="1" t="s">
        <v>380</v>
      </c>
      <c r="C2023" s="1" t="s">
        <v>1044</v>
      </c>
      <c r="D2023" s="1" t="s">
        <v>29</v>
      </c>
      <c r="E2023" s="1" t="s">
        <v>30</v>
      </c>
      <c r="F2023" s="1" t="s">
        <v>41</v>
      </c>
      <c r="G2023" s="1" t="s">
        <v>147</v>
      </c>
    </row>
    <row r="2024" spans="1:7" x14ac:dyDescent="0.25">
      <c r="A2024" s="1" t="s">
        <v>144</v>
      </c>
      <c r="B2024" s="1" t="s">
        <v>380</v>
      </c>
      <c r="C2024" s="1" t="s">
        <v>1045</v>
      </c>
      <c r="D2024" s="1" t="s">
        <v>29</v>
      </c>
      <c r="E2024" s="1" t="s">
        <v>30</v>
      </c>
      <c r="F2024" s="1" t="s">
        <v>41</v>
      </c>
      <c r="G2024" s="1" t="s">
        <v>147</v>
      </c>
    </row>
    <row r="2025" spans="1:7" x14ac:dyDescent="0.25">
      <c r="A2025" s="1" t="s">
        <v>144</v>
      </c>
      <c r="B2025" s="1" t="s">
        <v>380</v>
      </c>
      <c r="C2025" s="1" t="s">
        <v>1582</v>
      </c>
      <c r="D2025" s="1" t="s">
        <v>29</v>
      </c>
      <c r="E2025" s="1" t="s">
        <v>30</v>
      </c>
      <c r="F2025" s="1" t="s">
        <v>41</v>
      </c>
      <c r="G2025" s="1" t="s">
        <v>147</v>
      </c>
    </row>
    <row r="2026" spans="1:7" x14ac:dyDescent="0.25">
      <c r="A2026" s="1" t="s">
        <v>144</v>
      </c>
      <c r="B2026" s="1" t="s">
        <v>380</v>
      </c>
      <c r="C2026" s="1" t="s">
        <v>1046</v>
      </c>
      <c r="D2026" s="1" t="s">
        <v>29</v>
      </c>
      <c r="E2026" s="1" t="s">
        <v>30</v>
      </c>
      <c r="F2026" s="1" t="s">
        <v>41</v>
      </c>
      <c r="G2026" s="1" t="s">
        <v>147</v>
      </c>
    </row>
    <row r="2027" spans="1:7" x14ac:dyDescent="0.25">
      <c r="A2027" s="1" t="s">
        <v>144</v>
      </c>
      <c r="B2027" s="1" t="s">
        <v>380</v>
      </c>
      <c r="C2027" s="1" t="s">
        <v>1583</v>
      </c>
      <c r="D2027" s="1" t="s">
        <v>29</v>
      </c>
      <c r="E2027" s="1" t="s">
        <v>30</v>
      </c>
      <c r="F2027" s="1" t="s">
        <v>41</v>
      </c>
      <c r="G2027" s="1" t="s">
        <v>147</v>
      </c>
    </row>
    <row r="2028" spans="1:7" x14ac:dyDescent="0.25">
      <c r="A2028" s="1" t="s">
        <v>144</v>
      </c>
      <c r="B2028" s="1" t="s">
        <v>380</v>
      </c>
      <c r="C2028" s="1" t="s">
        <v>1584</v>
      </c>
      <c r="D2028" s="1" t="s">
        <v>29</v>
      </c>
      <c r="E2028" s="1" t="s">
        <v>30</v>
      </c>
      <c r="F2028" s="1" t="s">
        <v>41</v>
      </c>
      <c r="G2028" s="1" t="s">
        <v>147</v>
      </c>
    </row>
    <row r="2029" spans="1:7" x14ac:dyDescent="0.25">
      <c r="A2029" s="1" t="s">
        <v>144</v>
      </c>
      <c r="B2029" s="1" t="s">
        <v>380</v>
      </c>
      <c r="C2029" s="1" t="s">
        <v>1585</v>
      </c>
      <c r="D2029" s="1" t="s">
        <v>29</v>
      </c>
      <c r="E2029" s="1" t="s">
        <v>30</v>
      </c>
      <c r="F2029" s="1" t="s">
        <v>41</v>
      </c>
      <c r="G2029" s="1" t="s">
        <v>147</v>
      </c>
    </row>
    <row r="2030" spans="1:7" x14ac:dyDescent="0.25">
      <c r="A2030" s="1" t="s">
        <v>144</v>
      </c>
      <c r="B2030" s="1" t="s">
        <v>380</v>
      </c>
      <c r="C2030" s="1" t="s">
        <v>1586</v>
      </c>
      <c r="D2030" s="1" t="s">
        <v>29</v>
      </c>
      <c r="E2030" s="1" t="s">
        <v>30</v>
      </c>
      <c r="F2030" s="1" t="s">
        <v>41</v>
      </c>
      <c r="G2030" s="1" t="s">
        <v>147</v>
      </c>
    </row>
    <row r="2031" spans="1:7" x14ac:dyDescent="0.25">
      <c r="A2031" s="1" t="s">
        <v>144</v>
      </c>
      <c r="B2031" s="1" t="s">
        <v>380</v>
      </c>
      <c r="C2031" s="1" t="s">
        <v>1047</v>
      </c>
      <c r="D2031" s="1" t="s">
        <v>29</v>
      </c>
      <c r="E2031" s="1" t="s">
        <v>30</v>
      </c>
      <c r="F2031" s="1" t="s">
        <v>41</v>
      </c>
      <c r="G2031" s="1" t="s">
        <v>147</v>
      </c>
    </row>
    <row r="2032" spans="1:7" x14ac:dyDescent="0.25">
      <c r="A2032" s="1" t="s">
        <v>144</v>
      </c>
      <c r="B2032" s="1" t="s">
        <v>380</v>
      </c>
      <c r="C2032" s="1" t="s">
        <v>1048</v>
      </c>
      <c r="D2032" s="1" t="s">
        <v>29</v>
      </c>
      <c r="E2032" s="1" t="s">
        <v>30</v>
      </c>
      <c r="F2032" s="1" t="s">
        <v>41</v>
      </c>
      <c r="G2032" s="1" t="s">
        <v>147</v>
      </c>
    </row>
    <row r="2033" spans="1:7" x14ac:dyDescent="0.25">
      <c r="A2033" s="1" t="s">
        <v>144</v>
      </c>
      <c r="B2033" s="1" t="s">
        <v>380</v>
      </c>
      <c r="C2033" s="1" t="s">
        <v>1049</v>
      </c>
      <c r="D2033" s="1" t="s">
        <v>29</v>
      </c>
      <c r="E2033" s="1" t="s">
        <v>30</v>
      </c>
      <c r="F2033" s="1" t="s">
        <v>41</v>
      </c>
      <c r="G2033" s="1" t="s">
        <v>147</v>
      </c>
    </row>
    <row r="2034" spans="1:7" x14ac:dyDescent="0.25">
      <c r="A2034" s="1" t="s">
        <v>144</v>
      </c>
      <c r="B2034" s="1" t="s">
        <v>380</v>
      </c>
      <c r="C2034" s="1" t="s">
        <v>1050</v>
      </c>
      <c r="D2034" s="1" t="s">
        <v>29</v>
      </c>
      <c r="E2034" s="1" t="s">
        <v>30</v>
      </c>
      <c r="F2034" s="1" t="s">
        <v>41</v>
      </c>
      <c r="G2034" s="1" t="s">
        <v>147</v>
      </c>
    </row>
    <row r="2035" spans="1:7" x14ac:dyDescent="0.25">
      <c r="A2035" s="1" t="s">
        <v>144</v>
      </c>
      <c r="B2035" s="1" t="s">
        <v>380</v>
      </c>
      <c r="C2035" s="1" t="s">
        <v>1051</v>
      </c>
      <c r="D2035" s="1" t="s">
        <v>29</v>
      </c>
      <c r="E2035" s="1" t="s">
        <v>30</v>
      </c>
      <c r="F2035" s="1" t="s">
        <v>41</v>
      </c>
      <c r="G2035" s="1" t="s">
        <v>147</v>
      </c>
    </row>
    <row r="2036" spans="1:7" x14ac:dyDescent="0.25">
      <c r="A2036" s="1" t="s">
        <v>144</v>
      </c>
      <c r="B2036" s="1" t="s">
        <v>380</v>
      </c>
      <c r="C2036" s="1" t="s">
        <v>1052</v>
      </c>
      <c r="D2036" s="1" t="s">
        <v>29</v>
      </c>
      <c r="E2036" s="1" t="s">
        <v>30</v>
      </c>
      <c r="F2036" s="1" t="s">
        <v>41</v>
      </c>
      <c r="G2036" s="1" t="s">
        <v>147</v>
      </c>
    </row>
    <row r="2037" spans="1:7" x14ac:dyDescent="0.25">
      <c r="A2037" s="1" t="s">
        <v>144</v>
      </c>
      <c r="B2037" s="1" t="s">
        <v>380</v>
      </c>
      <c r="C2037" s="1" t="s">
        <v>1053</v>
      </c>
      <c r="D2037" s="1" t="s">
        <v>29</v>
      </c>
      <c r="E2037" s="1" t="s">
        <v>30</v>
      </c>
      <c r="F2037" s="1" t="s">
        <v>41</v>
      </c>
      <c r="G2037" s="1" t="s">
        <v>147</v>
      </c>
    </row>
    <row r="2038" spans="1:7" x14ac:dyDescent="0.25">
      <c r="A2038" s="1" t="s">
        <v>144</v>
      </c>
      <c r="B2038" s="1" t="s">
        <v>380</v>
      </c>
      <c r="C2038" s="1" t="s">
        <v>1054</v>
      </c>
      <c r="D2038" s="1" t="s">
        <v>29</v>
      </c>
      <c r="E2038" s="1" t="s">
        <v>30</v>
      </c>
      <c r="F2038" s="1" t="s">
        <v>41</v>
      </c>
      <c r="G2038" s="1" t="s">
        <v>147</v>
      </c>
    </row>
    <row r="2039" spans="1:7" x14ac:dyDescent="0.25">
      <c r="A2039" s="1" t="s">
        <v>144</v>
      </c>
      <c r="B2039" s="1" t="s">
        <v>380</v>
      </c>
      <c r="C2039" s="1" t="s">
        <v>1055</v>
      </c>
      <c r="D2039" s="1" t="s">
        <v>29</v>
      </c>
      <c r="E2039" s="1" t="s">
        <v>30</v>
      </c>
      <c r="F2039" s="1" t="s">
        <v>41</v>
      </c>
      <c r="G2039" s="1" t="s">
        <v>147</v>
      </c>
    </row>
    <row r="2040" spans="1:7" x14ac:dyDescent="0.25">
      <c r="A2040" s="1" t="s">
        <v>144</v>
      </c>
      <c r="B2040" s="1" t="s">
        <v>380</v>
      </c>
      <c r="C2040" s="1" t="s">
        <v>1056</v>
      </c>
      <c r="D2040" s="1" t="s">
        <v>29</v>
      </c>
      <c r="E2040" s="1" t="s">
        <v>30</v>
      </c>
      <c r="F2040" s="1" t="s">
        <v>41</v>
      </c>
      <c r="G2040" s="1" t="s">
        <v>147</v>
      </c>
    </row>
    <row r="2041" spans="1:7" x14ac:dyDescent="0.25">
      <c r="A2041" s="1" t="s">
        <v>144</v>
      </c>
      <c r="B2041" s="1" t="s">
        <v>380</v>
      </c>
      <c r="C2041" s="1" t="s">
        <v>1587</v>
      </c>
      <c r="D2041" s="1" t="s">
        <v>29</v>
      </c>
      <c r="E2041" s="1" t="s">
        <v>30</v>
      </c>
      <c r="F2041" s="1" t="s">
        <v>41</v>
      </c>
      <c r="G2041" s="1" t="s">
        <v>147</v>
      </c>
    </row>
    <row r="2042" spans="1:7" x14ac:dyDescent="0.25">
      <c r="A2042" s="1" t="s">
        <v>144</v>
      </c>
      <c r="B2042" s="1" t="s">
        <v>380</v>
      </c>
      <c r="C2042" s="1" t="s">
        <v>1588</v>
      </c>
      <c r="D2042" s="1" t="s">
        <v>29</v>
      </c>
      <c r="E2042" s="1" t="s">
        <v>30</v>
      </c>
      <c r="F2042" s="1" t="s">
        <v>41</v>
      </c>
      <c r="G2042" s="1" t="s">
        <v>147</v>
      </c>
    </row>
    <row r="2043" spans="1:7" x14ac:dyDescent="0.25">
      <c r="A2043" s="1" t="s">
        <v>144</v>
      </c>
      <c r="B2043" s="1" t="s">
        <v>380</v>
      </c>
      <c r="C2043" s="1" t="s">
        <v>1057</v>
      </c>
      <c r="D2043" s="1" t="s">
        <v>29</v>
      </c>
      <c r="E2043" s="1" t="s">
        <v>30</v>
      </c>
      <c r="F2043" s="1" t="s">
        <v>41</v>
      </c>
      <c r="G2043" s="1" t="s">
        <v>147</v>
      </c>
    </row>
    <row r="2044" spans="1:7" x14ac:dyDescent="0.25">
      <c r="A2044" s="1" t="s">
        <v>144</v>
      </c>
      <c r="B2044" s="1" t="s">
        <v>380</v>
      </c>
      <c r="C2044" s="1" t="s">
        <v>1058</v>
      </c>
      <c r="D2044" s="1" t="s">
        <v>29</v>
      </c>
      <c r="E2044" s="1" t="s">
        <v>30</v>
      </c>
      <c r="F2044" s="1" t="s">
        <v>41</v>
      </c>
      <c r="G2044" s="1" t="s">
        <v>147</v>
      </c>
    </row>
    <row r="2045" spans="1:7" x14ac:dyDescent="0.25">
      <c r="A2045" s="1" t="s">
        <v>144</v>
      </c>
      <c r="B2045" s="1" t="s">
        <v>380</v>
      </c>
      <c r="C2045" s="1" t="s">
        <v>1059</v>
      </c>
      <c r="D2045" s="1" t="s">
        <v>29</v>
      </c>
      <c r="E2045" s="1" t="s">
        <v>30</v>
      </c>
      <c r="F2045" s="1" t="s">
        <v>41</v>
      </c>
      <c r="G2045" s="1" t="s">
        <v>147</v>
      </c>
    </row>
    <row r="2046" spans="1:7" x14ac:dyDescent="0.25">
      <c r="A2046" s="1" t="s">
        <v>144</v>
      </c>
      <c r="B2046" s="1" t="s">
        <v>380</v>
      </c>
      <c r="C2046" s="1" t="s">
        <v>1060</v>
      </c>
      <c r="D2046" s="1" t="s">
        <v>29</v>
      </c>
      <c r="E2046" s="1" t="s">
        <v>30</v>
      </c>
      <c r="F2046" s="1" t="s">
        <v>41</v>
      </c>
      <c r="G2046" s="1" t="s">
        <v>147</v>
      </c>
    </row>
    <row r="2047" spans="1:7" x14ac:dyDescent="0.25">
      <c r="A2047" s="1" t="s">
        <v>144</v>
      </c>
      <c r="B2047" s="1" t="s">
        <v>380</v>
      </c>
      <c r="C2047" s="1" t="s">
        <v>1061</v>
      </c>
      <c r="D2047" s="1" t="s">
        <v>29</v>
      </c>
      <c r="E2047" s="1" t="s">
        <v>30</v>
      </c>
      <c r="F2047" s="1" t="s">
        <v>41</v>
      </c>
      <c r="G2047" s="1" t="s">
        <v>147</v>
      </c>
    </row>
    <row r="2048" spans="1:7" x14ac:dyDescent="0.25">
      <c r="A2048" s="1" t="s">
        <v>369</v>
      </c>
      <c r="B2048" s="1" t="s">
        <v>137</v>
      </c>
      <c r="C2048" s="1" t="s">
        <v>58</v>
      </c>
      <c r="D2048" s="1" t="s">
        <v>29</v>
      </c>
      <c r="E2048" s="1" t="s">
        <v>30</v>
      </c>
      <c r="F2048" s="1" t="s">
        <v>41</v>
      </c>
      <c r="G2048" s="1" t="s">
        <v>147</v>
      </c>
    </row>
    <row r="2049" spans="1:7" x14ac:dyDescent="0.25">
      <c r="A2049" s="1" t="s">
        <v>369</v>
      </c>
      <c r="B2049" s="1" t="s">
        <v>137</v>
      </c>
      <c r="C2049" s="1" t="s">
        <v>59</v>
      </c>
      <c r="D2049" s="1" t="s">
        <v>29</v>
      </c>
      <c r="E2049" s="1" t="s">
        <v>30</v>
      </c>
      <c r="F2049" s="1" t="s">
        <v>41</v>
      </c>
      <c r="G2049" s="1" t="s">
        <v>147</v>
      </c>
    </row>
    <row r="2050" spans="1:7" x14ac:dyDescent="0.25">
      <c r="A2050" s="1" t="s">
        <v>369</v>
      </c>
      <c r="B2050" s="1" t="s">
        <v>137</v>
      </c>
      <c r="C2050" s="1" t="s">
        <v>60</v>
      </c>
      <c r="D2050" s="1" t="s">
        <v>29</v>
      </c>
      <c r="E2050" s="1" t="s">
        <v>30</v>
      </c>
      <c r="F2050" s="1" t="s">
        <v>41</v>
      </c>
      <c r="G2050" s="1" t="s">
        <v>147</v>
      </c>
    </row>
    <row r="2051" spans="1:7" x14ac:dyDescent="0.25">
      <c r="A2051" s="1" t="s">
        <v>369</v>
      </c>
      <c r="B2051" s="1" t="s">
        <v>137</v>
      </c>
      <c r="C2051" s="1" t="s">
        <v>61</v>
      </c>
      <c r="D2051" s="1" t="s">
        <v>29</v>
      </c>
      <c r="E2051" s="1" t="s">
        <v>30</v>
      </c>
      <c r="F2051" s="1" t="s">
        <v>41</v>
      </c>
      <c r="G2051" s="1" t="s">
        <v>147</v>
      </c>
    </row>
    <row r="2052" spans="1:7" x14ac:dyDescent="0.25">
      <c r="A2052" s="1" t="s">
        <v>369</v>
      </c>
      <c r="B2052" s="1" t="s">
        <v>137</v>
      </c>
      <c r="C2052" s="1" t="s">
        <v>62</v>
      </c>
      <c r="D2052" s="1" t="s">
        <v>29</v>
      </c>
      <c r="E2052" s="1" t="s">
        <v>30</v>
      </c>
      <c r="F2052" s="1" t="s">
        <v>41</v>
      </c>
      <c r="G2052" s="1" t="s">
        <v>147</v>
      </c>
    </row>
    <row r="2053" spans="1:7" x14ac:dyDescent="0.25">
      <c r="A2053" s="1" t="s">
        <v>369</v>
      </c>
      <c r="B2053" s="1" t="s">
        <v>137</v>
      </c>
      <c r="C2053" s="1" t="s">
        <v>63</v>
      </c>
      <c r="D2053" s="1" t="s">
        <v>29</v>
      </c>
      <c r="E2053" s="1" t="s">
        <v>30</v>
      </c>
      <c r="F2053" s="1" t="s">
        <v>41</v>
      </c>
      <c r="G2053" s="1" t="s">
        <v>147</v>
      </c>
    </row>
    <row r="2054" spans="1:7" x14ac:dyDescent="0.25">
      <c r="A2054" s="1" t="s">
        <v>369</v>
      </c>
      <c r="B2054" s="1" t="s">
        <v>137</v>
      </c>
      <c r="C2054" s="1" t="s">
        <v>64</v>
      </c>
      <c r="D2054" s="1" t="s">
        <v>29</v>
      </c>
      <c r="E2054" s="1" t="s">
        <v>30</v>
      </c>
      <c r="F2054" s="1" t="s">
        <v>41</v>
      </c>
      <c r="G2054" s="1" t="s">
        <v>147</v>
      </c>
    </row>
    <row r="2055" spans="1:7" x14ac:dyDescent="0.25">
      <c r="A2055" s="1" t="s">
        <v>369</v>
      </c>
      <c r="B2055" s="1" t="s">
        <v>137</v>
      </c>
      <c r="C2055" s="1" t="s">
        <v>65</v>
      </c>
      <c r="D2055" s="1" t="s">
        <v>29</v>
      </c>
      <c r="E2055" s="1" t="s">
        <v>30</v>
      </c>
      <c r="F2055" s="1" t="s">
        <v>41</v>
      </c>
      <c r="G2055" s="1" t="s">
        <v>147</v>
      </c>
    </row>
    <row r="2056" spans="1:7" x14ac:dyDescent="0.25">
      <c r="A2056" s="1" t="s">
        <v>369</v>
      </c>
      <c r="B2056" s="1" t="s">
        <v>137</v>
      </c>
      <c r="C2056" s="1" t="s">
        <v>66</v>
      </c>
      <c r="D2056" s="1" t="s">
        <v>29</v>
      </c>
      <c r="E2056" s="1" t="s">
        <v>30</v>
      </c>
      <c r="F2056" s="1" t="s">
        <v>41</v>
      </c>
      <c r="G2056" s="1" t="s">
        <v>147</v>
      </c>
    </row>
    <row r="2057" spans="1:7" x14ac:dyDescent="0.25">
      <c r="A2057" s="1" t="s">
        <v>369</v>
      </c>
      <c r="B2057" s="1" t="s">
        <v>137</v>
      </c>
      <c r="C2057" s="1" t="s">
        <v>67</v>
      </c>
      <c r="D2057" s="1" t="s">
        <v>29</v>
      </c>
      <c r="E2057" s="1" t="s">
        <v>30</v>
      </c>
      <c r="F2057" s="1" t="s">
        <v>41</v>
      </c>
      <c r="G2057" s="1" t="s">
        <v>147</v>
      </c>
    </row>
    <row r="2058" spans="1:7" x14ac:dyDescent="0.25">
      <c r="A2058" s="1" t="s">
        <v>369</v>
      </c>
      <c r="B2058" s="1" t="s">
        <v>137</v>
      </c>
      <c r="C2058" s="1" t="s">
        <v>68</v>
      </c>
      <c r="D2058" s="1" t="s">
        <v>29</v>
      </c>
      <c r="E2058" s="1" t="s">
        <v>30</v>
      </c>
      <c r="F2058" s="1" t="s">
        <v>41</v>
      </c>
      <c r="G2058" s="1" t="s">
        <v>147</v>
      </c>
    </row>
    <row r="2059" spans="1:7" x14ac:dyDescent="0.25">
      <c r="A2059" s="1" t="s">
        <v>369</v>
      </c>
      <c r="B2059" s="1" t="s">
        <v>137</v>
      </c>
      <c r="C2059" s="1" t="s">
        <v>69</v>
      </c>
      <c r="D2059" s="1" t="s">
        <v>29</v>
      </c>
      <c r="E2059" s="1" t="s">
        <v>30</v>
      </c>
      <c r="F2059" s="1" t="s">
        <v>41</v>
      </c>
      <c r="G2059" s="1" t="s">
        <v>147</v>
      </c>
    </row>
    <row r="2060" spans="1:7" x14ac:dyDescent="0.25">
      <c r="A2060" s="1" t="s">
        <v>369</v>
      </c>
      <c r="B2060" s="1" t="s">
        <v>137</v>
      </c>
      <c r="C2060" s="1" t="s">
        <v>70</v>
      </c>
      <c r="D2060" s="1" t="s">
        <v>29</v>
      </c>
      <c r="E2060" s="1" t="s">
        <v>30</v>
      </c>
      <c r="F2060" s="1" t="s">
        <v>41</v>
      </c>
      <c r="G2060" s="1" t="s">
        <v>147</v>
      </c>
    </row>
    <row r="2061" spans="1:7" x14ac:dyDescent="0.25">
      <c r="A2061" s="1" t="s">
        <v>369</v>
      </c>
      <c r="B2061" s="1" t="s">
        <v>137</v>
      </c>
      <c r="C2061" s="1" t="s">
        <v>71</v>
      </c>
      <c r="D2061" s="1" t="s">
        <v>29</v>
      </c>
      <c r="E2061" s="1" t="s">
        <v>30</v>
      </c>
      <c r="F2061" s="1" t="s">
        <v>41</v>
      </c>
      <c r="G2061" s="1" t="s">
        <v>147</v>
      </c>
    </row>
    <row r="2062" spans="1:7" x14ac:dyDescent="0.25">
      <c r="A2062" s="1" t="s">
        <v>369</v>
      </c>
      <c r="B2062" s="1" t="s">
        <v>137</v>
      </c>
      <c r="C2062" s="1" t="s">
        <v>72</v>
      </c>
      <c r="D2062" s="1" t="s">
        <v>29</v>
      </c>
      <c r="E2062" s="1" t="s">
        <v>30</v>
      </c>
      <c r="F2062" s="1" t="s">
        <v>41</v>
      </c>
      <c r="G2062" s="1" t="s">
        <v>147</v>
      </c>
    </row>
    <row r="2063" spans="1:7" x14ac:dyDescent="0.25">
      <c r="A2063" s="1" t="s">
        <v>369</v>
      </c>
      <c r="B2063" s="1" t="s">
        <v>137</v>
      </c>
      <c r="C2063" s="1" t="s">
        <v>73</v>
      </c>
      <c r="D2063" s="1" t="s">
        <v>29</v>
      </c>
      <c r="E2063" s="1" t="s">
        <v>30</v>
      </c>
      <c r="F2063" s="1" t="s">
        <v>41</v>
      </c>
      <c r="G2063" s="1" t="s">
        <v>147</v>
      </c>
    </row>
    <row r="2064" spans="1:7" x14ac:dyDescent="0.25">
      <c r="A2064" s="1" t="s">
        <v>369</v>
      </c>
      <c r="B2064" s="1" t="s">
        <v>137</v>
      </c>
      <c r="C2064" s="1" t="s">
        <v>74</v>
      </c>
      <c r="D2064" s="1" t="s">
        <v>29</v>
      </c>
      <c r="E2064" s="1" t="s">
        <v>30</v>
      </c>
      <c r="F2064" s="1" t="s">
        <v>41</v>
      </c>
      <c r="G2064" s="1" t="s">
        <v>147</v>
      </c>
    </row>
    <row r="2065" spans="1:7" x14ac:dyDescent="0.25">
      <c r="A2065" s="1" t="s">
        <v>369</v>
      </c>
      <c r="B2065" s="1" t="s">
        <v>137</v>
      </c>
      <c r="C2065" s="1" t="s">
        <v>75</v>
      </c>
      <c r="D2065" s="1" t="s">
        <v>29</v>
      </c>
      <c r="E2065" s="1" t="s">
        <v>30</v>
      </c>
      <c r="F2065" s="1" t="s">
        <v>41</v>
      </c>
      <c r="G2065" s="1" t="s">
        <v>147</v>
      </c>
    </row>
    <row r="2066" spans="1:7" x14ac:dyDescent="0.25">
      <c r="A2066" s="1" t="s">
        <v>369</v>
      </c>
      <c r="B2066" s="1" t="s">
        <v>137</v>
      </c>
      <c r="C2066" s="1" t="s">
        <v>76</v>
      </c>
      <c r="D2066" s="1" t="s">
        <v>29</v>
      </c>
      <c r="E2066" s="1" t="s">
        <v>30</v>
      </c>
      <c r="F2066" s="1" t="s">
        <v>41</v>
      </c>
      <c r="G2066" s="1" t="s">
        <v>147</v>
      </c>
    </row>
    <row r="2067" spans="1:7" x14ac:dyDescent="0.25">
      <c r="A2067" s="1" t="s">
        <v>369</v>
      </c>
      <c r="B2067" s="1" t="s">
        <v>137</v>
      </c>
      <c r="C2067" s="1" t="s">
        <v>77</v>
      </c>
      <c r="D2067" s="1" t="s">
        <v>29</v>
      </c>
      <c r="E2067" s="1" t="s">
        <v>30</v>
      </c>
      <c r="F2067" s="1" t="s">
        <v>41</v>
      </c>
      <c r="G2067" s="1" t="s">
        <v>147</v>
      </c>
    </row>
    <row r="2068" spans="1:7" x14ac:dyDescent="0.25">
      <c r="A2068" s="1" t="s">
        <v>369</v>
      </c>
      <c r="B2068" s="1" t="s">
        <v>137</v>
      </c>
      <c r="C2068" s="1" t="s">
        <v>78</v>
      </c>
      <c r="D2068" s="1" t="s">
        <v>29</v>
      </c>
      <c r="E2068" s="1" t="s">
        <v>30</v>
      </c>
      <c r="F2068" s="1" t="s">
        <v>41</v>
      </c>
      <c r="G2068" s="1" t="s">
        <v>147</v>
      </c>
    </row>
    <row r="2069" spans="1:7" x14ac:dyDescent="0.25">
      <c r="A2069" s="1" t="s">
        <v>369</v>
      </c>
      <c r="B2069" s="1" t="s">
        <v>137</v>
      </c>
      <c r="C2069" s="1" t="s">
        <v>79</v>
      </c>
      <c r="D2069" s="1" t="s">
        <v>29</v>
      </c>
      <c r="E2069" s="1" t="s">
        <v>30</v>
      </c>
      <c r="F2069" s="1" t="s">
        <v>41</v>
      </c>
      <c r="G2069" s="1" t="s">
        <v>147</v>
      </c>
    </row>
    <row r="2070" spans="1:7" x14ac:dyDescent="0.25">
      <c r="A2070" s="1" t="s">
        <v>369</v>
      </c>
      <c r="B2070" s="1" t="s">
        <v>137</v>
      </c>
      <c r="C2070" s="1" t="s">
        <v>80</v>
      </c>
      <c r="D2070" s="1" t="s">
        <v>29</v>
      </c>
      <c r="E2070" s="1" t="s">
        <v>30</v>
      </c>
      <c r="F2070" s="1" t="s">
        <v>41</v>
      </c>
      <c r="G2070" s="1" t="s">
        <v>147</v>
      </c>
    </row>
    <row r="2071" spans="1:7" x14ac:dyDescent="0.25">
      <c r="A2071" s="1" t="s">
        <v>161</v>
      </c>
      <c r="B2071" s="1" t="s">
        <v>164</v>
      </c>
      <c r="C2071" s="1" t="s">
        <v>165</v>
      </c>
      <c r="D2071" s="1" t="s">
        <v>29</v>
      </c>
      <c r="E2071" s="1" t="s">
        <v>30</v>
      </c>
      <c r="F2071" s="1" t="s">
        <v>41</v>
      </c>
      <c r="G2071" s="1" t="s">
        <v>166</v>
      </c>
    </row>
    <row r="2072" spans="1:7" x14ac:dyDescent="0.25">
      <c r="A2072" s="1" t="s">
        <v>167</v>
      </c>
      <c r="B2072" s="1" t="s">
        <v>137</v>
      </c>
      <c r="C2072" s="1" t="s">
        <v>156</v>
      </c>
      <c r="D2072" s="1" t="s">
        <v>29</v>
      </c>
      <c r="E2072" s="1" t="s">
        <v>30</v>
      </c>
      <c r="F2072" s="1" t="s">
        <v>41</v>
      </c>
      <c r="G2072" s="1" t="s">
        <v>172</v>
      </c>
    </row>
    <row r="2073" spans="1:7" x14ac:dyDescent="0.25">
      <c r="A2073" s="1" t="s">
        <v>167</v>
      </c>
      <c r="B2073" s="1" t="s">
        <v>137</v>
      </c>
      <c r="C2073" s="1" t="s">
        <v>157</v>
      </c>
      <c r="D2073" s="1" t="s">
        <v>29</v>
      </c>
      <c r="E2073" s="1" t="s">
        <v>30</v>
      </c>
      <c r="F2073" s="1" t="s">
        <v>41</v>
      </c>
      <c r="G2073" s="1" t="s">
        <v>172</v>
      </c>
    </row>
    <row r="2074" spans="1:7" x14ac:dyDescent="0.25">
      <c r="A2074" s="1" t="s">
        <v>173</v>
      </c>
      <c r="B2074" s="1" t="s">
        <v>382</v>
      </c>
      <c r="C2074" s="1" t="s">
        <v>28</v>
      </c>
      <c r="D2074" s="1" t="s">
        <v>29</v>
      </c>
      <c r="E2074" s="1" t="s">
        <v>30</v>
      </c>
      <c r="F2074" s="1" t="s">
        <v>41</v>
      </c>
      <c r="G2074" s="1" t="s">
        <v>176</v>
      </c>
    </row>
    <row r="2075" spans="1:7" x14ac:dyDescent="0.25">
      <c r="A2075" s="1" t="s">
        <v>173</v>
      </c>
      <c r="B2075" s="1" t="s">
        <v>382</v>
      </c>
      <c r="C2075" s="1" t="s">
        <v>411</v>
      </c>
      <c r="D2075" s="1" t="s">
        <v>29</v>
      </c>
      <c r="E2075" s="1" t="s">
        <v>30</v>
      </c>
      <c r="F2075" s="1" t="s">
        <v>41</v>
      </c>
      <c r="G2075" s="1" t="s">
        <v>176</v>
      </c>
    </row>
    <row r="2076" spans="1:7" x14ac:dyDescent="0.25">
      <c r="A2076" s="1" t="s">
        <v>173</v>
      </c>
      <c r="B2076" s="1" t="s">
        <v>382</v>
      </c>
      <c r="C2076" s="1" t="s">
        <v>412</v>
      </c>
      <c r="D2076" s="1" t="s">
        <v>29</v>
      </c>
      <c r="E2076" s="1" t="s">
        <v>30</v>
      </c>
      <c r="F2076" s="1" t="s">
        <v>41</v>
      </c>
      <c r="G2076" s="1" t="s">
        <v>176</v>
      </c>
    </row>
    <row r="2077" spans="1:7" x14ac:dyDescent="0.25">
      <c r="A2077" s="1" t="s">
        <v>173</v>
      </c>
      <c r="B2077" s="1" t="s">
        <v>382</v>
      </c>
      <c r="C2077" s="1" t="s">
        <v>413</v>
      </c>
      <c r="D2077" s="1" t="s">
        <v>29</v>
      </c>
      <c r="E2077" s="1" t="s">
        <v>30</v>
      </c>
      <c r="F2077" s="1" t="s">
        <v>41</v>
      </c>
      <c r="G2077" s="1" t="s">
        <v>176</v>
      </c>
    </row>
    <row r="2078" spans="1:7" x14ac:dyDescent="0.25">
      <c r="A2078" s="1" t="s">
        <v>173</v>
      </c>
      <c r="B2078" s="1" t="s">
        <v>382</v>
      </c>
      <c r="C2078" s="1" t="s">
        <v>414</v>
      </c>
      <c r="D2078" s="1" t="s">
        <v>29</v>
      </c>
      <c r="E2078" s="1" t="s">
        <v>30</v>
      </c>
      <c r="F2078" s="1" t="s">
        <v>41</v>
      </c>
      <c r="G2078" s="1" t="s">
        <v>176</v>
      </c>
    </row>
    <row r="2079" spans="1:7" x14ac:dyDescent="0.25">
      <c r="A2079" s="1" t="s">
        <v>173</v>
      </c>
      <c r="B2079" s="1" t="s">
        <v>382</v>
      </c>
      <c r="C2079" s="1" t="s">
        <v>415</v>
      </c>
      <c r="D2079" s="1" t="s">
        <v>29</v>
      </c>
      <c r="E2079" s="1" t="s">
        <v>30</v>
      </c>
      <c r="F2079" s="1" t="s">
        <v>41</v>
      </c>
      <c r="G2079" s="1" t="s">
        <v>176</v>
      </c>
    </row>
    <row r="2080" spans="1:7" x14ac:dyDescent="0.25">
      <c r="A2080" s="1" t="s">
        <v>173</v>
      </c>
      <c r="B2080" s="1" t="s">
        <v>382</v>
      </c>
      <c r="C2080" s="1" t="s">
        <v>416</v>
      </c>
      <c r="D2080" s="1" t="s">
        <v>29</v>
      </c>
      <c r="E2080" s="1" t="s">
        <v>30</v>
      </c>
      <c r="F2080" s="1" t="s">
        <v>41</v>
      </c>
      <c r="G2080" s="1" t="s">
        <v>176</v>
      </c>
    </row>
    <row r="2081" spans="1:7" x14ac:dyDescent="0.25">
      <c r="A2081" s="1" t="s">
        <v>173</v>
      </c>
      <c r="B2081" s="1" t="s">
        <v>382</v>
      </c>
      <c r="C2081" s="1" t="s">
        <v>417</v>
      </c>
      <c r="D2081" s="1" t="s">
        <v>29</v>
      </c>
      <c r="E2081" s="1" t="s">
        <v>30</v>
      </c>
      <c r="F2081" s="1" t="s">
        <v>41</v>
      </c>
      <c r="G2081" s="1" t="s">
        <v>176</v>
      </c>
    </row>
    <row r="2082" spans="1:7" x14ac:dyDescent="0.25">
      <c r="A2082" s="1" t="s">
        <v>173</v>
      </c>
      <c r="B2082" s="1" t="s">
        <v>382</v>
      </c>
      <c r="C2082" s="1" t="s">
        <v>418</v>
      </c>
      <c r="D2082" s="1" t="s">
        <v>29</v>
      </c>
      <c r="E2082" s="1" t="s">
        <v>30</v>
      </c>
      <c r="F2082" s="1" t="s">
        <v>41</v>
      </c>
      <c r="G2082" s="1" t="s">
        <v>176</v>
      </c>
    </row>
    <row r="2083" spans="1:7" x14ac:dyDescent="0.25">
      <c r="A2083" s="1" t="s">
        <v>173</v>
      </c>
      <c r="B2083" s="1" t="s">
        <v>382</v>
      </c>
      <c r="C2083" s="1" t="s">
        <v>419</v>
      </c>
      <c r="D2083" s="1" t="s">
        <v>29</v>
      </c>
      <c r="E2083" s="1" t="s">
        <v>30</v>
      </c>
      <c r="F2083" s="1" t="s">
        <v>41</v>
      </c>
      <c r="G2083" s="1" t="s">
        <v>176</v>
      </c>
    </row>
    <row r="2084" spans="1:7" x14ac:dyDescent="0.25">
      <c r="A2084" s="1" t="s">
        <v>173</v>
      </c>
      <c r="B2084" s="1" t="s">
        <v>382</v>
      </c>
      <c r="C2084" s="1" t="s">
        <v>420</v>
      </c>
      <c r="D2084" s="1" t="s">
        <v>29</v>
      </c>
      <c r="E2084" s="1" t="s">
        <v>30</v>
      </c>
      <c r="F2084" s="1" t="s">
        <v>41</v>
      </c>
      <c r="G2084" s="1" t="s">
        <v>176</v>
      </c>
    </row>
    <row r="2085" spans="1:7" x14ac:dyDescent="0.25">
      <c r="A2085" s="1" t="s">
        <v>173</v>
      </c>
      <c r="B2085" s="1" t="s">
        <v>382</v>
      </c>
      <c r="C2085" s="1" t="s">
        <v>421</v>
      </c>
      <c r="D2085" s="1" t="s">
        <v>29</v>
      </c>
      <c r="E2085" s="1" t="s">
        <v>30</v>
      </c>
      <c r="F2085" s="1" t="s">
        <v>41</v>
      </c>
      <c r="G2085" s="1" t="s">
        <v>176</v>
      </c>
    </row>
    <row r="2086" spans="1:7" x14ac:dyDescent="0.25">
      <c r="A2086" s="1" t="s">
        <v>173</v>
      </c>
      <c r="B2086" s="1" t="s">
        <v>382</v>
      </c>
      <c r="C2086" s="1" t="s">
        <v>422</v>
      </c>
      <c r="D2086" s="1" t="s">
        <v>29</v>
      </c>
      <c r="E2086" s="1" t="s">
        <v>30</v>
      </c>
      <c r="F2086" s="1" t="s">
        <v>41</v>
      </c>
      <c r="G2086" s="1" t="s">
        <v>176</v>
      </c>
    </row>
    <row r="2087" spans="1:7" x14ac:dyDescent="0.25">
      <c r="A2087" s="1" t="s">
        <v>173</v>
      </c>
      <c r="B2087" s="1" t="s">
        <v>382</v>
      </c>
      <c r="C2087" s="1" t="s">
        <v>423</v>
      </c>
      <c r="D2087" s="1" t="s">
        <v>29</v>
      </c>
      <c r="E2087" s="1" t="s">
        <v>30</v>
      </c>
      <c r="F2087" s="1" t="s">
        <v>41</v>
      </c>
      <c r="G2087" s="1" t="s">
        <v>176</v>
      </c>
    </row>
    <row r="2088" spans="1:7" x14ac:dyDescent="0.25">
      <c r="A2088" s="1" t="s">
        <v>173</v>
      </c>
      <c r="B2088" s="1" t="s">
        <v>382</v>
      </c>
      <c r="C2088" s="1" t="s">
        <v>424</v>
      </c>
      <c r="D2088" s="1" t="s">
        <v>29</v>
      </c>
      <c r="E2088" s="1" t="s">
        <v>30</v>
      </c>
      <c r="F2088" s="1" t="s">
        <v>41</v>
      </c>
      <c r="G2088" s="1" t="s">
        <v>176</v>
      </c>
    </row>
    <row r="2089" spans="1:7" x14ac:dyDescent="0.25">
      <c r="A2089" s="1" t="s">
        <v>173</v>
      </c>
      <c r="B2089" s="1" t="s">
        <v>382</v>
      </c>
      <c r="C2089" s="1" t="s">
        <v>425</v>
      </c>
      <c r="D2089" s="1" t="s">
        <v>29</v>
      </c>
      <c r="E2089" s="1" t="s">
        <v>30</v>
      </c>
      <c r="F2089" s="1" t="s">
        <v>41</v>
      </c>
      <c r="G2089" s="1" t="s">
        <v>176</v>
      </c>
    </row>
    <row r="2090" spans="1:7" x14ac:dyDescent="0.25">
      <c r="A2090" s="1" t="s">
        <v>173</v>
      </c>
      <c r="B2090" s="1" t="s">
        <v>382</v>
      </c>
      <c r="C2090" s="1" t="s">
        <v>426</v>
      </c>
      <c r="D2090" s="1" t="s">
        <v>29</v>
      </c>
      <c r="E2090" s="1" t="s">
        <v>30</v>
      </c>
      <c r="F2090" s="1" t="s">
        <v>41</v>
      </c>
      <c r="G2090" s="1" t="s">
        <v>176</v>
      </c>
    </row>
    <row r="2091" spans="1:7" x14ac:dyDescent="0.25">
      <c r="A2091" s="1" t="s">
        <v>173</v>
      </c>
      <c r="B2091" s="1" t="s">
        <v>382</v>
      </c>
      <c r="C2091" s="1" t="s">
        <v>427</v>
      </c>
      <c r="D2091" s="1" t="s">
        <v>29</v>
      </c>
      <c r="E2091" s="1" t="s">
        <v>30</v>
      </c>
      <c r="F2091" s="1" t="s">
        <v>41</v>
      </c>
      <c r="G2091" s="1" t="s">
        <v>176</v>
      </c>
    </row>
    <row r="2092" spans="1:7" x14ac:dyDescent="0.25">
      <c r="A2092" s="1" t="s">
        <v>173</v>
      </c>
      <c r="B2092" s="1" t="s">
        <v>382</v>
      </c>
      <c r="C2092" s="1" t="s">
        <v>428</v>
      </c>
      <c r="D2092" s="1" t="s">
        <v>29</v>
      </c>
      <c r="E2092" s="1" t="s">
        <v>30</v>
      </c>
      <c r="F2092" s="1" t="s">
        <v>41</v>
      </c>
      <c r="G2092" s="1" t="s">
        <v>176</v>
      </c>
    </row>
    <row r="2093" spans="1:7" x14ac:dyDescent="0.25">
      <c r="A2093" s="1" t="s">
        <v>173</v>
      </c>
      <c r="B2093" s="1" t="s">
        <v>382</v>
      </c>
      <c r="C2093" s="1" t="s">
        <v>429</v>
      </c>
      <c r="D2093" s="1" t="s">
        <v>29</v>
      </c>
      <c r="E2093" s="1" t="s">
        <v>30</v>
      </c>
      <c r="F2093" s="1" t="s">
        <v>41</v>
      </c>
      <c r="G2093" s="1" t="s">
        <v>176</v>
      </c>
    </row>
    <row r="2094" spans="1:7" x14ac:dyDescent="0.25">
      <c r="A2094" s="1" t="s">
        <v>173</v>
      </c>
      <c r="B2094" s="1" t="s">
        <v>382</v>
      </c>
      <c r="C2094" s="1" t="s">
        <v>430</v>
      </c>
      <c r="D2094" s="1" t="s">
        <v>29</v>
      </c>
      <c r="E2094" s="1" t="s">
        <v>30</v>
      </c>
      <c r="F2094" s="1" t="s">
        <v>41</v>
      </c>
      <c r="G2094" s="1" t="s">
        <v>176</v>
      </c>
    </row>
    <row r="2095" spans="1:7" x14ac:dyDescent="0.25">
      <c r="A2095" s="1" t="s">
        <v>173</v>
      </c>
      <c r="B2095" s="1" t="s">
        <v>382</v>
      </c>
      <c r="C2095" s="1" t="s">
        <v>431</v>
      </c>
      <c r="D2095" s="1" t="s">
        <v>29</v>
      </c>
      <c r="E2095" s="1" t="s">
        <v>30</v>
      </c>
      <c r="F2095" s="1" t="s">
        <v>41</v>
      </c>
      <c r="G2095" s="1" t="s">
        <v>176</v>
      </c>
    </row>
    <row r="2096" spans="1:7" x14ac:dyDescent="0.25">
      <c r="A2096" s="1" t="s">
        <v>173</v>
      </c>
      <c r="B2096" s="1" t="s">
        <v>382</v>
      </c>
      <c r="C2096" s="1" t="s">
        <v>432</v>
      </c>
      <c r="D2096" s="1" t="s">
        <v>29</v>
      </c>
      <c r="E2096" s="1" t="s">
        <v>30</v>
      </c>
      <c r="F2096" s="1" t="s">
        <v>41</v>
      </c>
      <c r="G2096" s="1" t="s">
        <v>176</v>
      </c>
    </row>
    <row r="2097" spans="1:7" x14ac:dyDescent="0.25">
      <c r="A2097" s="1" t="s">
        <v>173</v>
      </c>
      <c r="B2097" s="1" t="s">
        <v>382</v>
      </c>
      <c r="C2097" s="1" t="s">
        <v>433</v>
      </c>
      <c r="D2097" s="1" t="s">
        <v>29</v>
      </c>
      <c r="E2097" s="1" t="s">
        <v>30</v>
      </c>
      <c r="F2097" s="1" t="s">
        <v>41</v>
      </c>
      <c r="G2097" s="1" t="s">
        <v>176</v>
      </c>
    </row>
    <row r="2098" spans="1:7" x14ac:dyDescent="0.25">
      <c r="A2098" s="1" t="s">
        <v>173</v>
      </c>
      <c r="B2098" s="1" t="s">
        <v>382</v>
      </c>
      <c r="C2098" s="1" t="s">
        <v>434</v>
      </c>
      <c r="D2098" s="1" t="s">
        <v>29</v>
      </c>
      <c r="E2098" s="1" t="s">
        <v>30</v>
      </c>
      <c r="F2098" s="1" t="s">
        <v>41</v>
      </c>
      <c r="G2098" s="1" t="s">
        <v>176</v>
      </c>
    </row>
    <row r="2099" spans="1:7" x14ac:dyDescent="0.25">
      <c r="A2099" s="1" t="s">
        <v>173</v>
      </c>
      <c r="B2099" s="1" t="s">
        <v>382</v>
      </c>
      <c r="C2099" s="1" t="s">
        <v>435</v>
      </c>
      <c r="D2099" s="1" t="s">
        <v>29</v>
      </c>
      <c r="E2099" s="1" t="s">
        <v>30</v>
      </c>
      <c r="F2099" s="1" t="s">
        <v>41</v>
      </c>
      <c r="G2099" s="1" t="s">
        <v>176</v>
      </c>
    </row>
    <row r="2100" spans="1:7" x14ac:dyDescent="0.25">
      <c r="A2100" s="1" t="s">
        <v>173</v>
      </c>
      <c r="B2100" s="1" t="s">
        <v>382</v>
      </c>
      <c r="C2100" s="1" t="s">
        <v>436</v>
      </c>
      <c r="D2100" s="1" t="s">
        <v>29</v>
      </c>
      <c r="E2100" s="1" t="s">
        <v>30</v>
      </c>
      <c r="F2100" s="1" t="s">
        <v>41</v>
      </c>
      <c r="G2100" s="1" t="s">
        <v>176</v>
      </c>
    </row>
    <row r="2101" spans="1:7" x14ac:dyDescent="0.25">
      <c r="A2101" s="1" t="s">
        <v>173</v>
      </c>
      <c r="B2101" s="1" t="s">
        <v>382</v>
      </c>
      <c r="C2101" s="1" t="s">
        <v>437</v>
      </c>
      <c r="D2101" s="1" t="s">
        <v>29</v>
      </c>
      <c r="E2101" s="1" t="s">
        <v>30</v>
      </c>
      <c r="F2101" s="1" t="s">
        <v>41</v>
      </c>
      <c r="G2101" s="1" t="s">
        <v>176</v>
      </c>
    </row>
    <row r="2102" spans="1:7" x14ac:dyDescent="0.25">
      <c r="A2102" s="1" t="s">
        <v>173</v>
      </c>
      <c r="B2102" s="1" t="s">
        <v>382</v>
      </c>
      <c r="C2102" s="1" t="s">
        <v>438</v>
      </c>
      <c r="D2102" s="1" t="s">
        <v>29</v>
      </c>
      <c r="E2102" s="1" t="s">
        <v>30</v>
      </c>
      <c r="F2102" s="1" t="s">
        <v>41</v>
      </c>
      <c r="G2102" s="1" t="s">
        <v>176</v>
      </c>
    </row>
    <row r="2103" spans="1:7" x14ac:dyDescent="0.25">
      <c r="A2103" s="1" t="s">
        <v>173</v>
      </c>
      <c r="B2103" s="1" t="s">
        <v>382</v>
      </c>
      <c r="C2103" s="1" t="s">
        <v>439</v>
      </c>
      <c r="D2103" s="1" t="s">
        <v>29</v>
      </c>
      <c r="E2103" s="1" t="s">
        <v>30</v>
      </c>
      <c r="F2103" s="1" t="s">
        <v>41</v>
      </c>
      <c r="G2103" s="1" t="s">
        <v>176</v>
      </c>
    </row>
    <row r="2104" spans="1:7" x14ac:dyDescent="0.25">
      <c r="A2104" s="1" t="s">
        <v>173</v>
      </c>
      <c r="B2104" s="1" t="s">
        <v>382</v>
      </c>
      <c r="C2104" s="1" t="s">
        <v>440</v>
      </c>
      <c r="D2104" s="1" t="s">
        <v>29</v>
      </c>
      <c r="E2104" s="1" t="s">
        <v>30</v>
      </c>
      <c r="F2104" s="1" t="s">
        <v>41</v>
      </c>
      <c r="G2104" s="1" t="s">
        <v>176</v>
      </c>
    </row>
    <row r="2105" spans="1:7" x14ac:dyDescent="0.25">
      <c r="A2105" s="1" t="s">
        <v>173</v>
      </c>
      <c r="B2105" s="1" t="s">
        <v>382</v>
      </c>
      <c r="C2105" s="1" t="s">
        <v>441</v>
      </c>
      <c r="D2105" s="1" t="s">
        <v>29</v>
      </c>
      <c r="E2105" s="1" t="s">
        <v>30</v>
      </c>
      <c r="F2105" s="1" t="s">
        <v>41</v>
      </c>
      <c r="G2105" s="1" t="s">
        <v>176</v>
      </c>
    </row>
    <row r="2106" spans="1:7" x14ac:dyDescent="0.25">
      <c r="A2106" s="1" t="s">
        <v>173</v>
      </c>
      <c r="B2106" s="1" t="s">
        <v>382</v>
      </c>
      <c r="C2106" s="1" t="s">
        <v>442</v>
      </c>
      <c r="D2106" s="1" t="s">
        <v>29</v>
      </c>
      <c r="E2106" s="1" t="s">
        <v>30</v>
      </c>
      <c r="F2106" s="1" t="s">
        <v>41</v>
      </c>
      <c r="G2106" s="1" t="s">
        <v>176</v>
      </c>
    </row>
    <row r="2107" spans="1:7" x14ac:dyDescent="0.25">
      <c r="A2107" s="1" t="s">
        <v>173</v>
      </c>
      <c r="B2107" s="1" t="s">
        <v>382</v>
      </c>
      <c r="C2107" s="1" t="s">
        <v>443</v>
      </c>
      <c r="D2107" s="1" t="s">
        <v>29</v>
      </c>
      <c r="E2107" s="1" t="s">
        <v>30</v>
      </c>
      <c r="F2107" s="1" t="s">
        <v>41</v>
      </c>
      <c r="G2107" s="1" t="s">
        <v>176</v>
      </c>
    </row>
    <row r="2108" spans="1:7" x14ac:dyDescent="0.25">
      <c r="A2108" s="1" t="s">
        <v>173</v>
      </c>
      <c r="B2108" s="1" t="s">
        <v>382</v>
      </c>
      <c r="C2108" s="1" t="s">
        <v>444</v>
      </c>
      <c r="D2108" s="1" t="s">
        <v>29</v>
      </c>
      <c r="E2108" s="1" t="s">
        <v>30</v>
      </c>
      <c r="F2108" s="1" t="s">
        <v>41</v>
      </c>
      <c r="G2108" s="1" t="s">
        <v>176</v>
      </c>
    </row>
    <row r="2109" spans="1:7" x14ac:dyDescent="0.25">
      <c r="A2109" s="1" t="s">
        <v>173</v>
      </c>
      <c r="B2109" s="1" t="s">
        <v>382</v>
      </c>
      <c r="C2109" s="1" t="s">
        <v>445</v>
      </c>
      <c r="D2109" s="1" t="s">
        <v>29</v>
      </c>
      <c r="E2109" s="1" t="s">
        <v>30</v>
      </c>
      <c r="F2109" s="1" t="s">
        <v>41</v>
      </c>
      <c r="G2109" s="1" t="s">
        <v>176</v>
      </c>
    </row>
    <row r="2110" spans="1:7" x14ac:dyDescent="0.25">
      <c r="A2110" s="1" t="s">
        <v>173</v>
      </c>
      <c r="B2110" s="1" t="s">
        <v>382</v>
      </c>
      <c r="C2110" s="1" t="s">
        <v>446</v>
      </c>
      <c r="D2110" s="1" t="s">
        <v>29</v>
      </c>
      <c r="E2110" s="1" t="s">
        <v>30</v>
      </c>
      <c r="F2110" s="1" t="s">
        <v>41</v>
      </c>
      <c r="G2110" s="1" t="s">
        <v>176</v>
      </c>
    </row>
    <row r="2111" spans="1:7" x14ac:dyDescent="0.25">
      <c r="A2111" s="1" t="s">
        <v>173</v>
      </c>
      <c r="B2111" s="1" t="s">
        <v>382</v>
      </c>
      <c r="C2111" s="1" t="s">
        <v>447</v>
      </c>
      <c r="D2111" s="1" t="s">
        <v>29</v>
      </c>
      <c r="E2111" s="1" t="s">
        <v>30</v>
      </c>
      <c r="F2111" s="1" t="s">
        <v>41</v>
      </c>
      <c r="G2111" s="1" t="s">
        <v>176</v>
      </c>
    </row>
    <row r="2112" spans="1:7" x14ac:dyDescent="0.25">
      <c r="A2112" s="1" t="s">
        <v>173</v>
      </c>
      <c r="B2112" s="1" t="s">
        <v>382</v>
      </c>
      <c r="C2112" s="1" t="s">
        <v>448</v>
      </c>
      <c r="D2112" s="1" t="s">
        <v>29</v>
      </c>
      <c r="E2112" s="1" t="s">
        <v>30</v>
      </c>
      <c r="F2112" s="1" t="s">
        <v>41</v>
      </c>
      <c r="G2112" s="1" t="s">
        <v>176</v>
      </c>
    </row>
    <row r="2113" spans="1:7" x14ac:dyDescent="0.25">
      <c r="A2113" s="1" t="s">
        <v>173</v>
      </c>
      <c r="B2113" s="1" t="s">
        <v>382</v>
      </c>
      <c r="C2113" s="1" t="s">
        <v>449</v>
      </c>
      <c r="D2113" s="1" t="s">
        <v>29</v>
      </c>
      <c r="E2113" s="1" t="s">
        <v>30</v>
      </c>
      <c r="F2113" s="1" t="s">
        <v>41</v>
      </c>
      <c r="G2113" s="1" t="s">
        <v>176</v>
      </c>
    </row>
    <row r="2114" spans="1:7" x14ac:dyDescent="0.25">
      <c r="A2114" s="1" t="s">
        <v>173</v>
      </c>
      <c r="B2114" s="1" t="s">
        <v>382</v>
      </c>
      <c r="C2114" s="1" t="s">
        <v>450</v>
      </c>
      <c r="D2114" s="1" t="s">
        <v>29</v>
      </c>
      <c r="E2114" s="1" t="s">
        <v>30</v>
      </c>
      <c r="F2114" s="1" t="s">
        <v>41</v>
      </c>
      <c r="G2114" s="1" t="s">
        <v>176</v>
      </c>
    </row>
    <row r="2115" spans="1:7" x14ac:dyDescent="0.25">
      <c r="A2115" s="1" t="s">
        <v>173</v>
      </c>
      <c r="B2115" s="1" t="s">
        <v>382</v>
      </c>
      <c r="C2115" s="1" t="s">
        <v>451</v>
      </c>
      <c r="D2115" s="1" t="s">
        <v>29</v>
      </c>
      <c r="E2115" s="1" t="s">
        <v>30</v>
      </c>
      <c r="F2115" s="1" t="s">
        <v>41</v>
      </c>
      <c r="G2115" s="1" t="s">
        <v>176</v>
      </c>
    </row>
    <row r="2116" spans="1:7" x14ac:dyDescent="0.25">
      <c r="A2116" s="1" t="s">
        <v>173</v>
      </c>
      <c r="B2116" s="1" t="s">
        <v>382</v>
      </c>
      <c r="C2116" s="1" t="s">
        <v>462</v>
      </c>
      <c r="D2116" s="1" t="s">
        <v>29</v>
      </c>
      <c r="E2116" s="1" t="s">
        <v>30</v>
      </c>
      <c r="F2116" s="1" t="s">
        <v>41</v>
      </c>
      <c r="G2116" s="1" t="s">
        <v>176</v>
      </c>
    </row>
    <row r="2117" spans="1:7" x14ac:dyDescent="0.25">
      <c r="A2117" s="1" t="s">
        <v>173</v>
      </c>
      <c r="B2117" s="1" t="s">
        <v>382</v>
      </c>
      <c r="C2117" s="1" t="s">
        <v>463</v>
      </c>
      <c r="D2117" s="1" t="s">
        <v>29</v>
      </c>
      <c r="E2117" s="1" t="s">
        <v>30</v>
      </c>
      <c r="F2117" s="1" t="s">
        <v>41</v>
      </c>
      <c r="G2117" s="1" t="s">
        <v>176</v>
      </c>
    </row>
    <row r="2118" spans="1:7" x14ac:dyDescent="0.25">
      <c r="A2118" s="1" t="s">
        <v>173</v>
      </c>
      <c r="B2118" s="1" t="s">
        <v>382</v>
      </c>
      <c r="C2118" s="1" t="s">
        <v>467</v>
      </c>
      <c r="D2118" s="1" t="s">
        <v>29</v>
      </c>
      <c r="E2118" s="1" t="s">
        <v>30</v>
      </c>
      <c r="F2118" s="1" t="s">
        <v>41</v>
      </c>
      <c r="G2118" s="1" t="s">
        <v>176</v>
      </c>
    </row>
    <row r="2119" spans="1:7" x14ac:dyDescent="0.25">
      <c r="A2119" s="1" t="s">
        <v>173</v>
      </c>
      <c r="B2119" s="1" t="s">
        <v>382</v>
      </c>
      <c r="C2119" s="1" t="s">
        <v>468</v>
      </c>
      <c r="D2119" s="1" t="s">
        <v>29</v>
      </c>
      <c r="E2119" s="1" t="s">
        <v>30</v>
      </c>
      <c r="F2119" s="1" t="s">
        <v>41</v>
      </c>
      <c r="G2119" s="1" t="s">
        <v>176</v>
      </c>
    </row>
    <row r="2120" spans="1:7" x14ac:dyDescent="0.25">
      <c r="A2120" s="1" t="s">
        <v>173</v>
      </c>
      <c r="B2120" s="1" t="s">
        <v>382</v>
      </c>
      <c r="C2120" s="1" t="s">
        <v>469</v>
      </c>
      <c r="D2120" s="1" t="s">
        <v>29</v>
      </c>
      <c r="E2120" s="1" t="s">
        <v>30</v>
      </c>
      <c r="F2120" s="1" t="s">
        <v>41</v>
      </c>
      <c r="G2120" s="1" t="s">
        <v>176</v>
      </c>
    </row>
    <row r="2121" spans="1:7" x14ac:dyDescent="0.25">
      <c r="A2121" s="1" t="s">
        <v>173</v>
      </c>
      <c r="B2121" s="1" t="s">
        <v>382</v>
      </c>
      <c r="C2121" s="1" t="s">
        <v>470</v>
      </c>
      <c r="D2121" s="1" t="s">
        <v>29</v>
      </c>
      <c r="E2121" s="1" t="s">
        <v>30</v>
      </c>
      <c r="F2121" s="1" t="s">
        <v>41</v>
      </c>
      <c r="G2121" s="1" t="s">
        <v>176</v>
      </c>
    </row>
    <row r="2122" spans="1:7" x14ac:dyDescent="0.25">
      <c r="A2122" s="1" t="s">
        <v>173</v>
      </c>
      <c r="B2122" s="1" t="s">
        <v>382</v>
      </c>
      <c r="C2122" s="1" t="s">
        <v>471</v>
      </c>
      <c r="D2122" s="1" t="s">
        <v>29</v>
      </c>
      <c r="E2122" s="1" t="s">
        <v>30</v>
      </c>
      <c r="F2122" s="1" t="s">
        <v>41</v>
      </c>
      <c r="G2122" s="1" t="s">
        <v>176</v>
      </c>
    </row>
    <row r="2123" spans="1:7" x14ac:dyDescent="0.25">
      <c r="A2123" s="1" t="s">
        <v>173</v>
      </c>
      <c r="B2123" s="1" t="s">
        <v>382</v>
      </c>
      <c r="C2123" s="1" t="s">
        <v>479</v>
      </c>
      <c r="D2123" s="1" t="s">
        <v>29</v>
      </c>
      <c r="E2123" s="1" t="s">
        <v>30</v>
      </c>
      <c r="F2123" s="1" t="s">
        <v>41</v>
      </c>
      <c r="G2123" s="1" t="s">
        <v>176</v>
      </c>
    </row>
    <row r="2124" spans="1:7" x14ac:dyDescent="0.25">
      <c r="A2124" s="1" t="s">
        <v>173</v>
      </c>
      <c r="B2124" s="1" t="s">
        <v>382</v>
      </c>
      <c r="C2124" s="1" t="s">
        <v>480</v>
      </c>
      <c r="D2124" s="1" t="s">
        <v>29</v>
      </c>
      <c r="E2124" s="1" t="s">
        <v>30</v>
      </c>
      <c r="F2124" s="1" t="s">
        <v>41</v>
      </c>
      <c r="G2124" s="1" t="s">
        <v>176</v>
      </c>
    </row>
    <row r="2125" spans="1:7" x14ac:dyDescent="0.25">
      <c r="A2125" s="1" t="s">
        <v>173</v>
      </c>
      <c r="B2125" s="1" t="s">
        <v>382</v>
      </c>
      <c r="C2125" s="1" t="s">
        <v>498</v>
      </c>
      <c r="D2125" s="1" t="s">
        <v>29</v>
      </c>
      <c r="E2125" s="1" t="s">
        <v>30</v>
      </c>
      <c r="F2125" s="1" t="s">
        <v>41</v>
      </c>
      <c r="G2125" s="1" t="s">
        <v>176</v>
      </c>
    </row>
    <row r="2126" spans="1:7" x14ac:dyDescent="0.25">
      <c r="A2126" s="1" t="s">
        <v>173</v>
      </c>
      <c r="B2126" s="1" t="s">
        <v>382</v>
      </c>
      <c r="C2126" s="1" t="s">
        <v>500</v>
      </c>
      <c r="D2126" s="1" t="s">
        <v>29</v>
      </c>
      <c r="E2126" s="1" t="s">
        <v>30</v>
      </c>
      <c r="F2126" s="1" t="s">
        <v>41</v>
      </c>
      <c r="G2126" s="1" t="s">
        <v>176</v>
      </c>
    </row>
    <row r="2127" spans="1:7" x14ac:dyDescent="0.25">
      <c r="A2127" s="1" t="s">
        <v>173</v>
      </c>
      <c r="B2127" s="1" t="s">
        <v>382</v>
      </c>
      <c r="C2127" s="1" t="s">
        <v>508</v>
      </c>
      <c r="D2127" s="1" t="s">
        <v>29</v>
      </c>
      <c r="E2127" s="1" t="s">
        <v>30</v>
      </c>
      <c r="F2127" s="1" t="s">
        <v>41</v>
      </c>
      <c r="G2127" s="1" t="s">
        <v>176</v>
      </c>
    </row>
    <row r="2128" spans="1:7" x14ac:dyDescent="0.25">
      <c r="A2128" s="1" t="s">
        <v>173</v>
      </c>
      <c r="B2128" s="1" t="s">
        <v>382</v>
      </c>
      <c r="C2128" s="1" t="s">
        <v>509</v>
      </c>
      <c r="D2128" s="1" t="s">
        <v>29</v>
      </c>
      <c r="E2128" s="1" t="s">
        <v>30</v>
      </c>
      <c r="F2128" s="1" t="s">
        <v>41</v>
      </c>
      <c r="G2128" s="1" t="s">
        <v>176</v>
      </c>
    </row>
    <row r="2129" spans="1:7" x14ac:dyDescent="0.25">
      <c r="A2129" s="1" t="s">
        <v>173</v>
      </c>
      <c r="B2129" s="1" t="s">
        <v>382</v>
      </c>
      <c r="C2129" s="1" t="s">
        <v>515</v>
      </c>
      <c r="D2129" s="1" t="s">
        <v>29</v>
      </c>
      <c r="E2129" s="1" t="s">
        <v>30</v>
      </c>
      <c r="F2129" s="1" t="s">
        <v>41</v>
      </c>
      <c r="G2129" s="1" t="s">
        <v>176</v>
      </c>
    </row>
    <row r="2130" spans="1:7" x14ac:dyDescent="0.25">
      <c r="A2130" s="1" t="s">
        <v>173</v>
      </c>
      <c r="B2130" s="1" t="s">
        <v>382</v>
      </c>
      <c r="C2130" s="1" t="s">
        <v>517</v>
      </c>
      <c r="D2130" s="1" t="s">
        <v>29</v>
      </c>
      <c r="E2130" s="1" t="s">
        <v>30</v>
      </c>
      <c r="F2130" s="1" t="s">
        <v>41</v>
      </c>
      <c r="G2130" s="1" t="s">
        <v>176</v>
      </c>
    </row>
    <row r="2131" spans="1:7" x14ac:dyDescent="0.25">
      <c r="A2131" s="1" t="s">
        <v>173</v>
      </c>
      <c r="B2131" s="1" t="s">
        <v>382</v>
      </c>
      <c r="C2131" s="1" t="s">
        <v>518</v>
      </c>
      <c r="D2131" s="1" t="s">
        <v>29</v>
      </c>
      <c r="E2131" s="1" t="s">
        <v>30</v>
      </c>
      <c r="F2131" s="1" t="s">
        <v>41</v>
      </c>
      <c r="G2131" s="1" t="s">
        <v>176</v>
      </c>
    </row>
    <row r="2132" spans="1:7" x14ac:dyDescent="0.25">
      <c r="A2132" s="1" t="s">
        <v>173</v>
      </c>
      <c r="B2132" s="1" t="s">
        <v>382</v>
      </c>
      <c r="C2132" s="1" t="s">
        <v>519</v>
      </c>
      <c r="D2132" s="1" t="s">
        <v>29</v>
      </c>
      <c r="E2132" s="1" t="s">
        <v>30</v>
      </c>
      <c r="F2132" s="1" t="s">
        <v>41</v>
      </c>
      <c r="G2132" s="1" t="s">
        <v>176</v>
      </c>
    </row>
    <row r="2133" spans="1:7" x14ac:dyDescent="0.25">
      <c r="A2133" s="1" t="s">
        <v>173</v>
      </c>
      <c r="B2133" s="1" t="s">
        <v>382</v>
      </c>
      <c r="C2133" s="1" t="s">
        <v>520</v>
      </c>
      <c r="D2133" s="1" t="s">
        <v>29</v>
      </c>
      <c r="E2133" s="1" t="s">
        <v>30</v>
      </c>
      <c r="F2133" s="1" t="s">
        <v>41</v>
      </c>
      <c r="G2133" s="1" t="s">
        <v>176</v>
      </c>
    </row>
    <row r="2134" spans="1:7" x14ac:dyDescent="0.25">
      <c r="A2134" s="1" t="s">
        <v>173</v>
      </c>
      <c r="B2134" s="1" t="s">
        <v>382</v>
      </c>
      <c r="C2134" s="1" t="s">
        <v>521</v>
      </c>
      <c r="D2134" s="1" t="s">
        <v>29</v>
      </c>
      <c r="E2134" s="1" t="s">
        <v>30</v>
      </c>
      <c r="F2134" s="1" t="s">
        <v>41</v>
      </c>
      <c r="G2134" s="1" t="s">
        <v>176</v>
      </c>
    </row>
    <row r="2135" spans="1:7" x14ac:dyDescent="0.25">
      <c r="A2135" s="1" t="s">
        <v>173</v>
      </c>
      <c r="B2135" s="1" t="s">
        <v>382</v>
      </c>
      <c r="C2135" s="1" t="s">
        <v>522</v>
      </c>
      <c r="D2135" s="1" t="s">
        <v>29</v>
      </c>
      <c r="E2135" s="1" t="s">
        <v>30</v>
      </c>
      <c r="F2135" s="1" t="s">
        <v>41</v>
      </c>
      <c r="G2135" s="1" t="s">
        <v>176</v>
      </c>
    </row>
    <row r="2136" spans="1:7" x14ac:dyDescent="0.25">
      <c r="A2136" s="1" t="s">
        <v>173</v>
      </c>
      <c r="B2136" s="1" t="s">
        <v>382</v>
      </c>
      <c r="C2136" s="1" t="s">
        <v>523</v>
      </c>
      <c r="D2136" s="1" t="s">
        <v>29</v>
      </c>
      <c r="E2136" s="1" t="s">
        <v>30</v>
      </c>
      <c r="F2136" s="1" t="s">
        <v>41</v>
      </c>
      <c r="G2136" s="1" t="s">
        <v>176</v>
      </c>
    </row>
    <row r="2137" spans="1:7" x14ac:dyDescent="0.25">
      <c r="A2137" s="1" t="s">
        <v>173</v>
      </c>
      <c r="B2137" s="1" t="s">
        <v>382</v>
      </c>
      <c r="C2137" s="1" t="s">
        <v>531</v>
      </c>
      <c r="D2137" s="1" t="s">
        <v>29</v>
      </c>
      <c r="E2137" s="1" t="s">
        <v>30</v>
      </c>
      <c r="F2137" s="1" t="s">
        <v>41</v>
      </c>
      <c r="G2137" s="1" t="s">
        <v>176</v>
      </c>
    </row>
    <row r="2138" spans="1:7" x14ac:dyDescent="0.25">
      <c r="A2138" s="1" t="s">
        <v>173</v>
      </c>
      <c r="B2138" s="1" t="s">
        <v>382</v>
      </c>
      <c r="C2138" s="1" t="s">
        <v>539</v>
      </c>
      <c r="D2138" s="1" t="s">
        <v>29</v>
      </c>
      <c r="E2138" s="1" t="s">
        <v>30</v>
      </c>
      <c r="F2138" s="1" t="s">
        <v>41</v>
      </c>
      <c r="G2138" s="1" t="s">
        <v>176</v>
      </c>
    </row>
    <row r="2139" spans="1:7" x14ac:dyDescent="0.25">
      <c r="A2139" s="1" t="s">
        <v>173</v>
      </c>
      <c r="B2139" s="1" t="s">
        <v>382</v>
      </c>
      <c r="C2139" s="1" t="s">
        <v>540</v>
      </c>
      <c r="D2139" s="1" t="s">
        <v>29</v>
      </c>
      <c r="E2139" s="1" t="s">
        <v>30</v>
      </c>
      <c r="F2139" s="1" t="s">
        <v>41</v>
      </c>
      <c r="G2139" s="1" t="s">
        <v>176</v>
      </c>
    </row>
    <row r="2140" spans="1:7" x14ac:dyDescent="0.25">
      <c r="A2140" s="1" t="s">
        <v>173</v>
      </c>
      <c r="B2140" s="1" t="s">
        <v>382</v>
      </c>
      <c r="C2140" s="1" t="s">
        <v>543</v>
      </c>
      <c r="D2140" s="1" t="s">
        <v>29</v>
      </c>
      <c r="E2140" s="1" t="s">
        <v>30</v>
      </c>
      <c r="F2140" s="1" t="s">
        <v>41</v>
      </c>
      <c r="G2140" s="1" t="s">
        <v>176</v>
      </c>
    </row>
    <row r="2141" spans="1:7" x14ac:dyDescent="0.25">
      <c r="A2141" s="1" t="s">
        <v>173</v>
      </c>
      <c r="B2141" s="1" t="s">
        <v>382</v>
      </c>
      <c r="C2141" s="1" t="s">
        <v>545</v>
      </c>
      <c r="D2141" s="1" t="s">
        <v>29</v>
      </c>
      <c r="E2141" s="1" t="s">
        <v>30</v>
      </c>
      <c r="F2141" s="1" t="s">
        <v>41</v>
      </c>
      <c r="G2141" s="1" t="s">
        <v>176</v>
      </c>
    </row>
    <row r="2142" spans="1:7" x14ac:dyDescent="0.25">
      <c r="A2142" s="1" t="s">
        <v>173</v>
      </c>
      <c r="B2142" s="1" t="s">
        <v>382</v>
      </c>
      <c r="C2142" s="1" t="s">
        <v>547</v>
      </c>
      <c r="D2142" s="1" t="s">
        <v>29</v>
      </c>
      <c r="E2142" s="1" t="s">
        <v>30</v>
      </c>
      <c r="F2142" s="1" t="s">
        <v>41</v>
      </c>
      <c r="G2142" s="1" t="s">
        <v>176</v>
      </c>
    </row>
    <row r="2143" spans="1:7" x14ac:dyDescent="0.25">
      <c r="A2143" s="1" t="s">
        <v>173</v>
      </c>
      <c r="B2143" s="1" t="s">
        <v>382</v>
      </c>
      <c r="C2143" s="1" t="s">
        <v>557</v>
      </c>
      <c r="D2143" s="1" t="s">
        <v>29</v>
      </c>
      <c r="E2143" s="1" t="s">
        <v>30</v>
      </c>
      <c r="F2143" s="1" t="s">
        <v>41</v>
      </c>
      <c r="G2143" s="1" t="s">
        <v>176</v>
      </c>
    </row>
    <row r="2144" spans="1:7" x14ac:dyDescent="0.25">
      <c r="A2144" s="1" t="s">
        <v>173</v>
      </c>
      <c r="B2144" s="1" t="s">
        <v>382</v>
      </c>
      <c r="C2144" s="1" t="s">
        <v>558</v>
      </c>
      <c r="D2144" s="1" t="s">
        <v>29</v>
      </c>
      <c r="E2144" s="1" t="s">
        <v>30</v>
      </c>
      <c r="F2144" s="1" t="s">
        <v>41</v>
      </c>
      <c r="G2144" s="1" t="s">
        <v>176</v>
      </c>
    </row>
    <row r="2145" spans="1:7" x14ac:dyDescent="0.25">
      <c r="A2145" s="1" t="s">
        <v>173</v>
      </c>
      <c r="B2145" s="1" t="s">
        <v>382</v>
      </c>
      <c r="C2145" s="1" t="s">
        <v>559</v>
      </c>
      <c r="D2145" s="1" t="s">
        <v>29</v>
      </c>
      <c r="E2145" s="1" t="s">
        <v>30</v>
      </c>
      <c r="F2145" s="1" t="s">
        <v>41</v>
      </c>
      <c r="G2145" s="1" t="s">
        <v>176</v>
      </c>
    </row>
    <row r="2146" spans="1:7" x14ac:dyDescent="0.25">
      <c r="A2146" s="1" t="s">
        <v>173</v>
      </c>
      <c r="B2146" s="1" t="s">
        <v>382</v>
      </c>
      <c r="C2146" s="1" t="s">
        <v>560</v>
      </c>
      <c r="D2146" s="1" t="s">
        <v>29</v>
      </c>
      <c r="E2146" s="1" t="s">
        <v>30</v>
      </c>
      <c r="F2146" s="1" t="s">
        <v>41</v>
      </c>
      <c r="G2146" s="1" t="s">
        <v>176</v>
      </c>
    </row>
    <row r="2147" spans="1:7" x14ac:dyDescent="0.25">
      <c r="A2147" s="1" t="s">
        <v>173</v>
      </c>
      <c r="B2147" s="1" t="s">
        <v>382</v>
      </c>
      <c r="C2147" s="1" t="s">
        <v>726</v>
      </c>
      <c r="D2147" s="1" t="s">
        <v>29</v>
      </c>
      <c r="E2147" s="1" t="s">
        <v>30</v>
      </c>
      <c r="F2147" s="1" t="s">
        <v>41</v>
      </c>
      <c r="G2147" s="1" t="s">
        <v>176</v>
      </c>
    </row>
    <row r="2148" spans="1:7" x14ac:dyDescent="0.25">
      <c r="A2148" s="1" t="s">
        <v>173</v>
      </c>
      <c r="B2148" s="1" t="s">
        <v>382</v>
      </c>
      <c r="C2148" s="1" t="s">
        <v>727</v>
      </c>
      <c r="D2148" s="1" t="s">
        <v>29</v>
      </c>
      <c r="E2148" s="1" t="s">
        <v>30</v>
      </c>
      <c r="F2148" s="1" t="s">
        <v>41</v>
      </c>
      <c r="G2148" s="1" t="s">
        <v>176</v>
      </c>
    </row>
    <row r="2149" spans="1:7" x14ac:dyDescent="0.25">
      <c r="A2149" s="1" t="s">
        <v>173</v>
      </c>
      <c r="B2149" s="1" t="s">
        <v>382</v>
      </c>
      <c r="C2149" s="1" t="s">
        <v>728</v>
      </c>
      <c r="D2149" s="1" t="s">
        <v>29</v>
      </c>
      <c r="E2149" s="1" t="s">
        <v>30</v>
      </c>
      <c r="F2149" s="1" t="s">
        <v>41</v>
      </c>
      <c r="G2149" s="1" t="s">
        <v>176</v>
      </c>
    </row>
    <row r="2150" spans="1:7" x14ac:dyDescent="0.25">
      <c r="A2150" s="1" t="s">
        <v>173</v>
      </c>
      <c r="B2150" s="1" t="s">
        <v>382</v>
      </c>
      <c r="C2150" s="1" t="s">
        <v>729</v>
      </c>
      <c r="D2150" s="1" t="s">
        <v>29</v>
      </c>
      <c r="E2150" s="1" t="s">
        <v>30</v>
      </c>
      <c r="F2150" s="1" t="s">
        <v>41</v>
      </c>
      <c r="G2150" s="1" t="s">
        <v>176</v>
      </c>
    </row>
    <row r="2151" spans="1:7" x14ac:dyDescent="0.25">
      <c r="A2151" s="1" t="s">
        <v>173</v>
      </c>
      <c r="B2151" s="1" t="s">
        <v>382</v>
      </c>
      <c r="C2151" s="1" t="s">
        <v>730</v>
      </c>
      <c r="D2151" s="1" t="s">
        <v>29</v>
      </c>
      <c r="E2151" s="1" t="s">
        <v>30</v>
      </c>
      <c r="F2151" s="1" t="s">
        <v>41</v>
      </c>
      <c r="G2151" s="1" t="s">
        <v>176</v>
      </c>
    </row>
    <row r="2152" spans="1:7" x14ac:dyDescent="0.25">
      <c r="A2152" s="1" t="s">
        <v>173</v>
      </c>
      <c r="B2152" s="1" t="s">
        <v>382</v>
      </c>
      <c r="C2152" s="1" t="s">
        <v>731</v>
      </c>
      <c r="D2152" s="1" t="s">
        <v>29</v>
      </c>
      <c r="E2152" s="1" t="s">
        <v>30</v>
      </c>
      <c r="F2152" s="1" t="s">
        <v>41</v>
      </c>
      <c r="G2152" s="1" t="s">
        <v>176</v>
      </c>
    </row>
    <row r="2153" spans="1:7" x14ac:dyDescent="0.25">
      <c r="A2153" s="1" t="s">
        <v>173</v>
      </c>
      <c r="B2153" s="1" t="s">
        <v>382</v>
      </c>
      <c r="C2153" s="1" t="s">
        <v>732</v>
      </c>
      <c r="D2153" s="1" t="s">
        <v>29</v>
      </c>
      <c r="E2153" s="1" t="s">
        <v>30</v>
      </c>
      <c r="F2153" s="1" t="s">
        <v>41</v>
      </c>
      <c r="G2153" s="1" t="s">
        <v>176</v>
      </c>
    </row>
    <row r="2154" spans="1:7" x14ac:dyDescent="0.25">
      <c r="A2154" s="1" t="s">
        <v>173</v>
      </c>
      <c r="B2154" s="1" t="s">
        <v>382</v>
      </c>
      <c r="C2154" s="1" t="s">
        <v>733</v>
      </c>
      <c r="D2154" s="1" t="s">
        <v>29</v>
      </c>
      <c r="E2154" s="1" t="s">
        <v>30</v>
      </c>
      <c r="F2154" s="1" t="s">
        <v>41</v>
      </c>
      <c r="G2154" s="1" t="s">
        <v>176</v>
      </c>
    </row>
    <row r="2155" spans="1:7" x14ac:dyDescent="0.25">
      <c r="A2155" s="1" t="s">
        <v>173</v>
      </c>
      <c r="B2155" s="1" t="s">
        <v>382</v>
      </c>
      <c r="C2155" s="1" t="s">
        <v>734</v>
      </c>
      <c r="D2155" s="1" t="s">
        <v>29</v>
      </c>
      <c r="E2155" s="1" t="s">
        <v>30</v>
      </c>
      <c r="F2155" s="1" t="s">
        <v>41</v>
      </c>
      <c r="G2155" s="1" t="s">
        <v>176</v>
      </c>
    </row>
    <row r="2156" spans="1:7" x14ac:dyDescent="0.25">
      <c r="A2156" s="1" t="s">
        <v>173</v>
      </c>
      <c r="B2156" s="1" t="s">
        <v>382</v>
      </c>
      <c r="C2156" s="1" t="s">
        <v>799</v>
      </c>
      <c r="D2156" s="1" t="s">
        <v>29</v>
      </c>
      <c r="E2156" s="1" t="s">
        <v>30</v>
      </c>
      <c r="F2156" s="1" t="s">
        <v>41</v>
      </c>
      <c r="G2156" s="1" t="s">
        <v>176</v>
      </c>
    </row>
    <row r="2157" spans="1:7" x14ac:dyDescent="0.25">
      <c r="A2157" s="1" t="s">
        <v>173</v>
      </c>
      <c r="B2157" s="1" t="s">
        <v>382</v>
      </c>
      <c r="C2157" s="1" t="s">
        <v>800</v>
      </c>
      <c r="D2157" s="1" t="s">
        <v>29</v>
      </c>
      <c r="E2157" s="1" t="s">
        <v>30</v>
      </c>
      <c r="F2157" s="1" t="s">
        <v>41</v>
      </c>
      <c r="G2157" s="1" t="s">
        <v>176</v>
      </c>
    </row>
    <row r="2158" spans="1:7" x14ac:dyDescent="0.25">
      <c r="A2158" s="1" t="s">
        <v>173</v>
      </c>
      <c r="B2158" s="1" t="s">
        <v>382</v>
      </c>
      <c r="C2158" s="1" t="s">
        <v>801</v>
      </c>
      <c r="D2158" s="1" t="s">
        <v>29</v>
      </c>
      <c r="E2158" s="1" t="s">
        <v>30</v>
      </c>
      <c r="F2158" s="1" t="s">
        <v>41</v>
      </c>
      <c r="G2158" s="1" t="s">
        <v>176</v>
      </c>
    </row>
    <row r="2159" spans="1:7" x14ac:dyDescent="0.25">
      <c r="A2159" s="1" t="s">
        <v>173</v>
      </c>
      <c r="B2159" s="1" t="s">
        <v>382</v>
      </c>
      <c r="C2159" s="1" t="s">
        <v>802</v>
      </c>
      <c r="D2159" s="1" t="s">
        <v>29</v>
      </c>
      <c r="E2159" s="1" t="s">
        <v>30</v>
      </c>
      <c r="F2159" s="1" t="s">
        <v>41</v>
      </c>
      <c r="G2159" s="1" t="s">
        <v>176</v>
      </c>
    </row>
    <row r="2160" spans="1:7" x14ac:dyDescent="0.25">
      <c r="A2160" s="1" t="s">
        <v>173</v>
      </c>
      <c r="B2160" s="1" t="s">
        <v>382</v>
      </c>
      <c r="C2160" s="1" t="s">
        <v>803</v>
      </c>
      <c r="D2160" s="1" t="s">
        <v>29</v>
      </c>
      <c r="E2160" s="1" t="s">
        <v>30</v>
      </c>
      <c r="F2160" s="1" t="s">
        <v>41</v>
      </c>
      <c r="G2160" s="1" t="s">
        <v>176</v>
      </c>
    </row>
    <row r="2161" spans="1:7" x14ac:dyDescent="0.25">
      <c r="A2161" s="1" t="s">
        <v>173</v>
      </c>
      <c r="B2161" s="1" t="s">
        <v>382</v>
      </c>
      <c r="C2161" s="1" t="s">
        <v>804</v>
      </c>
      <c r="D2161" s="1" t="s">
        <v>29</v>
      </c>
      <c r="E2161" s="1" t="s">
        <v>30</v>
      </c>
      <c r="F2161" s="1" t="s">
        <v>41</v>
      </c>
      <c r="G2161" s="1" t="s">
        <v>176</v>
      </c>
    </row>
    <row r="2162" spans="1:7" x14ac:dyDescent="0.25">
      <c r="A2162" s="1" t="s">
        <v>173</v>
      </c>
      <c r="B2162" s="1" t="s">
        <v>382</v>
      </c>
      <c r="C2162" s="1" t="s">
        <v>805</v>
      </c>
      <c r="D2162" s="1" t="s">
        <v>29</v>
      </c>
      <c r="E2162" s="1" t="s">
        <v>30</v>
      </c>
      <c r="F2162" s="1" t="s">
        <v>41</v>
      </c>
      <c r="G2162" s="1" t="s">
        <v>176</v>
      </c>
    </row>
    <row r="2163" spans="1:7" x14ac:dyDescent="0.25">
      <c r="A2163" s="1" t="s">
        <v>173</v>
      </c>
      <c r="B2163" s="1" t="s">
        <v>382</v>
      </c>
      <c r="C2163" s="1" t="s">
        <v>806</v>
      </c>
      <c r="D2163" s="1" t="s">
        <v>29</v>
      </c>
      <c r="E2163" s="1" t="s">
        <v>30</v>
      </c>
      <c r="F2163" s="1" t="s">
        <v>41</v>
      </c>
      <c r="G2163" s="1" t="s">
        <v>176</v>
      </c>
    </row>
    <row r="2164" spans="1:7" x14ac:dyDescent="0.25">
      <c r="A2164" s="1" t="s">
        <v>173</v>
      </c>
      <c r="B2164" s="1" t="s">
        <v>382</v>
      </c>
      <c r="C2164" s="1" t="s">
        <v>807</v>
      </c>
      <c r="D2164" s="1" t="s">
        <v>29</v>
      </c>
      <c r="E2164" s="1" t="s">
        <v>30</v>
      </c>
      <c r="F2164" s="1" t="s">
        <v>41</v>
      </c>
      <c r="G2164" s="1" t="s">
        <v>176</v>
      </c>
    </row>
    <row r="2165" spans="1:7" x14ac:dyDescent="0.25">
      <c r="A2165" s="1" t="s">
        <v>173</v>
      </c>
      <c r="B2165" s="1" t="s">
        <v>382</v>
      </c>
      <c r="C2165" s="1" t="s">
        <v>808</v>
      </c>
      <c r="D2165" s="1" t="s">
        <v>29</v>
      </c>
      <c r="E2165" s="1" t="s">
        <v>30</v>
      </c>
      <c r="F2165" s="1" t="s">
        <v>41</v>
      </c>
      <c r="G2165" s="1" t="s">
        <v>176</v>
      </c>
    </row>
    <row r="2166" spans="1:7" x14ac:dyDescent="0.25">
      <c r="A2166" s="1" t="s">
        <v>173</v>
      </c>
      <c r="B2166" s="1" t="s">
        <v>382</v>
      </c>
      <c r="C2166" s="1" t="s">
        <v>811</v>
      </c>
      <c r="D2166" s="1" t="s">
        <v>29</v>
      </c>
      <c r="E2166" s="1" t="s">
        <v>30</v>
      </c>
      <c r="F2166" s="1" t="s">
        <v>41</v>
      </c>
      <c r="G2166" s="1" t="s">
        <v>176</v>
      </c>
    </row>
    <row r="2167" spans="1:7" x14ac:dyDescent="0.25">
      <c r="A2167" s="1" t="s">
        <v>173</v>
      </c>
      <c r="B2167" s="1" t="s">
        <v>382</v>
      </c>
      <c r="C2167" s="1" t="s">
        <v>812</v>
      </c>
      <c r="D2167" s="1" t="s">
        <v>29</v>
      </c>
      <c r="E2167" s="1" t="s">
        <v>30</v>
      </c>
      <c r="F2167" s="1" t="s">
        <v>41</v>
      </c>
      <c r="G2167" s="1" t="s">
        <v>176</v>
      </c>
    </row>
    <row r="2168" spans="1:7" x14ac:dyDescent="0.25">
      <c r="A2168" s="1" t="s">
        <v>173</v>
      </c>
      <c r="B2168" s="1" t="s">
        <v>382</v>
      </c>
      <c r="C2168" s="1" t="s">
        <v>813</v>
      </c>
      <c r="D2168" s="1" t="s">
        <v>29</v>
      </c>
      <c r="E2168" s="1" t="s">
        <v>30</v>
      </c>
      <c r="F2168" s="1" t="s">
        <v>41</v>
      </c>
      <c r="G2168" s="1" t="s">
        <v>176</v>
      </c>
    </row>
    <row r="2169" spans="1:7" x14ac:dyDescent="0.25">
      <c r="A2169" s="1" t="s">
        <v>173</v>
      </c>
      <c r="B2169" s="1" t="s">
        <v>382</v>
      </c>
      <c r="C2169" s="1" t="s">
        <v>814</v>
      </c>
      <c r="D2169" s="1" t="s">
        <v>29</v>
      </c>
      <c r="E2169" s="1" t="s">
        <v>30</v>
      </c>
      <c r="F2169" s="1" t="s">
        <v>41</v>
      </c>
      <c r="G2169" s="1" t="s">
        <v>176</v>
      </c>
    </row>
    <row r="2170" spans="1:7" x14ac:dyDescent="0.25">
      <c r="A2170" s="1" t="s">
        <v>173</v>
      </c>
      <c r="B2170" s="1" t="s">
        <v>382</v>
      </c>
      <c r="C2170" s="1" t="s">
        <v>821</v>
      </c>
      <c r="D2170" s="1" t="s">
        <v>29</v>
      </c>
      <c r="E2170" s="1" t="s">
        <v>30</v>
      </c>
      <c r="F2170" s="1" t="s">
        <v>41</v>
      </c>
      <c r="G2170" s="1" t="s">
        <v>176</v>
      </c>
    </row>
    <row r="2171" spans="1:7" x14ac:dyDescent="0.25">
      <c r="A2171" s="1" t="s">
        <v>173</v>
      </c>
      <c r="B2171" s="1" t="s">
        <v>382</v>
      </c>
      <c r="C2171" s="1" t="s">
        <v>823</v>
      </c>
      <c r="D2171" s="1" t="s">
        <v>29</v>
      </c>
      <c r="E2171" s="1" t="s">
        <v>30</v>
      </c>
      <c r="F2171" s="1" t="s">
        <v>41</v>
      </c>
      <c r="G2171" s="1" t="s">
        <v>176</v>
      </c>
    </row>
    <row r="2172" spans="1:7" x14ac:dyDescent="0.25">
      <c r="A2172" s="1" t="s">
        <v>173</v>
      </c>
      <c r="B2172" s="1" t="s">
        <v>382</v>
      </c>
      <c r="C2172" s="1" t="s">
        <v>824</v>
      </c>
      <c r="D2172" s="1" t="s">
        <v>29</v>
      </c>
      <c r="E2172" s="1" t="s">
        <v>30</v>
      </c>
      <c r="F2172" s="1" t="s">
        <v>41</v>
      </c>
      <c r="G2172" s="1" t="s">
        <v>176</v>
      </c>
    </row>
    <row r="2173" spans="1:7" x14ac:dyDescent="0.25">
      <c r="A2173" s="1" t="s">
        <v>173</v>
      </c>
      <c r="B2173" s="1" t="s">
        <v>382</v>
      </c>
      <c r="C2173" s="1" t="s">
        <v>825</v>
      </c>
      <c r="D2173" s="1" t="s">
        <v>29</v>
      </c>
      <c r="E2173" s="1" t="s">
        <v>30</v>
      </c>
      <c r="F2173" s="1" t="s">
        <v>41</v>
      </c>
      <c r="G2173" s="1" t="s">
        <v>176</v>
      </c>
    </row>
    <row r="2174" spans="1:7" x14ac:dyDescent="0.25">
      <c r="A2174" s="1" t="s">
        <v>173</v>
      </c>
      <c r="B2174" s="1" t="s">
        <v>382</v>
      </c>
      <c r="C2174" s="1" t="s">
        <v>826</v>
      </c>
      <c r="D2174" s="1" t="s">
        <v>29</v>
      </c>
      <c r="E2174" s="1" t="s">
        <v>30</v>
      </c>
      <c r="F2174" s="1" t="s">
        <v>41</v>
      </c>
      <c r="G2174" s="1" t="s">
        <v>176</v>
      </c>
    </row>
    <row r="2175" spans="1:7" x14ac:dyDescent="0.25">
      <c r="A2175" s="1" t="s">
        <v>173</v>
      </c>
      <c r="B2175" s="1" t="s">
        <v>382</v>
      </c>
      <c r="C2175" s="1" t="s">
        <v>827</v>
      </c>
      <c r="D2175" s="1" t="s">
        <v>29</v>
      </c>
      <c r="E2175" s="1" t="s">
        <v>30</v>
      </c>
      <c r="F2175" s="1" t="s">
        <v>41</v>
      </c>
      <c r="G2175" s="1" t="s">
        <v>176</v>
      </c>
    </row>
    <row r="2176" spans="1:7" x14ac:dyDescent="0.25">
      <c r="A2176" s="1" t="s">
        <v>173</v>
      </c>
      <c r="B2176" s="1" t="s">
        <v>382</v>
      </c>
      <c r="C2176" s="1" t="s">
        <v>828</v>
      </c>
      <c r="D2176" s="1" t="s">
        <v>29</v>
      </c>
      <c r="E2176" s="1" t="s">
        <v>30</v>
      </c>
      <c r="F2176" s="1" t="s">
        <v>41</v>
      </c>
      <c r="G2176" s="1" t="s">
        <v>176</v>
      </c>
    </row>
    <row r="2177" spans="1:7" x14ac:dyDescent="0.25">
      <c r="A2177" s="1" t="s">
        <v>173</v>
      </c>
      <c r="B2177" s="1" t="s">
        <v>382</v>
      </c>
      <c r="C2177" s="1" t="s">
        <v>829</v>
      </c>
      <c r="D2177" s="1" t="s">
        <v>29</v>
      </c>
      <c r="E2177" s="1" t="s">
        <v>30</v>
      </c>
      <c r="F2177" s="1" t="s">
        <v>41</v>
      </c>
      <c r="G2177" s="1" t="s">
        <v>176</v>
      </c>
    </row>
    <row r="2178" spans="1:7" x14ac:dyDescent="0.25">
      <c r="A2178" s="1" t="s">
        <v>173</v>
      </c>
      <c r="B2178" s="1" t="s">
        <v>382</v>
      </c>
      <c r="C2178" s="1" t="s">
        <v>830</v>
      </c>
      <c r="D2178" s="1" t="s">
        <v>29</v>
      </c>
      <c r="E2178" s="1" t="s">
        <v>30</v>
      </c>
      <c r="F2178" s="1" t="s">
        <v>41</v>
      </c>
      <c r="G2178" s="1" t="s">
        <v>176</v>
      </c>
    </row>
    <row r="2179" spans="1:7" x14ac:dyDescent="0.25">
      <c r="A2179" s="1" t="s">
        <v>173</v>
      </c>
      <c r="B2179" s="1" t="s">
        <v>382</v>
      </c>
      <c r="C2179" s="1" t="s">
        <v>1123</v>
      </c>
      <c r="D2179" s="1" t="s">
        <v>29</v>
      </c>
      <c r="E2179" s="1" t="s">
        <v>30</v>
      </c>
      <c r="F2179" s="1" t="s">
        <v>41</v>
      </c>
      <c r="G2179" s="1" t="s">
        <v>176</v>
      </c>
    </row>
    <row r="2180" spans="1:7" x14ac:dyDescent="0.25">
      <c r="A2180" s="1" t="s">
        <v>173</v>
      </c>
      <c r="B2180" s="1" t="s">
        <v>382</v>
      </c>
      <c r="C2180" s="1" t="s">
        <v>1124</v>
      </c>
      <c r="D2180" s="1" t="s">
        <v>29</v>
      </c>
      <c r="E2180" s="1" t="s">
        <v>30</v>
      </c>
      <c r="F2180" s="1" t="s">
        <v>41</v>
      </c>
      <c r="G2180" s="1" t="s">
        <v>176</v>
      </c>
    </row>
    <row r="2181" spans="1:7" x14ac:dyDescent="0.25">
      <c r="A2181" s="1" t="s">
        <v>173</v>
      </c>
      <c r="B2181" s="1" t="s">
        <v>382</v>
      </c>
      <c r="C2181" s="1" t="s">
        <v>1125</v>
      </c>
      <c r="D2181" s="1" t="s">
        <v>29</v>
      </c>
      <c r="E2181" s="1" t="s">
        <v>30</v>
      </c>
      <c r="F2181" s="1" t="s">
        <v>41</v>
      </c>
      <c r="G2181" s="1" t="s">
        <v>176</v>
      </c>
    </row>
    <row r="2182" spans="1:7" x14ac:dyDescent="0.25">
      <c r="A2182" s="1" t="s">
        <v>173</v>
      </c>
      <c r="B2182" s="1" t="s">
        <v>382</v>
      </c>
      <c r="C2182" s="1" t="s">
        <v>1126</v>
      </c>
      <c r="D2182" s="1" t="s">
        <v>29</v>
      </c>
      <c r="E2182" s="1" t="s">
        <v>30</v>
      </c>
      <c r="F2182" s="1" t="s">
        <v>41</v>
      </c>
      <c r="G2182" s="1" t="s">
        <v>176</v>
      </c>
    </row>
    <row r="2183" spans="1:7" x14ac:dyDescent="0.25">
      <c r="A2183" s="1" t="s">
        <v>173</v>
      </c>
      <c r="B2183" s="1" t="s">
        <v>382</v>
      </c>
      <c r="C2183" s="1" t="s">
        <v>835</v>
      </c>
      <c r="D2183" s="1" t="s">
        <v>29</v>
      </c>
      <c r="E2183" s="1" t="s">
        <v>30</v>
      </c>
      <c r="F2183" s="1" t="s">
        <v>41</v>
      </c>
      <c r="G2183" s="1" t="s">
        <v>176</v>
      </c>
    </row>
    <row r="2184" spans="1:7" x14ac:dyDescent="0.25">
      <c r="A2184" s="1" t="s">
        <v>173</v>
      </c>
      <c r="B2184" s="1" t="s">
        <v>382</v>
      </c>
      <c r="C2184" s="1" t="s">
        <v>836</v>
      </c>
      <c r="D2184" s="1" t="s">
        <v>29</v>
      </c>
      <c r="E2184" s="1" t="s">
        <v>30</v>
      </c>
      <c r="F2184" s="1" t="s">
        <v>41</v>
      </c>
      <c r="G2184" s="1" t="s">
        <v>176</v>
      </c>
    </row>
    <row r="2185" spans="1:7" x14ac:dyDescent="0.25">
      <c r="A2185" s="1" t="s">
        <v>173</v>
      </c>
      <c r="B2185" s="1" t="s">
        <v>382</v>
      </c>
      <c r="C2185" s="1" t="s">
        <v>837</v>
      </c>
      <c r="D2185" s="1" t="s">
        <v>29</v>
      </c>
      <c r="E2185" s="1" t="s">
        <v>30</v>
      </c>
      <c r="F2185" s="1" t="s">
        <v>41</v>
      </c>
      <c r="G2185" s="1" t="s">
        <v>176</v>
      </c>
    </row>
    <row r="2186" spans="1:7" x14ac:dyDescent="0.25">
      <c r="A2186" s="1" t="s">
        <v>173</v>
      </c>
      <c r="B2186" s="1" t="s">
        <v>382</v>
      </c>
      <c r="C2186" s="1" t="s">
        <v>838</v>
      </c>
      <c r="D2186" s="1" t="s">
        <v>29</v>
      </c>
      <c r="E2186" s="1" t="s">
        <v>30</v>
      </c>
      <c r="F2186" s="1" t="s">
        <v>41</v>
      </c>
      <c r="G2186" s="1" t="s">
        <v>176</v>
      </c>
    </row>
    <row r="2187" spans="1:7" x14ac:dyDescent="0.25">
      <c r="A2187" s="1" t="s">
        <v>173</v>
      </c>
      <c r="B2187" s="1" t="s">
        <v>382</v>
      </c>
      <c r="C2187" s="1" t="s">
        <v>839</v>
      </c>
      <c r="D2187" s="1" t="s">
        <v>29</v>
      </c>
      <c r="E2187" s="1" t="s">
        <v>30</v>
      </c>
      <c r="F2187" s="1" t="s">
        <v>41</v>
      </c>
      <c r="G2187" s="1" t="s">
        <v>176</v>
      </c>
    </row>
    <row r="2188" spans="1:7" x14ac:dyDescent="0.25">
      <c r="A2188" s="1" t="s">
        <v>173</v>
      </c>
      <c r="B2188" s="1" t="s">
        <v>382</v>
      </c>
      <c r="C2188" s="1" t="s">
        <v>840</v>
      </c>
      <c r="D2188" s="1" t="s">
        <v>29</v>
      </c>
      <c r="E2188" s="1" t="s">
        <v>30</v>
      </c>
      <c r="F2188" s="1" t="s">
        <v>41</v>
      </c>
      <c r="G2188" s="1" t="s">
        <v>176</v>
      </c>
    </row>
    <row r="2189" spans="1:7" x14ac:dyDescent="0.25">
      <c r="A2189" s="1" t="s">
        <v>173</v>
      </c>
      <c r="B2189" s="1" t="s">
        <v>382</v>
      </c>
      <c r="C2189" s="1" t="s">
        <v>1589</v>
      </c>
      <c r="D2189" s="1" t="s">
        <v>29</v>
      </c>
      <c r="E2189" s="1" t="s">
        <v>30</v>
      </c>
      <c r="F2189" s="1" t="s">
        <v>41</v>
      </c>
      <c r="G2189" s="1" t="s">
        <v>176</v>
      </c>
    </row>
    <row r="2190" spans="1:7" x14ac:dyDescent="0.25">
      <c r="A2190" s="1" t="s">
        <v>173</v>
      </c>
      <c r="B2190" s="1" t="s">
        <v>382</v>
      </c>
      <c r="C2190" s="1" t="s">
        <v>842</v>
      </c>
      <c r="D2190" s="1" t="s">
        <v>29</v>
      </c>
      <c r="E2190" s="1" t="s">
        <v>30</v>
      </c>
      <c r="F2190" s="1" t="s">
        <v>41</v>
      </c>
      <c r="G2190" s="1" t="s">
        <v>176</v>
      </c>
    </row>
    <row r="2191" spans="1:7" x14ac:dyDescent="0.25">
      <c r="A2191" s="1" t="s">
        <v>173</v>
      </c>
      <c r="B2191" s="1" t="s">
        <v>382</v>
      </c>
      <c r="C2191" s="1" t="s">
        <v>843</v>
      </c>
      <c r="D2191" s="1" t="s">
        <v>29</v>
      </c>
      <c r="E2191" s="1" t="s">
        <v>30</v>
      </c>
      <c r="F2191" s="1" t="s">
        <v>41</v>
      </c>
      <c r="G2191" s="1" t="s">
        <v>176</v>
      </c>
    </row>
    <row r="2192" spans="1:7" x14ac:dyDescent="0.25">
      <c r="A2192" s="1" t="s">
        <v>173</v>
      </c>
      <c r="B2192" s="1" t="s">
        <v>382</v>
      </c>
      <c r="C2192" s="1" t="s">
        <v>844</v>
      </c>
      <c r="D2192" s="1" t="s">
        <v>29</v>
      </c>
      <c r="E2192" s="1" t="s">
        <v>30</v>
      </c>
      <c r="F2192" s="1" t="s">
        <v>41</v>
      </c>
      <c r="G2192" s="1" t="s">
        <v>176</v>
      </c>
    </row>
    <row r="2193" spans="1:7" x14ac:dyDescent="0.25">
      <c r="A2193" s="1" t="s">
        <v>173</v>
      </c>
      <c r="B2193" s="1" t="s">
        <v>382</v>
      </c>
      <c r="C2193" s="1" t="s">
        <v>845</v>
      </c>
      <c r="D2193" s="1" t="s">
        <v>29</v>
      </c>
      <c r="E2193" s="1" t="s">
        <v>30</v>
      </c>
      <c r="F2193" s="1" t="s">
        <v>41</v>
      </c>
      <c r="G2193" s="1" t="s">
        <v>176</v>
      </c>
    </row>
    <row r="2194" spans="1:7" x14ac:dyDescent="0.25">
      <c r="A2194" s="1" t="s">
        <v>173</v>
      </c>
      <c r="B2194" s="1" t="s">
        <v>382</v>
      </c>
      <c r="C2194" s="1" t="s">
        <v>846</v>
      </c>
      <c r="D2194" s="1" t="s">
        <v>29</v>
      </c>
      <c r="E2194" s="1" t="s">
        <v>30</v>
      </c>
      <c r="F2194" s="1" t="s">
        <v>41</v>
      </c>
      <c r="G2194" s="1" t="s">
        <v>176</v>
      </c>
    </row>
    <row r="2195" spans="1:7" x14ac:dyDescent="0.25">
      <c r="A2195" s="1" t="s">
        <v>173</v>
      </c>
      <c r="B2195" s="1" t="s">
        <v>382</v>
      </c>
      <c r="C2195" s="1" t="s">
        <v>847</v>
      </c>
      <c r="D2195" s="1" t="s">
        <v>29</v>
      </c>
      <c r="E2195" s="1" t="s">
        <v>30</v>
      </c>
      <c r="F2195" s="1" t="s">
        <v>41</v>
      </c>
      <c r="G2195" s="1" t="s">
        <v>176</v>
      </c>
    </row>
    <row r="2196" spans="1:7" x14ac:dyDescent="0.25">
      <c r="A2196" s="1" t="s">
        <v>173</v>
      </c>
      <c r="B2196" s="1" t="s">
        <v>382</v>
      </c>
      <c r="C2196" s="1" t="s">
        <v>848</v>
      </c>
      <c r="D2196" s="1" t="s">
        <v>29</v>
      </c>
      <c r="E2196" s="1" t="s">
        <v>30</v>
      </c>
      <c r="F2196" s="1" t="s">
        <v>41</v>
      </c>
      <c r="G2196" s="1" t="s">
        <v>176</v>
      </c>
    </row>
    <row r="2197" spans="1:7" x14ac:dyDescent="0.25">
      <c r="A2197" s="1" t="s">
        <v>173</v>
      </c>
      <c r="B2197" s="1" t="s">
        <v>382</v>
      </c>
      <c r="C2197" s="1" t="s">
        <v>849</v>
      </c>
      <c r="D2197" s="1" t="s">
        <v>29</v>
      </c>
      <c r="E2197" s="1" t="s">
        <v>30</v>
      </c>
      <c r="F2197" s="1" t="s">
        <v>41</v>
      </c>
      <c r="G2197" s="1" t="s">
        <v>176</v>
      </c>
    </row>
    <row r="2198" spans="1:7" x14ac:dyDescent="0.25">
      <c r="A2198" s="1" t="s">
        <v>173</v>
      </c>
      <c r="B2198" s="1" t="s">
        <v>382</v>
      </c>
      <c r="C2198" s="1" t="s">
        <v>1127</v>
      </c>
      <c r="D2198" s="1" t="s">
        <v>29</v>
      </c>
      <c r="E2198" s="1" t="s">
        <v>30</v>
      </c>
      <c r="F2198" s="1" t="s">
        <v>41</v>
      </c>
      <c r="G2198" s="1" t="s">
        <v>176</v>
      </c>
    </row>
    <row r="2199" spans="1:7" x14ac:dyDescent="0.25">
      <c r="A2199" s="1" t="s">
        <v>173</v>
      </c>
      <c r="B2199" s="1" t="s">
        <v>382</v>
      </c>
      <c r="C2199" s="1" t="s">
        <v>1128</v>
      </c>
      <c r="D2199" s="1" t="s">
        <v>29</v>
      </c>
      <c r="E2199" s="1" t="s">
        <v>30</v>
      </c>
      <c r="F2199" s="1" t="s">
        <v>41</v>
      </c>
      <c r="G2199" s="1" t="s">
        <v>176</v>
      </c>
    </row>
    <row r="2200" spans="1:7" x14ac:dyDescent="0.25">
      <c r="A2200" s="1" t="s">
        <v>173</v>
      </c>
      <c r="B2200" s="1" t="s">
        <v>382</v>
      </c>
      <c r="C2200" s="1" t="s">
        <v>1129</v>
      </c>
      <c r="D2200" s="1" t="s">
        <v>29</v>
      </c>
      <c r="E2200" s="1" t="s">
        <v>30</v>
      </c>
      <c r="F2200" s="1" t="s">
        <v>41</v>
      </c>
      <c r="G2200" s="1" t="s">
        <v>176</v>
      </c>
    </row>
    <row r="2201" spans="1:7" x14ac:dyDescent="0.25">
      <c r="A2201" s="1" t="s">
        <v>173</v>
      </c>
      <c r="B2201" s="1" t="s">
        <v>382</v>
      </c>
      <c r="C2201" s="1" t="s">
        <v>1130</v>
      </c>
      <c r="D2201" s="1" t="s">
        <v>29</v>
      </c>
      <c r="E2201" s="1" t="s">
        <v>30</v>
      </c>
      <c r="F2201" s="1" t="s">
        <v>41</v>
      </c>
      <c r="G2201" s="1" t="s">
        <v>176</v>
      </c>
    </row>
    <row r="2202" spans="1:7" x14ac:dyDescent="0.25">
      <c r="A2202" s="1" t="s">
        <v>173</v>
      </c>
      <c r="B2202" s="1" t="s">
        <v>382</v>
      </c>
      <c r="C2202" s="1" t="s">
        <v>1131</v>
      </c>
      <c r="D2202" s="1" t="s">
        <v>29</v>
      </c>
      <c r="E2202" s="1" t="s">
        <v>30</v>
      </c>
      <c r="F2202" s="1" t="s">
        <v>41</v>
      </c>
      <c r="G2202" s="1" t="s">
        <v>176</v>
      </c>
    </row>
    <row r="2203" spans="1:7" x14ac:dyDescent="0.25">
      <c r="A2203" s="1" t="s">
        <v>173</v>
      </c>
      <c r="B2203" s="1" t="s">
        <v>382</v>
      </c>
      <c r="C2203" s="1" t="s">
        <v>1132</v>
      </c>
      <c r="D2203" s="1" t="s">
        <v>29</v>
      </c>
      <c r="E2203" s="1" t="s">
        <v>30</v>
      </c>
      <c r="F2203" s="1" t="s">
        <v>41</v>
      </c>
      <c r="G2203" s="1" t="s">
        <v>176</v>
      </c>
    </row>
    <row r="2204" spans="1:7" x14ac:dyDescent="0.25">
      <c r="A2204" s="1" t="s">
        <v>173</v>
      </c>
      <c r="B2204" s="1" t="s">
        <v>382</v>
      </c>
      <c r="C2204" s="1" t="s">
        <v>1133</v>
      </c>
      <c r="D2204" s="1" t="s">
        <v>29</v>
      </c>
      <c r="E2204" s="1" t="s">
        <v>30</v>
      </c>
      <c r="F2204" s="1" t="s">
        <v>41</v>
      </c>
      <c r="G2204" s="1" t="s">
        <v>176</v>
      </c>
    </row>
    <row r="2205" spans="1:7" x14ac:dyDescent="0.25">
      <c r="A2205" s="1" t="s">
        <v>173</v>
      </c>
      <c r="B2205" s="1" t="s">
        <v>382</v>
      </c>
      <c r="C2205" s="1" t="s">
        <v>1134</v>
      </c>
      <c r="D2205" s="1" t="s">
        <v>29</v>
      </c>
      <c r="E2205" s="1" t="s">
        <v>30</v>
      </c>
      <c r="F2205" s="1" t="s">
        <v>41</v>
      </c>
      <c r="G2205" s="1" t="s">
        <v>176</v>
      </c>
    </row>
    <row r="2206" spans="1:7" x14ac:dyDescent="0.25">
      <c r="A2206" s="1" t="s">
        <v>173</v>
      </c>
      <c r="B2206" s="1" t="s">
        <v>382</v>
      </c>
      <c r="C2206" s="1" t="s">
        <v>1135</v>
      </c>
      <c r="D2206" s="1" t="s">
        <v>29</v>
      </c>
      <c r="E2206" s="1" t="s">
        <v>30</v>
      </c>
      <c r="F2206" s="1" t="s">
        <v>41</v>
      </c>
      <c r="G2206" s="1" t="s">
        <v>176</v>
      </c>
    </row>
    <row r="2207" spans="1:7" x14ac:dyDescent="0.25">
      <c r="A2207" s="1" t="s">
        <v>173</v>
      </c>
      <c r="B2207" s="1" t="s">
        <v>382</v>
      </c>
      <c r="C2207" s="1" t="s">
        <v>859</v>
      </c>
      <c r="D2207" s="1" t="s">
        <v>29</v>
      </c>
      <c r="E2207" s="1" t="s">
        <v>30</v>
      </c>
      <c r="F2207" s="1" t="s">
        <v>41</v>
      </c>
      <c r="G2207" s="1" t="s">
        <v>176</v>
      </c>
    </row>
    <row r="2208" spans="1:7" x14ac:dyDescent="0.25">
      <c r="A2208" s="1" t="s">
        <v>173</v>
      </c>
      <c r="B2208" s="1" t="s">
        <v>382</v>
      </c>
      <c r="C2208" s="1" t="s">
        <v>860</v>
      </c>
      <c r="D2208" s="1" t="s">
        <v>29</v>
      </c>
      <c r="E2208" s="1" t="s">
        <v>30</v>
      </c>
      <c r="F2208" s="1" t="s">
        <v>41</v>
      </c>
      <c r="G2208" s="1" t="s">
        <v>176</v>
      </c>
    </row>
    <row r="2209" spans="1:7" x14ac:dyDescent="0.25">
      <c r="A2209" s="1" t="s">
        <v>173</v>
      </c>
      <c r="B2209" s="1" t="s">
        <v>382</v>
      </c>
      <c r="C2209" s="1" t="s">
        <v>861</v>
      </c>
      <c r="D2209" s="1" t="s">
        <v>29</v>
      </c>
      <c r="E2209" s="1" t="s">
        <v>30</v>
      </c>
      <c r="F2209" s="1" t="s">
        <v>41</v>
      </c>
      <c r="G2209" s="1" t="s">
        <v>176</v>
      </c>
    </row>
    <row r="2210" spans="1:7" x14ac:dyDescent="0.25">
      <c r="A2210" s="1" t="s">
        <v>173</v>
      </c>
      <c r="B2210" s="1" t="s">
        <v>382</v>
      </c>
      <c r="C2210" s="1" t="s">
        <v>862</v>
      </c>
      <c r="D2210" s="1" t="s">
        <v>29</v>
      </c>
      <c r="E2210" s="1" t="s">
        <v>30</v>
      </c>
      <c r="F2210" s="1" t="s">
        <v>41</v>
      </c>
      <c r="G2210" s="1" t="s">
        <v>176</v>
      </c>
    </row>
    <row r="2211" spans="1:7" x14ac:dyDescent="0.25">
      <c r="A2211" s="1" t="s">
        <v>173</v>
      </c>
      <c r="B2211" s="1" t="s">
        <v>382</v>
      </c>
      <c r="C2211" s="1" t="s">
        <v>863</v>
      </c>
      <c r="D2211" s="1" t="s">
        <v>29</v>
      </c>
      <c r="E2211" s="1" t="s">
        <v>30</v>
      </c>
      <c r="F2211" s="1" t="s">
        <v>41</v>
      </c>
      <c r="G2211" s="1" t="s">
        <v>176</v>
      </c>
    </row>
    <row r="2212" spans="1:7" x14ac:dyDescent="0.25">
      <c r="A2212" s="1" t="s">
        <v>173</v>
      </c>
      <c r="B2212" s="1" t="s">
        <v>382</v>
      </c>
      <c r="C2212" s="1" t="s">
        <v>864</v>
      </c>
      <c r="D2212" s="1" t="s">
        <v>29</v>
      </c>
      <c r="E2212" s="1" t="s">
        <v>30</v>
      </c>
      <c r="F2212" s="1" t="s">
        <v>41</v>
      </c>
      <c r="G2212" s="1" t="s">
        <v>176</v>
      </c>
    </row>
    <row r="2213" spans="1:7" x14ac:dyDescent="0.25">
      <c r="A2213" s="1" t="s">
        <v>173</v>
      </c>
      <c r="B2213" s="1" t="s">
        <v>382</v>
      </c>
      <c r="C2213" s="1" t="s">
        <v>865</v>
      </c>
      <c r="D2213" s="1" t="s">
        <v>29</v>
      </c>
      <c r="E2213" s="1" t="s">
        <v>30</v>
      </c>
      <c r="F2213" s="1" t="s">
        <v>41</v>
      </c>
      <c r="G2213" s="1" t="s">
        <v>176</v>
      </c>
    </row>
    <row r="2214" spans="1:7" x14ac:dyDescent="0.25">
      <c r="A2214" s="1" t="s">
        <v>173</v>
      </c>
      <c r="B2214" s="1" t="s">
        <v>382</v>
      </c>
      <c r="C2214" s="1" t="s">
        <v>866</v>
      </c>
      <c r="D2214" s="1" t="s">
        <v>29</v>
      </c>
      <c r="E2214" s="1" t="s">
        <v>30</v>
      </c>
      <c r="F2214" s="1" t="s">
        <v>41</v>
      </c>
      <c r="G2214" s="1" t="s">
        <v>176</v>
      </c>
    </row>
    <row r="2215" spans="1:7" x14ac:dyDescent="0.25">
      <c r="A2215" s="1" t="s">
        <v>173</v>
      </c>
      <c r="B2215" s="1" t="s">
        <v>382</v>
      </c>
      <c r="C2215" s="1" t="s">
        <v>867</v>
      </c>
      <c r="D2215" s="1" t="s">
        <v>29</v>
      </c>
      <c r="E2215" s="1" t="s">
        <v>30</v>
      </c>
      <c r="F2215" s="1" t="s">
        <v>41</v>
      </c>
      <c r="G2215" s="1" t="s">
        <v>176</v>
      </c>
    </row>
    <row r="2216" spans="1:7" x14ac:dyDescent="0.25">
      <c r="A2216" s="1" t="s">
        <v>173</v>
      </c>
      <c r="B2216" s="1" t="s">
        <v>382</v>
      </c>
      <c r="C2216" s="1" t="s">
        <v>1590</v>
      </c>
      <c r="D2216" s="1" t="s">
        <v>29</v>
      </c>
      <c r="E2216" s="1" t="s">
        <v>30</v>
      </c>
      <c r="F2216" s="1" t="s">
        <v>41</v>
      </c>
      <c r="G2216" s="1" t="s">
        <v>176</v>
      </c>
    </row>
    <row r="2217" spans="1:7" x14ac:dyDescent="0.25">
      <c r="A2217" s="1" t="s">
        <v>173</v>
      </c>
      <c r="B2217" s="1" t="s">
        <v>382</v>
      </c>
      <c r="C2217" s="1" t="s">
        <v>1074</v>
      </c>
      <c r="D2217" s="1" t="s">
        <v>29</v>
      </c>
      <c r="E2217" s="1" t="s">
        <v>30</v>
      </c>
      <c r="F2217" s="1" t="s">
        <v>41</v>
      </c>
      <c r="G2217" s="1" t="s">
        <v>176</v>
      </c>
    </row>
    <row r="2218" spans="1:7" x14ac:dyDescent="0.25">
      <c r="A2218" s="1" t="s">
        <v>173</v>
      </c>
      <c r="B2218" s="1" t="s">
        <v>382</v>
      </c>
      <c r="C2218" s="1" t="s">
        <v>1075</v>
      </c>
      <c r="D2218" s="1" t="s">
        <v>29</v>
      </c>
      <c r="E2218" s="1" t="s">
        <v>30</v>
      </c>
      <c r="F2218" s="1" t="s">
        <v>41</v>
      </c>
      <c r="G2218" s="1" t="s">
        <v>176</v>
      </c>
    </row>
    <row r="2219" spans="1:7" x14ac:dyDescent="0.25">
      <c r="A2219" s="1" t="s">
        <v>173</v>
      </c>
      <c r="B2219" s="1" t="s">
        <v>382</v>
      </c>
      <c r="C2219" s="1" t="s">
        <v>1076</v>
      </c>
      <c r="D2219" s="1" t="s">
        <v>29</v>
      </c>
      <c r="E2219" s="1" t="s">
        <v>30</v>
      </c>
      <c r="F2219" s="1" t="s">
        <v>41</v>
      </c>
      <c r="G2219" s="1" t="s">
        <v>176</v>
      </c>
    </row>
    <row r="2220" spans="1:7" x14ac:dyDescent="0.25">
      <c r="A2220" s="1" t="s">
        <v>173</v>
      </c>
      <c r="B2220" s="1" t="s">
        <v>382</v>
      </c>
      <c r="C2220" s="1" t="s">
        <v>1077</v>
      </c>
      <c r="D2220" s="1" t="s">
        <v>29</v>
      </c>
      <c r="E2220" s="1" t="s">
        <v>30</v>
      </c>
      <c r="F2220" s="1" t="s">
        <v>41</v>
      </c>
      <c r="G2220" s="1" t="s">
        <v>176</v>
      </c>
    </row>
    <row r="2221" spans="1:7" x14ac:dyDescent="0.25">
      <c r="A2221" s="1" t="s">
        <v>173</v>
      </c>
      <c r="B2221" s="1" t="s">
        <v>382</v>
      </c>
      <c r="C2221" s="1" t="s">
        <v>1078</v>
      </c>
      <c r="D2221" s="1" t="s">
        <v>29</v>
      </c>
      <c r="E2221" s="1" t="s">
        <v>30</v>
      </c>
      <c r="F2221" s="1" t="s">
        <v>41</v>
      </c>
      <c r="G2221" s="1" t="s">
        <v>176</v>
      </c>
    </row>
    <row r="2222" spans="1:7" x14ac:dyDescent="0.25">
      <c r="A2222" s="1" t="s">
        <v>173</v>
      </c>
      <c r="B2222" s="1" t="s">
        <v>382</v>
      </c>
      <c r="C2222" s="1" t="s">
        <v>1079</v>
      </c>
      <c r="D2222" s="1" t="s">
        <v>29</v>
      </c>
      <c r="E2222" s="1" t="s">
        <v>30</v>
      </c>
      <c r="F2222" s="1" t="s">
        <v>41</v>
      </c>
      <c r="G2222" s="1" t="s">
        <v>176</v>
      </c>
    </row>
    <row r="2223" spans="1:7" x14ac:dyDescent="0.25">
      <c r="A2223" s="1" t="s">
        <v>173</v>
      </c>
      <c r="B2223" s="1" t="s">
        <v>382</v>
      </c>
      <c r="C2223" s="1" t="s">
        <v>1080</v>
      </c>
      <c r="D2223" s="1" t="s">
        <v>29</v>
      </c>
      <c r="E2223" s="1" t="s">
        <v>30</v>
      </c>
      <c r="F2223" s="1" t="s">
        <v>41</v>
      </c>
      <c r="G2223" s="1" t="s">
        <v>176</v>
      </c>
    </row>
    <row r="2224" spans="1:7" x14ac:dyDescent="0.25">
      <c r="A2224" s="1" t="s">
        <v>173</v>
      </c>
      <c r="B2224" s="1" t="s">
        <v>382</v>
      </c>
      <c r="C2224" s="1" t="s">
        <v>1081</v>
      </c>
      <c r="D2224" s="1" t="s">
        <v>29</v>
      </c>
      <c r="E2224" s="1" t="s">
        <v>30</v>
      </c>
      <c r="F2224" s="1" t="s">
        <v>41</v>
      </c>
      <c r="G2224" s="1" t="s">
        <v>176</v>
      </c>
    </row>
    <row r="2225" spans="1:7" x14ac:dyDescent="0.25">
      <c r="A2225" s="1" t="s">
        <v>173</v>
      </c>
      <c r="B2225" s="1" t="s">
        <v>382</v>
      </c>
      <c r="C2225" s="1" t="s">
        <v>1591</v>
      </c>
      <c r="D2225" s="1" t="s">
        <v>29</v>
      </c>
      <c r="E2225" s="1" t="s">
        <v>30</v>
      </c>
      <c r="F2225" s="1" t="s">
        <v>41</v>
      </c>
      <c r="G2225" s="1" t="s">
        <v>176</v>
      </c>
    </row>
    <row r="2226" spans="1:7" x14ac:dyDescent="0.25">
      <c r="A2226" s="1" t="s">
        <v>173</v>
      </c>
      <c r="B2226" s="1" t="s">
        <v>382</v>
      </c>
      <c r="C2226" s="1" t="s">
        <v>1592</v>
      </c>
      <c r="D2226" s="1" t="s">
        <v>29</v>
      </c>
      <c r="E2226" s="1" t="s">
        <v>30</v>
      </c>
      <c r="F2226" s="1" t="s">
        <v>41</v>
      </c>
      <c r="G2226" s="1" t="s">
        <v>176</v>
      </c>
    </row>
    <row r="2227" spans="1:7" x14ac:dyDescent="0.25">
      <c r="A2227" s="1" t="s">
        <v>173</v>
      </c>
      <c r="B2227" s="1" t="s">
        <v>382</v>
      </c>
      <c r="C2227" s="1" t="s">
        <v>1593</v>
      </c>
      <c r="D2227" s="1" t="s">
        <v>29</v>
      </c>
      <c r="E2227" s="1" t="s">
        <v>30</v>
      </c>
      <c r="F2227" s="1" t="s">
        <v>41</v>
      </c>
      <c r="G2227" s="1" t="s">
        <v>176</v>
      </c>
    </row>
    <row r="2228" spans="1:7" x14ac:dyDescent="0.25">
      <c r="A2228" s="1" t="s">
        <v>173</v>
      </c>
      <c r="B2228" s="1" t="s">
        <v>382</v>
      </c>
      <c r="C2228" s="1" t="s">
        <v>1594</v>
      </c>
      <c r="D2228" s="1" t="s">
        <v>29</v>
      </c>
      <c r="E2228" s="1" t="s">
        <v>30</v>
      </c>
      <c r="F2228" s="1" t="s">
        <v>41</v>
      </c>
      <c r="G2228" s="1" t="s">
        <v>176</v>
      </c>
    </row>
    <row r="2229" spans="1:7" x14ac:dyDescent="0.25">
      <c r="A2229" s="1" t="s">
        <v>173</v>
      </c>
      <c r="B2229" s="1" t="s">
        <v>382</v>
      </c>
      <c r="C2229" s="1" t="s">
        <v>1082</v>
      </c>
      <c r="D2229" s="1" t="s">
        <v>29</v>
      </c>
      <c r="E2229" s="1" t="s">
        <v>30</v>
      </c>
      <c r="F2229" s="1" t="s">
        <v>41</v>
      </c>
      <c r="G2229" s="1" t="s">
        <v>176</v>
      </c>
    </row>
    <row r="2230" spans="1:7" x14ac:dyDescent="0.25">
      <c r="A2230" s="1" t="s">
        <v>173</v>
      </c>
      <c r="B2230" s="1" t="s">
        <v>382</v>
      </c>
      <c r="C2230" s="1" t="s">
        <v>1083</v>
      </c>
      <c r="D2230" s="1" t="s">
        <v>29</v>
      </c>
      <c r="E2230" s="1" t="s">
        <v>30</v>
      </c>
      <c r="F2230" s="1" t="s">
        <v>41</v>
      </c>
      <c r="G2230" s="1" t="s">
        <v>176</v>
      </c>
    </row>
    <row r="2231" spans="1:7" x14ac:dyDescent="0.25">
      <c r="A2231" s="1" t="s">
        <v>173</v>
      </c>
      <c r="B2231" s="1" t="s">
        <v>382</v>
      </c>
      <c r="C2231" s="1" t="s">
        <v>1084</v>
      </c>
      <c r="D2231" s="1" t="s">
        <v>29</v>
      </c>
      <c r="E2231" s="1" t="s">
        <v>30</v>
      </c>
      <c r="F2231" s="1" t="s">
        <v>41</v>
      </c>
      <c r="G2231" s="1" t="s">
        <v>176</v>
      </c>
    </row>
    <row r="2232" spans="1:7" x14ac:dyDescent="0.25">
      <c r="A2232" s="1" t="s">
        <v>173</v>
      </c>
      <c r="B2232" s="1" t="s">
        <v>382</v>
      </c>
      <c r="C2232" s="1" t="s">
        <v>1085</v>
      </c>
      <c r="D2232" s="1" t="s">
        <v>29</v>
      </c>
      <c r="E2232" s="1" t="s">
        <v>30</v>
      </c>
      <c r="F2232" s="1" t="s">
        <v>41</v>
      </c>
      <c r="G2232" s="1" t="s">
        <v>176</v>
      </c>
    </row>
    <row r="2233" spans="1:7" x14ac:dyDescent="0.25">
      <c r="A2233" s="1" t="s">
        <v>173</v>
      </c>
      <c r="B2233" s="1" t="s">
        <v>382</v>
      </c>
      <c r="C2233" s="1" t="s">
        <v>1086</v>
      </c>
      <c r="D2233" s="1" t="s">
        <v>29</v>
      </c>
      <c r="E2233" s="1" t="s">
        <v>30</v>
      </c>
      <c r="F2233" s="1" t="s">
        <v>41</v>
      </c>
      <c r="G2233" s="1" t="s">
        <v>176</v>
      </c>
    </row>
    <row r="2234" spans="1:7" x14ac:dyDescent="0.25">
      <c r="A2234" s="1" t="s">
        <v>173</v>
      </c>
      <c r="B2234" s="1" t="s">
        <v>382</v>
      </c>
      <c r="C2234" s="1" t="s">
        <v>1087</v>
      </c>
      <c r="D2234" s="1" t="s">
        <v>29</v>
      </c>
      <c r="E2234" s="1" t="s">
        <v>30</v>
      </c>
      <c r="F2234" s="1" t="s">
        <v>41</v>
      </c>
      <c r="G2234" s="1" t="s">
        <v>176</v>
      </c>
    </row>
    <row r="2235" spans="1:7" x14ac:dyDescent="0.25">
      <c r="A2235" s="1" t="s">
        <v>173</v>
      </c>
      <c r="B2235" s="1" t="s">
        <v>382</v>
      </c>
      <c r="C2235" s="1" t="s">
        <v>1088</v>
      </c>
      <c r="D2235" s="1" t="s">
        <v>29</v>
      </c>
      <c r="E2235" s="1" t="s">
        <v>30</v>
      </c>
      <c r="F2235" s="1" t="s">
        <v>41</v>
      </c>
      <c r="G2235" s="1" t="s">
        <v>176</v>
      </c>
    </row>
    <row r="2236" spans="1:7" x14ac:dyDescent="0.25">
      <c r="A2236" s="1" t="s">
        <v>173</v>
      </c>
      <c r="B2236" s="1" t="s">
        <v>382</v>
      </c>
      <c r="C2236" s="1" t="s">
        <v>1089</v>
      </c>
      <c r="D2236" s="1" t="s">
        <v>29</v>
      </c>
      <c r="E2236" s="1" t="s">
        <v>30</v>
      </c>
      <c r="F2236" s="1" t="s">
        <v>41</v>
      </c>
      <c r="G2236" s="1" t="s">
        <v>176</v>
      </c>
    </row>
    <row r="2237" spans="1:7" x14ac:dyDescent="0.25">
      <c r="A2237" s="1" t="s">
        <v>173</v>
      </c>
      <c r="B2237" s="1" t="s">
        <v>382</v>
      </c>
      <c r="C2237" s="1" t="s">
        <v>1090</v>
      </c>
      <c r="D2237" s="1" t="s">
        <v>29</v>
      </c>
      <c r="E2237" s="1" t="s">
        <v>30</v>
      </c>
      <c r="F2237" s="1" t="s">
        <v>41</v>
      </c>
      <c r="G2237" s="1" t="s">
        <v>176</v>
      </c>
    </row>
    <row r="2238" spans="1:7" x14ac:dyDescent="0.25">
      <c r="A2238" s="1" t="s">
        <v>173</v>
      </c>
      <c r="B2238" s="1" t="s">
        <v>382</v>
      </c>
      <c r="C2238" s="1" t="s">
        <v>1091</v>
      </c>
      <c r="D2238" s="1" t="s">
        <v>29</v>
      </c>
      <c r="E2238" s="1" t="s">
        <v>30</v>
      </c>
      <c r="F2238" s="1" t="s">
        <v>41</v>
      </c>
      <c r="G2238" s="1" t="s">
        <v>176</v>
      </c>
    </row>
    <row r="2239" spans="1:7" x14ac:dyDescent="0.25">
      <c r="A2239" s="1" t="s">
        <v>173</v>
      </c>
      <c r="B2239" s="1" t="s">
        <v>382</v>
      </c>
      <c r="C2239" s="1" t="s">
        <v>1092</v>
      </c>
      <c r="D2239" s="1" t="s">
        <v>29</v>
      </c>
      <c r="E2239" s="1" t="s">
        <v>30</v>
      </c>
      <c r="F2239" s="1" t="s">
        <v>41</v>
      </c>
      <c r="G2239" s="1" t="s">
        <v>176</v>
      </c>
    </row>
    <row r="2240" spans="1:7" x14ac:dyDescent="0.25">
      <c r="A2240" s="1" t="s">
        <v>173</v>
      </c>
      <c r="B2240" s="1" t="s">
        <v>382</v>
      </c>
      <c r="C2240" s="1" t="s">
        <v>1093</v>
      </c>
      <c r="D2240" s="1" t="s">
        <v>29</v>
      </c>
      <c r="E2240" s="1" t="s">
        <v>30</v>
      </c>
      <c r="F2240" s="1" t="s">
        <v>41</v>
      </c>
      <c r="G2240" s="1" t="s">
        <v>176</v>
      </c>
    </row>
    <row r="2241" spans="1:7" x14ac:dyDescent="0.25">
      <c r="A2241" s="1" t="s">
        <v>173</v>
      </c>
      <c r="B2241" s="1" t="s">
        <v>382</v>
      </c>
      <c r="C2241" s="1" t="s">
        <v>1094</v>
      </c>
      <c r="D2241" s="1" t="s">
        <v>29</v>
      </c>
      <c r="E2241" s="1" t="s">
        <v>30</v>
      </c>
      <c r="F2241" s="1" t="s">
        <v>41</v>
      </c>
      <c r="G2241" s="1" t="s">
        <v>176</v>
      </c>
    </row>
    <row r="2242" spans="1:7" x14ac:dyDescent="0.25">
      <c r="A2242" s="1" t="s">
        <v>173</v>
      </c>
      <c r="B2242" s="1" t="s">
        <v>382</v>
      </c>
      <c r="C2242" s="1" t="s">
        <v>1095</v>
      </c>
      <c r="D2242" s="1" t="s">
        <v>29</v>
      </c>
      <c r="E2242" s="1" t="s">
        <v>30</v>
      </c>
      <c r="F2242" s="1" t="s">
        <v>41</v>
      </c>
      <c r="G2242" s="1" t="s">
        <v>176</v>
      </c>
    </row>
    <row r="2243" spans="1:7" x14ac:dyDescent="0.25">
      <c r="A2243" s="1" t="s">
        <v>173</v>
      </c>
      <c r="B2243" s="1" t="s">
        <v>382</v>
      </c>
      <c r="C2243" s="1" t="s">
        <v>1096</v>
      </c>
      <c r="D2243" s="1" t="s">
        <v>29</v>
      </c>
      <c r="E2243" s="1" t="s">
        <v>30</v>
      </c>
      <c r="F2243" s="1" t="s">
        <v>41</v>
      </c>
      <c r="G2243" s="1" t="s">
        <v>176</v>
      </c>
    </row>
    <row r="2244" spans="1:7" x14ac:dyDescent="0.25">
      <c r="A2244" s="1" t="s">
        <v>173</v>
      </c>
      <c r="B2244" s="1" t="s">
        <v>382</v>
      </c>
      <c r="C2244" s="1" t="s">
        <v>1595</v>
      </c>
      <c r="D2244" s="1" t="s">
        <v>29</v>
      </c>
      <c r="E2244" s="1" t="s">
        <v>30</v>
      </c>
      <c r="F2244" s="1" t="s">
        <v>41</v>
      </c>
      <c r="G2244" s="1" t="s">
        <v>176</v>
      </c>
    </row>
    <row r="2245" spans="1:7" x14ac:dyDescent="0.25">
      <c r="A2245" s="1" t="s">
        <v>173</v>
      </c>
      <c r="B2245" s="1" t="s">
        <v>382</v>
      </c>
      <c r="C2245" s="1" t="s">
        <v>1098</v>
      </c>
      <c r="D2245" s="1" t="s">
        <v>29</v>
      </c>
      <c r="E2245" s="1" t="s">
        <v>30</v>
      </c>
      <c r="F2245" s="1" t="s">
        <v>41</v>
      </c>
      <c r="G2245" s="1" t="s">
        <v>176</v>
      </c>
    </row>
    <row r="2246" spans="1:7" x14ac:dyDescent="0.25">
      <c r="A2246" s="1" t="s">
        <v>173</v>
      </c>
      <c r="B2246" s="1" t="s">
        <v>382</v>
      </c>
      <c r="C2246" s="1" t="s">
        <v>1099</v>
      </c>
      <c r="D2246" s="1" t="s">
        <v>29</v>
      </c>
      <c r="E2246" s="1" t="s">
        <v>30</v>
      </c>
      <c r="F2246" s="1" t="s">
        <v>41</v>
      </c>
      <c r="G2246" s="1" t="s">
        <v>176</v>
      </c>
    </row>
    <row r="2247" spans="1:7" x14ac:dyDescent="0.25">
      <c r="A2247" s="1" t="s">
        <v>173</v>
      </c>
      <c r="B2247" s="1" t="s">
        <v>382</v>
      </c>
      <c r="C2247" s="1" t="s">
        <v>1100</v>
      </c>
      <c r="D2247" s="1" t="s">
        <v>29</v>
      </c>
      <c r="E2247" s="1" t="s">
        <v>30</v>
      </c>
      <c r="F2247" s="1" t="s">
        <v>41</v>
      </c>
      <c r="G2247" s="1" t="s">
        <v>176</v>
      </c>
    </row>
    <row r="2248" spans="1:7" x14ac:dyDescent="0.25">
      <c r="A2248" s="1" t="s">
        <v>173</v>
      </c>
      <c r="B2248" s="1" t="s">
        <v>382</v>
      </c>
      <c r="C2248" s="1" t="s">
        <v>1101</v>
      </c>
      <c r="D2248" s="1" t="s">
        <v>29</v>
      </c>
      <c r="E2248" s="1" t="s">
        <v>30</v>
      </c>
      <c r="F2248" s="1" t="s">
        <v>41</v>
      </c>
      <c r="G2248" s="1" t="s">
        <v>176</v>
      </c>
    </row>
    <row r="2249" spans="1:7" x14ac:dyDescent="0.25">
      <c r="A2249" s="1" t="s">
        <v>173</v>
      </c>
      <c r="B2249" s="1" t="s">
        <v>382</v>
      </c>
      <c r="C2249" s="1" t="s">
        <v>1102</v>
      </c>
      <c r="D2249" s="1" t="s">
        <v>29</v>
      </c>
      <c r="E2249" s="1" t="s">
        <v>30</v>
      </c>
      <c r="F2249" s="1" t="s">
        <v>41</v>
      </c>
      <c r="G2249" s="1" t="s">
        <v>176</v>
      </c>
    </row>
    <row r="2250" spans="1:7" x14ac:dyDescent="0.25">
      <c r="A2250" s="1" t="s">
        <v>173</v>
      </c>
      <c r="B2250" s="1" t="s">
        <v>382</v>
      </c>
      <c r="C2250" s="1" t="s">
        <v>1103</v>
      </c>
      <c r="D2250" s="1" t="s">
        <v>29</v>
      </c>
      <c r="E2250" s="1" t="s">
        <v>30</v>
      </c>
      <c r="F2250" s="1" t="s">
        <v>41</v>
      </c>
      <c r="G2250" s="1" t="s">
        <v>176</v>
      </c>
    </row>
    <row r="2251" spans="1:7" x14ac:dyDescent="0.25">
      <c r="A2251" s="1" t="s">
        <v>173</v>
      </c>
      <c r="B2251" s="1" t="s">
        <v>382</v>
      </c>
      <c r="C2251" s="1" t="s">
        <v>1104</v>
      </c>
      <c r="D2251" s="1" t="s">
        <v>29</v>
      </c>
      <c r="E2251" s="1" t="s">
        <v>30</v>
      </c>
      <c r="F2251" s="1" t="s">
        <v>41</v>
      </c>
      <c r="G2251" s="1" t="s">
        <v>176</v>
      </c>
    </row>
    <row r="2252" spans="1:7" x14ac:dyDescent="0.25">
      <c r="A2252" s="1" t="s">
        <v>173</v>
      </c>
      <c r="B2252" s="1" t="s">
        <v>382</v>
      </c>
      <c r="C2252" s="1" t="s">
        <v>1105</v>
      </c>
      <c r="D2252" s="1" t="s">
        <v>29</v>
      </c>
      <c r="E2252" s="1" t="s">
        <v>30</v>
      </c>
      <c r="F2252" s="1" t="s">
        <v>41</v>
      </c>
      <c r="G2252" s="1" t="s">
        <v>176</v>
      </c>
    </row>
    <row r="2253" spans="1:7" x14ac:dyDescent="0.25">
      <c r="A2253" s="1" t="s">
        <v>173</v>
      </c>
      <c r="B2253" s="1" t="s">
        <v>382</v>
      </c>
      <c r="C2253" s="1" t="s">
        <v>1106</v>
      </c>
      <c r="D2253" s="1" t="s">
        <v>29</v>
      </c>
      <c r="E2253" s="1" t="s">
        <v>30</v>
      </c>
      <c r="F2253" s="1" t="s">
        <v>41</v>
      </c>
      <c r="G2253" s="1" t="s">
        <v>176</v>
      </c>
    </row>
    <row r="2254" spans="1:7" x14ac:dyDescent="0.25">
      <c r="A2254" s="1" t="s">
        <v>173</v>
      </c>
      <c r="B2254" s="1" t="s">
        <v>382</v>
      </c>
      <c r="C2254" s="1" t="s">
        <v>1107</v>
      </c>
      <c r="D2254" s="1" t="s">
        <v>29</v>
      </c>
      <c r="E2254" s="1" t="s">
        <v>30</v>
      </c>
      <c r="F2254" s="1" t="s">
        <v>41</v>
      </c>
      <c r="G2254" s="1" t="s">
        <v>176</v>
      </c>
    </row>
    <row r="2255" spans="1:7" x14ac:dyDescent="0.25">
      <c r="A2255" s="1" t="s">
        <v>173</v>
      </c>
      <c r="B2255" s="1" t="s">
        <v>382</v>
      </c>
      <c r="C2255" s="1" t="s">
        <v>1108</v>
      </c>
      <c r="D2255" s="1" t="s">
        <v>29</v>
      </c>
      <c r="E2255" s="1" t="s">
        <v>30</v>
      </c>
      <c r="F2255" s="1" t="s">
        <v>41</v>
      </c>
      <c r="G2255" s="1" t="s">
        <v>176</v>
      </c>
    </row>
    <row r="2256" spans="1:7" x14ac:dyDescent="0.25">
      <c r="A2256" s="1" t="s">
        <v>173</v>
      </c>
      <c r="B2256" s="1" t="s">
        <v>382</v>
      </c>
      <c r="C2256" s="1" t="s">
        <v>1109</v>
      </c>
      <c r="D2256" s="1" t="s">
        <v>29</v>
      </c>
      <c r="E2256" s="1" t="s">
        <v>30</v>
      </c>
      <c r="F2256" s="1" t="s">
        <v>41</v>
      </c>
      <c r="G2256" s="1" t="s">
        <v>176</v>
      </c>
    </row>
    <row r="2257" spans="1:7" x14ac:dyDescent="0.25">
      <c r="A2257" s="1" t="s">
        <v>173</v>
      </c>
      <c r="B2257" s="1" t="s">
        <v>382</v>
      </c>
      <c r="C2257" s="1" t="s">
        <v>1110</v>
      </c>
      <c r="D2257" s="1" t="s">
        <v>29</v>
      </c>
      <c r="E2257" s="1" t="s">
        <v>30</v>
      </c>
      <c r="F2257" s="1" t="s">
        <v>41</v>
      </c>
      <c r="G2257" s="1" t="s">
        <v>176</v>
      </c>
    </row>
    <row r="2258" spans="1:7" x14ac:dyDescent="0.25">
      <c r="A2258" s="1" t="s">
        <v>173</v>
      </c>
      <c r="B2258" s="1" t="s">
        <v>382</v>
      </c>
      <c r="C2258" s="1" t="s">
        <v>1111</v>
      </c>
      <c r="D2258" s="1" t="s">
        <v>29</v>
      </c>
      <c r="E2258" s="1" t="s">
        <v>30</v>
      </c>
      <c r="F2258" s="1" t="s">
        <v>41</v>
      </c>
      <c r="G2258" s="1" t="s">
        <v>176</v>
      </c>
    </row>
    <row r="2259" spans="1:7" x14ac:dyDescent="0.25">
      <c r="A2259" s="1" t="s">
        <v>173</v>
      </c>
      <c r="B2259" s="1" t="s">
        <v>382</v>
      </c>
      <c r="C2259" s="1" t="s">
        <v>1112</v>
      </c>
      <c r="D2259" s="1" t="s">
        <v>29</v>
      </c>
      <c r="E2259" s="1" t="s">
        <v>30</v>
      </c>
      <c r="F2259" s="1" t="s">
        <v>41</v>
      </c>
      <c r="G2259" s="1" t="s">
        <v>176</v>
      </c>
    </row>
    <row r="2260" spans="1:7" x14ac:dyDescent="0.25">
      <c r="A2260" s="1" t="s">
        <v>173</v>
      </c>
      <c r="B2260" s="1" t="s">
        <v>382</v>
      </c>
      <c r="C2260" s="1" t="s">
        <v>1113</v>
      </c>
      <c r="D2260" s="1" t="s">
        <v>29</v>
      </c>
      <c r="E2260" s="1" t="s">
        <v>30</v>
      </c>
      <c r="F2260" s="1" t="s">
        <v>41</v>
      </c>
      <c r="G2260" s="1" t="s">
        <v>176</v>
      </c>
    </row>
    <row r="2261" spans="1:7" x14ac:dyDescent="0.25">
      <c r="A2261" s="1" t="s">
        <v>173</v>
      </c>
      <c r="B2261" s="1" t="s">
        <v>382</v>
      </c>
      <c r="C2261" s="1" t="s">
        <v>1596</v>
      </c>
      <c r="D2261" s="1" t="s">
        <v>29</v>
      </c>
      <c r="E2261" s="1" t="s">
        <v>30</v>
      </c>
      <c r="F2261" s="1" t="s">
        <v>41</v>
      </c>
      <c r="G2261" s="1" t="s">
        <v>176</v>
      </c>
    </row>
    <row r="2262" spans="1:7" x14ac:dyDescent="0.25">
      <c r="A2262" s="1" t="s">
        <v>173</v>
      </c>
      <c r="B2262" s="1" t="s">
        <v>382</v>
      </c>
      <c r="C2262" s="1" t="s">
        <v>1597</v>
      </c>
      <c r="D2262" s="1" t="s">
        <v>29</v>
      </c>
      <c r="E2262" s="1" t="s">
        <v>30</v>
      </c>
      <c r="F2262" s="1" t="s">
        <v>41</v>
      </c>
      <c r="G2262" s="1" t="s">
        <v>176</v>
      </c>
    </row>
    <row r="2263" spans="1:7" x14ac:dyDescent="0.25">
      <c r="A2263" s="1" t="s">
        <v>173</v>
      </c>
      <c r="B2263" s="1" t="s">
        <v>382</v>
      </c>
      <c r="C2263" s="1" t="s">
        <v>1598</v>
      </c>
      <c r="D2263" s="1" t="s">
        <v>29</v>
      </c>
      <c r="E2263" s="1" t="s">
        <v>30</v>
      </c>
      <c r="F2263" s="1" t="s">
        <v>41</v>
      </c>
      <c r="G2263" s="1" t="s">
        <v>176</v>
      </c>
    </row>
    <row r="2264" spans="1:7" x14ac:dyDescent="0.25">
      <c r="A2264" s="1" t="s">
        <v>173</v>
      </c>
      <c r="B2264" s="1" t="s">
        <v>382</v>
      </c>
      <c r="C2264" s="1" t="s">
        <v>1114</v>
      </c>
      <c r="D2264" s="1" t="s">
        <v>29</v>
      </c>
      <c r="E2264" s="1" t="s">
        <v>30</v>
      </c>
      <c r="F2264" s="1" t="s">
        <v>41</v>
      </c>
      <c r="G2264" s="1" t="s">
        <v>176</v>
      </c>
    </row>
    <row r="2265" spans="1:7" x14ac:dyDescent="0.25">
      <c r="A2265" s="1" t="s">
        <v>173</v>
      </c>
      <c r="B2265" s="1" t="s">
        <v>382</v>
      </c>
      <c r="C2265" s="1" t="s">
        <v>1115</v>
      </c>
      <c r="D2265" s="1" t="s">
        <v>29</v>
      </c>
      <c r="E2265" s="1" t="s">
        <v>30</v>
      </c>
      <c r="F2265" s="1" t="s">
        <v>41</v>
      </c>
      <c r="G2265" s="1" t="s">
        <v>176</v>
      </c>
    </row>
    <row r="2266" spans="1:7" x14ac:dyDescent="0.25">
      <c r="A2266" s="1" t="s">
        <v>173</v>
      </c>
      <c r="B2266" s="1" t="s">
        <v>382</v>
      </c>
      <c r="C2266" s="1" t="s">
        <v>868</v>
      </c>
      <c r="D2266" s="1" t="s">
        <v>29</v>
      </c>
      <c r="E2266" s="1" t="s">
        <v>30</v>
      </c>
      <c r="F2266" s="1" t="s">
        <v>41</v>
      </c>
      <c r="G2266" s="1" t="s">
        <v>176</v>
      </c>
    </row>
    <row r="2267" spans="1:7" x14ac:dyDescent="0.25">
      <c r="A2267" s="1" t="s">
        <v>173</v>
      </c>
      <c r="B2267" s="1" t="s">
        <v>382</v>
      </c>
      <c r="C2267" s="1" t="s">
        <v>869</v>
      </c>
      <c r="D2267" s="1" t="s">
        <v>29</v>
      </c>
      <c r="E2267" s="1" t="s">
        <v>30</v>
      </c>
      <c r="F2267" s="1" t="s">
        <v>41</v>
      </c>
      <c r="G2267" s="1" t="s">
        <v>176</v>
      </c>
    </row>
    <row r="2268" spans="1:7" x14ac:dyDescent="0.25">
      <c r="A2268" s="1" t="s">
        <v>173</v>
      </c>
      <c r="B2268" s="1" t="s">
        <v>382</v>
      </c>
      <c r="C2268" s="1" t="s">
        <v>870</v>
      </c>
      <c r="D2268" s="1" t="s">
        <v>29</v>
      </c>
      <c r="E2268" s="1" t="s">
        <v>30</v>
      </c>
      <c r="F2268" s="1" t="s">
        <v>41</v>
      </c>
      <c r="G2268" s="1" t="s">
        <v>176</v>
      </c>
    </row>
    <row r="2269" spans="1:7" x14ac:dyDescent="0.25">
      <c r="A2269" s="1" t="s">
        <v>173</v>
      </c>
      <c r="B2269" s="1" t="s">
        <v>382</v>
      </c>
      <c r="C2269" s="1" t="s">
        <v>871</v>
      </c>
      <c r="D2269" s="1" t="s">
        <v>29</v>
      </c>
      <c r="E2269" s="1" t="s">
        <v>30</v>
      </c>
      <c r="F2269" s="1" t="s">
        <v>41</v>
      </c>
      <c r="G2269" s="1" t="s">
        <v>176</v>
      </c>
    </row>
    <row r="2270" spans="1:7" x14ac:dyDescent="0.25">
      <c r="A2270" s="1" t="s">
        <v>173</v>
      </c>
      <c r="B2270" s="1" t="s">
        <v>382</v>
      </c>
      <c r="C2270" s="1" t="s">
        <v>872</v>
      </c>
      <c r="D2270" s="1" t="s">
        <v>29</v>
      </c>
      <c r="E2270" s="1" t="s">
        <v>30</v>
      </c>
      <c r="F2270" s="1" t="s">
        <v>41</v>
      </c>
      <c r="G2270" s="1" t="s">
        <v>176</v>
      </c>
    </row>
    <row r="2271" spans="1:7" x14ac:dyDescent="0.25">
      <c r="A2271" s="1" t="s">
        <v>173</v>
      </c>
      <c r="B2271" s="1" t="s">
        <v>382</v>
      </c>
      <c r="C2271" s="1" t="s">
        <v>873</v>
      </c>
      <c r="D2271" s="1" t="s">
        <v>29</v>
      </c>
      <c r="E2271" s="1" t="s">
        <v>30</v>
      </c>
      <c r="F2271" s="1" t="s">
        <v>41</v>
      </c>
      <c r="G2271" s="1" t="s">
        <v>176</v>
      </c>
    </row>
    <row r="2272" spans="1:7" x14ac:dyDescent="0.25">
      <c r="A2272" s="1" t="s">
        <v>173</v>
      </c>
      <c r="B2272" s="1" t="s">
        <v>382</v>
      </c>
      <c r="C2272" s="1" t="s">
        <v>874</v>
      </c>
      <c r="D2272" s="1" t="s">
        <v>29</v>
      </c>
      <c r="E2272" s="1" t="s">
        <v>30</v>
      </c>
      <c r="F2272" s="1" t="s">
        <v>41</v>
      </c>
      <c r="G2272" s="1" t="s">
        <v>176</v>
      </c>
    </row>
    <row r="2273" spans="1:7" x14ac:dyDescent="0.25">
      <c r="A2273" s="1" t="s">
        <v>173</v>
      </c>
      <c r="B2273" s="1" t="s">
        <v>382</v>
      </c>
      <c r="C2273" s="1" t="s">
        <v>875</v>
      </c>
      <c r="D2273" s="1" t="s">
        <v>29</v>
      </c>
      <c r="E2273" s="1" t="s">
        <v>30</v>
      </c>
      <c r="F2273" s="1" t="s">
        <v>41</v>
      </c>
      <c r="G2273" s="1" t="s">
        <v>176</v>
      </c>
    </row>
    <row r="2274" spans="1:7" x14ac:dyDescent="0.25">
      <c r="A2274" s="1" t="s">
        <v>173</v>
      </c>
      <c r="B2274" s="1" t="s">
        <v>382</v>
      </c>
      <c r="C2274" s="1" t="s">
        <v>876</v>
      </c>
      <c r="D2274" s="1" t="s">
        <v>29</v>
      </c>
      <c r="E2274" s="1" t="s">
        <v>30</v>
      </c>
      <c r="F2274" s="1" t="s">
        <v>41</v>
      </c>
      <c r="G2274" s="1" t="s">
        <v>176</v>
      </c>
    </row>
    <row r="2275" spans="1:7" x14ac:dyDescent="0.25">
      <c r="A2275" s="1" t="s">
        <v>173</v>
      </c>
      <c r="B2275" s="1" t="s">
        <v>382</v>
      </c>
      <c r="C2275" s="1" t="s">
        <v>877</v>
      </c>
      <c r="D2275" s="1" t="s">
        <v>29</v>
      </c>
      <c r="E2275" s="1" t="s">
        <v>30</v>
      </c>
      <c r="F2275" s="1" t="s">
        <v>41</v>
      </c>
      <c r="G2275" s="1" t="s">
        <v>176</v>
      </c>
    </row>
    <row r="2276" spans="1:7" x14ac:dyDescent="0.25">
      <c r="A2276" s="1" t="s">
        <v>173</v>
      </c>
      <c r="B2276" s="1" t="s">
        <v>382</v>
      </c>
      <c r="C2276" s="1" t="s">
        <v>878</v>
      </c>
      <c r="D2276" s="1" t="s">
        <v>29</v>
      </c>
      <c r="E2276" s="1" t="s">
        <v>30</v>
      </c>
      <c r="F2276" s="1" t="s">
        <v>41</v>
      </c>
      <c r="G2276" s="1" t="s">
        <v>176</v>
      </c>
    </row>
    <row r="2277" spans="1:7" x14ac:dyDescent="0.25">
      <c r="A2277" s="1" t="s">
        <v>173</v>
      </c>
      <c r="B2277" s="1" t="s">
        <v>382</v>
      </c>
      <c r="C2277" s="1" t="s">
        <v>879</v>
      </c>
      <c r="D2277" s="1" t="s">
        <v>29</v>
      </c>
      <c r="E2277" s="1" t="s">
        <v>30</v>
      </c>
      <c r="F2277" s="1" t="s">
        <v>41</v>
      </c>
      <c r="G2277" s="1" t="s">
        <v>176</v>
      </c>
    </row>
    <row r="2278" spans="1:7" x14ac:dyDescent="0.25">
      <c r="A2278" s="1" t="s">
        <v>173</v>
      </c>
      <c r="B2278" s="1" t="s">
        <v>382</v>
      </c>
      <c r="C2278" s="1" t="s">
        <v>880</v>
      </c>
      <c r="D2278" s="1" t="s">
        <v>29</v>
      </c>
      <c r="E2278" s="1" t="s">
        <v>30</v>
      </c>
      <c r="F2278" s="1" t="s">
        <v>41</v>
      </c>
      <c r="G2278" s="1" t="s">
        <v>176</v>
      </c>
    </row>
    <row r="2279" spans="1:7" x14ac:dyDescent="0.25">
      <c r="A2279" s="1" t="s">
        <v>173</v>
      </c>
      <c r="B2279" s="1" t="s">
        <v>382</v>
      </c>
      <c r="C2279" s="1" t="s">
        <v>881</v>
      </c>
      <c r="D2279" s="1" t="s">
        <v>29</v>
      </c>
      <c r="E2279" s="1" t="s">
        <v>30</v>
      </c>
      <c r="F2279" s="1" t="s">
        <v>41</v>
      </c>
      <c r="G2279" s="1" t="s">
        <v>176</v>
      </c>
    </row>
    <row r="2280" spans="1:7" x14ac:dyDescent="0.25">
      <c r="A2280" s="1" t="s">
        <v>173</v>
      </c>
      <c r="B2280" s="1" t="s">
        <v>382</v>
      </c>
      <c r="C2280" s="1" t="s">
        <v>882</v>
      </c>
      <c r="D2280" s="1" t="s">
        <v>29</v>
      </c>
      <c r="E2280" s="1" t="s">
        <v>30</v>
      </c>
      <c r="F2280" s="1" t="s">
        <v>41</v>
      </c>
      <c r="G2280" s="1" t="s">
        <v>176</v>
      </c>
    </row>
    <row r="2281" spans="1:7" x14ac:dyDescent="0.25">
      <c r="A2281" s="1" t="s">
        <v>173</v>
      </c>
      <c r="B2281" s="1" t="s">
        <v>382</v>
      </c>
      <c r="C2281" s="1" t="s">
        <v>883</v>
      </c>
      <c r="D2281" s="1" t="s">
        <v>29</v>
      </c>
      <c r="E2281" s="1" t="s">
        <v>30</v>
      </c>
      <c r="F2281" s="1" t="s">
        <v>41</v>
      </c>
      <c r="G2281" s="1" t="s">
        <v>176</v>
      </c>
    </row>
    <row r="2282" spans="1:7" x14ac:dyDescent="0.25">
      <c r="A2282" s="1" t="s">
        <v>173</v>
      </c>
      <c r="B2282" s="1" t="s">
        <v>382</v>
      </c>
      <c r="C2282" s="1" t="s">
        <v>884</v>
      </c>
      <c r="D2282" s="1" t="s">
        <v>29</v>
      </c>
      <c r="E2282" s="1" t="s">
        <v>30</v>
      </c>
      <c r="F2282" s="1" t="s">
        <v>41</v>
      </c>
      <c r="G2282" s="1" t="s">
        <v>176</v>
      </c>
    </row>
    <row r="2283" spans="1:7" x14ac:dyDescent="0.25">
      <c r="A2283" s="1" t="s">
        <v>173</v>
      </c>
      <c r="B2283" s="1" t="s">
        <v>382</v>
      </c>
      <c r="C2283" s="1" t="s">
        <v>885</v>
      </c>
      <c r="D2283" s="1" t="s">
        <v>29</v>
      </c>
      <c r="E2283" s="1" t="s">
        <v>30</v>
      </c>
      <c r="F2283" s="1" t="s">
        <v>41</v>
      </c>
      <c r="G2283" s="1" t="s">
        <v>176</v>
      </c>
    </row>
    <row r="2284" spans="1:7" x14ac:dyDescent="0.25">
      <c r="A2284" s="1" t="s">
        <v>173</v>
      </c>
      <c r="B2284" s="1" t="s">
        <v>382</v>
      </c>
      <c r="C2284" s="1" t="s">
        <v>886</v>
      </c>
      <c r="D2284" s="1" t="s">
        <v>29</v>
      </c>
      <c r="E2284" s="1" t="s">
        <v>30</v>
      </c>
      <c r="F2284" s="1" t="s">
        <v>41</v>
      </c>
      <c r="G2284" s="1" t="s">
        <v>176</v>
      </c>
    </row>
    <row r="2285" spans="1:7" x14ac:dyDescent="0.25">
      <c r="A2285" s="1" t="s">
        <v>173</v>
      </c>
      <c r="B2285" s="1" t="s">
        <v>382</v>
      </c>
      <c r="C2285" s="1" t="s">
        <v>887</v>
      </c>
      <c r="D2285" s="1" t="s">
        <v>29</v>
      </c>
      <c r="E2285" s="1" t="s">
        <v>30</v>
      </c>
      <c r="F2285" s="1" t="s">
        <v>41</v>
      </c>
      <c r="G2285" s="1" t="s">
        <v>176</v>
      </c>
    </row>
    <row r="2286" spans="1:7" x14ac:dyDescent="0.25">
      <c r="A2286" s="1" t="s">
        <v>173</v>
      </c>
      <c r="B2286" s="1" t="s">
        <v>382</v>
      </c>
      <c r="C2286" s="1" t="s">
        <v>888</v>
      </c>
      <c r="D2286" s="1" t="s">
        <v>29</v>
      </c>
      <c r="E2286" s="1" t="s">
        <v>30</v>
      </c>
      <c r="F2286" s="1" t="s">
        <v>41</v>
      </c>
      <c r="G2286" s="1" t="s">
        <v>176</v>
      </c>
    </row>
    <row r="2287" spans="1:7" x14ac:dyDescent="0.25">
      <c r="A2287" s="1" t="s">
        <v>173</v>
      </c>
      <c r="B2287" s="1" t="s">
        <v>382</v>
      </c>
      <c r="C2287" s="1" t="s">
        <v>889</v>
      </c>
      <c r="D2287" s="1" t="s">
        <v>29</v>
      </c>
      <c r="E2287" s="1" t="s">
        <v>30</v>
      </c>
      <c r="F2287" s="1" t="s">
        <v>41</v>
      </c>
      <c r="G2287" s="1" t="s">
        <v>176</v>
      </c>
    </row>
    <row r="2288" spans="1:7" x14ac:dyDescent="0.25">
      <c r="A2288" s="1" t="s">
        <v>173</v>
      </c>
      <c r="B2288" s="1" t="s">
        <v>382</v>
      </c>
      <c r="C2288" s="1" t="s">
        <v>890</v>
      </c>
      <c r="D2288" s="1" t="s">
        <v>29</v>
      </c>
      <c r="E2288" s="1" t="s">
        <v>30</v>
      </c>
      <c r="F2288" s="1" t="s">
        <v>41</v>
      </c>
      <c r="G2288" s="1" t="s">
        <v>176</v>
      </c>
    </row>
    <row r="2289" spans="1:7" x14ac:dyDescent="0.25">
      <c r="A2289" s="1" t="s">
        <v>173</v>
      </c>
      <c r="B2289" s="1" t="s">
        <v>382</v>
      </c>
      <c r="C2289" s="1" t="s">
        <v>891</v>
      </c>
      <c r="D2289" s="1" t="s">
        <v>29</v>
      </c>
      <c r="E2289" s="1" t="s">
        <v>30</v>
      </c>
      <c r="F2289" s="1" t="s">
        <v>41</v>
      </c>
      <c r="G2289" s="1" t="s">
        <v>176</v>
      </c>
    </row>
    <row r="2290" spans="1:7" x14ac:dyDescent="0.25">
      <c r="A2290" s="1" t="s">
        <v>173</v>
      </c>
      <c r="B2290" s="1" t="s">
        <v>382</v>
      </c>
      <c r="C2290" s="1" t="s">
        <v>892</v>
      </c>
      <c r="D2290" s="1" t="s">
        <v>29</v>
      </c>
      <c r="E2290" s="1" t="s">
        <v>30</v>
      </c>
      <c r="F2290" s="1" t="s">
        <v>41</v>
      </c>
      <c r="G2290" s="1" t="s">
        <v>176</v>
      </c>
    </row>
    <row r="2291" spans="1:7" x14ac:dyDescent="0.25">
      <c r="A2291" s="1" t="s">
        <v>173</v>
      </c>
      <c r="B2291" s="1" t="s">
        <v>382</v>
      </c>
      <c r="C2291" s="1" t="s">
        <v>893</v>
      </c>
      <c r="D2291" s="1" t="s">
        <v>29</v>
      </c>
      <c r="E2291" s="1" t="s">
        <v>30</v>
      </c>
      <c r="F2291" s="1" t="s">
        <v>41</v>
      </c>
      <c r="G2291" s="1" t="s">
        <v>176</v>
      </c>
    </row>
    <row r="2292" spans="1:7" x14ac:dyDescent="0.25">
      <c r="A2292" s="1" t="s">
        <v>173</v>
      </c>
      <c r="B2292" s="1" t="s">
        <v>382</v>
      </c>
      <c r="C2292" s="1" t="s">
        <v>894</v>
      </c>
      <c r="D2292" s="1" t="s">
        <v>29</v>
      </c>
      <c r="E2292" s="1" t="s">
        <v>30</v>
      </c>
      <c r="F2292" s="1" t="s">
        <v>41</v>
      </c>
      <c r="G2292" s="1" t="s">
        <v>176</v>
      </c>
    </row>
    <row r="2293" spans="1:7" x14ac:dyDescent="0.25">
      <c r="A2293" s="1" t="s">
        <v>173</v>
      </c>
      <c r="B2293" s="1" t="s">
        <v>382</v>
      </c>
      <c r="C2293" s="1" t="s">
        <v>895</v>
      </c>
      <c r="D2293" s="1" t="s">
        <v>29</v>
      </c>
      <c r="E2293" s="1" t="s">
        <v>30</v>
      </c>
      <c r="F2293" s="1" t="s">
        <v>41</v>
      </c>
      <c r="G2293" s="1" t="s">
        <v>176</v>
      </c>
    </row>
    <row r="2294" spans="1:7" x14ac:dyDescent="0.25">
      <c r="A2294" s="1" t="s">
        <v>173</v>
      </c>
      <c r="B2294" s="1" t="s">
        <v>382</v>
      </c>
      <c r="C2294" s="1" t="s">
        <v>896</v>
      </c>
      <c r="D2294" s="1" t="s">
        <v>29</v>
      </c>
      <c r="E2294" s="1" t="s">
        <v>30</v>
      </c>
      <c r="F2294" s="1" t="s">
        <v>41</v>
      </c>
      <c r="G2294" s="1" t="s">
        <v>176</v>
      </c>
    </row>
    <row r="2295" spans="1:7" x14ac:dyDescent="0.25">
      <c r="A2295" s="1" t="s">
        <v>173</v>
      </c>
      <c r="B2295" s="1" t="s">
        <v>382</v>
      </c>
      <c r="C2295" s="1" t="s">
        <v>897</v>
      </c>
      <c r="D2295" s="1" t="s">
        <v>29</v>
      </c>
      <c r="E2295" s="1" t="s">
        <v>30</v>
      </c>
      <c r="F2295" s="1" t="s">
        <v>41</v>
      </c>
      <c r="G2295" s="1" t="s">
        <v>176</v>
      </c>
    </row>
    <row r="2296" spans="1:7" x14ac:dyDescent="0.25">
      <c r="A2296" s="1" t="s">
        <v>173</v>
      </c>
      <c r="B2296" s="1" t="s">
        <v>382</v>
      </c>
      <c r="C2296" s="1" t="s">
        <v>898</v>
      </c>
      <c r="D2296" s="1" t="s">
        <v>29</v>
      </c>
      <c r="E2296" s="1" t="s">
        <v>30</v>
      </c>
      <c r="F2296" s="1" t="s">
        <v>41</v>
      </c>
      <c r="G2296" s="1" t="s">
        <v>176</v>
      </c>
    </row>
    <row r="2297" spans="1:7" x14ac:dyDescent="0.25">
      <c r="A2297" s="1" t="s">
        <v>173</v>
      </c>
      <c r="B2297" s="1" t="s">
        <v>382</v>
      </c>
      <c r="C2297" s="1" t="s">
        <v>899</v>
      </c>
      <c r="D2297" s="1" t="s">
        <v>29</v>
      </c>
      <c r="E2297" s="1" t="s">
        <v>30</v>
      </c>
      <c r="F2297" s="1" t="s">
        <v>41</v>
      </c>
      <c r="G2297" s="1" t="s">
        <v>176</v>
      </c>
    </row>
    <row r="2298" spans="1:7" x14ac:dyDescent="0.25">
      <c r="A2298" s="1" t="s">
        <v>173</v>
      </c>
      <c r="B2298" s="1" t="s">
        <v>382</v>
      </c>
      <c r="C2298" s="1" t="s">
        <v>900</v>
      </c>
      <c r="D2298" s="1" t="s">
        <v>29</v>
      </c>
      <c r="E2298" s="1" t="s">
        <v>30</v>
      </c>
      <c r="F2298" s="1" t="s">
        <v>41</v>
      </c>
      <c r="G2298" s="1" t="s">
        <v>176</v>
      </c>
    </row>
    <row r="2299" spans="1:7" x14ac:dyDescent="0.25">
      <c r="A2299" s="1" t="s">
        <v>173</v>
      </c>
      <c r="B2299" s="1" t="s">
        <v>382</v>
      </c>
      <c r="C2299" s="1" t="s">
        <v>901</v>
      </c>
      <c r="D2299" s="1" t="s">
        <v>29</v>
      </c>
      <c r="E2299" s="1" t="s">
        <v>30</v>
      </c>
      <c r="F2299" s="1" t="s">
        <v>41</v>
      </c>
      <c r="G2299" s="1" t="s">
        <v>176</v>
      </c>
    </row>
    <row r="2300" spans="1:7" x14ac:dyDescent="0.25">
      <c r="A2300" s="1" t="s">
        <v>173</v>
      </c>
      <c r="B2300" s="1" t="s">
        <v>382</v>
      </c>
      <c r="C2300" s="1" t="s">
        <v>902</v>
      </c>
      <c r="D2300" s="1" t="s">
        <v>29</v>
      </c>
      <c r="E2300" s="1" t="s">
        <v>30</v>
      </c>
      <c r="F2300" s="1" t="s">
        <v>41</v>
      </c>
      <c r="G2300" s="1" t="s">
        <v>176</v>
      </c>
    </row>
    <row r="2301" spans="1:7" x14ac:dyDescent="0.25">
      <c r="A2301" s="1" t="s">
        <v>173</v>
      </c>
      <c r="B2301" s="1" t="s">
        <v>382</v>
      </c>
      <c r="C2301" s="1" t="s">
        <v>903</v>
      </c>
      <c r="D2301" s="1" t="s">
        <v>29</v>
      </c>
      <c r="E2301" s="1" t="s">
        <v>30</v>
      </c>
      <c r="F2301" s="1" t="s">
        <v>41</v>
      </c>
      <c r="G2301" s="1" t="s">
        <v>176</v>
      </c>
    </row>
    <row r="2302" spans="1:7" x14ac:dyDescent="0.25">
      <c r="A2302" s="1" t="s">
        <v>173</v>
      </c>
      <c r="B2302" s="1" t="s">
        <v>382</v>
      </c>
      <c r="C2302" s="1" t="s">
        <v>904</v>
      </c>
      <c r="D2302" s="1" t="s">
        <v>29</v>
      </c>
      <c r="E2302" s="1" t="s">
        <v>30</v>
      </c>
      <c r="F2302" s="1" t="s">
        <v>41</v>
      </c>
      <c r="G2302" s="1" t="s">
        <v>176</v>
      </c>
    </row>
    <row r="2303" spans="1:7" x14ac:dyDescent="0.25">
      <c r="A2303" s="1" t="s">
        <v>173</v>
      </c>
      <c r="B2303" s="1" t="s">
        <v>382</v>
      </c>
      <c r="C2303" s="1" t="s">
        <v>905</v>
      </c>
      <c r="D2303" s="1" t="s">
        <v>29</v>
      </c>
      <c r="E2303" s="1" t="s">
        <v>30</v>
      </c>
      <c r="F2303" s="1" t="s">
        <v>41</v>
      </c>
      <c r="G2303" s="1" t="s">
        <v>176</v>
      </c>
    </row>
    <row r="2304" spans="1:7" x14ac:dyDescent="0.25">
      <c r="A2304" s="1" t="s">
        <v>173</v>
      </c>
      <c r="B2304" s="1" t="s">
        <v>382</v>
      </c>
      <c r="C2304" s="1" t="s">
        <v>906</v>
      </c>
      <c r="D2304" s="1" t="s">
        <v>29</v>
      </c>
      <c r="E2304" s="1" t="s">
        <v>30</v>
      </c>
      <c r="F2304" s="1" t="s">
        <v>41</v>
      </c>
      <c r="G2304" s="1" t="s">
        <v>176</v>
      </c>
    </row>
    <row r="2305" spans="1:7" x14ac:dyDescent="0.25">
      <c r="A2305" s="1" t="s">
        <v>173</v>
      </c>
      <c r="B2305" s="1" t="s">
        <v>382</v>
      </c>
      <c r="C2305" s="1" t="s">
        <v>907</v>
      </c>
      <c r="D2305" s="1" t="s">
        <v>29</v>
      </c>
      <c r="E2305" s="1" t="s">
        <v>30</v>
      </c>
      <c r="F2305" s="1" t="s">
        <v>41</v>
      </c>
      <c r="G2305" s="1" t="s">
        <v>176</v>
      </c>
    </row>
    <row r="2306" spans="1:7" x14ac:dyDescent="0.25">
      <c r="A2306" s="1" t="s">
        <v>173</v>
      </c>
      <c r="B2306" s="1" t="s">
        <v>382</v>
      </c>
      <c r="C2306" s="1" t="s">
        <v>908</v>
      </c>
      <c r="D2306" s="1" t="s">
        <v>29</v>
      </c>
      <c r="E2306" s="1" t="s">
        <v>30</v>
      </c>
      <c r="F2306" s="1" t="s">
        <v>41</v>
      </c>
      <c r="G2306" s="1" t="s">
        <v>176</v>
      </c>
    </row>
    <row r="2307" spans="1:7" x14ac:dyDescent="0.25">
      <c r="A2307" s="1" t="s">
        <v>173</v>
      </c>
      <c r="B2307" s="1" t="s">
        <v>382</v>
      </c>
      <c r="C2307" s="1" t="s">
        <v>909</v>
      </c>
      <c r="D2307" s="1" t="s">
        <v>29</v>
      </c>
      <c r="E2307" s="1" t="s">
        <v>30</v>
      </c>
      <c r="F2307" s="1" t="s">
        <v>41</v>
      </c>
      <c r="G2307" s="1" t="s">
        <v>176</v>
      </c>
    </row>
    <row r="2308" spans="1:7" x14ac:dyDescent="0.25">
      <c r="A2308" s="1" t="s">
        <v>173</v>
      </c>
      <c r="B2308" s="1" t="s">
        <v>382</v>
      </c>
      <c r="C2308" s="1" t="s">
        <v>910</v>
      </c>
      <c r="D2308" s="1" t="s">
        <v>29</v>
      </c>
      <c r="E2308" s="1" t="s">
        <v>30</v>
      </c>
      <c r="F2308" s="1" t="s">
        <v>41</v>
      </c>
      <c r="G2308" s="1" t="s">
        <v>176</v>
      </c>
    </row>
    <row r="2309" spans="1:7" x14ac:dyDescent="0.25">
      <c r="A2309" s="1" t="s">
        <v>173</v>
      </c>
      <c r="B2309" s="1" t="s">
        <v>382</v>
      </c>
      <c r="C2309" s="1" t="s">
        <v>911</v>
      </c>
      <c r="D2309" s="1" t="s">
        <v>29</v>
      </c>
      <c r="E2309" s="1" t="s">
        <v>30</v>
      </c>
      <c r="F2309" s="1" t="s">
        <v>41</v>
      </c>
      <c r="G2309" s="1" t="s">
        <v>176</v>
      </c>
    </row>
    <row r="2310" spans="1:7" x14ac:dyDescent="0.25">
      <c r="A2310" s="1" t="s">
        <v>173</v>
      </c>
      <c r="B2310" s="1" t="s">
        <v>382</v>
      </c>
      <c r="C2310" s="1" t="s">
        <v>912</v>
      </c>
      <c r="D2310" s="1" t="s">
        <v>29</v>
      </c>
      <c r="E2310" s="1" t="s">
        <v>30</v>
      </c>
      <c r="F2310" s="1" t="s">
        <v>41</v>
      </c>
      <c r="G2310" s="1" t="s">
        <v>176</v>
      </c>
    </row>
    <row r="2311" spans="1:7" x14ac:dyDescent="0.25">
      <c r="A2311" s="1" t="s">
        <v>173</v>
      </c>
      <c r="B2311" s="1" t="s">
        <v>382</v>
      </c>
      <c r="C2311" s="1" t="s">
        <v>913</v>
      </c>
      <c r="D2311" s="1" t="s">
        <v>29</v>
      </c>
      <c r="E2311" s="1" t="s">
        <v>30</v>
      </c>
      <c r="F2311" s="1" t="s">
        <v>41</v>
      </c>
      <c r="G2311" s="1" t="s">
        <v>176</v>
      </c>
    </row>
    <row r="2312" spans="1:7" x14ac:dyDescent="0.25">
      <c r="A2312" s="1" t="s">
        <v>173</v>
      </c>
      <c r="B2312" s="1" t="s">
        <v>382</v>
      </c>
      <c r="C2312" s="1" t="s">
        <v>1599</v>
      </c>
      <c r="D2312" s="1" t="s">
        <v>29</v>
      </c>
      <c r="E2312" s="1" t="s">
        <v>30</v>
      </c>
      <c r="F2312" s="1" t="s">
        <v>41</v>
      </c>
      <c r="G2312" s="1" t="s">
        <v>176</v>
      </c>
    </row>
    <row r="2313" spans="1:7" x14ac:dyDescent="0.25">
      <c r="A2313" s="1" t="s">
        <v>173</v>
      </c>
      <c r="B2313" s="1" t="s">
        <v>382</v>
      </c>
      <c r="C2313" s="1" t="s">
        <v>914</v>
      </c>
      <c r="D2313" s="1" t="s">
        <v>29</v>
      </c>
      <c r="E2313" s="1" t="s">
        <v>30</v>
      </c>
      <c r="F2313" s="1" t="s">
        <v>41</v>
      </c>
      <c r="G2313" s="1" t="s">
        <v>176</v>
      </c>
    </row>
    <row r="2314" spans="1:7" x14ac:dyDescent="0.25">
      <c r="A2314" s="1" t="s">
        <v>173</v>
      </c>
      <c r="B2314" s="1" t="s">
        <v>382</v>
      </c>
      <c r="C2314" s="1" t="s">
        <v>915</v>
      </c>
      <c r="D2314" s="1" t="s">
        <v>29</v>
      </c>
      <c r="E2314" s="1" t="s">
        <v>30</v>
      </c>
      <c r="F2314" s="1" t="s">
        <v>41</v>
      </c>
      <c r="G2314" s="1" t="s">
        <v>176</v>
      </c>
    </row>
    <row r="2315" spans="1:7" x14ac:dyDescent="0.25">
      <c r="A2315" s="1" t="s">
        <v>173</v>
      </c>
      <c r="B2315" s="1" t="s">
        <v>382</v>
      </c>
      <c r="C2315" s="1" t="s">
        <v>916</v>
      </c>
      <c r="D2315" s="1" t="s">
        <v>29</v>
      </c>
      <c r="E2315" s="1" t="s">
        <v>30</v>
      </c>
      <c r="F2315" s="1" t="s">
        <v>41</v>
      </c>
      <c r="G2315" s="1" t="s">
        <v>176</v>
      </c>
    </row>
    <row r="2316" spans="1:7" x14ac:dyDescent="0.25">
      <c r="A2316" s="1" t="s">
        <v>173</v>
      </c>
      <c r="B2316" s="1" t="s">
        <v>382</v>
      </c>
      <c r="C2316" s="1" t="s">
        <v>917</v>
      </c>
      <c r="D2316" s="1" t="s">
        <v>29</v>
      </c>
      <c r="E2316" s="1" t="s">
        <v>30</v>
      </c>
      <c r="F2316" s="1" t="s">
        <v>41</v>
      </c>
      <c r="G2316" s="1" t="s">
        <v>176</v>
      </c>
    </row>
    <row r="2317" spans="1:7" x14ac:dyDescent="0.25">
      <c r="A2317" s="1" t="s">
        <v>173</v>
      </c>
      <c r="B2317" s="1" t="s">
        <v>382</v>
      </c>
      <c r="C2317" s="1" t="s">
        <v>918</v>
      </c>
      <c r="D2317" s="1" t="s">
        <v>29</v>
      </c>
      <c r="E2317" s="1" t="s">
        <v>30</v>
      </c>
      <c r="F2317" s="1" t="s">
        <v>41</v>
      </c>
      <c r="G2317" s="1" t="s">
        <v>176</v>
      </c>
    </row>
    <row r="2318" spans="1:7" x14ac:dyDescent="0.25">
      <c r="A2318" s="1" t="s">
        <v>173</v>
      </c>
      <c r="B2318" s="1" t="s">
        <v>382</v>
      </c>
      <c r="C2318" s="1" t="s">
        <v>919</v>
      </c>
      <c r="D2318" s="1" t="s">
        <v>29</v>
      </c>
      <c r="E2318" s="1" t="s">
        <v>30</v>
      </c>
      <c r="F2318" s="1" t="s">
        <v>41</v>
      </c>
      <c r="G2318" s="1" t="s">
        <v>176</v>
      </c>
    </row>
    <row r="2319" spans="1:7" x14ac:dyDescent="0.25">
      <c r="A2319" s="1" t="s">
        <v>173</v>
      </c>
      <c r="B2319" s="1" t="s">
        <v>382</v>
      </c>
      <c r="C2319" s="1" t="s">
        <v>920</v>
      </c>
      <c r="D2319" s="1" t="s">
        <v>29</v>
      </c>
      <c r="E2319" s="1" t="s">
        <v>30</v>
      </c>
      <c r="F2319" s="1" t="s">
        <v>41</v>
      </c>
      <c r="G2319" s="1" t="s">
        <v>176</v>
      </c>
    </row>
    <row r="2320" spans="1:7" x14ac:dyDescent="0.25">
      <c r="A2320" s="1" t="s">
        <v>173</v>
      </c>
      <c r="B2320" s="1" t="s">
        <v>382</v>
      </c>
      <c r="C2320" s="1" t="s">
        <v>921</v>
      </c>
      <c r="D2320" s="1" t="s">
        <v>29</v>
      </c>
      <c r="E2320" s="1" t="s">
        <v>30</v>
      </c>
      <c r="F2320" s="1" t="s">
        <v>41</v>
      </c>
      <c r="G2320" s="1" t="s">
        <v>176</v>
      </c>
    </row>
    <row r="2321" spans="1:7" x14ac:dyDescent="0.25">
      <c r="A2321" s="1" t="s">
        <v>173</v>
      </c>
      <c r="B2321" s="1" t="s">
        <v>382</v>
      </c>
      <c r="C2321" s="1" t="s">
        <v>922</v>
      </c>
      <c r="D2321" s="1" t="s">
        <v>29</v>
      </c>
      <c r="E2321" s="1" t="s">
        <v>30</v>
      </c>
      <c r="F2321" s="1" t="s">
        <v>41</v>
      </c>
      <c r="G2321" s="1" t="s">
        <v>176</v>
      </c>
    </row>
    <row r="2322" spans="1:7" x14ac:dyDescent="0.25">
      <c r="A2322" s="1" t="s">
        <v>173</v>
      </c>
      <c r="B2322" s="1" t="s">
        <v>382</v>
      </c>
      <c r="C2322" s="1" t="s">
        <v>923</v>
      </c>
      <c r="D2322" s="1" t="s">
        <v>29</v>
      </c>
      <c r="E2322" s="1" t="s">
        <v>30</v>
      </c>
      <c r="F2322" s="1" t="s">
        <v>41</v>
      </c>
      <c r="G2322" s="1" t="s">
        <v>176</v>
      </c>
    </row>
    <row r="2323" spans="1:7" x14ac:dyDescent="0.25">
      <c r="A2323" s="1" t="s">
        <v>173</v>
      </c>
      <c r="B2323" s="1" t="s">
        <v>382</v>
      </c>
      <c r="C2323" s="1" t="s">
        <v>924</v>
      </c>
      <c r="D2323" s="1" t="s">
        <v>29</v>
      </c>
      <c r="E2323" s="1" t="s">
        <v>30</v>
      </c>
      <c r="F2323" s="1" t="s">
        <v>41</v>
      </c>
      <c r="G2323" s="1" t="s">
        <v>176</v>
      </c>
    </row>
    <row r="2324" spans="1:7" x14ac:dyDescent="0.25">
      <c r="A2324" s="1" t="s">
        <v>173</v>
      </c>
      <c r="B2324" s="1" t="s">
        <v>382</v>
      </c>
      <c r="C2324" s="1" t="s">
        <v>925</v>
      </c>
      <c r="D2324" s="1" t="s">
        <v>29</v>
      </c>
      <c r="E2324" s="1" t="s">
        <v>30</v>
      </c>
      <c r="F2324" s="1" t="s">
        <v>41</v>
      </c>
      <c r="G2324" s="1" t="s">
        <v>176</v>
      </c>
    </row>
    <row r="2325" spans="1:7" x14ac:dyDescent="0.25">
      <c r="A2325" s="1" t="s">
        <v>173</v>
      </c>
      <c r="B2325" s="1" t="s">
        <v>382</v>
      </c>
      <c r="C2325" s="1" t="s">
        <v>926</v>
      </c>
      <c r="D2325" s="1" t="s">
        <v>29</v>
      </c>
      <c r="E2325" s="1" t="s">
        <v>30</v>
      </c>
      <c r="F2325" s="1" t="s">
        <v>41</v>
      </c>
      <c r="G2325" s="1" t="s">
        <v>176</v>
      </c>
    </row>
    <row r="2326" spans="1:7" x14ac:dyDescent="0.25">
      <c r="A2326" s="1" t="s">
        <v>173</v>
      </c>
      <c r="B2326" s="1" t="s">
        <v>382</v>
      </c>
      <c r="C2326" s="1" t="s">
        <v>927</v>
      </c>
      <c r="D2326" s="1" t="s">
        <v>29</v>
      </c>
      <c r="E2326" s="1" t="s">
        <v>30</v>
      </c>
      <c r="F2326" s="1" t="s">
        <v>41</v>
      </c>
      <c r="G2326" s="1" t="s">
        <v>176</v>
      </c>
    </row>
    <row r="2327" spans="1:7" x14ac:dyDescent="0.25">
      <c r="A2327" s="1" t="s">
        <v>173</v>
      </c>
      <c r="B2327" s="1" t="s">
        <v>382</v>
      </c>
      <c r="C2327" s="1" t="s">
        <v>928</v>
      </c>
      <c r="D2327" s="1" t="s">
        <v>29</v>
      </c>
      <c r="E2327" s="1" t="s">
        <v>30</v>
      </c>
      <c r="F2327" s="1" t="s">
        <v>41</v>
      </c>
      <c r="G2327" s="1" t="s">
        <v>176</v>
      </c>
    </row>
    <row r="2328" spans="1:7" x14ac:dyDescent="0.25">
      <c r="A2328" s="1" t="s">
        <v>173</v>
      </c>
      <c r="B2328" s="1" t="s">
        <v>382</v>
      </c>
      <c r="C2328" s="1" t="s">
        <v>929</v>
      </c>
      <c r="D2328" s="1" t="s">
        <v>29</v>
      </c>
      <c r="E2328" s="1" t="s">
        <v>30</v>
      </c>
      <c r="F2328" s="1" t="s">
        <v>41</v>
      </c>
      <c r="G2328" s="1" t="s">
        <v>176</v>
      </c>
    </row>
    <row r="2329" spans="1:7" x14ac:dyDescent="0.25">
      <c r="A2329" s="1" t="s">
        <v>173</v>
      </c>
      <c r="B2329" s="1" t="s">
        <v>382</v>
      </c>
      <c r="C2329" s="1" t="s">
        <v>930</v>
      </c>
      <c r="D2329" s="1" t="s">
        <v>29</v>
      </c>
      <c r="E2329" s="1" t="s">
        <v>30</v>
      </c>
      <c r="F2329" s="1" t="s">
        <v>41</v>
      </c>
      <c r="G2329" s="1" t="s">
        <v>176</v>
      </c>
    </row>
    <row r="2330" spans="1:7" x14ac:dyDescent="0.25">
      <c r="A2330" s="1" t="s">
        <v>173</v>
      </c>
      <c r="B2330" s="1" t="s">
        <v>382</v>
      </c>
      <c r="C2330" s="1" t="s">
        <v>931</v>
      </c>
      <c r="D2330" s="1" t="s">
        <v>29</v>
      </c>
      <c r="E2330" s="1" t="s">
        <v>30</v>
      </c>
      <c r="F2330" s="1" t="s">
        <v>41</v>
      </c>
      <c r="G2330" s="1" t="s">
        <v>176</v>
      </c>
    </row>
    <row r="2331" spans="1:7" x14ac:dyDescent="0.25">
      <c r="A2331" s="1" t="s">
        <v>173</v>
      </c>
      <c r="B2331" s="1" t="s">
        <v>382</v>
      </c>
      <c r="C2331" s="1" t="s">
        <v>932</v>
      </c>
      <c r="D2331" s="1" t="s">
        <v>29</v>
      </c>
      <c r="E2331" s="1" t="s">
        <v>30</v>
      </c>
      <c r="F2331" s="1" t="s">
        <v>41</v>
      </c>
      <c r="G2331" s="1" t="s">
        <v>176</v>
      </c>
    </row>
    <row r="2332" spans="1:7" x14ac:dyDescent="0.25">
      <c r="A2332" s="1" t="s">
        <v>173</v>
      </c>
      <c r="B2332" s="1" t="s">
        <v>382</v>
      </c>
      <c r="C2332" s="1" t="s">
        <v>933</v>
      </c>
      <c r="D2332" s="1" t="s">
        <v>29</v>
      </c>
      <c r="E2332" s="1" t="s">
        <v>30</v>
      </c>
      <c r="F2332" s="1" t="s">
        <v>41</v>
      </c>
      <c r="G2332" s="1" t="s">
        <v>176</v>
      </c>
    </row>
    <row r="2333" spans="1:7" x14ac:dyDescent="0.25">
      <c r="A2333" s="1" t="s">
        <v>173</v>
      </c>
      <c r="B2333" s="1" t="s">
        <v>382</v>
      </c>
      <c r="C2333" s="1" t="s">
        <v>934</v>
      </c>
      <c r="D2333" s="1" t="s">
        <v>29</v>
      </c>
      <c r="E2333" s="1" t="s">
        <v>30</v>
      </c>
      <c r="F2333" s="1" t="s">
        <v>41</v>
      </c>
      <c r="G2333" s="1" t="s">
        <v>176</v>
      </c>
    </row>
    <row r="2334" spans="1:7" x14ac:dyDescent="0.25">
      <c r="A2334" s="1" t="s">
        <v>173</v>
      </c>
      <c r="B2334" s="1" t="s">
        <v>382</v>
      </c>
      <c r="C2334" s="1" t="s">
        <v>935</v>
      </c>
      <c r="D2334" s="1" t="s">
        <v>29</v>
      </c>
      <c r="E2334" s="1" t="s">
        <v>30</v>
      </c>
      <c r="F2334" s="1" t="s">
        <v>41</v>
      </c>
      <c r="G2334" s="1" t="s">
        <v>176</v>
      </c>
    </row>
    <row r="2335" spans="1:7" x14ac:dyDescent="0.25">
      <c r="A2335" s="1" t="s">
        <v>173</v>
      </c>
      <c r="B2335" s="1" t="s">
        <v>382</v>
      </c>
      <c r="C2335" s="1" t="s">
        <v>936</v>
      </c>
      <c r="D2335" s="1" t="s">
        <v>29</v>
      </c>
      <c r="E2335" s="1" t="s">
        <v>30</v>
      </c>
      <c r="F2335" s="1" t="s">
        <v>41</v>
      </c>
      <c r="G2335" s="1" t="s">
        <v>176</v>
      </c>
    </row>
    <row r="2336" spans="1:7" x14ac:dyDescent="0.25">
      <c r="A2336" s="1" t="s">
        <v>173</v>
      </c>
      <c r="B2336" s="1" t="s">
        <v>382</v>
      </c>
      <c r="C2336" s="1" t="s">
        <v>937</v>
      </c>
      <c r="D2336" s="1" t="s">
        <v>29</v>
      </c>
      <c r="E2336" s="1" t="s">
        <v>30</v>
      </c>
      <c r="F2336" s="1" t="s">
        <v>41</v>
      </c>
      <c r="G2336" s="1" t="s">
        <v>176</v>
      </c>
    </row>
    <row r="2337" spans="1:7" x14ac:dyDescent="0.25">
      <c r="A2337" s="1" t="s">
        <v>173</v>
      </c>
      <c r="B2337" s="1" t="s">
        <v>382</v>
      </c>
      <c r="C2337" s="1" t="s">
        <v>938</v>
      </c>
      <c r="D2337" s="1" t="s">
        <v>29</v>
      </c>
      <c r="E2337" s="1" t="s">
        <v>30</v>
      </c>
      <c r="F2337" s="1" t="s">
        <v>41</v>
      </c>
      <c r="G2337" s="1" t="s">
        <v>176</v>
      </c>
    </row>
    <row r="2338" spans="1:7" x14ac:dyDescent="0.25">
      <c r="A2338" s="1" t="s">
        <v>173</v>
      </c>
      <c r="B2338" s="1" t="s">
        <v>382</v>
      </c>
      <c r="C2338" s="1" t="s">
        <v>939</v>
      </c>
      <c r="D2338" s="1" t="s">
        <v>29</v>
      </c>
      <c r="E2338" s="1" t="s">
        <v>30</v>
      </c>
      <c r="F2338" s="1" t="s">
        <v>41</v>
      </c>
      <c r="G2338" s="1" t="s">
        <v>176</v>
      </c>
    </row>
    <row r="2339" spans="1:7" x14ac:dyDescent="0.25">
      <c r="A2339" s="1" t="s">
        <v>173</v>
      </c>
      <c r="B2339" s="1" t="s">
        <v>382</v>
      </c>
      <c r="C2339" s="1" t="s">
        <v>940</v>
      </c>
      <c r="D2339" s="1" t="s">
        <v>29</v>
      </c>
      <c r="E2339" s="1" t="s">
        <v>30</v>
      </c>
      <c r="F2339" s="1" t="s">
        <v>41</v>
      </c>
      <c r="G2339" s="1" t="s">
        <v>176</v>
      </c>
    </row>
    <row r="2340" spans="1:7" x14ac:dyDescent="0.25">
      <c r="A2340" s="1" t="s">
        <v>173</v>
      </c>
      <c r="B2340" s="1" t="s">
        <v>382</v>
      </c>
      <c r="C2340" s="1" t="s">
        <v>941</v>
      </c>
      <c r="D2340" s="1" t="s">
        <v>29</v>
      </c>
      <c r="E2340" s="1" t="s">
        <v>30</v>
      </c>
      <c r="F2340" s="1" t="s">
        <v>41</v>
      </c>
      <c r="G2340" s="1" t="s">
        <v>176</v>
      </c>
    </row>
    <row r="2341" spans="1:7" x14ac:dyDescent="0.25">
      <c r="A2341" s="1" t="s">
        <v>173</v>
      </c>
      <c r="B2341" s="1" t="s">
        <v>382</v>
      </c>
      <c r="C2341" s="1" t="s">
        <v>942</v>
      </c>
      <c r="D2341" s="1" t="s">
        <v>29</v>
      </c>
      <c r="E2341" s="1" t="s">
        <v>30</v>
      </c>
      <c r="F2341" s="1" t="s">
        <v>41</v>
      </c>
      <c r="G2341" s="1" t="s">
        <v>176</v>
      </c>
    </row>
    <row r="2342" spans="1:7" x14ac:dyDescent="0.25">
      <c r="A2342" s="1" t="s">
        <v>173</v>
      </c>
      <c r="B2342" s="1" t="s">
        <v>382</v>
      </c>
      <c r="C2342" s="1" t="s">
        <v>943</v>
      </c>
      <c r="D2342" s="1" t="s">
        <v>29</v>
      </c>
      <c r="E2342" s="1" t="s">
        <v>30</v>
      </c>
      <c r="F2342" s="1" t="s">
        <v>41</v>
      </c>
      <c r="G2342" s="1" t="s">
        <v>176</v>
      </c>
    </row>
    <row r="2343" spans="1:7" x14ac:dyDescent="0.25">
      <c r="A2343" s="1" t="s">
        <v>173</v>
      </c>
      <c r="B2343" s="1" t="s">
        <v>382</v>
      </c>
      <c r="C2343" s="1" t="s">
        <v>944</v>
      </c>
      <c r="D2343" s="1" t="s">
        <v>29</v>
      </c>
      <c r="E2343" s="1" t="s">
        <v>30</v>
      </c>
      <c r="F2343" s="1" t="s">
        <v>41</v>
      </c>
      <c r="G2343" s="1" t="s">
        <v>176</v>
      </c>
    </row>
    <row r="2344" spans="1:7" x14ac:dyDescent="0.25">
      <c r="A2344" s="1" t="s">
        <v>173</v>
      </c>
      <c r="B2344" s="1" t="s">
        <v>382</v>
      </c>
      <c r="C2344" s="1" t="s">
        <v>945</v>
      </c>
      <c r="D2344" s="1" t="s">
        <v>29</v>
      </c>
      <c r="E2344" s="1" t="s">
        <v>30</v>
      </c>
      <c r="F2344" s="1" t="s">
        <v>41</v>
      </c>
      <c r="G2344" s="1" t="s">
        <v>176</v>
      </c>
    </row>
    <row r="2345" spans="1:7" x14ac:dyDescent="0.25">
      <c r="A2345" s="1" t="s">
        <v>173</v>
      </c>
      <c r="B2345" s="1" t="s">
        <v>382</v>
      </c>
      <c r="C2345" s="1" t="s">
        <v>946</v>
      </c>
      <c r="D2345" s="1" t="s">
        <v>29</v>
      </c>
      <c r="E2345" s="1" t="s">
        <v>30</v>
      </c>
      <c r="F2345" s="1" t="s">
        <v>41</v>
      </c>
      <c r="G2345" s="1" t="s">
        <v>176</v>
      </c>
    </row>
    <row r="2346" spans="1:7" x14ac:dyDescent="0.25">
      <c r="A2346" s="1" t="s">
        <v>173</v>
      </c>
      <c r="B2346" s="1" t="s">
        <v>382</v>
      </c>
      <c r="C2346" s="1" t="s">
        <v>947</v>
      </c>
      <c r="D2346" s="1" t="s">
        <v>29</v>
      </c>
      <c r="E2346" s="1" t="s">
        <v>30</v>
      </c>
      <c r="F2346" s="1" t="s">
        <v>41</v>
      </c>
      <c r="G2346" s="1" t="s">
        <v>176</v>
      </c>
    </row>
    <row r="2347" spans="1:7" x14ac:dyDescent="0.25">
      <c r="A2347" s="1" t="s">
        <v>173</v>
      </c>
      <c r="B2347" s="1" t="s">
        <v>382</v>
      </c>
      <c r="C2347" s="1" t="s">
        <v>948</v>
      </c>
      <c r="D2347" s="1" t="s">
        <v>29</v>
      </c>
      <c r="E2347" s="1" t="s">
        <v>30</v>
      </c>
      <c r="F2347" s="1" t="s">
        <v>41</v>
      </c>
      <c r="G2347" s="1" t="s">
        <v>176</v>
      </c>
    </row>
    <row r="2348" spans="1:7" x14ac:dyDescent="0.25">
      <c r="A2348" s="1" t="s">
        <v>173</v>
      </c>
      <c r="B2348" s="1" t="s">
        <v>382</v>
      </c>
      <c r="C2348" s="1" t="s">
        <v>949</v>
      </c>
      <c r="D2348" s="1" t="s">
        <v>29</v>
      </c>
      <c r="E2348" s="1" t="s">
        <v>30</v>
      </c>
      <c r="F2348" s="1" t="s">
        <v>41</v>
      </c>
      <c r="G2348" s="1" t="s">
        <v>176</v>
      </c>
    </row>
    <row r="2349" spans="1:7" x14ac:dyDescent="0.25">
      <c r="A2349" s="1" t="s">
        <v>173</v>
      </c>
      <c r="B2349" s="1" t="s">
        <v>382</v>
      </c>
      <c r="C2349" s="1" t="s">
        <v>950</v>
      </c>
      <c r="D2349" s="1" t="s">
        <v>29</v>
      </c>
      <c r="E2349" s="1" t="s">
        <v>30</v>
      </c>
      <c r="F2349" s="1" t="s">
        <v>41</v>
      </c>
      <c r="G2349" s="1" t="s">
        <v>176</v>
      </c>
    </row>
    <row r="2350" spans="1:7" x14ac:dyDescent="0.25">
      <c r="A2350" s="1" t="s">
        <v>173</v>
      </c>
      <c r="B2350" s="1" t="s">
        <v>382</v>
      </c>
      <c r="C2350" s="1" t="s">
        <v>951</v>
      </c>
      <c r="D2350" s="1" t="s">
        <v>29</v>
      </c>
      <c r="E2350" s="1" t="s">
        <v>30</v>
      </c>
      <c r="F2350" s="1" t="s">
        <v>41</v>
      </c>
      <c r="G2350" s="1" t="s">
        <v>176</v>
      </c>
    </row>
    <row r="2351" spans="1:7" x14ac:dyDescent="0.25">
      <c r="A2351" s="1" t="s">
        <v>173</v>
      </c>
      <c r="B2351" s="1" t="s">
        <v>382</v>
      </c>
      <c r="C2351" s="1" t="s">
        <v>952</v>
      </c>
      <c r="D2351" s="1" t="s">
        <v>29</v>
      </c>
      <c r="E2351" s="1" t="s">
        <v>30</v>
      </c>
      <c r="F2351" s="1" t="s">
        <v>41</v>
      </c>
      <c r="G2351" s="1" t="s">
        <v>176</v>
      </c>
    </row>
    <row r="2352" spans="1:7" x14ac:dyDescent="0.25">
      <c r="A2352" s="1" t="s">
        <v>173</v>
      </c>
      <c r="B2352" s="1" t="s">
        <v>382</v>
      </c>
      <c r="C2352" s="1" t="s">
        <v>953</v>
      </c>
      <c r="D2352" s="1" t="s">
        <v>29</v>
      </c>
      <c r="E2352" s="1" t="s">
        <v>30</v>
      </c>
      <c r="F2352" s="1" t="s">
        <v>41</v>
      </c>
      <c r="G2352" s="1" t="s">
        <v>176</v>
      </c>
    </row>
    <row r="2353" spans="1:7" x14ac:dyDescent="0.25">
      <c r="A2353" s="1" t="s">
        <v>173</v>
      </c>
      <c r="B2353" s="1" t="s">
        <v>382</v>
      </c>
      <c r="C2353" s="1" t="s">
        <v>954</v>
      </c>
      <c r="D2353" s="1" t="s">
        <v>29</v>
      </c>
      <c r="E2353" s="1" t="s">
        <v>30</v>
      </c>
      <c r="F2353" s="1" t="s">
        <v>41</v>
      </c>
      <c r="G2353" s="1" t="s">
        <v>176</v>
      </c>
    </row>
    <row r="2354" spans="1:7" x14ac:dyDescent="0.25">
      <c r="A2354" s="1" t="s">
        <v>173</v>
      </c>
      <c r="B2354" s="1" t="s">
        <v>382</v>
      </c>
      <c r="C2354" s="1" t="s">
        <v>955</v>
      </c>
      <c r="D2354" s="1" t="s">
        <v>29</v>
      </c>
      <c r="E2354" s="1" t="s">
        <v>30</v>
      </c>
      <c r="F2354" s="1" t="s">
        <v>41</v>
      </c>
      <c r="G2354" s="1" t="s">
        <v>176</v>
      </c>
    </row>
    <row r="2355" spans="1:7" x14ac:dyDescent="0.25">
      <c r="A2355" s="1" t="s">
        <v>173</v>
      </c>
      <c r="B2355" s="1" t="s">
        <v>382</v>
      </c>
      <c r="C2355" s="1" t="s">
        <v>956</v>
      </c>
      <c r="D2355" s="1" t="s">
        <v>29</v>
      </c>
      <c r="E2355" s="1" t="s">
        <v>30</v>
      </c>
      <c r="F2355" s="1" t="s">
        <v>41</v>
      </c>
      <c r="G2355" s="1" t="s">
        <v>176</v>
      </c>
    </row>
    <row r="2356" spans="1:7" x14ac:dyDescent="0.25">
      <c r="A2356" s="1" t="s">
        <v>173</v>
      </c>
      <c r="B2356" s="1" t="s">
        <v>382</v>
      </c>
      <c r="C2356" s="1" t="s">
        <v>957</v>
      </c>
      <c r="D2356" s="1" t="s">
        <v>29</v>
      </c>
      <c r="E2356" s="1" t="s">
        <v>30</v>
      </c>
      <c r="F2356" s="1" t="s">
        <v>41</v>
      </c>
      <c r="G2356" s="1" t="s">
        <v>176</v>
      </c>
    </row>
    <row r="2357" spans="1:7" x14ac:dyDescent="0.25">
      <c r="A2357" s="1" t="s">
        <v>173</v>
      </c>
      <c r="B2357" s="1" t="s">
        <v>382</v>
      </c>
      <c r="C2357" s="1" t="s">
        <v>958</v>
      </c>
      <c r="D2357" s="1" t="s">
        <v>29</v>
      </c>
      <c r="E2357" s="1" t="s">
        <v>30</v>
      </c>
      <c r="F2357" s="1" t="s">
        <v>41</v>
      </c>
      <c r="G2357" s="1" t="s">
        <v>176</v>
      </c>
    </row>
    <row r="2358" spans="1:7" x14ac:dyDescent="0.25">
      <c r="A2358" s="1" t="s">
        <v>173</v>
      </c>
      <c r="B2358" s="1" t="s">
        <v>382</v>
      </c>
      <c r="C2358" s="1" t="s">
        <v>959</v>
      </c>
      <c r="D2358" s="1" t="s">
        <v>29</v>
      </c>
      <c r="E2358" s="1" t="s">
        <v>30</v>
      </c>
      <c r="F2358" s="1" t="s">
        <v>41</v>
      </c>
      <c r="G2358" s="1" t="s">
        <v>176</v>
      </c>
    </row>
    <row r="2359" spans="1:7" x14ac:dyDescent="0.25">
      <c r="A2359" s="1" t="s">
        <v>173</v>
      </c>
      <c r="B2359" s="1" t="s">
        <v>382</v>
      </c>
      <c r="C2359" s="1" t="s">
        <v>960</v>
      </c>
      <c r="D2359" s="1" t="s">
        <v>29</v>
      </c>
      <c r="E2359" s="1" t="s">
        <v>30</v>
      </c>
      <c r="F2359" s="1" t="s">
        <v>41</v>
      </c>
      <c r="G2359" s="1" t="s">
        <v>176</v>
      </c>
    </row>
    <row r="2360" spans="1:7" x14ac:dyDescent="0.25">
      <c r="A2360" s="1" t="s">
        <v>173</v>
      </c>
      <c r="B2360" s="1" t="s">
        <v>382</v>
      </c>
      <c r="C2360" s="1" t="s">
        <v>961</v>
      </c>
      <c r="D2360" s="1" t="s">
        <v>29</v>
      </c>
      <c r="E2360" s="1" t="s">
        <v>30</v>
      </c>
      <c r="F2360" s="1" t="s">
        <v>41</v>
      </c>
      <c r="G2360" s="1" t="s">
        <v>176</v>
      </c>
    </row>
    <row r="2361" spans="1:7" x14ac:dyDescent="0.25">
      <c r="A2361" s="1" t="s">
        <v>173</v>
      </c>
      <c r="B2361" s="1" t="s">
        <v>382</v>
      </c>
      <c r="C2361" s="1" t="s">
        <v>1116</v>
      </c>
      <c r="D2361" s="1" t="s">
        <v>29</v>
      </c>
      <c r="E2361" s="1" t="s">
        <v>30</v>
      </c>
      <c r="F2361" s="1" t="s">
        <v>41</v>
      </c>
      <c r="G2361" s="1" t="s">
        <v>176</v>
      </c>
    </row>
    <row r="2362" spans="1:7" x14ac:dyDescent="0.25">
      <c r="A2362" s="1" t="s">
        <v>173</v>
      </c>
      <c r="B2362" s="1" t="s">
        <v>382</v>
      </c>
      <c r="C2362" s="1" t="s">
        <v>963</v>
      </c>
      <c r="D2362" s="1" t="s">
        <v>29</v>
      </c>
      <c r="E2362" s="1" t="s">
        <v>30</v>
      </c>
      <c r="F2362" s="1" t="s">
        <v>41</v>
      </c>
      <c r="G2362" s="1" t="s">
        <v>176</v>
      </c>
    </row>
    <row r="2363" spans="1:7" x14ac:dyDescent="0.25">
      <c r="A2363" s="1" t="s">
        <v>173</v>
      </c>
      <c r="B2363" s="1" t="s">
        <v>382</v>
      </c>
      <c r="C2363" s="1" t="s">
        <v>964</v>
      </c>
      <c r="D2363" s="1" t="s">
        <v>29</v>
      </c>
      <c r="E2363" s="1" t="s">
        <v>30</v>
      </c>
      <c r="F2363" s="1" t="s">
        <v>41</v>
      </c>
      <c r="G2363" s="1" t="s">
        <v>176</v>
      </c>
    </row>
    <row r="2364" spans="1:7" x14ac:dyDescent="0.25">
      <c r="A2364" s="1" t="s">
        <v>173</v>
      </c>
      <c r="B2364" s="1" t="s">
        <v>382</v>
      </c>
      <c r="C2364" s="1" t="s">
        <v>965</v>
      </c>
      <c r="D2364" s="1" t="s">
        <v>29</v>
      </c>
      <c r="E2364" s="1" t="s">
        <v>30</v>
      </c>
      <c r="F2364" s="1" t="s">
        <v>41</v>
      </c>
      <c r="G2364" s="1" t="s">
        <v>176</v>
      </c>
    </row>
    <row r="2365" spans="1:7" x14ac:dyDescent="0.25">
      <c r="A2365" s="1" t="s">
        <v>173</v>
      </c>
      <c r="B2365" s="1" t="s">
        <v>382</v>
      </c>
      <c r="C2365" s="1" t="s">
        <v>966</v>
      </c>
      <c r="D2365" s="1" t="s">
        <v>29</v>
      </c>
      <c r="E2365" s="1" t="s">
        <v>30</v>
      </c>
      <c r="F2365" s="1" t="s">
        <v>41</v>
      </c>
      <c r="G2365" s="1" t="s">
        <v>176</v>
      </c>
    </row>
    <row r="2366" spans="1:7" x14ac:dyDescent="0.25">
      <c r="A2366" s="1" t="s">
        <v>173</v>
      </c>
      <c r="B2366" s="1" t="s">
        <v>382</v>
      </c>
      <c r="C2366" s="1" t="s">
        <v>967</v>
      </c>
      <c r="D2366" s="1" t="s">
        <v>29</v>
      </c>
      <c r="E2366" s="1" t="s">
        <v>30</v>
      </c>
      <c r="F2366" s="1" t="s">
        <v>41</v>
      </c>
      <c r="G2366" s="1" t="s">
        <v>176</v>
      </c>
    </row>
    <row r="2367" spans="1:7" x14ac:dyDescent="0.25">
      <c r="A2367" s="1" t="s">
        <v>173</v>
      </c>
      <c r="B2367" s="1" t="s">
        <v>382</v>
      </c>
      <c r="C2367" s="1" t="s">
        <v>968</v>
      </c>
      <c r="D2367" s="1" t="s">
        <v>29</v>
      </c>
      <c r="E2367" s="1" t="s">
        <v>30</v>
      </c>
      <c r="F2367" s="1" t="s">
        <v>41</v>
      </c>
      <c r="G2367" s="1" t="s">
        <v>176</v>
      </c>
    </row>
    <row r="2368" spans="1:7" x14ac:dyDescent="0.25">
      <c r="A2368" s="1" t="s">
        <v>173</v>
      </c>
      <c r="B2368" s="1" t="s">
        <v>382</v>
      </c>
      <c r="C2368" s="1" t="s">
        <v>969</v>
      </c>
      <c r="D2368" s="1" t="s">
        <v>29</v>
      </c>
      <c r="E2368" s="1" t="s">
        <v>30</v>
      </c>
      <c r="F2368" s="1" t="s">
        <v>41</v>
      </c>
      <c r="G2368" s="1" t="s">
        <v>176</v>
      </c>
    </row>
    <row r="2369" spans="1:7" x14ac:dyDescent="0.25">
      <c r="A2369" s="1" t="s">
        <v>173</v>
      </c>
      <c r="B2369" s="1" t="s">
        <v>382</v>
      </c>
      <c r="C2369" s="1" t="s">
        <v>970</v>
      </c>
      <c r="D2369" s="1" t="s">
        <v>29</v>
      </c>
      <c r="E2369" s="1" t="s">
        <v>30</v>
      </c>
      <c r="F2369" s="1" t="s">
        <v>41</v>
      </c>
      <c r="G2369" s="1" t="s">
        <v>176</v>
      </c>
    </row>
    <row r="2370" spans="1:7" x14ac:dyDescent="0.25">
      <c r="A2370" s="1" t="s">
        <v>173</v>
      </c>
      <c r="B2370" s="1" t="s">
        <v>382</v>
      </c>
      <c r="C2370" s="1" t="s">
        <v>971</v>
      </c>
      <c r="D2370" s="1" t="s">
        <v>29</v>
      </c>
      <c r="E2370" s="1" t="s">
        <v>30</v>
      </c>
      <c r="F2370" s="1" t="s">
        <v>41</v>
      </c>
      <c r="G2370" s="1" t="s">
        <v>176</v>
      </c>
    </row>
    <row r="2371" spans="1:7" x14ac:dyDescent="0.25">
      <c r="A2371" s="1" t="s">
        <v>173</v>
      </c>
      <c r="B2371" s="1" t="s">
        <v>382</v>
      </c>
      <c r="C2371" s="1" t="s">
        <v>972</v>
      </c>
      <c r="D2371" s="1" t="s">
        <v>29</v>
      </c>
      <c r="E2371" s="1" t="s">
        <v>30</v>
      </c>
      <c r="F2371" s="1" t="s">
        <v>41</v>
      </c>
      <c r="G2371" s="1" t="s">
        <v>176</v>
      </c>
    </row>
    <row r="2372" spans="1:7" x14ac:dyDescent="0.25">
      <c r="A2372" s="1" t="s">
        <v>173</v>
      </c>
      <c r="B2372" s="1" t="s">
        <v>382</v>
      </c>
      <c r="C2372" s="1" t="s">
        <v>973</v>
      </c>
      <c r="D2372" s="1" t="s">
        <v>29</v>
      </c>
      <c r="E2372" s="1" t="s">
        <v>30</v>
      </c>
      <c r="F2372" s="1" t="s">
        <v>41</v>
      </c>
      <c r="G2372" s="1" t="s">
        <v>176</v>
      </c>
    </row>
    <row r="2373" spans="1:7" x14ac:dyDescent="0.25">
      <c r="A2373" s="1" t="s">
        <v>173</v>
      </c>
      <c r="B2373" s="1" t="s">
        <v>382</v>
      </c>
      <c r="C2373" s="1" t="s">
        <v>974</v>
      </c>
      <c r="D2373" s="1" t="s">
        <v>29</v>
      </c>
      <c r="E2373" s="1" t="s">
        <v>30</v>
      </c>
      <c r="F2373" s="1" t="s">
        <v>41</v>
      </c>
      <c r="G2373" s="1" t="s">
        <v>176</v>
      </c>
    </row>
    <row r="2374" spans="1:7" x14ac:dyDescent="0.25">
      <c r="A2374" s="1" t="s">
        <v>173</v>
      </c>
      <c r="B2374" s="1" t="s">
        <v>382</v>
      </c>
      <c r="C2374" s="1" t="s">
        <v>975</v>
      </c>
      <c r="D2374" s="1" t="s">
        <v>29</v>
      </c>
      <c r="E2374" s="1" t="s">
        <v>30</v>
      </c>
      <c r="F2374" s="1" t="s">
        <v>41</v>
      </c>
      <c r="G2374" s="1" t="s">
        <v>176</v>
      </c>
    </row>
    <row r="2375" spans="1:7" x14ac:dyDescent="0.25">
      <c r="A2375" s="1" t="s">
        <v>173</v>
      </c>
      <c r="B2375" s="1" t="s">
        <v>382</v>
      </c>
      <c r="C2375" s="1" t="s">
        <v>976</v>
      </c>
      <c r="D2375" s="1" t="s">
        <v>29</v>
      </c>
      <c r="E2375" s="1" t="s">
        <v>30</v>
      </c>
      <c r="F2375" s="1" t="s">
        <v>41</v>
      </c>
      <c r="G2375" s="1" t="s">
        <v>176</v>
      </c>
    </row>
    <row r="2376" spans="1:7" x14ac:dyDescent="0.25">
      <c r="A2376" s="1" t="s">
        <v>173</v>
      </c>
      <c r="B2376" s="1" t="s">
        <v>382</v>
      </c>
      <c r="C2376" s="1" t="s">
        <v>977</v>
      </c>
      <c r="D2376" s="1" t="s">
        <v>29</v>
      </c>
      <c r="E2376" s="1" t="s">
        <v>30</v>
      </c>
      <c r="F2376" s="1" t="s">
        <v>41</v>
      </c>
      <c r="G2376" s="1" t="s">
        <v>176</v>
      </c>
    </row>
    <row r="2377" spans="1:7" x14ac:dyDescent="0.25">
      <c r="A2377" s="1" t="s">
        <v>173</v>
      </c>
      <c r="B2377" s="1" t="s">
        <v>382</v>
      </c>
      <c r="C2377" s="1" t="s">
        <v>1171</v>
      </c>
      <c r="D2377" s="1" t="s">
        <v>29</v>
      </c>
      <c r="E2377" s="1" t="s">
        <v>30</v>
      </c>
      <c r="F2377" s="1" t="s">
        <v>41</v>
      </c>
      <c r="G2377" s="1" t="s">
        <v>176</v>
      </c>
    </row>
    <row r="2378" spans="1:7" x14ac:dyDescent="0.25">
      <c r="A2378" s="1" t="s">
        <v>173</v>
      </c>
      <c r="B2378" s="1" t="s">
        <v>382</v>
      </c>
      <c r="C2378" s="1" t="s">
        <v>1172</v>
      </c>
      <c r="D2378" s="1" t="s">
        <v>29</v>
      </c>
      <c r="E2378" s="1" t="s">
        <v>30</v>
      </c>
      <c r="F2378" s="1" t="s">
        <v>41</v>
      </c>
      <c r="G2378" s="1" t="s">
        <v>176</v>
      </c>
    </row>
    <row r="2379" spans="1:7" x14ac:dyDescent="0.25">
      <c r="A2379" s="1" t="s">
        <v>173</v>
      </c>
      <c r="B2379" s="1" t="s">
        <v>382</v>
      </c>
      <c r="C2379" s="1" t="s">
        <v>1173</v>
      </c>
      <c r="D2379" s="1" t="s">
        <v>29</v>
      </c>
      <c r="E2379" s="1" t="s">
        <v>30</v>
      </c>
      <c r="F2379" s="1" t="s">
        <v>41</v>
      </c>
      <c r="G2379" s="1" t="s">
        <v>176</v>
      </c>
    </row>
    <row r="2380" spans="1:7" x14ac:dyDescent="0.25">
      <c r="A2380" s="1" t="s">
        <v>173</v>
      </c>
      <c r="B2380" s="1" t="s">
        <v>382</v>
      </c>
      <c r="C2380" s="1" t="s">
        <v>1174</v>
      </c>
      <c r="D2380" s="1" t="s">
        <v>29</v>
      </c>
      <c r="E2380" s="1" t="s">
        <v>30</v>
      </c>
      <c r="F2380" s="1" t="s">
        <v>41</v>
      </c>
      <c r="G2380" s="1" t="s">
        <v>176</v>
      </c>
    </row>
    <row r="2381" spans="1:7" x14ac:dyDescent="0.25">
      <c r="A2381" s="1" t="s">
        <v>173</v>
      </c>
      <c r="B2381" s="1" t="s">
        <v>382</v>
      </c>
      <c r="C2381" s="1" t="s">
        <v>1175</v>
      </c>
      <c r="D2381" s="1" t="s">
        <v>29</v>
      </c>
      <c r="E2381" s="1" t="s">
        <v>30</v>
      </c>
      <c r="F2381" s="1" t="s">
        <v>41</v>
      </c>
      <c r="G2381" s="1" t="s">
        <v>176</v>
      </c>
    </row>
    <row r="2382" spans="1:7" x14ac:dyDescent="0.25">
      <c r="A2382" s="1" t="s">
        <v>173</v>
      </c>
      <c r="B2382" s="1" t="s">
        <v>382</v>
      </c>
      <c r="C2382" s="1" t="s">
        <v>1176</v>
      </c>
      <c r="D2382" s="1" t="s">
        <v>29</v>
      </c>
      <c r="E2382" s="1" t="s">
        <v>30</v>
      </c>
      <c r="F2382" s="1" t="s">
        <v>41</v>
      </c>
      <c r="G2382" s="1" t="s">
        <v>176</v>
      </c>
    </row>
    <row r="2383" spans="1:7" x14ac:dyDescent="0.25">
      <c r="A2383" s="1" t="s">
        <v>173</v>
      </c>
      <c r="B2383" s="1" t="s">
        <v>382</v>
      </c>
      <c r="C2383" s="1" t="s">
        <v>978</v>
      </c>
      <c r="D2383" s="1" t="s">
        <v>29</v>
      </c>
      <c r="E2383" s="1" t="s">
        <v>30</v>
      </c>
      <c r="F2383" s="1" t="s">
        <v>41</v>
      </c>
      <c r="G2383" s="1" t="s">
        <v>176</v>
      </c>
    </row>
    <row r="2384" spans="1:7" x14ac:dyDescent="0.25">
      <c r="A2384" s="1" t="s">
        <v>173</v>
      </c>
      <c r="B2384" s="1" t="s">
        <v>382</v>
      </c>
      <c r="C2384" s="1" t="s">
        <v>979</v>
      </c>
      <c r="D2384" s="1" t="s">
        <v>29</v>
      </c>
      <c r="E2384" s="1" t="s">
        <v>30</v>
      </c>
      <c r="F2384" s="1" t="s">
        <v>41</v>
      </c>
      <c r="G2384" s="1" t="s">
        <v>176</v>
      </c>
    </row>
    <row r="2385" spans="1:7" x14ac:dyDescent="0.25">
      <c r="A2385" s="1" t="s">
        <v>173</v>
      </c>
      <c r="B2385" s="1" t="s">
        <v>382</v>
      </c>
      <c r="C2385" s="1" t="s">
        <v>980</v>
      </c>
      <c r="D2385" s="1" t="s">
        <v>29</v>
      </c>
      <c r="E2385" s="1" t="s">
        <v>30</v>
      </c>
      <c r="F2385" s="1" t="s">
        <v>41</v>
      </c>
      <c r="G2385" s="1" t="s">
        <v>176</v>
      </c>
    </row>
    <row r="2386" spans="1:7" x14ac:dyDescent="0.25">
      <c r="A2386" s="1" t="s">
        <v>173</v>
      </c>
      <c r="B2386" s="1" t="s">
        <v>382</v>
      </c>
      <c r="C2386" s="1" t="s">
        <v>981</v>
      </c>
      <c r="D2386" s="1" t="s">
        <v>29</v>
      </c>
      <c r="E2386" s="1" t="s">
        <v>30</v>
      </c>
      <c r="F2386" s="1" t="s">
        <v>41</v>
      </c>
      <c r="G2386" s="1" t="s">
        <v>176</v>
      </c>
    </row>
    <row r="2387" spans="1:7" x14ac:dyDescent="0.25">
      <c r="A2387" s="1" t="s">
        <v>173</v>
      </c>
      <c r="B2387" s="1" t="s">
        <v>382</v>
      </c>
      <c r="C2387" s="1" t="s">
        <v>982</v>
      </c>
      <c r="D2387" s="1" t="s">
        <v>29</v>
      </c>
      <c r="E2387" s="1" t="s">
        <v>30</v>
      </c>
      <c r="F2387" s="1" t="s">
        <v>41</v>
      </c>
      <c r="G2387" s="1" t="s">
        <v>176</v>
      </c>
    </row>
    <row r="2388" spans="1:7" x14ac:dyDescent="0.25">
      <c r="A2388" s="1" t="s">
        <v>173</v>
      </c>
      <c r="B2388" s="1" t="s">
        <v>382</v>
      </c>
      <c r="C2388" s="1" t="s">
        <v>983</v>
      </c>
      <c r="D2388" s="1" t="s">
        <v>29</v>
      </c>
      <c r="E2388" s="1" t="s">
        <v>30</v>
      </c>
      <c r="F2388" s="1" t="s">
        <v>41</v>
      </c>
      <c r="G2388" s="1" t="s">
        <v>176</v>
      </c>
    </row>
    <row r="2389" spans="1:7" x14ac:dyDescent="0.25">
      <c r="A2389" s="1" t="s">
        <v>173</v>
      </c>
      <c r="B2389" s="1" t="s">
        <v>382</v>
      </c>
      <c r="C2389" s="1" t="s">
        <v>984</v>
      </c>
      <c r="D2389" s="1" t="s">
        <v>29</v>
      </c>
      <c r="E2389" s="1" t="s">
        <v>30</v>
      </c>
      <c r="F2389" s="1" t="s">
        <v>41</v>
      </c>
      <c r="G2389" s="1" t="s">
        <v>176</v>
      </c>
    </row>
    <row r="2390" spans="1:7" x14ac:dyDescent="0.25">
      <c r="A2390" s="1" t="s">
        <v>173</v>
      </c>
      <c r="B2390" s="1" t="s">
        <v>382</v>
      </c>
      <c r="C2390" s="1" t="s">
        <v>985</v>
      </c>
      <c r="D2390" s="1" t="s">
        <v>29</v>
      </c>
      <c r="E2390" s="1" t="s">
        <v>30</v>
      </c>
      <c r="F2390" s="1" t="s">
        <v>41</v>
      </c>
      <c r="G2390" s="1" t="s">
        <v>176</v>
      </c>
    </row>
    <row r="2391" spans="1:7" x14ac:dyDescent="0.25">
      <c r="A2391" s="1" t="s">
        <v>173</v>
      </c>
      <c r="B2391" s="1" t="s">
        <v>382</v>
      </c>
      <c r="C2391" s="1" t="s">
        <v>986</v>
      </c>
      <c r="D2391" s="1" t="s">
        <v>29</v>
      </c>
      <c r="E2391" s="1" t="s">
        <v>30</v>
      </c>
      <c r="F2391" s="1" t="s">
        <v>41</v>
      </c>
      <c r="G2391" s="1" t="s">
        <v>176</v>
      </c>
    </row>
    <row r="2392" spans="1:7" x14ac:dyDescent="0.25">
      <c r="A2392" s="1" t="s">
        <v>173</v>
      </c>
      <c r="B2392" s="1" t="s">
        <v>382</v>
      </c>
      <c r="C2392" s="1" t="s">
        <v>987</v>
      </c>
      <c r="D2392" s="1" t="s">
        <v>29</v>
      </c>
      <c r="E2392" s="1" t="s">
        <v>30</v>
      </c>
      <c r="F2392" s="1" t="s">
        <v>41</v>
      </c>
      <c r="G2392" s="1" t="s">
        <v>176</v>
      </c>
    </row>
    <row r="2393" spans="1:7" x14ac:dyDescent="0.25">
      <c r="A2393" s="1" t="s">
        <v>173</v>
      </c>
      <c r="B2393" s="1" t="s">
        <v>382</v>
      </c>
      <c r="C2393" s="1" t="s">
        <v>988</v>
      </c>
      <c r="D2393" s="1" t="s">
        <v>29</v>
      </c>
      <c r="E2393" s="1" t="s">
        <v>30</v>
      </c>
      <c r="F2393" s="1" t="s">
        <v>41</v>
      </c>
      <c r="G2393" s="1" t="s">
        <v>176</v>
      </c>
    </row>
    <row r="2394" spans="1:7" x14ac:dyDescent="0.25">
      <c r="A2394" s="1" t="s">
        <v>173</v>
      </c>
      <c r="B2394" s="1" t="s">
        <v>382</v>
      </c>
      <c r="C2394" s="1" t="s">
        <v>989</v>
      </c>
      <c r="D2394" s="1" t="s">
        <v>29</v>
      </c>
      <c r="E2394" s="1" t="s">
        <v>30</v>
      </c>
      <c r="F2394" s="1" t="s">
        <v>41</v>
      </c>
      <c r="G2394" s="1" t="s">
        <v>176</v>
      </c>
    </row>
    <row r="2395" spans="1:7" x14ac:dyDescent="0.25">
      <c r="A2395" s="1" t="s">
        <v>173</v>
      </c>
      <c r="B2395" s="1" t="s">
        <v>382</v>
      </c>
      <c r="C2395" s="1" t="s">
        <v>990</v>
      </c>
      <c r="D2395" s="1" t="s">
        <v>29</v>
      </c>
      <c r="E2395" s="1" t="s">
        <v>30</v>
      </c>
      <c r="F2395" s="1" t="s">
        <v>41</v>
      </c>
      <c r="G2395" s="1" t="s">
        <v>176</v>
      </c>
    </row>
    <row r="2396" spans="1:7" x14ac:dyDescent="0.25">
      <c r="A2396" s="1" t="s">
        <v>173</v>
      </c>
      <c r="B2396" s="1" t="s">
        <v>382</v>
      </c>
      <c r="C2396" s="1" t="s">
        <v>991</v>
      </c>
      <c r="D2396" s="1" t="s">
        <v>29</v>
      </c>
      <c r="E2396" s="1" t="s">
        <v>30</v>
      </c>
      <c r="F2396" s="1" t="s">
        <v>41</v>
      </c>
      <c r="G2396" s="1" t="s">
        <v>176</v>
      </c>
    </row>
    <row r="2397" spans="1:7" x14ac:dyDescent="0.25">
      <c r="A2397" s="1" t="s">
        <v>173</v>
      </c>
      <c r="B2397" s="1" t="s">
        <v>382</v>
      </c>
      <c r="C2397" s="1" t="s">
        <v>992</v>
      </c>
      <c r="D2397" s="1" t="s">
        <v>29</v>
      </c>
      <c r="E2397" s="1" t="s">
        <v>30</v>
      </c>
      <c r="F2397" s="1" t="s">
        <v>41</v>
      </c>
      <c r="G2397" s="1" t="s">
        <v>176</v>
      </c>
    </row>
    <row r="2398" spans="1:7" x14ac:dyDescent="0.25">
      <c r="A2398" s="1" t="s">
        <v>173</v>
      </c>
      <c r="B2398" s="1" t="s">
        <v>382</v>
      </c>
      <c r="C2398" s="1" t="s">
        <v>993</v>
      </c>
      <c r="D2398" s="1" t="s">
        <v>29</v>
      </c>
      <c r="E2398" s="1" t="s">
        <v>30</v>
      </c>
      <c r="F2398" s="1" t="s">
        <v>41</v>
      </c>
      <c r="G2398" s="1" t="s">
        <v>176</v>
      </c>
    </row>
    <row r="2399" spans="1:7" x14ac:dyDescent="0.25">
      <c r="A2399" s="1" t="s">
        <v>173</v>
      </c>
      <c r="B2399" s="1" t="s">
        <v>382</v>
      </c>
      <c r="C2399" s="1" t="s">
        <v>1119</v>
      </c>
      <c r="D2399" s="1" t="s">
        <v>29</v>
      </c>
      <c r="E2399" s="1" t="s">
        <v>30</v>
      </c>
      <c r="F2399" s="1" t="s">
        <v>41</v>
      </c>
      <c r="G2399" s="1" t="s">
        <v>176</v>
      </c>
    </row>
    <row r="2400" spans="1:7" x14ac:dyDescent="0.25">
      <c r="A2400" s="1" t="s">
        <v>173</v>
      </c>
      <c r="B2400" s="1" t="s">
        <v>382</v>
      </c>
      <c r="C2400" s="1" t="s">
        <v>995</v>
      </c>
      <c r="D2400" s="1" t="s">
        <v>29</v>
      </c>
      <c r="E2400" s="1" t="s">
        <v>30</v>
      </c>
      <c r="F2400" s="1" t="s">
        <v>41</v>
      </c>
      <c r="G2400" s="1" t="s">
        <v>176</v>
      </c>
    </row>
    <row r="2401" spans="1:7" x14ac:dyDescent="0.25">
      <c r="A2401" s="1" t="s">
        <v>173</v>
      </c>
      <c r="B2401" s="1" t="s">
        <v>382</v>
      </c>
      <c r="C2401" s="1" t="s">
        <v>996</v>
      </c>
      <c r="D2401" s="1" t="s">
        <v>29</v>
      </c>
      <c r="E2401" s="1" t="s">
        <v>30</v>
      </c>
      <c r="F2401" s="1" t="s">
        <v>41</v>
      </c>
      <c r="G2401" s="1" t="s">
        <v>176</v>
      </c>
    </row>
    <row r="2402" spans="1:7" x14ac:dyDescent="0.25">
      <c r="A2402" s="1" t="s">
        <v>173</v>
      </c>
      <c r="B2402" s="1" t="s">
        <v>382</v>
      </c>
      <c r="C2402" s="1" t="s">
        <v>997</v>
      </c>
      <c r="D2402" s="1" t="s">
        <v>29</v>
      </c>
      <c r="E2402" s="1" t="s">
        <v>30</v>
      </c>
      <c r="F2402" s="1" t="s">
        <v>41</v>
      </c>
      <c r="G2402" s="1" t="s">
        <v>176</v>
      </c>
    </row>
    <row r="2403" spans="1:7" x14ac:dyDescent="0.25">
      <c r="A2403" s="1" t="s">
        <v>173</v>
      </c>
      <c r="B2403" s="1" t="s">
        <v>382</v>
      </c>
      <c r="C2403" s="1" t="s">
        <v>998</v>
      </c>
      <c r="D2403" s="1" t="s">
        <v>29</v>
      </c>
      <c r="E2403" s="1" t="s">
        <v>30</v>
      </c>
      <c r="F2403" s="1" t="s">
        <v>41</v>
      </c>
      <c r="G2403" s="1" t="s">
        <v>176</v>
      </c>
    </row>
    <row r="2404" spans="1:7" x14ac:dyDescent="0.25">
      <c r="A2404" s="1" t="s">
        <v>173</v>
      </c>
      <c r="B2404" s="1" t="s">
        <v>382</v>
      </c>
      <c r="C2404" s="1" t="s">
        <v>999</v>
      </c>
      <c r="D2404" s="1" t="s">
        <v>29</v>
      </c>
      <c r="E2404" s="1" t="s">
        <v>30</v>
      </c>
      <c r="F2404" s="1" t="s">
        <v>41</v>
      </c>
      <c r="G2404" s="1" t="s">
        <v>176</v>
      </c>
    </row>
    <row r="2405" spans="1:7" x14ac:dyDescent="0.25">
      <c r="A2405" s="1" t="s">
        <v>173</v>
      </c>
      <c r="B2405" s="1" t="s">
        <v>382</v>
      </c>
      <c r="C2405" s="1" t="s">
        <v>1000</v>
      </c>
      <c r="D2405" s="1" t="s">
        <v>29</v>
      </c>
      <c r="E2405" s="1" t="s">
        <v>30</v>
      </c>
      <c r="F2405" s="1" t="s">
        <v>41</v>
      </c>
      <c r="G2405" s="1" t="s">
        <v>176</v>
      </c>
    </row>
    <row r="2406" spans="1:7" x14ac:dyDescent="0.25">
      <c r="A2406" s="1" t="s">
        <v>173</v>
      </c>
      <c r="B2406" s="1" t="s">
        <v>382</v>
      </c>
      <c r="C2406" s="1" t="s">
        <v>1001</v>
      </c>
      <c r="D2406" s="1" t="s">
        <v>29</v>
      </c>
      <c r="E2406" s="1" t="s">
        <v>30</v>
      </c>
      <c r="F2406" s="1" t="s">
        <v>41</v>
      </c>
      <c r="G2406" s="1" t="s">
        <v>176</v>
      </c>
    </row>
    <row r="2407" spans="1:7" x14ac:dyDescent="0.25">
      <c r="A2407" s="1" t="s">
        <v>173</v>
      </c>
      <c r="B2407" s="1" t="s">
        <v>382</v>
      </c>
      <c r="C2407" s="1" t="s">
        <v>1002</v>
      </c>
      <c r="D2407" s="1" t="s">
        <v>29</v>
      </c>
      <c r="E2407" s="1" t="s">
        <v>30</v>
      </c>
      <c r="F2407" s="1" t="s">
        <v>41</v>
      </c>
      <c r="G2407" s="1" t="s">
        <v>176</v>
      </c>
    </row>
    <row r="2408" spans="1:7" x14ac:dyDescent="0.25">
      <c r="A2408" s="1" t="s">
        <v>173</v>
      </c>
      <c r="B2408" s="1" t="s">
        <v>382</v>
      </c>
      <c r="C2408" s="1" t="s">
        <v>1003</v>
      </c>
      <c r="D2408" s="1" t="s">
        <v>29</v>
      </c>
      <c r="E2408" s="1" t="s">
        <v>30</v>
      </c>
      <c r="F2408" s="1" t="s">
        <v>41</v>
      </c>
      <c r="G2408" s="1" t="s">
        <v>176</v>
      </c>
    </row>
    <row r="2409" spans="1:7" x14ac:dyDescent="0.25">
      <c r="A2409" s="1" t="s">
        <v>173</v>
      </c>
      <c r="B2409" s="1" t="s">
        <v>382</v>
      </c>
      <c r="C2409" s="1" t="s">
        <v>1004</v>
      </c>
      <c r="D2409" s="1" t="s">
        <v>29</v>
      </c>
      <c r="E2409" s="1" t="s">
        <v>30</v>
      </c>
      <c r="F2409" s="1" t="s">
        <v>41</v>
      </c>
      <c r="G2409" s="1" t="s">
        <v>176</v>
      </c>
    </row>
    <row r="2410" spans="1:7" x14ac:dyDescent="0.25">
      <c r="A2410" s="1" t="s">
        <v>173</v>
      </c>
      <c r="B2410" s="1" t="s">
        <v>382</v>
      </c>
      <c r="C2410" s="1" t="s">
        <v>1005</v>
      </c>
      <c r="D2410" s="1" t="s">
        <v>29</v>
      </c>
      <c r="E2410" s="1" t="s">
        <v>30</v>
      </c>
      <c r="F2410" s="1" t="s">
        <v>41</v>
      </c>
      <c r="G2410" s="1" t="s">
        <v>176</v>
      </c>
    </row>
    <row r="2411" spans="1:7" x14ac:dyDescent="0.25">
      <c r="A2411" s="1" t="s">
        <v>173</v>
      </c>
      <c r="B2411" s="1" t="s">
        <v>382</v>
      </c>
      <c r="C2411" s="1" t="s">
        <v>1006</v>
      </c>
      <c r="D2411" s="1" t="s">
        <v>29</v>
      </c>
      <c r="E2411" s="1" t="s">
        <v>30</v>
      </c>
      <c r="F2411" s="1" t="s">
        <v>41</v>
      </c>
      <c r="G2411" s="1" t="s">
        <v>176</v>
      </c>
    </row>
    <row r="2412" spans="1:7" x14ac:dyDescent="0.25">
      <c r="A2412" s="1" t="s">
        <v>173</v>
      </c>
      <c r="B2412" s="1" t="s">
        <v>382</v>
      </c>
      <c r="C2412" s="1" t="s">
        <v>1007</v>
      </c>
      <c r="D2412" s="1" t="s">
        <v>29</v>
      </c>
      <c r="E2412" s="1" t="s">
        <v>30</v>
      </c>
      <c r="F2412" s="1" t="s">
        <v>41</v>
      </c>
      <c r="G2412" s="1" t="s">
        <v>176</v>
      </c>
    </row>
    <row r="2413" spans="1:7" x14ac:dyDescent="0.25">
      <c r="A2413" s="1" t="s">
        <v>173</v>
      </c>
      <c r="B2413" s="1" t="s">
        <v>382</v>
      </c>
      <c r="C2413" s="1" t="s">
        <v>1008</v>
      </c>
      <c r="D2413" s="1" t="s">
        <v>29</v>
      </c>
      <c r="E2413" s="1" t="s">
        <v>30</v>
      </c>
      <c r="F2413" s="1" t="s">
        <v>41</v>
      </c>
      <c r="G2413" s="1" t="s">
        <v>176</v>
      </c>
    </row>
    <row r="2414" spans="1:7" x14ac:dyDescent="0.25">
      <c r="A2414" s="1" t="s">
        <v>173</v>
      </c>
      <c r="B2414" s="1" t="s">
        <v>382</v>
      </c>
      <c r="C2414" s="1" t="s">
        <v>1009</v>
      </c>
      <c r="D2414" s="1" t="s">
        <v>29</v>
      </c>
      <c r="E2414" s="1" t="s">
        <v>30</v>
      </c>
      <c r="F2414" s="1" t="s">
        <v>41</v>
      </c>
      <c r="G2414" s="1" t="s">
        <v>176</v>
      </c>
    </row>
    <row r="2415" spans="1:7" x14ac:dyDescent="0.25">
      <c r="A2415" s="1" t="s">
        <v>173</v>
      </c>
      <c r="B2415" s="1" t="s">
        <v>382</v>
      </c>
      <c r="C2415" s="1" t="s">
        <v>1010</v>
      </c>
      <c r="D2415" s="1" t="s">
        <v>29</v>
      </c>
      <c r="E2415" s="1" t="s">
        <v>30</v>
      </c>
      <c r="F2415" s="1" t="s">
        <v>41</v>
      </c>
      <c r="G2415" s="1" t="s">
        <v>176</v>
      </c>
    </row>
    <row r="2416" spans="1:7" x14ac:dyDescent="0.25">
      <c r="A2416" s="1" t="s">
        <v>173</v>
      </c>
      <c r="B2416" s="1" t="s">
        <v>382</v>
      </c>
      <c r="C2416" s="1" t="s">
        <v>1011</v>
      </c>
      <c r="D2416" s="1" t="s">
        <v>29</v>
      </c>
      <c r="E2416" s="1" t="s">
        <v>30</v>
      </c>
      <c r="F2416" s="1" t="s">
        <v>41</v>
      </c>
      <c r="G2416" s="1" t="s">
        <v>176</v>
      </c>
    </row>
    <row r="2417" spans="1:7" x14ac:dyDescent="0.25">
      <c r="A2417" s="1" t="s">
        <v>173</v>
      </c>
      <c r="B2417" s="1" t="s">
        <v>382</v>
      </c>
      <c r="C2417" s="1" t="s">
        <v>1012</v>
      </c>
      <c r="D2417" s="1" t="s">
        <v>29</v>
      </c>
      <c r="E2417" s="1" t="s">
        <v>30</v>
      </c>
      <c r="F2417" s="1" t="s">
        <v>41</v>
      </c>
      <c r="G2417" s="1" t="s">
        <v>176</v>
      </c>
    </row>
    <row r="2418" spans="1:7" x14ac:dyDescent="0.25">
      <c r="A2418" s="1" t="s">
        <v>173</v>
      </c>
      <c r="B2418" s="1" t="s">
        <v>382</v>
      </c>
      <c r="C2418" s="1" t="s">
        <v>1180</v>
      </c>
      <c r="D2418" s="1" t="s">
        <v>29</v>
      </c>
      <c r="E2418" s="1" t="s">
        <v>30</v>
      </c>
      <c r="F2418" s="1" t="s">
        <v>41</v>
      </c>
      <c r="G2418" s="1" t="s">
        <v>176</v>
      </c>
    </row>
    <row r="2419" spans="1:7" x14ac:dyDescent="0.25">
      <c r="A2419" s="1" t="s">
        <v>173</v>
      </c>
      <c r="B2419" s="1" t="s">
        <v>382</v>
      </c>
      <c r="C2419" s="1" t="s">
        <v>1181</v>
      </c>
      <c r="D2419" s="1" t="s">
        <v>29</v>
      </c>
      <c r="E2419" s="1" t="s">
        <v>30</v>
      </c>
      <c r="F2419" s="1" t="s">
        <v>41</v>
      </c>
      <c r="G2419" s="1" t="s">
        <v>176</v>
      </c>
    </row>
    <row r="2420" spans="1:7" x14ac:dyDescent="0.25">
      <c r="A2420" s="1" t="s">
        <v>173</v>
      </c>
      <c r="B2420" s="1" t="s">
        <v>382</v>
      </c>
      <c r="C2420" s="1" t="s">
        <v>1182</v>
      </c>
      <c r="D2420" s="1" t="s">
        <v>29</v>
      </c>
      <c r="E2420" s="1" t="s">
        <v>30</v>
      </c>
      <c r="F2420" s="1" t="s">
        <v>41</v>
      </c>
      <c r="G2420" s="1" t="s">
        <v>176</v>
      </c>
    </row>
    <row r="2421" spans="1:7" x14ac:dyDescent="0.25">
      <c r="A2421" s="1" t="s">
        <v>173</v>
      </c>
      <c r="B2421" s="1" t="s">
        <v>382</v>
      </c>
      <c r="C2421" s="1" t="s">
        <v>1184</v>
      </c>
      <c r="D2421" s="1" t="s">
        <v>29</v>
      </c>
      <c r="E2421" s="1" t="s">
        <v>30</v>
      </c>
      <c r="F2421" s="1" t="s">
        <v>41</v>
      </c>
      <c r="G2421" s="1" t="s">
        <v>176</v>
      </c>
    </row>
    <row r="2422" spans="1:7" x14ac:dyDescent="0.25">
      <c r="A2422" s="1" t="s">
        <v>173</v>
      </c>
      <c r="B2422" s="1" t="s">
        <v>382</v>
      </c>
      <c r="C2422" s="1" t="s">
        <v>1185</v>
      </c>
      <c r="D2422" s="1" t="s">
        <v>29</v>
      </c>
      <c r="E2422" s="1" t="s">
        <v>30</v>
      </c>
      <c r="F2422" s="1" t="s">
        <v>41</v>
      </c>
      <c r="G2422" s="1" t="s">
        <v>176</v>
      </c>
    </row>
    <row r="2423" spans="1:7" x14ac:dyDescent="0.25">
      <c r="A2423" s="1" t="s">
        <v>173</v>
      </c>
      <c r="B2423" s="1" t="s">
        <v>382</v>
      </c>
      <c r="C2423" s="1" t="s">
        <v>1186</v>
      </c>
      <c r="D2423" s="1" t="s">
        <v>29</v>
      </c>
      <c r="E2423" s="1" t="s">
        <v>30</v>
      </c>
      <c r="F2423" s="1" t="s">
        <v>41</v>
      </c>
      <c r="G2423" s="1" t="s">
        <v>176</v>
      </c>
    </row>
    <row r="2424" spans="1:7" x14ac:dyDescent="0.25">
      <c r="A2424" s="1" t="s">
        <v>173</v>
      </c>
      <c r="B2424" s="1" t="s">
        <v>382</v>
      </c>
      <c r="C2424" s="1" t="s">
        <v>1187</v>
      </c>
      <c r="D2424" s="1" t="s">
        <v>29</v>
      </c>
      <c r="E2424" s="1" t="s">
        <v>30</v>
      </c>
      <c r="F2424" s="1" t="s">
        <v>41</v>
      </c>
      <c r="G2424" s="1" t="s">
        <v>176</v>
      </c>
    </row>
    <row r="2425" spans="1:7" x14ac:dyDescent="0.25">
      <c r="A2425" s="1" t="s">
        <v>173</v>
      </c>
      <c r="B2425" s="1" t="s">
        <v>382</v>
      </c>
      <c r="C2425" s="1" t="s">
        <v>1188</v>
      </c>
      <c r="D2425" s="1" t="s">
        <v>29</v>
      </c>
      <c r="E2425" s="1" t="s">
        <v>30</v>
      </c>
      <c r="F2425" s="1" t="s">
        <v>41</v>
      </c>
      <c r="G2425" s="1" t="s">
        <v>176</v>
      </c>
    </row>
    <row r="2426" spans="1:7" x14ac:dyDescent="0.25">
      <c r="A2426" s="1" t="s">
        <v>173</v>
      </c>
      <c r="B2426" s="1" t="s">
        <v>382</v>
      </c>
      <c r="C2426" s="1" t="s">
        <v>1189</v>
      </c>
      <c r="D2426" s="1" t="s">
        <v>29</v>
      </c>
      <c r="E2426" s="1" t="s">
        <v>30</v>
      </c>
      <c r="F2426" s="1" t="s">
        <v>41</v>
      </c>
      <c r="G2426" s="1" t="s">
        <v>176</v>
      </c>
    </row>
    <row r="2427" spans="1:7" x14ac:dyDescent="0.25">
      <c r="A2427" s="1" t="s">
        <v>173</v>
      </c>
      <c r="B2427" s="1" t="s">
        <v>382</v>
      </c>
      <c r="C2427" s="1" t="s">
        <v>1190</v>
      </c>
      <c r="D2427" s="1" t="s">
        <v>29</v>
      </c>
      <c r="E2427" s="1" t="s">
        <v>30</v>
      </c>
      <c r="F2427" s="1" t="s">
        <v>41</v>
      </c>
      <c r="G2427" s="1" t="s">
        <v>176</v>
      </c>
    </row>
    <row r="2428" spans="1:7" x14ac:dyDescent="0.25">
      <c r="A2428" s="1" t="s">
        <v>173</v>
      </c>
      <c r="B2428" s="1" t="s">
        <v>382</v>
      </c>
      <c r="C2428" s="1" t="s">
        <v>1191</v>
      </c>
      <c r="D2428" s="1" t="s">
        <v>29</v>
      </c>
      <c r="E2428" s="1" t="s">
        <v>30</v>
      </c>
      <c r="F2428" s="1" t="s">
        <v>41</v>
      </c>
      <c r="G2428" s="1" t="s">
        <v>176</v>
      </c>
    </row>
    <row r="2429" spans="1:7" x14ac:dyDescent="0.25">
      <c r="A2429" s="1" t="s">
        <v>173</v>
      </c>
      <c r="B2429" s="1" t="s">
        <v>382</v>
      </c>
      <c r="C2429" s="1" t="s">
        <v>1192</v>
      </c>
      <c r="D2429" s="1" t="s">
        <v>29</v>
      </c>
      <c r="E2429" s="1" t="s">
        <v>30</v>
      </c>
      <c r="F2429" s="1" t="s">
        <v>41</v>
      </c>
      <c r="G2429" s="1" t="s">
        <v>176</v>
      </c>
    </row>
    <row r="2430" spans="1:7" x14ac:dyDescent="0.25">
      <c r="A2430" s="1" t="s">
        <v>173</v>
      </c>
      <c r="B2430" s="1" t="s">
        <v>382</v>
      </c>
      <c r="C2430" s="1" t="s">
        <v>1193</v>
      </c>
      <c r="D2430" s="1" t="s">
        <v>29</v>
      </c>
      <c r="E2430" s="1" t="s">
        <v>30</v>
      </c>
      <c r="F2430" s="1" t="s">
        <v>41</v>
      </c>
      <c r="G2430" s="1" t="s">
        <v>176</v>
      </c>
    </row>
    <row r="2431" spans="1:7" x14ac:dyDescent="0.25">
      <c r="A2431" s="1" t="s">
        <v>173</v>
      </c>
      <c r="B2431" s="1" t="s">
        <v>382</v>
      </c>
      <c r="C2431" s="1" t="s">
        <v>1194</v>
      </c>
      <c r="D2431" s="1" t="s">
        <v>29</v>
      </c>
      <c r="E2431" s="1" t="s">
        <v>30</v>
      </c>
      <c r="F2431" s="1" t="s">
        <v>41</v>
      </c>
      <c r="G2431" s="1" t="s">
        <v>176</v>
      </c>
    </row>
    <row r="2432" spans="1:7" x14ac:dyDescent="0.25">
      <c r="A2432" s="1" t="s">
        <v>173</v>
      </c>
      <c r="B2432" s="1" t="s">
        <v>382</v>
      </c>
      <c r="C2432" s="1" t="s">
        <v>1195</v>
      </c>
      <c r="D2432" s="1" t="s">
        <v>29</v>
      </c>
      <c r="E2432" s="1" t="s">
        <v>30</v>
      </c>
      <c r="F2432" s="1" t="s">
        <v>41</v>
      </c>
      <c r="G2432" s="1" t="s">
        <v>176</v>
      </c>
    </row>
    <row r="2433" spans="1:7" x14ac:dyDescent="0.25">
      <c r="A2433" s="1" t="s">
        <v>173</v>
      </c>
      <c r="B2433" s="1" t="s">
        <v>382</v>
      </c>
      <c r="C2433" s="1" t="s">
        <v>1196</v>
      </c>
      <c r="D2433" s="1" t="s">
        <v>29</v>
      </c>
      <c r="E2433" s="1" t="s">
        <v>30</v>
      </c>
      <c r="F2433" s="1" t="s">
        <v>41</v>
      </c>
      <c r="G2433" s="1" t="s">
        <v>176</v>
      </c>
    </row>
    <row r="2434" spans="1:7" x14ac:dyDescent="0.25">
      <c r="A2434" s="1" t="s">
        <v>173</v>
      </c>
      <c r="B2434" s="1" t="s">
        <v>382</v>
      </c>
      <c r="C2434" s="1" t="s">
        <v>1197</v>
      </c>
      <c r="D2434" s="1" t="s">
        <v>29</v>
      </c>
      <c r="E2434" s="1" t="s">
        <v>30</v>
      </c>
      <c r="F2434" s="1" t="s">
        <v>41</v>
      </c>
      <c r="G2434" s="1" t="s">
        <v>176</v>
      </c>
    </row>
    <row r="2435" spans="1:7" x14ac:dyDescent="0.25">
      <c r="A2435" s="1" t="s">
        <v>173</v>
      </c>
      <c r="B2435" s="1" t="s">
        <v>382</v>
      </c>
      <c r="C2435" s="1" t="s">
        <v>1198</v>
      </c>
      <c r="D2435" s="1" t="s">
        <v>29</v>
      </c>
      <c r="E2435" s="1" t="s">
        <v>30</v>
      </c>
      <c r="F2435" s="1" t="s">
        <v>41</v>
      </c>
      <c r="G2435" s="1" t="s">
        <v>176</v>
      </c>
    </row>
    <row r="2436" spans="1:7" x14ac:dyDescent="0.25">
      <c r="A2436" s="1" t="s">
        <v>173</v>
      </c>
      <c r="B2436" s="1" t="s">
        <v>382</v>
      </c>
      <c r="C2436" s="1" t="s">
        <v>1199</v>
      </c>
      <c r="D2436" s="1" t="s">
        <v>29</v>
      </c>
      <c r="E2436" s="1" t="s">
        <v>30</v>
      </c>
      <c r="F2436" s="1" t="s">
        <v>41</v>
      </c>
      <c r="G2436" s="1" t="s">
        <v>176</v>
      </c>
    </row>
    <row r="2437" spans="1:7" x14ac:dyDescent="0.25">
      <c r="A2437" s="1" t="s">
        <v>173</v>
      </c>
      <c r="B2437" s="1" t="s">
        <v>382</v>
      </c>
      <c r="C2437" s="1" t="s">
        <v>1200</v>
      </c>
      <c r="D2437" s="1" t="s">
        <v>29</v>
      </c>
      <c r="E2437" s="1" t="s">
        <v>30</v>
      </c>
      <c r="F2437" s="1" t="s">
        <v>41</v>
      </c>
      <c r="G2437" s="1" t="s">
        <v>176</v>
      </c>
    </row>
    <row r="2438" spans="1:7" x14ac:dyDescent="0.25">
      <c r="A2438" s="1" t="s">
        <v>173</v>
      </c>
      <c r="B2438" s="1" t="s">
        <v>382</v>
      </c>
      <c r="C2438" s="1" t="s">
        <v>1201</v>
      </c>
      <c r="D2438" s="1" t="s">
        <v>29</v>
      </c>
      <c r="E2438" s="1" t="s">
        <v>30</v>
      </c>
      <c r="F2438" s="1" t="s">
        <v>41</v>
      </c>
      <c r="G2438" s="1" t="s">
        <v>176</v>
      </c>
    </row>
    <row r="2439" spans="1:7" x14ac:dyDescent="0.25">
      <c r="A2439" s="1" t="s">
        <v>173</v>
      </c>
      <c r="B2439" s="1" t="s">
        <v>382</v>
      </c>
      <c r="C2439" s="1" t="s">
        <v>1202</v>
      </c>
      <c r="D2439" s="1" t="s">
        <v>29</v>
      </c>
      <c r="E2439" s="1" t="s">
        <v>30</v>
      </c>
      <c r="F2439" s="1" t="s">
        <v>41</v>
      </c>
      <c r="G2439" s="1" t="s">
        <v>176</v>
      </c>
    </row>
    <row r="2440" spans="1:7" x14ac:dyDescent="0.25">
      <c r="A2440" s="1" t="s">
        <v>173</v>
      </c>
      <c r="B2440" s="1" t="s">
        <v>382</v>
      </c>
      <c r="C2440" s="1" t="s">
        <v>1203</v>
      </c>
      <c r="D2440" s="1" t="s">
        <v>29</v>
      </c>
      <c r="E2440" s="1" t="s">
        <v>30</v>
      </c>
      <c r="F2440" s="1" t="s">
        <v>41</v>
      </c>
      <c r="G2440" s="1" t="s">
        <v>176</v>
      </c>
    </row>
    <row r="2441" spans="1:7" x14ac:dyDescent="0.25">
      <c r="A2441" s="1" t="s">
        <v>173</v>
      </c>
      <c r="B2441" s="1" t="s">
        <v>382</v>
      </c>
      <c r="C2441" s="1" t="s">
        <v>1204</v>
      </c>
      <c r="D2441" s="1" t="s">
        <v>29</v>
      </c>
      <c r="E2441" s="1" t="s">
        <v>30</v>
      </c>
      <c r="F2441" s="1" t="s">
        <v>41</v>
      </c>
      <c r="G2441" s="1" t="s">
        <v>176</v>
      </c>
    </row>
    <row r="2442" spans="1:7" x14ac:dyDescent="0.25">
      <c r="A2442" s="1" t="s">
        <v>173</v>
      </c>
      <c r="B2442" s="1" t="s">
        <v>382</v>
      </c>
      <c r="C2442" s="1" t="s">
        <v>1205</v>
      </c>
      <c r="D2442" s="1" t="s">
        <v>29</v>
      </c>
      <c r="E2442" s="1" t="s">
        <v>30</v>
      </c>
      <c r="F2442" s="1" t="s">
        <v>41</v>
      </c>
      <c r="G2442" s="1" t="s">
        <v>176</v>
      </c>
    </row>
    <row r="2443" spans="1:7" x14ac:dyDescent="0.25">
      <c r="A2443" s="1" t="s">
        <v>173</v>
      </c>
      <c r="B2443" s="1" t="s">
        <v>382</v>
      </c>
      <c r="C2443" s="1" t="s">
        <v>1206</v>
      </c>
      <c r="D2443" s="1" t="s">
        <v>29</v>
      </c>
      <c r="E2443" s="1" t="s">
        <v>30</v>
      </c>
      <c r="F2443" s="1" t="s">
        <v>41</v>
      </c>
      <c r="G2443" s="1" t="s">
        <v>176</v>
      </c>
    </row>
    <row r="2444" spans="1:7" x14ac:dyDescent="0.25">
      <c r="A2444" s="1" t="s">
        <v>173</v>
      </c>
      <c r="B2444" s="1" t="s">
        <v>382</v>
      </c>
      <c r="C2444" s="1" t="s">
        <v>1207</v>
      </c>
      <c r="D2444" s="1" t="s">
        <v>29</v>
      </c>
      <c r="E2444" s="1" t="s">
        <v>30</v>
      </c>
      <c r="F2444" s="1" t="s">
        <v>41</v>
      </c>
      <c r="G2444" s="1" t="s">
        <v>176</v>
      </c>
    </row>
    <row r="2445" spans="1:7" x14ac:dyDescent="0.25">
      <c r="A2445" s="1" t="s">
        <v>173</v>
      </c>
      <c r="B2445" s="1" t="s">
        <v>382</v>
      </c>
      <c r="C2445" s="1" t="s">
        <v>1208</v>
      </c>
      <c r="D2445" s="1" t="s">
        <v>29</v>
      </c>
      <c r="E2445" s="1" t="s">
        <v>30</v>
      </c>
      <c r="F2445" s="1" t="s">
        <v>41</v>
      </c>
      <c r="G2445" s="1" t="s">
        <v>176</v>
      </c>
    </row>
    <row r="2446" spans="1:7" x14ac:dyDescent="0.25">
      <c r="A2446" s="1" t="s">
        <v>173</v>
      </c>
      <c r="B2446" s="1" t="s">
        <v>382</v>
      </c>
      <c r="C2446" s="1" t="s">
        <v>1209</v>
      </c>
      <c r="D2446" s="1" t="s">
        <v>29</v>
      </c>
      <c r="E2446" s="1" t="s">
        <v>30</v>
      </c>
      <c r="F2446" s="1" t="s">
        <v>41</v>
      </c>
      <c r="G2446" s="1" t="s">
        <v>176</v>
      </c>
    </row>
    <row r="2447" spans="1:7" x14ac:dyDescent="0.25">
      <c r="A2447" s="1" t="s">
        <v>173</v>
      </c>
      <c r="B2447" s="1" t="s">
        <v>382</v>
      </c>
      <c r="C2447" s="1" t="s">
        <v>1210</v>
      </c>
      <c r="D2447" s="1" t="s">
        <v>29</v>
      </c>
      <c r="E2447" s="1" t="s">
        <v>30</v>
      </c>
      <c r="F2447" s="1" t="s">
        <v>41</v>
      </c>
      <c r="G2447" s="1" t="s">
        <v>176</v>
      </c>
    </row>
    <row r="2448" spans="1:7" x14ac:dyDescent="0.25">
      <c r="A2448" s="1" t="s">
        <v>173</v>
      </c>
      <c r="B2448" s="1" t="s">
        <v>382</v>
      </c>
      <c r="C2448" s="1" t="s">
        <v>1211</v>
      </c>
      <c r="D2448" s="1" t="s">
        <v>29</v>
      </c>
      <c r="E2448" s="1" t="s">
        <v>30</v>
      </c>
      <c r="F2448" s="1" t="s">
        <v>41</v>
      </c>
      <c r="G2448" s="1" t="s">
        <v>176</v>
      </c>
    </row>
    <row r="2449" spans="1:7" x14ac:dyDescent="0.25">
      <c r="A2449" s="1" t="s">
        <v>173</v>
      </c>
      <c r="B2449" s="1" t="s">
        <v>382</v>
      </c>
      <c r="C2449" s="1" t="s">
        <v>1212</v>
      </c>
      <c r="D2449" s="1" t="s">
        <v>29</v>
      </c>
      <c r="E2449" s="1" t="s">
        <v>30</v>
      </c>
      <c r="F2449" s="1" t="s">
        <v>41</v>
      </c>
      <c r="G2449" s="1" t="s">
        <v>176</v>
      </c>
    </row>
    <row r="2450" spans="1:7" x14ac:dyDescent="0.25">
      <c r="A2450" s="1" t="s">
        <v>173</v>
      </c>
      <c r="B2450" s="1" t="s">
        <v>382</v>
      </c>
      <c r="C2450" s="1" t="s">
        <v>1213</v>
      </c>
      <c r="D2450" s="1" t="s">
        <v>29</v>
      </c>
      <c r="E2450" s="1" t="s">
        <v>30</v>
      </c>
      <c r="F2450" s="1" t="s">
        <v>41</v>
      </c>
      <c r="G2450" s="1" t="s">
        <v>176</v>
      </c>
    </row>
    <row r="2451" spans="1:7" x14ac:dyDescent="0.25">
      <c r="A2451" s="1" t="s">
        <v>173</v>
      </c>
      <c r="B2451" s="1" t="s">
        <v>382</v>
      </c>
      <c r="C2451" s="1" t="s">
        <v>1214</v>
      </c>
      <c r="D2451" s="1" t="s">
        <v>29</v>
      </c>
      <c r="E2451" s="1" t="s">
        <v>30</v>
      </c>
      <c r="F2451" s="1" t="s">
        <v>41</v>
      </c>
      <c r="G2451" s="1" t="s">
        <v>176</v>
      </c>
    </row>
    <row r="2452" spans="1:7" x14ac:dyDescent="0.25">
      <c r="A2452" s="1" t="s">
        <v>173</v>
      </c>
      <c r="B2452" s="1" t="s">
        <v>382</v>
      </c>
      <c r="C2452" s="1" t="s">
        <v>1215</v>
      </c>
      <c r="D2452" s="1" t="s">
        <v>29</v>
      </c>
      <c r="E2452" s="1" t="s">
        <v>30</v>
      </c>
      <c r="F2452" s="1" t="s">
        <v>41</v>
      </c>
      <c r="G2452" s="1" t="s">
        <v>176</v>
      </c>
    </row>
    <row r="2453" spans="1:7" x14ac:dyDescent="0.25">
      <c r="A2453" s="1" t="s">
        <v>173</v>
      </c>
      <c r="B2453" s="1" t="s">
        <v>382</v>
      </c>
      <c r="C2453" s="1" t="s">
        <v>1216</v>
      </c>
      <c r="D2453" s="1" t="s">
        <v>29</v>
      </c>
      <c r="E2453" s="1" t="s">
        <v>30</v>
      </c>
      <c r="F2453" s="1" t="s">
        <v>41</v>
      </c>
      <c r="G2453" s="1" t="s">
        <v>176</v>
      </c>
    </row>
    <row r="2454" spans="1:7" x14ac:dyDescent="0.25">
      <c r="A2454" s="1" t="s">
        <v>173</v>
      </c>
      <c r="B2454" s="1" t="s">
        <v>382</v>
      </c>
      <c r="C2454" s="1" t="s">
        <v>1217</v>
      </c>
      <c r="D2454" s="1" t="s">
        <v>29</v>
      </c>
      <c r="E2454" s="1" t="s">
        <v>30</v>
      </c>
      <c r="F2454" s="1" t="s">
        <v>41</v>
      </c>
      <c r="G2454" s="1" t="s">
        <v>176</v>
      </c>
    </row>
    <row r="2455" spans="1:7" x14ac:dyDescent="0.25">
      <c r="A2455" s="1" t="s">
        <v>173</v>
      </c>
      <c r="B2455" s="1" t="s">
        <v>382</v>
      </c>
      <c r="C2455" s="1" t="s">
        <v>1218</v>
      </c>
      <c r="D2455" s="1" t="s">
        <v>29</v>
      </c>
      <c r="E2455" s="1" t="s">
        <v>30</v>
      </c>
      <c r="F2455" s="1" t="s">
        <v>41</v>
      </c>
      <c r="G2455" s="1" t="s">
        <v>176</v>
      </c>
    </row>
    <row r="2456" spans="1:7" x14ac:dyDescent="0.25">
      <c r="A2456" s="1" t="s">
        <v>173</v>
      </c>
      <c r="B2456" s="1" t="s">
        <v>382</v>
      </c>
      <c r="C2456" s="1" t="s">
        <v>1219</v>
      </c>
      <c r="D2456" s="1" t="s">
        <v>29</v>
      </c>
      <c r="E2456" s="1" t="s">
        <v>30</v>
      </c>
      <c r="F2456" s="1" t="s">
        <v>41</v>
      </c>
      <c r="G2456" s="1" t="s">
        <v>176</v>
      </c>
    </row>
    <row r="2457" spans="1:7" x14ac:dyDescent="0.25">
      <c r="A2457" s="1" t="s">
        <v>173</v>
      </c>
      <c r="B2457" s="1" t="s">
        <v>382</v>
      </c>
      <c r="C2457" s="1" t="s">
        <v>1220</v>
      </c>
      <c r="D2457" s="1" t="s">
        <v>29</v>
      </c>
      <c r="E2457" s="1" t="s">
        <v>30</v>
      </c>
      <c r="F2457" s="1" t="s">
        <v>41</v>
      </c>
      <c r="G2457" s="1" t="s">
        <v>176</v>
      </c>
    </row>
    <row r="2458" spans="1:7" x14ac:dyDescent="0.25">
      <c r="A2458" s="1" t="s">
        <v>173</v>
      </c>
      <c r="B2458" s="1" t="s">
        <v>382</v>
      </c>
      <c r="C2458" s="1" t="s">
        <v>1221</v>
      </c>
      <c r="D2458" s="1" t="s">
        <v>29</v>
      </c>
      <c r="E2458" s="1" t="s">
        <v>30</v>
      </c>
      <c r="F2458" s="1" t="s">
        <v>41</v>
      </c>
      <c r="G2458" s="1" t="s">
        <v>176</v>
      </c>
    </row>
    <row r="2459" spans="1:7" x14ac:dyDescent="0.25">
      <c r="A2459" s="1" t="s">
        <v>173</v>
      </c>
      <c r="B2459" s="1" t="s">
        <v>382</v>
      </c>
      <c r="C2459" s="1" t="s">
        <v>1222</v>
      </c>
      <c r="D2459" s="1" t="s">
        <v>29</v>
      </c>
      <c r="E2459" s="1" t="s">
        <v>30</v>
      </c>
      <c r="F2459" s="1" t="s">
        <v>41</v>
      </c>
      <c r="G2459" s="1" t="s">
        <v>176</v>
      </c>
    </row>
    <row r="2460" spans="1:7" x14ac:dyDescent="0.25">
      <c r="A2460" s="1" t="s">
        <v>173</v>
      </c>
      <c r="B2460" s="1" t="s">
        <v>382</v>
      </c>
      <c r="C2460" s="1" t="s">
        <v>1223</v>
      </c>
      <c r="D2460" s="1" t="s">
        <v>29</v>
      </c>
      <c r="E2460" s="1" t="s">
        <v>30</v>
      </c>
      <c r="F2460" s="1" t="s">
        <v>41</v>
      </c>
      <c r="G2460" s="1" t="s">
        <v>176</v>
      </c>
    </row>
    <row r="2461" spans="1:7" x14ac:dyDescent="0.25">
      <c r="A2461" s="1" t="s">
        <v>173</v>
      </c>
      <c r="B2461" s="1" t="s">
        <v>382</v>
      </c>
      <c r="C2461" s="1" t="s">
        <v>1224</v>
      </c>
      <c r="D2461" s="1" t="s">
        <v>29</v>
      </c>
      <c r="E2461" s="1" t="s">
        <v>30</v>
      </c>
      <c r="F2461" s="1" t="s">
        <v>41</v>
      </c>
      <c r="G2461" s="1" t="s">
        <v>176</v>
      </c>
    </row>
    <row r="2462" spans="1:7" x14ac:dyDescent="0.25">
      <c r="A2462" s="1" t="s">
        <v>173</v>
      </c>
      <c r="B2462" s="1" t="s">
        <v>382</v>
      </c>
      <c r="C2462" s="1" t="s">
        <v>1225</v>
      </c>
      <c r="D2462" s="1" t="s">
        <v>29</v>
      </c>
      <c r="E2462" s="1" t="s">
        <v>30</v>
      </c>
      <c r="F2462" s="1" t="s">
        <v>41</v>
      </c>
      <c r="G2462" s="1" t="s">
        <v>176</v>
      </c>
    </row>
    <row r="2463" spans="1:7" x14ac:dyDescent="0.25">
      <c r="A2463" s="1" t="s">
        <v>173</v>
      </c>
      <c r="B2463" s="1" t="s">
        <v>382</v>
      </c>
      <c r="C2463" s="1" t="s">
        <v>1226</v>
      </c>
      <c r="D2463" s="1" t="s">
        <v>29</v>
      </c>
      <c r="E2463" s="1" t="s">
        <v>30</v>
      </c>
      <c r="F2463" s="1" t="s">
        <v>41</v>
      </c>
      <c r="G2463" s="1" t="s">
        <v>176</v>
      </c>
    </row>
    <row r="2464" spans="1:7" x14ac:dyDescent="0.25">
      <c r="A2464" s="1" t="s">
        <v>173</v>
      </c>
      <c r="B2464" s="1" t="s">
        <v>382</v>
      </c>
      <c r="C2464" s="1" t="s">
        <v>1227</v>
      </c>
      <c r="D2464" s="1" t="s">
        <v>29</v>
      </c>
      <c r="E2464" s="1" t="s">
        <v>30</v>
      </c>
      <c r="F2464" s="1" t="s">
        <v>41</v>
      </c>
      <c r="G2464" s="1" t="s">
        <v>176</v>
      </c>
    </row>
    <row r="2465" spans="1:7" x14ac:dyDescent="0.25">
      <c r="A2465" s="1" t="s">
        <v>173</v>
      </c>
      <c r="B2465" s="1" t="s">
        <v>382</v>
      </c>
      <c r="C2465" s="1" t="s">
        <v>1228</v>
      </c>
      <c r="D2465" s="1" t="s">
        <v>29</v>
      </c>
      <c r="E2465" s="1" t="s">
        <v>30</v>
      </c>
      <c r="F2465" s="1" t="s">
        <v>41</v>
      </c>
      <c r="G2465" s="1" t="s">
        <v>176</v>
      </c>
    </row>
    <row r="2466" spans="1:7" x14ac:dyDescent="0.25">
      <c r="A2466" s="1" t="s">
        <v>173</v>
      </c>
      <c r="B2466" s="1" t="s">
        <v>382</v>
      </c>
      <c r="C2466" s="1" t="s">
        <v>1229</v>
      </c>
      <c r="D2466" s="1" t="s">
        <v>29</v>
      </c>
      <c r="E2466" s="1" t="s">
        <v>30</v>
      </c>
      <c r="F2466" s="1" t="s">
        <v>41</v>
      </c>
      <c r="G2466" s="1" t="s">
        <v>176</v>
      </c>
    </row>
    <row r="2467" spans="1:7" x14ac:dyDescent="0.25">
      <c r="A2467" s="1" t="s">
        <v>173</v>
      </c>
      <c r="B2467" s="1" t="s">
        <v>382</v>
      </c>
      <c r="C2467" s="1" t="s">
        <v>1230</v>
      </c>
      <c r="D2467" s="1" t="s">
        <v>29</v>
      </c>
      <c r="E2467" s="1" t="s">
        <v>30</v>
      </c>
      <c r="F2467" s="1" t="s">
        <v>41</v>
      </c>
      <c r="G2467" s="1" t="s">
        <v>176</v>
      </c>
    </row>
    <row r="2468" spans="1:7" x14ac:dyDescent="0.25">
      <c r="A2468" s="1" t="s">
        <v>173</v>
      </c>
      <c r="B2468" s="1" t="s">
        <v>382</v>
      </c>
      <c r="C2468" s="1" t="s">
        <v>1231</v>
      </c>
      <c r="D2468" s="1" t="s">
        <v>29</v>
      </c>
      <c r="E2468" s="1" t="s">
        <v>30</v>
      </c>
      <c r="F2468" s="1" t="s">
        <v>41</v>
      </c>
      <c r="G2468" s="1" t="s">
        <v>176</v>
      </c>
    </row>
    <row r="2469" spans="1:7" x14ac:dyDescent="0.25">
      <c r="A2469" s="1" t="s">
        <v>173</v>
      </c>
      <c r="B2469" s="1" t="s">
        <v>382</v>
      </c>
      <c r="C2469" s="1" t="s">
        <v>1232</v>
      </c>
      <c r="D2469" s="1" t="s">
        <v>29</v>
      </c>
      <c r="E2469" s="1" t="s">
        <v>30</v>
      </c>
      <c r="F2469" s="1" t="s">
        <v>41</v>
      </c>
      <c r="G2469" s="1" t="s">
        <v>176</v>
      </c>
    </row>
    <row r="2470" spans="1:7" x14ac:dyDescent="0.25">
      <c r="A2470" s="1" t="s">
        <v>173</v>
      </c>
      <c r="B2470" s="1" t="s">
        <v>382</v>
      </c>
      <c r="C2470" s="1" t="s">
        <v>1233</v>
      </c>
      <c r="D2470" s="1" t="s">
        <v>29</v>
      </c>
      <c r="E2470" s="1" t="s">
        <v>30</v>
      </c>
      <c r="F2470" s="1" t="s">
        <v>41</v>
      </c>
      <c r="G2470" s="1" t="s">
        <v>176</v>
      </c>
    </row>
    <row r="2471" spans="1:7" x14ac:dyDescent="0.25">
      <c r="A2471" s="1" t="s">
        <v>173</v>
      </c>
      <c r="B2471" s="1" t="s">
        <v>382</v>
      </c>
      <c r="C2471" s="1" t="s">
        <v>1234</v>
      </c>
      <c r="D2471" s="1" t="s">
        <v>29</v>
      </c>
      <c r="E2471" s="1" t="s">
        <v>30</v>
      </c>
      <c r="F2471" s="1" t="s">
        <v>41</v>
      </c>
      <c r="G2471" s="1" t="s">
        <v>176</v>
      </c>
    </row>
    <row r="2472" spans="1:7" x14ac:dyDescent="0.25">
      <c r="A2472" s="1" t="s">
        <v>173</v>
      </c>
      <c r="B2472" s="1" t="s">
        <v>382</v>
      </c>
      <c r="C2472" s="1" t="s">
        <v>1235</v>
      </c>
      <c r="D2472" s="1" t="s">
        <v>29</v>
      </c>
      <c r="E2472" s="1" t="s">
        <v>30</v>
      </c>
      <c r="F2472" s="1" t="s">
        <v>41</v>
      </c>
      <c r="G2472" s="1" t="s">
        <v>176</v>
      </c>
    </row>
    <row r="2473" spans="1:7" x14ac:dyDescent="0.25">
      <c r="A2473" s="1" t="s">
        <v>173</v>
      </c>
      <c r="B2473" s="1" t="s">
        <v>382</v>
      </c>
      <c r="C2473" s="1" t="s">
        <v>1236</v>
      </c>
      <c r="D2473" s="1" t="s">
        <v>29</v>
      </c>
      <c r="E2473" s="1" t="s">
        <v>30</v>
      </c>
      <c r="F2473" s="1" t="s">
        <v>41</v>
      </c>
      <c r="G2473" s="1" t="s">
        <v>176</v>
      </c>
    </row>
    <row r="2474" spans="1:7" x14ac:dyDescent="0.25">
      <c r="A2474" s="1" t="s">
        <v>173</v>
      </c>
      <c r="B2474" s="1" t="s">
        <v>382</v>
      </c>
      <c r="C2474" s="1" t="s">
        <v>1237</v>
      </c>
      <c r="D2474" s="1" t="s">
        <v>29</v>
      </c>
      <c r="E2474" s="1" t="s">
        <v>30</v>
      </c>
      <c r="F2474" s="1" t="s">
        <v>41</v>
      </c>
      <c r="G2474" s="1" t="s">
        <v>176</v>
      </c>
    </row>
    <row r="2475" spans="1:7" x14ac:dyDescent="0.25">
      <c r="A2475" s="1" t="s">
        <v>173</v>
      </c>
      <c r="B2475" s="1" t="s">
        <v>382</v>
      </c>
      <c r="C2475" s="1" t="s">
        <v>1238</v>
      </c>
      <c r="D2475" s="1" t="s">
        <v>29</v>
      </c>
      <c r="E2475" s="1" t="s">
        <v>30</v>
      </c>
      <c r="F2475" s="1" t="s">
        <v>41</v>
      </c>
      <c r="G2475" s="1" t="s">
        <v>176</v>
      </c>
    </row>
    <row r="2476" spans="1:7" x14ac:dyDescent="0.25">
      <c r="A2476" s="1" t="s">
        <v>173</v>
      </c>
      <c r="B2476" s="1" t="s">
        <v>382</v>
      </c>
      <c r="C2476" s="1" t="s">
        <v>1239</v>
      </c>
      <c r="D2476" s="1" t="s">
        <v>29</v>
      </c>
      <c r="E2476" s="1" t="s">
        <v>30</v>
      </c>
      <c r="F2476" s="1" t="s">
        <v>41</v>
      </c>
      <c r="G2476" s="1" t="s">
        <v>176</v>
      </c>
    </row>
    <row r="2477" spans="1:7" x14ac:dyDescent="0.25">
      <c r="A2477" s="1" t="s">
        <v>173</v>
      </c>
      <c r="B2477" s="1" t="s">
        <v>382</v>
      </c>
      <c r="C2477" s="1" t="s">
        <v>1240</v>
      </c>
      <c r="D2477" s="1" t="s">
        <v>29</v>
      </c>
      <c r="E2477" s="1" t="s">
        <v>30</v>
      </c>
      <c r="F2477" s="1" t="s">
        <v>41</v>
      </c>
      <c r="G2477" s="1" t="s">
        <v>176</v>
      </c>
    </row>
    <row r="2478" spans="1:7" x14ac:dyDescent="0.25">
      <c r="A2478" s="1" t="s">
        <v>173</v>
      </c>
      <c r="B2478" s="1" t="s">
        <v>382</v>
      </c>
      <c r="C2478" s="1" t="s">
        <v>1241</v>
      </c>
      <c r="D2478" s="1" t="s">
        <v>29</v>
      </c>
      <c r="E2478" s="1" t="s">
        <v>30</v>
      </c>
      <c r="F2478" s="1" t="s">
        <v>41</v>
      </c>
      <c r="G2478" s="1" t="s">
        <v>176</v>
      </c>
    </row>
    <row r="2479" spans="1:7" x14ac:dyDescent="0.25">
      <c r="A2479" s="1" t="s">
        <v>173</v>
      </c>
      <c r="B2479" s="1" t="s">
        <v>382</v>
      </c>
      <c r="C2479" s="1" t="s">
        <v>1242</v>
      </c>
      <c r="D2479" s="1" t="s">
        <v>29</v>
      </c>
      <c r="E2479" s="1" t="s">
        <v>30</v>
      </c>
      <c r="F2479" s="1" t="s">
        <v>41</v>
      </c>
      <c r="G2479" s="1" t="s">
        <v>176</v>
      </c>
    </row>
    <row r="2480" spans="1:7" x14ac:dyDescent="0.25">
      <c r="A2480" s="1" t="s">
        <v>173</v>
      </c>
      <c r="B2480" s="1" t="s">
        <v>382</v>
      </c>
      <c r="C2480" s="1" t="s">
        <v>1243</v>
      </c>
      <c r="D2480" s="1" t="s">
        <v>29</v>
      </c>
      <c r="E2480" s="1" t="s">
        <v>30</v>
      </c>
      <c r="F2480" s="1" t="s">
        <v>41</v>
      </c>
      <c r="G2480" s="1" t="s">
        <v>176</v>
      </c>
    </row>
    <row r="2481" spans="1:7" x14ac:dyDescent="0.25">
      <c r="A2481" s="1" t="s">
        <v>173</v>
      </c>
      <c r="B2481" s="1" t="s">
        <v>382</v>
      </c>
      <c r="C2481" s="1" t="s">
        <v>1244</v>
      </c>
      <c r="D2481" s="1" t="s">
        <v>29</v>
      </c>
      <c r="E2481" s="1" t="s">
        <v>30</v>
      </c>
      <c r="F2481" s="1" t="s">
        <v>41</v>
      </c>
      <c r="G2481" s="1" t="s">
        <v>176</v>
      </c>
    </row>
    <row r="2482" spans="1:7" x14ac:dyDescent="0.25">
      <c r="A2482" s="1" t="s">
        <v>173</v>
      </c>
      <c r="B2482" s="1" t="s">
        <v>382</v>
      </c>
      <c r="C2482" s="1" t="s">
        <v>1245</v>
      </c>
      <c r="D2482" s="1" t="s">
        <v>29</v>
      </c>
      <c r="E2482" s="1" t="s">
        <v>30</v>
      </c>
      <c r="F2482" s="1" t="s">
        <v>41</v>
      </c>
      <c r="G2482" s="1" t="s">
        <v>176</v>
      </c>
    </row>
    <row r="2483" spans="1:7" x14ac:dyDescent="0.25">
      <c r="A2483" s="1" t="s">
        <v>173</v>
      </c>
      <c r="B2483" s="1" t="s">
        <v>382</v>
      </c>
      <c r="C2483" s="1" t="s">
        <v>1246</v>
      </c>
      <c r="D2483" s="1" t="s">
        <v>29</v>
      </c>
      <c r="E2483" s="1" t="s">
        <v>30</v>
      </c>
      <c r="F2483" s="1" t="s">
        <v>41</v>
      </c>
      <c r="G2483" s="1" t="s">
        <v>176</v>
      </c>
    </row>
    <row r="2484" spans="1:7" x14ac:dyDescent="0.25">
      <c r="A2484" s="1" t="s">
        <v>173</v>
      </c>
      <c r="B2484" s="1" t="s">
        <v>382</v>
      </c>
      <c r="C2484" s="1" t="s">
        <v>1247</v>
      </c>
      <c r="D2484" s="1" t="s">
        <v>29</v>
      </c>
      <c r="E2484" s="1" t="s">
        <v>30</v>
      </c>
      <c r="F2484" s="1" t="s">
        <v>41</v>
      </c>
      <c r="G2484" s="1" t="s">
        <v>176</v>
      </c>
    </row>
    <row r="2485" spans="1:7" x14ac:dyDescent="0.25">
      <c r="A2485" s="1" t="s">
        <v>173</v>
      </c>
      <c r="B2485" s="1" t="s">
        <v>382</v>
      </c>
      <c r="C2485" s="1" t="s">
        <v>1248</v>
      </c>
      <c r="D2485" s="1" t="s">
        <v>29</v>
      </c>
      <c r="E2485" s="1" t="s">
        <v>30</v>
      </c>
      <c r="F2485" s="1" t="s">
        <v>41</v>
      </c>
      <c r="G2485" s="1" t="s">
        <v>176</v>
      </c>
    </row>
    <row r="2486" spans="1:7" x14ac:dyDescent="0.25">
      <c r="A2486" s="1" t="s">
        <v>173</v>
      </c>
      <c r="B2486" s="1" t="s">
        <v>382</v>
      </c>
      <c r="C2486" s="1" t="s">
        <v>1249</v>
      </c>
      <c r="D2486" s="1" t="s">
        <v>29</v>
      </c>
      <c r="E2486" s="1" t="s">
        <v>30</v>
      </c>
      <c r="F2486" s="1" t="s">
        <v>41</v>
      </c>
      <c r="G2486" s="1" t="s">
        <v>176</v>
      </c>
    </row>
    <row r="2487" spans="1:7" x14ac:dyDescent="0.25">
      <c r="A2487" s="1" t="s">
        <v>173</v>
      </c>
      <c r="B2487" s="1" t="s">
        <v>382</v>
      </c>
      <c r="C2487" s="1" t="s">
        <v>1250</v>
      </c>
      <c r="D2487" s="1" t="s">
        <v>29</v>
      </c>
      <c r="E2487" s="1" t="s">
        <v>30</v>
      </c>
      <c r="F2487" s="1" t="s">
        <v>41</v>
      </c>
      <c r="G2487" s="1" t="s">
        <v>176</v>
      </c>
    </row>
    <row r="2488" spans="1:7" x14ac:dyDescent="0.25">
      <c r="A2488" s="1" t="s">
        <v>173</v>
      </c>
      <c r="B2488" s="1" t="s">
        <v>382</v>
      </c>
      <c r="C2488" s="1" t="s">
        <v>1251</v>
      </c>
      <c r="D2488" s="1" t="s">
        <v>29</v>
      </c>
      <c r="E2488" s="1" t="s">
        <v>30</v>
      </c>
      <c r="F2488" s="1" t="s">
        <v>41</v>
      </c>
      <c r="G2488" s="1" t="s">
        <v>176</v>
      </c>
    </row>
    <row r="2489" spans="1:7" x14ac:dyDescent="0.25">
      <c r="A2489" s="1" t="s">
        <v>173</v>
      </c>
      <c r="B2489" s="1" t="s">
        <v>382</v>
      </c>
      <c r="C2489" s="1" t="s">
        <v>1252</v>
      </c>
      <c r="D2489" s="1" t="s">
        <v>29</v>
      </c>
      <c r="E2489" s="1" t="s">
        <v>30</v>
      </c>
      <c r="F2489" s="1" t="s">
        <v>41</v>
      </c>
      <c r="G2489" s="1" t="s">
        <v>176</v>
      </c>
    </row>
    <row r="2490" spans="1:7" x14ac:dyDescent="0.25">
      <c r="A2490" s="1" t="s">
        <v>173</v>
      </c>
      <c r="B2490" s="1" t="s">
        <v>382</v>
      </c>
      <c r="C2490" s="1" t="s">
        <v>1253</v>
      </c>
      <c r="D2490" s="1" t="s">
        <v>29</v>
      </c>
      <c r="E2490" s="1" t="s">
        <v>30</v>
      </c>
      <c r="F2490" s="1" t="s">
        <v>41</v>
      </c>
      <c r="G2490" s="1" t="s">
        <v>176</v>
      </c>
    </row>
    <row r="2491" spans="1:7" x14ac:dyDescent="0.25">
      <c r="A2491" s="1" t="s">
        <v>173</v>
      </c>
      <c r="B2491" s="1" t="s">
        <v>382</v>
      </c>
      <c r="C2491" s="1" t="s">
        <v>1254</v>
      </c>
      <c r="D2491" s="1" t="s">
        <v>29</v>
      </c>
      <c r="E2491" s="1" t="s">
        <v>30</v>
      </c>
      <c r="F2491" s="1" t="s">
        <v>41</v>
      </c>
      <c r="G2491" s="1" t="s">
        <v>176</v>
      </c>
    </row>
    <row r="2492" spans="1:7" x14ac:dyDescent="0.25">
      <c r="A2492" s="1" t="s">
        <v>173</v>
      </c>
      <c r="B2492" s="1" t="s">
        <v>382</v>
      </c>
      <c r="C2492" s="1" t="s">
        <v>1600</v>
      </c>
      <c r="D2492" s="1" t="s">
        <v>29</v>
      </c>
      <c r="E2492" s="1" t="s">
        <v>30</v>
      </c>
      <c r="F2492" s="1" t="s">
        <v>41</v>
      </c>
      <c r="G2492" s="1" t="s">
        <v>176</v>
      </c>
    </row>
    <row r="2493" spans="1:7" x14ac:dyDescent="0.25">
      <c r="A2493" s="1" t="s">
        <v>173</v>
      </c>
      <c r="B2493" s="1" t="s">
        <v>382</v>
      </c>
      <c r="C2493" s="1" t="s">
        <v>1255</v>
      </c>
      <c r="D2493" s="1" t="s">
        <v>29</v>
      </c>
      <c r="E2493" s="1" t="s">
        <v>30</v>
      </c>
      <c r="F2493" s="1" t="s">
        <v>41</v>
      </c>
      <c r="G2493" s="1" t="s">
        <v>176</v>
      </c>
    </row>
    <row r="2494" spans="1:7" x14ac:dyDescent="0.25">
      <c r="A2494" s="1" t="s">
        <v>173</v>
      </c>
      <c r="B2494" s="1" t="s">
        <v>382</v>
      </c>
      <c r="C2494" s="1" t="s">
        <v>1256</v>
      </c>
      <c r="D2494" s="1" t="s">
        <v>29</v>
      </c>
      <c r="E2494" s="1" t="s">
        <v>30</v>
      </c>
      <c r="F2494" s="1" t="s">
        <v>41</v>
      </c>
      <c r="G2494" s="1" t="s">
        <v>176</v>
      </c>
    </row>
    <row r="2495" spans="1:7" x14ac:dyDescent="0.25">
      <c r="A2495" s="1" t="s">
        <v>173</v>
      </c>
      <c r="B2495" s="1" t="s">
        <v>382</v>
      </c>
      <c r="C2495" s="1" t="s">
        <v>1257</v>
      </c>
      <c r="D2495" s="1" t="s">
        <v>29</v>
      </c>
      <c r="E2495" s="1" t="s">
        <v>30</v>
      </c>
      <c r="F2495" s="1" t="s">
        <v>41</v>
      </c>
      <c r="G2495" s="1" t="s">
        <v>176</v>
      </c>
    </row>
    <row r="2496" spans="1:7" x14ac:dyDescent="0.25">
      <c r="A2496" s="1" t="s">
        <v>173</v>
      </c>
      <c r="B2496" s="1" t="s">
        <v>382</v>
      </c>
      <c r="C2496" s="1" t="s">
        <v>1258</v>
      </c>
      <c r="D2496" s="1" t="s">
        <v>29</v>
      </c>
      <c r="E2496" s="1" t="s">
        <v>30</v>
      </c>
      <c r="F2496" s="1" t="s">
        <v>41</v>
      </c>
      <c r="G2496" s="1" t="s">
        <v>176</v>
      </c>
    </row>
    <row r="2497" spans="1:7" x14ac:dyDescent="0.25">
      <c r="A2497" s="1" t="s">
        <v>173</v>
      </c>
      <c r="B2497" s="1" t="s">
        <v>382</v>
      </c>
      <c r="C2497" s="1" t="s">
        <v>1259</v>
      </c>
      <c r="D2497" s="1" t="s">
        <v>29</v>
      </c>
      <c r="E2497" s="1" t="s">
        <v>30</v>
      </c>
      <c r="F2497" s="1" t="s">
        <v>41</v>
      </c>
      <c r="G2497" s="1" t="s">
        <v>176</v>
      </c>
    </row>
    <row r="2498" spans="1:7" x14ac:dyDescent="0.25">
      <c r="A2498" s="1" t="s">
        <v>173</v>
      </c>
      <c r="B2498" s="1" t="s">
        <v>382</v>
      </c>
      <c r="C2498" s="1" t="s">
        <v>1260</v>
      </c>
      <c r="D2498" s="1" t="s">
        <v>29</v>
      </c>
      <c r="E2498" s="1" t="s">
        <v>30</v>
      </c>
      <c r="F2498" s="1" t="s">
        <v>41</v>
      </c>
      <c r="G2498" s="1" t="s">
        <v>176</v>
      </c>
    </row>
    <row r="2499" spans="1:7" x14ac:dyDescent="0.25">
      <c r="A2499" s="1" t="s">
        <v>173</v>
      </c>
      <c r="B2499" s="1" t="s">
        <v>382</v>
      </c>
      <c r="C2499" s="1" t="s">
        <v>1261</v>
      </c>
      <c r="D2499" s="1" t="s">
        <v>29</v>
      </c>
      <c r="E2499" s="1" t="s">
        <v>30</v>
      </c>
      <c r="F2499" s="1" t="s">
        <v>41</v>
      </c>
      <c r="G2499" s="1" t="s">
        <v>176</v>
      </c>
    </row>
    <row r="2500" spans="1:7" x14ac:dyDescent="0.25">
      <c r="A2500" s="1" t="s">
        <v>173</v>
      </c>
      <c r="B2500" s="1" t="s">
        <v>382</v>
      </c>
      <c r="C2500" s="1" t="s">
        <v>1262</v>
      </c>
      <c r="D2500" s="1" t="s">
        <v>29</v>
      </c>
      <c r="E2500" s="1" t="s">
        <v>30</v>
      </c>
      <c r="F2500" s="1" t="s">
        <v>41</v>
      </c>
      <c r="G2500" s="1" t="s">
        <v>176</v>
      </c>
    </row>
    <row r="2501" spans="1:7" x14ac:dyDescent="0.25">
      <c r="A2501" s="1" t="s">
        <v>173</v>
      </c>
      <c r="B2501" s="1" t="s">
        <v>382</v>
      </c>
      <c r="C2501" s="1" t="s">
        <v>1263</v>
      </c>
      <c r="D2501" s="1" t="s">
        <v>29</v>
      </c>
      <c r="E2501" s="1" t="s">
        <v>30</v>
      </c>
      <c r="F2501" s="1" t="s">
        <v>41</v>
      </c>
      <c r="G2501" s="1" t="s">
        <v>176</v>
      </c>
    </row>
    <row r="2502" spans="1:7" x14ac:dyDescent="0.25">
      <c r="A2502" s="1" t="s">
        <v>173</v>
      </c>
      <c r="B2502" s="1" t="s">
        <v>382</v>
      </c>
      <c r="C2502" s="1" t="s">
        <v>1264</v>
      </c>
      <c r="D2502" s="1" t="s">
        <v>29</v>
      </c>
      <c r="E2502" s="1" t="s">
        <v>30</v>
      </c>
      <c r="F2502" s="1" t="s">
        <v>41</v>
      </c>
      <c r="G2502" s="1" t="s">
        <v>176</v>
      </c>
    </row>
    <row r="2503" spans="1:7" x14ac:dyDescent="0.25">
      <c r="A2503" s="1" t="s">
        <v>173</v>
      </c>
      <c r="B2503" s="1" t="s">
        <v>382</v>
      </c>
      <c r="C2503" s="1" t="s">
        <v>1265</v>
      </c>
      <c r="D2503" s="1" t="s">
        <v>29</v>
      </c>
      <c r="E2503" s="1" t="s">
        <v>30</v>
      </c>
      <c r="F2503" s="1" t="s">
        <v>41</v>
      </c>
      <c r="G2503" s="1" t="s">
        <v>176</v>
      </c>
    </row>
    <row r="2504" spans="1:7" x14ac:dyDescent="0.25">
      <c r="A2504" s="1" t="s">
        <v>173</v>
      </c>
      <c r="B2504" s="1" t="s">
        <v>382</v>
      </c>
      <c r="C2504" s="1" t="s">
        <v>1270</v>
      </c>
      <c r="D2504" s="1" t="s">
        <v>29</v>
      </c>
      <c r="E2504" s="1" t="s">
        <v>30</v>
      </c>
      <c r="F2504" s="1" t="s">
        <v>41</v>
      </c>
      <c r="G2504" s="1" t="s">
        <v>176</v>
      </c>
    </row>
    <row r="2505" spans="1:7" x14ac:dyDescent="0.25">
      <c r="A2505" s="1" t="s">
        <v>173</v>
      </c>
      <c r="B2505" s="1" t="s">
        <v>382</v>
      </c>
      <c r="C2505" s="1" t="s">
        <v>1271</v>
      </c>
      <c r="D2505" s="1" t="s">
        <v>29</v>
      </c>
      <c r="E2505" s="1" t="s">
        <v>30</v>
      </c>
      <c r="F2505" s="1" t="s">
        <v>41</v>
      </c>
      <c r="G2505" s="1" t="s">
        <v>176</v>
      </c>
    </row>
    <row r="2506" spans="1:7" x14ac:dyDescent="0.25">
      <c r="A2506" s="1" t="s">
        <v>173</v>
      </c>
      <c r="B2506" s="1" t="s">
        <v>382</v>
      </c>
      <c r="C2506" s="1" t="s">
        <v>1272</v>
      </c>
      <c r="D2506" s="1" t="s">
        <v>29</v>
      </c>
      <c r="E2506" s="1" t="s">
        <v>30</v>
      </c>
      <c r="F2506" s="1" t="s">
        <v>41</v>
      </c>
      <c r="G2506" s="1" t="s">
        <v>176</v>
      </c>
    </row>
    <row r="2507" spans="1:7" x14ac:dyDescent="0.25">
      <c r="A2507" s="1" t="s">
        <v>173</v>
      </c>
      <c r="B2507" s="1" t="s">
        <v>382</v>
      </c>
      <c r="C2507" s="1" t="s">
        <v>1273</v>
      </c>
      <c r="D2507" s="1" t="s">
        <v>29</v>
      </c>
      <c r="E2507" s="1" t="s">
        <v>30</v>
      </c>
      <c r="F2507" s="1" t="s">
        <v>41</v>
      </c>
      <c r="G2507" s="1" t="s">
        <v>176</v>
      </c>
    </row>
    <row r="2508" spans="1:7" x14ac:dyDescent="0.25">
      <c r="A2508" s="1" t="s">
        <v>173</v>
      </c>
      <c r="B2508" s="1" t="s">
        <v>382</v>
      </c>
      <c r="C2508" s="1" t="s">
        <v>1278</v>
      </c>
      <c r="D2508" s="1" t="s">
        <v>29</v>
      </c>
      <c r="E2508" s="1" t="s">
        <v>30</v>
      </c>
      <c r="F2508" s="1" t="s">
        <v>41</v>
      </c>
      <c r="G2508" s="1" t="s">
        <v>176</v>
      </c>
    </row>
    <row r="2509" spans="1:7" x14ac:dyDescent="0.25">
      <c r="A2509" s="1" t="s">
        <v>173</v>
      </c>
      <c r="B2509" s="1" t="s">
        <v>382</v>
      </c>
      <c r="C2509" s="1" t="s">
        <v>1279</v>
      </c>
      <c r="D2509" s="1" t="s">
        <v>29</v>
      </c>
      <c r="E2509" s="1" t="s">
        <v>30</v>
      </c>
      <c r="F2509" s="1" t="s">
        <v>41</v>
      </c>
      <c r="G2509" s="1" t="s">
        <v>176</v>
      </c>
    </row>
    <row r="2510" spans="1:7" x14ac:dyDescent="0.25">
      <c r="A2510" s="1" t="s">
        <v>173</v>
      </c>
      <c r="B2510" s="1" t="s">
        <v>382</v>
      </c>
      <c r="C2510" s="1" t="s">
        <v>1280</v>
      </c>
      <c r="D2510" s="1" t="s">
        <v>29</v>
      </c>
      <c r="E2510" s="1" t="s">
        <v>30</v>
      </c>
      <c r="F2510" s="1" t="s">
        <v>41</v>
      </c>
      <c r="G2510" s="1" t="s">
        <v>176</v>
      </c>
    </row>
    <row r="2511" spans="1:7" x14ac:dyDescent="0.25">
      <c r="A2511" s="1" t="s">
        <v>173</v>
      </c>
      <c r="B2511" s="1" t="s">
        <v>382</v>
      </c>
      <c r="C2511" s="1" t="s">
        <v>1281</v>
      </c>
      <c r="D2511" s="1" t="s">
        <v>29</v>
      </c>
      <c r="E2511" s="1" t="s">
        <v>30</v>
      </c>
      <c r="F2511" s="1" t="s">
        <v>41</v>
      </c>
      <c r="G2511" s="1" t="s">
        <v>176</v>
      </c>
    </row>
    <row r="2512" spans="1:7" x14ac:dyDescent="0.25">
      <c r="A2512" s="1" t="s">
        <v>173</v>
      </c>
      <c r="B2512" s="1" t="s">
        <v>382</v>
      </c>
      <c r="C2512" s="1" t="s">
        <v>1282</v>
      </c>
      <c r="D2512" s="1" t="s">
        <v>29</v>
      </c>
      <c r="E2512" s="1" t="s">
        <v>30</v>
      </c>
      <c r="F2512" s="1" t="s">
        <v>41</v>
      </c>
      <c r="G2512" s="1" t="s">
        <v>176</v>
      </c>
    </row>
    <row r="2513" spans="1:7" x14ac:dyDescent="0.25">
      <c r="A2513" s="1" t="s">
        <v>173</v>
      </c>
      <c r="B2513" s="1" t="s">
        <v>382</v>
      </c>
      <c r="C2513" s="1" t="s">
        <v>1283</v>
      </c>
      <c r="D2513" s="1" t="s">
        <v>29</v>
      </c>
      <c r="E2513" s="1" t="s">
        <v>30</v>
      </c>
      <c r="F2513" s="1" t="s">
        <v>41</v>
      </c>
      <c r="G2513" s="1" t="s">
        <v>176</v>
      </c>
    </row>
    <row r="2514" spans="1:7" x14ac:dyDescent="0.25">
      <c r="A2514" s="1" t="s">
        <v>173</v>
      </c>
      <c r="B2514" s="1" t="s">
        <v>382</v>
      </c>
      <c r="C2514" s="1" t="s">
        <v>1284</v>
      </c>
      <c r="D2514" s="1" t="s">
        <v>29</v>
      </c>
      <c r="E2514" s="1" t="s">
        <v>30</v>
      </c>
      <c r="F2514" s="1" t="s">
        <v>41</v>
      </c>
      <c r="G2514" s="1" t="s">
        <v>176</v>
      </c>
    </row>
    <row r="2515" spans="1:7" x14ac:dyDescent="0.25">
      <c r="A2515" s="1" t="s">
        <v>173</v>
      </c>
      <c r="B2515" s="1" t="s">
        <v>382</v>
      </c>
      <c r="C2515" s="1" t="s">
        <v>1285</v>
      </c>
      <c r="D2515" s="1" t="s">
        <v>29</v>
      </c>
      <c r="E2515" s="1" t="s">
        <v>30</v>
      </c>
      <c r="F2515" s="1" t="s">
        <v>41</v>
      </c>
      <c r="G2515" s="1" t="s">
        <v>176</v>
      </c>
    </row>
    <row r="2516" spans="1:7" x14ac:dyDescent="0.25">
      <c r="A2516" s="1" t="s">
        <v>173</v>
      </c>
      <c r="B2516" s="1" t="s">
        <v>382</v>
      </c>
      <c r="C2516" s="1" t="s">
        <v>1286</v>
      </c>
      <c r="D2516" s="1" t="s">
        <v>29</v>
      </c>
      <c r="E2516" s="1" t="s">
        <v>30</v>
      </c>
      <c r="F2516" s="1" t="s">
        <v>41</v>
      </c>
      <c r="G2516" s="1" t="s">
        <v>176</v>
      </c>
    </row>
    <row r="2517" spans="1:7" x14ac:dyDescent="0.25">
      <c r="A2517" s="1" t="s">
        <v>173</v>
      </c>
      <c r="B2517" s="1" t="s">
        <v>382</v>
      </c>
      <c r="C2517" s="1" t="s">
        <v>1287</v>
      </c>
      <c r="D2517" s="1" t="s">
        <v>29</v>
      </c>
      <c r="E2517" s="1" t="s">
        <v>30</v>
      </c>
      <c r="F2517" s="1" t="s">
        <v>41</v>
      </c>
      <c r="G2517" s="1" t="s">
        <v>176</v>
      </c>
    </row>
    <row r="2518" spans="1:7" x14ac:dyDescent="0.25">
      <c r="A2518" s="1" t="s">
        <v>173</v>
      </c>
      <c r="B2518" s="1" t="s">
        <v>382</v>
      </c>
      <c r="C2518" s="1" t="s">
        <v>1288</v>
      </c>
      <c r="D2518" s="1" t="s">
        <v>29</v>
      </c>
      <c r="E2518" s="1" t="s">
        <v>30</v>
      </c>
      <c r="F2518" s="1" t="s">
        <v>41</v>
      </c>
      <c r="G2518" s="1" t="s">
        <v>176</v>
      </c>
    </row>
    <row r="2519" spans="1:7" x14ac:dyDescent="0.25">
      <c r="A2519" s="1" t="s">
        <v>173</v>
      </c>
      <c r="B2519" s="1" t="s">
        <v>382</v>
      </c>
      <c r="C2519" s="1" t="s">
        <v>1289</v>
      </c>
      <c r="D2519" s="1" t="s">
        <v>29</v>
      </c>
      <c r="E2519" s="1" t="s">
        <v>30</v>
      </c>
      <c r="F2519" s="1" t="s">
        <v>41</v>
      </c>
      <c r="G2519" s="1" t="s">
        <v>176</v>
      </c>
    </row>
    <row r="2520" spans="1:7" x14ac:dyDescent="0.25">
      <c r="A2520" s="1" t="s">
        <v>173</v>
      </c>
      <c r="B2520" s="1" t="s">
        <v>382</v>
      </c>
      <c r="C2520" s="1" t="s">
        <v>1290</v>
      </c>
      <c r="D2520" s="1" t="s">
        <v>29</v>
      </c>
      <c r="E2520" s="1" t="s">
        <v>30</v>
      </c>
      <c r="F2520" s="1" t="s">
        <v>41</v>
      </c>
      <c r="G2520" s="1" t="s">
        <v>176</v>
      </c>
    </row>
    <row r="2521" spans="1:7" x14ac:dyDescent="0.25">
      <c r="A2521" s="1" t="s">
        <v>173</v>
      </c>
      <c r="B2521" s="1" t="s">
        <v>382</v>
      </c>
      <c r="C2521" s="1" t="s">
        <v>1291</v>
      </c>
      <c r="D2521" s="1" t="s">
        <v>29</v>
      </c>
      <c r="E2521" s="1" t="s">
        <v>30</v>
      </c>
      <c r="F2521" s="1" t="s">
        <v>41</v>
      </c>
      <c r="G2521" s="1" t="s">
        <v>176</v>
      </c>
    </row>
    <row r="2522" spans="1:7" x14ac:dyDescent="0.25">
      <c r="A2522" s="1" t="s">
        <v>173</v>
      </c>
      <c r="B2522" s="1" t="s">
        <v>382</v>
      </c>
      <c r="C2522" s="1" t="s">
        <v>1292</v>
      </c>
      <c r="D2522" s="1" t="s">
        <v>29</v>
      </c>
      <c r="E2522" s="1" t="s">
        <v>30</v>
      </c>
      <c r="F2522" s="1" t="s">
        <v>41</v>
      </c>
      <c r="G2522" s="1" t="s">
        <v>176</v>
      </c>
    </row>
    <row r="2523" spans="1:7" x14ac:dyDescent="0.25">
      <c r="A2523" s="1" t="s">
        <v>173</v>
      </c>
      <c r="B2523" s="1" t="s">
        <v>382</v>
      </c>
      <c r="C2523" s="1" t="s">
        <v>1293</v>
      </c>
      <c r="D2523" s="1" t="s">
        <v>29</v>
      </c>
      <c r="E2523" s="1" t="s">
        <v>30</v>
      </c>
      <c r="F2523" s="1" t="s">
        <v>41</v>
      </c>
      <c r="G2523" s="1" t="s">
        <v>176</v>
      </c>
    </row>
    <row r="2524" spans="1:7" x14ac:dyDescent="0.25">
      <c r="A2524" s="1" t="s">
        <v>173</v>
      </c>
      <c r="B2524" s="1" t="s">
        <v>382</v>
      </c>
      <c r="C2524" s="1" t="s">
        <v>1294</v>
      </c>
      <c r="D2524" s="1" t="s">
        <v>29</v>
      </c>
      <c r="E2524" s="1" t="s">
        <v>30</v>
      </c>
      <c r="F2524" s="1" t="s">
        <v>41</v>
      </c>
      <c r="G2524" s="1" t="s">
        <v>176</v>
      </c>
    </row>
    <row r="2525" spans="1:7" x14ac:dyDescent="0.25">
      <c r="A2525" s="1" t="s">
        <v>173</v>
      </c>
      <c r="B2525" s="1" t="s">
        <v>382</v>
      </c>
      <c r="C2525" s="1" t="s">
        <v>1295</v>
      </c>
      <c r="D2525" s="1" t="s">
        <v>29</v>
      </c>
      <c r="E2525" s="1" t="s">
        <v>30</v>
      </c>
      <c r="F2525" s="1" t="s">
        <v>41</v>
      </c>
      <c r="G2525" s="1" t="s">
        <v>176</v>
      </c>
    </row>
    <row r="2526" spans="1:7" x14ac:dyDescent="0.25">
      <c r="A2526" s="1" t="s">
        <v>173</v>
      </c>
      <c r="B2526" s="1" t="s">
        <v>382</v>
      </c>
      <c r="C2526" s="1" t="s">
        <v>1296</v>
      </c>
      <c r="D2526" s="1" t="s">
        <v>29</v>
      </c>
      <c r="E2526" s="1" t="s">
        <v>30</v>
      </c>
      <c r="F2526" s="1" t="s">
        <v>41</v>
      </c>
      <c r="G2526" s="1" t="s">
        <v>176</v>
      </c>
    </row>
    <row r="2527" spans="1:7" x14ac:dyDescent="0.25">
      <c r="A2527" s="1" t="s">
        <v>173</v>
      </c>
      <c r="B2527" s="1" t="s">
        <v>382</v>
      </c>
      <c r="C2527" s="1" t="s">
        <v>1297</v>
      </c>
      <c r="D2527" s="1" t="s">
        <v>29</v>
      </c>
      <c r="E2527" s="1" t="s">
        <v>30</v>
      </c>
      <c r="F2527" s="1" t="s">
        <v>41</v>
      </c>
      <c r="G2527" s="1" t="s">
        <v>176</v>
      </c>
    </row>
    <row r="2528" spans="1:7" x14ac:dyDescent="0.25">
      <c r="A2528" s="1" t="s">
        <v>173</v>
      </c>
      <c r="B2528" s="1" t="s">
        <v>382</v>
      </c>
      <c r="C2528" s="1" t="s">
        <v>1298</v>
      </c>
      <c r="D2528" s="1" t="s">
        <v>29</v>
      </c>
      <c r="E2528" s="1" t="s">
        <v>30</v>
      </c>
      <c r="F2528" s="1" t="s">
        <v>41</v>
      </c>
      <c r="G2528" s="1" t="s">
        <v>176</v>
      </c>
    </row>
    <row r="2529" spans="1:7" x14ac:dyDescent="0.25">
      <c r="A2529" s="1" t="s">
        <v>173</v>
      </c>
      <c r="B2529" s="1" t="s">
        <v>382</v>
      </c>
      <c r="C2529" s="1" t="s">
        <v>1299</v>
      </c>
      <c r="D2529" s="1" t="s">
        <v>29</v>
      </c>
      <c r="E2529" s="1" t="s">
        <v>30</v>
      </c>
      <c r="F2529" s="1" t="s">
        <v>41</v>
      </c>
      <c r="G2529" s="1" t="s">
        <v>176</v>
      </c>
    </row>
    <row r="2530" spans="1:7" x14ac:dyDescent="0.25">
      <c r="A2530" s="1" t="s">
        <v>173</v>
      </c>
      <c r="B2530" s="1" t="s">
        <v>382</v>
      </c>
      <c r="C2530" s="1" t="s">
        <v>1300</v>
      </c>
      <c r="D2530" s="1" t="s">
        <v>29</v>
      </c>
      <c r="E2530" s="1" t="s">
        <v>30</v>
      </c>
      <c r="F2530" s="1" t="s">
        <v>41</v>
      </c>
      <c r="G2530" s="1" t="s">
        <v>176</v>
      </c>
    </row>
    <row r="2531" spans="1:7" x14ac:dyDescent="0.25">
      <c r="A2531" s="1" t="s">
        <v>173</v>
      </c>
      <c r="B2531" s="1" t="s">
        <v>382</v>
      </c>
      <c r="C2531" s="1" t="s">
        <v>1301</v>
      </c>
      <c r="D2531" s="1" t="s">
        <v>29</v>
      </c>
      <c r="E2531" s="1" t="s">
        <v>30</v>
      </c>
      <c r="F2531" s="1" t="s">
        <v>41</v>
      </c>
      <c r="G2531" s="1" t="s">
        <v>176</v>
      </c>
    </row>
    <row r="2532" spans="1:7" x14ac:dyDescent="0.25">
      <c r="A2532" s="1" t="s">
        <v>173</v>
      </c>
      <c r="B2532" s="1" t="s">
        <v>382</v>
      </c>
      <c r="C2532" s="1" t="s">
        <v>1302</v>
      </c>
      <c r="D2532" s="1" t="s">
        <v>29</v>
      </c>
      <c r="E2532" s="1" t="s">
        <v>30</v>
      </c>
      <c r="F2532" s="1" t="s">
        <v>41</v>
      </c>
      <c r="G2532" s="1" t="s">
        <v>176</v>
      </c>
    </row>
    <row r="2533" spans="1:7" x14ac:dyDescent="0.25">
      <c r="A2533" s="1" t="s">
        <v>173</v>
      </c>
      <c r="B2533" s="1" t="s">
        <v>382</v>
      </c>
      <c r="C2533" s="1" t="s">
        <v>1303</v>
      </c>
      <c r="D2533" s="1" t="s">
        <v>29</v>
      </c>
      <c r="E2533" s="1" t="s">
        <v>30</v>
      </c>
      <c r="F2533" s="1" t="s">
        <v>41</v>
      </c>
      <c r="G2533" s="1" t="s">
        <v>176</v>
      </c>
    </row>
    <row r="2534" spans="1:7" x14ac:dyDescent="0.25">
      <c r="A2534" s="1" t="s">
        <v>173</v>
      </c>
      <c r="B2534" s="1" t="s">
        <v>382</v>
      </c>
      <c r="C2534" s="1" t="s">
        <v>1304</v>
      </c>
      <c r="D2534" s="1" t="s">
        <v>29</v>
      </c>
      <c r="E2534" s="1" t="s">
        <v>30</v>
      </c>
      <c r="F2534" s="1" t="s">
        <v>41</v>
      </c>
      <c r="G2534" s="1" t="s">
        <v>176</v>
      </c>
    </row>
    <row r="2535" spans="1:7" x14ac:dyDescent="0.25">
      <c r="A2535" s="1" t="s">
        <v>173</v>
      </c>
      <c r="B2535" s="1" t="s">
        <v>382</v>
      </c>
      <c r="C2535" s="1" t="s">
        <v>1305</v>
      </c>
      <c r="D2535" s="1" t="s">
        <v>29</v>
      </c>
      <c r="E2535" s="1" t="s">
        <v>30</v>
      </c>
      <c r="F2535" s="1" t="s">
        <v>41</v>
      </c>
      <c r="G2535" s="1" t="s">
        <v>176</v>
      </c>
    </row>
    <row r="2536" spans="1:7" x14ac:dyDescent="0.25">
      <c r="A2536" s="1" t="s">
        <v>173</v>
      </c>
      <c r="B2536" s="1" t="s">
        <v>382</v>
      </c>
      <c r="C2536" s="1" t="s">
        <v>1306</v>
      </c>
      <c r="D2536" s="1" t="s">
        <v>29</v>
      </c>
      <c r="E2536" s="1" t="s">
        <v>30</v>
      </c>
      <c r="F2536" s="1" t="s">
        <v>41</v>
      </c>
      <c r="G2536" s="1" t="s">
        <v>176</v>
      </c>
    </row>
    <row r="2537" spans="1:7" x14ac:dyDescent="0.25">
      <c r="A2537" s="1" t="s">
        <v>173</v>
      </c>
      <c r="B2537" s="1" t="s">
        <v>382</v>
      </c>
      <c r="C2537" s="1" t="s">
        <v>1307</v>
      </c>
      <c r="D2537" s="1" t="s">
        <v>29</v>
      </c>
      <c r="E2537" s="1" t="s">
        <v>30</v>
      </c>
      <c r="F2537" s="1" t="s">
        <v>41</v>
      </c>
      <c r="G2537" s="1" t="s">
        <v>176</v>
      </c>
    </row>
    <row r="2538" spans="1:7" x14ac:dyDescent="0.25">
      <c r="A2538" s="1" t="s">
        <v>173</v>
      </c>
      <c r="B2538" s="1" t="s">
        <v>382</v>
      </c>
      <c r="C2538" s="1" t="s">
        <v>1308</v>
      </c>
      <c r="D2538" s="1" t="s">
        <v>29</v>
      </c>
      <c r="E2538" s="1" t="s">
        <v>30</v>
      </c>
      <c r="F2538" s="1" t="s">
        <v>41</v>
      </c>
      <c r="G2538" s="1" t="s">
        <v>176</v>
      </c>
    </row>
    <row r="2539" spans="1:7" x14ac:dyDescent="0.25">
      <c r="A2539" s="1" t="s">
        <v>173</v>
      </c>
      <c r="B2539" s="1" t="s">
        <v>382</v>
      </c>
      <c r="C2539" s="1" t="s">
        <v>1309</v>
      </c>
      <c r="D2539" s="1" t="s">
        <v>29</v>
      </c>
      <c r="E2539" s="1" t="s">
        <v>30</v>
      </c>
      <c r="F2539" s="1" t="s">
        <v>41</v>
      </c>
      <c r="G2539" s="1" t="s">
        <v>176</v>
      </c>
    </row>
    <row r="2540" spans="1:7" x14ac:dyDescent="0.25">
      <c r="A2540" s="1" t="s">
        <v>173</v>
      </c>
      <c r="B2540" s="1" t="s">
        <v>382</v>
      </c>
      <c r="C2540" s="1" t="s">
        <v>1310</v>
      </c>
      <c r="D2540" s="1" t="s">
        <v>29</v>
      </c>
      <c r="E2540" s="1" t="s">
        <v>30</v>
      </c>
      <c r="F2540" s="1" t="s">
        <v>41</v>
      </c>
      <c r="G2540" s="1" t="s">
        <v>176</v>
      </c>
    </row>
    <row r="2541" spans="1:7" x14ac:dyDescent="0.25">
      <c r="A2541" s="1" t="s">
        <v>173</v>
      </c>
      <c r="B2541" s="1" t="s">
        <v>382</v>
      </c>
      <c r="C2541" s="1" t="s">
        <v>1311</v>
      </c>
      <c r="D2541" s="1" t="s">
        <v>29</v>
      </c>
      <c r="E2541" s="1" t="s">
        <v>30</v>
      </c>
      <c r="F2541" s="1" t="s">
        <v>41</v>
      </c>
      <c r="G2541" s="1" t="s">
        <v>176</v>
      </c>
    </row>
    <row r="2542" spans="1:7" x14ac:dyDescent="0.25">
      <c r="A2542" s="1" t="s">
        <v>173</v>
      </c>
      <c r="B2542" s="1" t="s">
        <v>382</v>
      </c>
      <c r="C2542" s="1" t="s">
        <v>1312</v>
      </c>
      <c r="D2542" s="1" t="s">
        <v>29</v>
      </c>
      <c r="E2542" s="1" t="s">
        <v>30</v>
      </c>
      <c r="F2542" s="1" t="s">
        <v>41</v>
      </c>
      <c r="G2542" s="1" t="s">
        <v>176</v>
      </c>
    </row>
    <row r="2543" spans="1:7" x14ac:dyDescent="0.25">
      <c r="A2543" s="1" t="s">
        <v>173</v>
      </c>
      <c r="B2543" s="1" t="s">
        <v>382</v>
      </c>
      <c r="C2543" s="1" t="s">
        <v>1313</v>
      </c>
      <c r="D2543" s="1" t="s">
        <v>29</v>
      </c>
      <c r="E2543" s="1" t="s">
        <v>30</v>
      </c>
      <c r="F2543" s="1" t="s">
        <v>41</v>
      </c>
      <c r="G2543" s="1" t="s">
        <v>176</v>
      </c>
    </row>
    <row r="2544" spans="1:7" x14ac:dyDescent="0.25">
      <c r="A2544" s="1" t="s">
        <v>173</v>
      </c>
      <c r="B2544" s="1" t="s">
        <v>382</v>
      </c>
      <c r="C2544" s="1" t="s">
        <v>1314</v>
      </c>
      <c r="D2544" s="1" t="s">
        <v>29</v>
      </c>
      <c r="E2544" s="1" t="s">
        <v>30</v>
      </c>
      <c r="F2544" s="1" t="s">
        <v>41</v>
      </c>
      <c r="G2544" s="1" t="s">
        <v>176</v>
      </c>
    </row>
    <row r="2545" spans="1:7" x14ac:dyDescent="0.25">
      <c r="A2545" s="1" t="s">
        <v>173</v>
      </c>
      <c r="B2545" s="1" t="s">
        <v>382</v>
      </c>
      <c r="C2545" s="1" t="s">
        <v>1315</v>
      </c>
      <c r="D2545" s="1" t="s">
        <v>29</v>
      </c>
      <c r="E2545" s="1" t="s">
        <v>30</v>
      </c>
      <c r="F2545" s="1" t="s">
        <v>41</v>
      </c>
      <c r="G2545" s="1" t="s">
        <v>176</v>
      </c>
    </row>
    <row r="2546" spans="1:7" x14ac:dyDescent="0.25">
      <c r="A2546" s="1" t="s">
        <v>173</v>
      </c>
      <c r="B2546" s="1" t="s">
        <v>382</v>
      </c>
      <c r="C2546" s="1" t="s">
        <v>1316</v>
      </c>
      <c r="D2546" s="1" t="s">
        <v>29</v>
      </c>
      <c r="E2546" s="1" t="s">
        <v>30</v>
      </c>
      <c r="F2546" s="1" t="s">
        <v>41</v>
      </c>
      <c r="G2546" s="1" t="s">
        <v>176</v>
      </c>
    </row>
    <row r="2547" spans="1:7" x14ac:dyDescent="0.25">
      <c r="A2547" s="1" t="s">
        <v>173</v>
      </c>
      <c r="B2547" s="1" t="s">
        <v>382</v>
      </c>
      <c r="C2547" s="1" t="s">
        <v>1317</v>
      </c>
      <c r="D2547" s="1" t="s">
        <v>29</v>
      </c>
      <c r="E2547" s="1" t="s">
        <v>30</v>
      </c>
      <c r="F2547" s="1" t="s">
        <v>41</v>
      </c>
      <c r="G2547" s="1" t="s">
        <v>176</v>
      </c>
    </row>
    <row r="2548" spans="1:7" x14ac:dyDescent="0.25">
      <c r="A2548" s="1" t="s">
        <v>173</v>
      </c>
      <c r="B2548" s="1" t="s">
        <v>382</v>
      </c>
      <c r="C2548" s="1" t="s">
        <v>1318</v>
      </c>
      <c r="D2548" s="1" t="s">
        <v>29</v>
      </c>
      <c r="E2548" s="1" t="s">
        <v>30</v>
      </c>
      <c r="F2548" s="1" t="s">
        <v>41</v>
      </c>
      <c r="G2548" s="1" t="s">
        <v>176</v>
      </c>
    </row>
    <row r="2549" spans="1:7" x14ac:dyDescent="0.25">
      <c r="A2549" s="1" t="s">
        <v>173</v>
      </c>
      <c r="B2549" s="1" t="s">
        <v>382</v>
      </c>
      <c r="C2549" s="1" t="s">
        <v>1319</v>
      </c>
      <c r="D2549" s="1" t="s">
        <v>29</v>
      </c>
      <c r="E2549" s="1" t="s">
        <v>30</v>
      </c>
      <c r="F2549" s="1" t="s">
        <v>41</v>
      </c>
      <c r="G2549" s="1" t="s">
        <v>176</v>
      </c>
    </row>
    <row r="2550" spans="1:7" x14ac:dyDescent="0.25">
      <c r="A2550" s="1" t="s">
        <v>173</v>
      </c>
      <c r="B2550" s="1" t="s">
        <v>382</v>
      </c>
      <c r="C2550" s="1" t="s">
        <v>1320</v>
      </c>
      <c r="D2550" s="1" t="s">
        <v>29</v>
      </c>
      <c r="E2550" s="1" t="s">
        <v>30</v>
      </c>
      <c r="F2550" s="1" t="s">
        <v>41</v>
      </c>
      <c r="G2550" s="1" t="s">
        <v>176</v>
      </c>
    </row>
    <row r="2551" spans="1:7" x14ac:dyDescent="0.25">
      <c r="A2551" s="1" t="s">
        <v>173</v>
      </c>
      <c r="B2551" s="1" t="s">
        <v>382</v>
      </c>
      <c r="C2551" s="1" t="s">
        <v>1321</v>
      </c>
      <c r="D2551" s="1" t="s">
        <v>29</v>
      </c>
      <c r="E2551" s="1" t="s">
        <v>30</v>
      </c>
      <c r="F2551" s="1" t="s">
        <v>41</v>
      </c>
      <c r="G2551" s="1" t="s">
        <v>176</v>
      </c>
    </row>
    <row r="2552" spans="1:7" x14ac:dyDescent="0.25">
      <c r="A2552" s="1" t="s">
        <v>173</v>
      </c>
      <c r="B2552" s="1" t="s">
        <v>382</v>
      </c>
      <c r="C2552" s="1" t="s">
        <v>1322</v>
      </c>
      <c r="D2552" s="1" t="s">
        <v>29</v>
      </c>
      <c r="E2552" s="1" t="s">
        <v>30</v>
      </c>
      <c r="F2552" s="1" t="s">
        <v>41</v>
      </c>
      <c r="G2552" s="1" t="s">
        <v>176</v>
      </c>
    </row>
    <row r="2553" spans="1:7" x14ac:dyDescent="0.25">
      <c r="A2553" s="1" t="s">
        <v>173</v>
      </c>
      <c r="B2553" s="1" t="s">
        <v>382</v>
      </c>
      <c r="C2553" s="1" t="s">
        <v>1323</v>
      </c>
      <c r="D2553" s="1" t="s">
        <v>29</v>
      </c>
      <c r="E2553" s="1" t="s">
        <v>30</v>
      </c>
      <c r="F2553" s="1" t="s">
        <v>41</v>
      </c>
      <c r="G2553" s="1" t="s">
        <v>176</v>
      </c>
    </row>
    <row r="2554" spans="1:7" x14ac:dyDescent="0.25">
      <c r="A2554" s="1" t="s">
        <v>173</v>
      </c>
      <c r="B2554" s="1" t="s">
        <v>382</v>
      </c>
      <c r="C2554" s="1" t="s">
        <v>1324</v>
      </c>
      <c r="D2554" s="1" t="s">
        <v>29</v>
      </c>
      <c r="E2554" s="1" t="s">
        <v>30</v>
      </c>
      <c r="F2554" s="1" t="s">
        <v>41</v>
      </c>
      <c r="G2554" s="1" t="s">
        <v>176</v>
      </c>
    </row>
    <row r="2555" spans="1:7" x14ac:dyDescent="0.25">
      <c r="A2555" s="1" t="s">
        <v>173</v>
      </c>
      <c r="B2555" s="1" t="s">
        <v>382</v>
      </c>
      <c r="C2555" s="1" t="s">
        <v>1325</v>
      </c>
      <c r="D2555" s="1" t="s">
        <v>29</v>
      </c>
      <c r="E2555" s="1" t="s">
        <v>30</v>
      </c>
      <c r="F2555" s="1" t="s">
        <v>41</v>
      </c>
      <c r="G2555" s="1" t="s">
        <v>176</v>
      </c>
    </row>
    <row r="2556" spans="1:7" x14ac:dyDescent="0.25">
      <c r="A2556" s="1" t="s">
        <v>173</v>
      </c>
      <c r="B2556" s="1" t="s">
        <v>382</v>
      </c>
      <c r="C2556" s="1" t="s">
        <v>1326</v>
      </c>
      <c r="D2556" s="1" t="s">
        <v>29</v>
      </c>
      <c r="E2556" s="1" t="s">
        <v>30</v>
      </c>
      <c r="F2556" s="1" t="s">
        <v>41</v>
      </c>
      <c r="G2556" s="1" t="s">
        <v>176</v>
      </c>
    </row>
    <row r="2557" spans="1:7" x14ac:dyDescent="0.25">
      <c r="A2557" s="1" t="s">
        <v>173</v>
      </c>
      <c r="B2557" s="1" t="s">
        <v>382</v>
      </c>
      <c r="C2557" s="1" t="s">
        <v>1327</v>
      </c>
      <c r="D2557" s="1" t="s">
        <v>29</v>
      </c>
      <c r="E2557" s="1" t="s">
        <v>30</v>
      </c>
      <c r="F2557" s="1" t="s">
        <v>41</v>
      </c>
      <c r="G2557" s="1" t="s">
        <v>176</v>
      </c>
    </row>
    <row r="2558" spans="1:7" x14ac:dyDescent="0.25">
      <c r="A2558" s="1" t="s">
        <v>173</v>
      </c>
      <c r="B2558" s="1" t="s">
        <v>382</v>
      </c>
      <c r="C2558" s="1" t="s">
        <v>1328</v>
      </c>
      <c r="D2558" s="1" t="s">
        <v>29</v>
      </c>
      <c r="E2558" s="1" t="s">
        <v>30</v>
      </c>
      <c r="F2558" s="1" t="s">
        <v>41</v>
      </c>
      <c r="G2558" s="1" t="s">
        <v>176</v>
      </c>
    </row>
    <row r="2559" spans="1:7" x14ac:dyDescent="0.25">
      <c r="A2559" s="1" t="s">
        <v>173</v>
      </c>
      <c r="B2559" s="1" t="s">
        <v>382</v>
      </c>
      <c r="C2559" s="1" t="s">
        <v>1329</v>
      </c>
      <c r="D2559" s="1" t="s">
        <v>29</v>
      </c>
      <c r="E2559" s="1" t="s">
        <v>30</v>
      </c>
      <c r="F2559" s="1" t="s">
        <v>41</v>
      </c>
      <c r="G2559" s="1" t="s">
        <v>176</v>
      </c>
    </row>
    <row r="2560" spans="1:7" x14ac:dyDescent="0.25">
      <c r="A2560" s="1" t="s">
        <v>173</v>
      </c>
      <c r="B2560" s="1" t="s">
        <v>382</v>
      </c>
      <c r="C2560" s="1" t="s">
        <v>1330</v>
      </c>
      <c r="D2560" s="1" t="s">
        <v>29</v>
      </c>
      <c r="E2560" s="1" t="s">
        <v>30</v>
      </c>
      <c r="F2560" s="1" t="s">
        <v>41</v>
      </c>
      <c r="G2560" s="1" t="s">
        <v>176</v>
      </c>
    </row>
    <row r="2561" spans="1:7" x14ac:dyDescent="0.25">
      <c r="A2561" s="1" t="s">
        <v>173</v>
      </c>
      <c r="B2561" s="1" t="s">
        <v>382</v>
      </c>
      <c r="C2561" s="1" t="s">
        <v>1331</v>
      </c>
      <c r="D2561" s="1" t="s">
        <v>29</v>
      </c>
      <c r="E2561" s="1" t="s">
        <v>30</v>
      </c>
      <c r="F2561" s="1" t="s">
        <v>41</v>
      </c>
      <c r="G2561" s="1" t="s">
        <v>176</v>
      </c>
    </row>
    <row r="2562" spans="1:7" x14ac:dyDescent="0.25">
      <c r="A2562" s="1" t="s">
        <v>173</v>
      </c>
      <c r="B2562" s="1" t="s">
        <v>382</v>
      </c>
      <c r="C2562" s="1" t="s">
        <v>1332</v>
      </c>
      <c r="D2562" s="1" t="s">
        <v>29</v>
      </c>
      <c r="E2562" s="1" t="s">
        <v>30</v>
      </c>
      <c r="F2562" s="1" t="s">
        <v>41</v>
      </c>
      <c r="G2562" s="1" t="s">
        <v>176</v>
      </c>
    </row>
    <row r="2563" spans="1:7" x14ac:dyDescent="0.25">
      <c r="A2563" s="1" t="s">
        <v>173</v>
      </c>
      <c r="B2563" s="1" t="s">
        <v>382</v>
      </c>
      <c r="C2563" s="1" t="s">
        <v>1333</v>
      </c>
      <c r="D2563" s="1" t="s">
        <v>29</v>
      </c>
      <c r="E2563" s="1" t="s">
        <v>30</v>
      </c>
      <c r="F2563" s="1" t="s">
        <v>41</v>
      </c>
      <c r="G2563" s="1" t="s">
        <v>176</v>
      </c>
    </row>
    <row r="2564" spans="1:7" x14ac:dyDescent="0.25">
      <c r="A2564" s="1" t="s">
        <v>173</v>
      </c>
      <c r="B2564" s="1" t="s">
        <v>382</v>
      </c>
      <c r="C2564" s="1" t="s">
        <v>1334</v>
      </c>
      <c r="D2564" s="1" t="s">
        <v>29</v>
      </c>
      <c r="E2564" s="1" t="s">
        <v>30</v>
      </c>
      <c r="F2564" s="1" t="s">
        <v>41</v>
      </c>
      <c r="G2564" s="1" t="s">
        <v>176</v>
      </c>
    </row>
    <row r="2565" spans="1:7" x14ac:dyDescent="0.25">
      <c r="A2565" s="1" t="s">
        <v>173</v>
      </c>
      <c r="B2565" s="1" t="s">
        <v>382</v>
      </c>
      <c r="C2565" s="1" t="s">
        <v>1335</v>
      </c>
      <c r="D2565" s="1" t="s">
        <v>29</v>
      </c>
      <c r="E2565" s="1" t="s">
        <v>30</v>
      </c>
      <c r="F2565" s="1" t="s">
        <v>41</v>
      </c>
      <c r="G2565" s="1" t="s">
        <v>176</v>
      </c>
    </row>
    <row r="2566" spans="1:7" x14ac:dyDescent="0.25">
      <c r="A2566" s="1" t="s">
        <v>173</v>
      </c>
      <c r="B2566" s="1" t="s">
        <v>382</v>
      </c>
      <c r="C2566" s="1" t="s">
        <v>1336</v>
      </c>
      <c r="D2566" s="1" t="s">
        <v>29</v>
      </c>
      <c r="E2566" s="1" t="s">
        <v>30</v>
      </c>
      <c r="F2566" s="1" t="s">
        <v>41</v>
      </c>
      <c r="G2566" s="1" t="s">
        <v>176</v>
      </c>
    </row>
    <row r="2567" spans="1:7" x14ac:dyDescent="0.25">
      <c r="A2567" s="1" t="s">
        <v>173</v>
      </c>
      <c r="B2567" s="1" t="s">
        <v>382</v>
      </c>
      <c r="C2567" s="1" t="s">
        <v>1337</v>
      </c>
      <c r="D2567" s="1" t="s">
        <v>29</v>
      </c>
      <c r="E2567" s="1" t="s">
        <v>30</v>
      </c>
      <c r="F2567" s="1" t="s">
        <v>41</v>
      </c>
      <c r="G2567" s="1" t="s">
        <v>176</v>
      </c>
    </row>
    <row r="2568" spans="1:7" x14ac:dyDescent="0.25">
      <c r="A2568" s="1" t="s">
        <v>173</v>
      </c>
      <c r="B2568" s="1" t="s">
        <v>382</v>
      </c>
      <c r="C2568" s="1" t="s">
        <v>1338</v>
      </c>
      <c r="D2568" s="1" t="s">
        <v>29</v>
      </c>
      <c r="E2568" s="1" t="s">
        <v>30</v>
      </c>
      <c r="F2568" s="1" t="s">
        <v>41</v>
      </c>
      <c r="G2568" s="1" t="s">
        <v>176</v>
      </c>
    </row>
    <row r="2569" spans="1:7" x14ac:dyDescent="0.25">
      <c r="A2569" s="1" t="s">
        <v>173</v>
      </c>
      <c r="B2569" s="1" t="s">
        <v>382</v>
      </c>
      <c r="C2569" s="1" t="s">
        <v>1339</v>
      </c>
      <c r="D2569" s="1" t="s">
        <v>29</v>
      </c>
      <c r="E2569" s="1" t="s">
        <v>30</v>
      </c>
      <c r="F2569" s="1" t="s">
        <v>41</v>
      </c>
      <c r="G2569" s="1" t="s">
        <v>176</v>
      </c>
    </row>
    <row r="2570" spans="1:7" x14ac:dyDescent="0.25">
      <c r="A2570" s="1" t="s">
        <v>173</v>
      </c>
      <c r="B2570" s="1" t="s">
        <v>382</v>
      </c>
      <c r="C2570" s="1" t="s">
        <v>1340</v>
      </c>
      <c r="D2570" s="1" t="s">
        <v>29</v>
      </c>
      <c r="E2570" s="1" t="s">
        <v>30</v>
      </c>
      <c r="F2570" s="1" t="s">
        <v>41</v>
      </c>
      <c r="G2570" s="1" t="s">
        <v>176</v>
      </c>
    </row>
    <row r="2571" spans="1:7" x14ac:dyDescent="0.25">
      <c r="A2571" s="1" t="s">
        <v>173</v>
      </c>
      <c r="B2571" s="1" t="s">
        <v>382</v>
      </c>
      <c r="C2571" s="1" t="s">
        <v>1341</v>
      </c>
      <c r="D2571" s="1" t="s">
        <v>29</v>
      </c>
      <c r="E2571" s="1" t="s">
        <v>30</v>
      </c>
      <c r="F2571" s="1" t="s">
        <v>41</v>
      </c>
      <c r="G2571" s="1" t="s">
        <v>176</v>
      </c>
    </row>
    <row r="2572" spans="1:7" x14ac:dyDescent="0.25">
      <c r="A2572" s="1" t="s">
        <v>173</v>
      </c>
      <c r="B2572" s="1" t="s">
        <v>382</v>
      </c>
      <c r="C2572" s="1" t="s">
        <v>1342</v>
      </c>
      <c r="D2572" s="1" t="s">
        <v>29</v>
      </c>
      <c r="E2572" s="1" t="s">
        <v>30</v>
      </c>
      <c r="F2572" s="1" t="s">
        <v>41</v>
      </c>
      <c r="G2572" s="1" t="s">
        <v>176</v>
      </c>
    </row>
    <row r="2573" spans="1:7" x14ac:dyDescent="0.25">
      <c r="A2573" s="1" t="s">
        <v>173</v>
      </c>
      <c r="B2573" s="1" t="s">
        <v>382</v>
      </c>
      <c r="C2573" s="1" t="s">
        <v>1343</v>
      </c>
      <c r="D2573" s="1" t="s">
        <v>29</v>
      </c>
      <c r="E2573" s="1" t="s">
        <v>30</v>
      </c>
      <c r="F2573" s="1" t="s">
        <v>41</v>
      </c>
      <c r="G2573" s="1" t="s">
        <v>176</v>
      </c>
    </row>
    <row r="2574" spans="1:7" x14ac:dyDescent="0.25">
      <c r="A2574" s="1" t="s">
        <v>173</v>
      </c>
      <c r="B2574" s="1" t="s">
        <v>382</v>
      </c>
      <c r="C2574" s="1" t="s">
        <v>1344</v>
      </c>
      <c r="D2574" s="1" t="s">
        <v>29</v>
      </c>
      <c r="E2574" s="1" t="s">
        <v>30</v>
      </c>
      <c r="F2574" s="1" t="s">
        <v>41</v>
      </c>
      <c r="G2574" s="1" t="s">
        <v>176</v>
      </c>
    </row>
    <row r="2575" spans="1:7" x14ac:dyDescent="0.25">
      <c r="A2575" s="1" t="s">
        <v>173</v>
      </c>
      <c r="B2575" s="1" t="s">
        <v>382</v>
      </c>
      <c r="C2575" s="1" t="s">
        <v>1345</v>
      </c>
      <c r="D2575" s="1" t="s">
        <v>29</v>
      </c>
      <c r="E2575" s="1" t="s">
        <v>30</v>
      </c>
      <c r="F2575" s="1" t="s">
        <v>41</v>
      </c>
      <c r="G2575" s="1" t="s">
        <v>176</v>
      </c>
    </row>
    <row r="2576" spans="1:7" x14ac:dyDescent="0.25">
      <c r="A2576" s="1" t="s">
        <v>173</v>
      </c>
      <c r="B2576" s="1" t="s">
        <v>382</v>
      </c>
      <c r="C2576" s="1" t="s">
        <v>1346</v>
      </c>
      <c r="D2576" s="1" t="s">
        <v>29</v>
      </c>
      <c r="E2576" s="1" t="s">
        <v>30</v>
      </c>
      <c r="F2576" s="1" t="s">
        <v>41</v>
      </c>
      <c r="G2576" s="1" t="s">
        <v>176</v>
      </c>
    </row>
    <row r="2577" spans="1:7" x14ac:dyDescent="0.25">
      <c r="A2577" s="1" t="s">
        <v>173</v>
      </c>
      <c r="B2577" s="1" t="s">
        <v>382</v>
      </c>
      <c r="C2577" s="1" t="s">
        <v>1347</v>
      </c>
      <c r="D2577" s="1" t="s">
        <v>29</v>
      </c>
      <c r="E2577" s="1" t="s">
        <v>30</v>
      </c>
      <c r="F2577" s="1" t="s">
        <v>41</v>
      </c>
      <c r="G2577" s="1" t="s">
        <v>176</v>
      </c>
    </row>
    <row r="2578" spans="1:7" x14ac:dyDescent="0.25">
      <c r="A2578" s="1" t="s">
        <v>173</v>
      </c>
      <c r="B2578" s="1" t="s">
        <v>382</v>
      </c>
      <c r="C2578" s="1" t="s">
        <v>1348</v>
      </c>
      <c r="D2578" s="1" t="s">
        <v>29</v>
      </c>
      <c r="E2578" s="1" t="s">
        <v>30</v>
      </c>
      <c r="F2578" s="1" t="s">
        <v>41</v>
      </c>
      <c r="G2578" s="1" t="s">
        <v>176</v>
      </c>
    </row>
    <row r="2579" spans="1:7" x14ac:dyDescent="0.25">
      <c r="A2579" s="1" t="s">
        <v>173</v>
      </c>
      <c r="B2579" s="1" t="s">
        <v>382</v>
      </c>
      <c r="C2579" s="1" t="s">
        <v>1349</v>
      </c>
      <c r="D2579" s="1" t="s">
        <v>29</v>
      </c>
      <c r="E2579" s="1" t="s">
        <v>30</v>
      </c>
      <c r="F2579" s="1" t="s">
        <v>41</v>
      </c>
      <c r="G2579" s="1" t="s">
        <v>176</v>
      </c>
    </row>
    <row r="2580" spans="1:7" x14ac:dyDescent="0.25">
      <c r="A2580" s="1" t="s">
        <v>173</v>
      </c>
      <c r="B2580" s="1" t="s">
        <v>382</v>
      </c>
      <c r="C2580" s="1" t="s">
        <v>1350</v>
      </c>
      <c r="D2580" s="1" t="s">
        <v>29</v>
      </c>
      <c r="E2580" s="1" t="s">
        <v>30</v>
      </c>
      <c r="F2580" s="1" t="s">
        <v>41</v>
      </c>
      <c r="G2580" s="1" t="s">
        <v>176</v>
      </c>
    </row>
    <row r="2581" spans="1:7" x14ac:dyDescent="0.25">
      <c r="A2581" s="1" t="s">
        <v>173</v>
      </c>
      <c r="B2581" s="1" t="s">
        <v>382</v>
      </c>
      <c r="C2581" s="1" t="s">
        <v>1351</v>
      </c>
      <c r="D2581" s="1" t="s">
        <v>29</v>
      </c>
      <c r="E2581" s="1" t="s">
        <v>30</v>
      </c>
      <c r="F2581" s="1" t="s">
        <v>41</v>
      </c>
      <c r="G2581" s="1" t="s">
        <v>176</v>
      </c>
    </row>
    <row r="2582" spans="1:7" x14ac:dyDescent="0.25">
      <c r="A2582" s="1" t="s">
        <v>173</v>
      </c>
      <c r="B2582" s="1" t="s">
        <v>382</v>
      </c>
      <c r="C2582" s="1" t="s">
        <v>1352</v>
      </c>
      <c r="D2582" s="1" t="s">
        <v>29</v>
      </c>
      <c r="E2582" s="1" t="s">
        <v>30</v>
      </c>
      <c r="F2582" s="1" t="s">
        <v>41</v>
      </c>
      <c r="G2582" s="1" t="s">
        <v>176</v>
      </c>
    </row>
    <row r="2583" spans="1:7" x14ac:dyDescent="0.25">
      <c r="A2583" s="1" t="s">
        <v>173</v>
      </c>
      <c r="B2583" s="1" t="s">
        <v>382</v>
      </c>
      <c r="C2583" s="1" t="s">
        <v>1353</v>
      </c>
      <c r="D2583" s="1" t="s">
        <v>29</v>
      </c>
      <c r="E2583" s="1" t="s">
        <v>30</v>
      </c>
      <c r="F2583" s="1" t="s">
        <v>41</v>
      </c>
      <c r="G2583" s="1" t="s">
        <v>176</v>
      </c>
    </row>
    <row r="2584" spans="1:7" x14ac:dyDescent="0.25">
      <c r="A2584" s="1" t="s">
        <v>173</v>
      </c>
      <c r="B2584" s="1" t="s">
        <v>382</v>
      </c>
      <c r="C2584" s="1" t="s">
        <v>1354</v>
      </c>
      <c r="D2584" s="1" t="s">
        <v>29</v>
      </c>
      <c r="E2584" s="1" t="s">
        <v>30</v>
      </c>
      <c r="F2584" s="1" t="s">
        <v>41</v>
      </c>
      <c r="G2584" s="1" t="s">
        <v>176</v>
      </c>
    </row>
    <row r="2585" spans="1:7" x14ac:dyDescent="0.25">
      <c r="A2585" s="1" t="s">
        <v>173</v>
      </c>
      <c r="B2585" s="1" t="s">
        <v>382</v>
      </c>
      <c r="C2585" s="1" t="s">
        <v>1355</v>
      </c>
      <c r="D2585" s="1" t="s">
        <v>29</v>
      </c>
      <c r="E2585" s="1" t="s">
        <v>30</v>
      </c>
      <c r="F2585" s="1" t="s">
        <v>41</v>
      </c>
      <c r="G2585" s="1" t="s">
        <v>176</v>
      </c>
    </row>
    <row r="2586" spans="1:7" x14ac:dyDescent="0.25">
      <c r="A2586" s="1" t="s">
        <v>173</v>
      </c>
      <c r="B2586" s="1" t="s">
        <v>382</v>
      </c>
      <c r="C2586" s="1" t="s">
        <v>1356</v>
      </c>
      <c r="D2586" s="1" t="s">
        <v>29</v>
      </c>
      <c r="E2586" s="1" t="s">
        <v>30</v>
      </c>
      <c r="F2586" s="1" t="s">
        <v>41</v>
      </c>
      <c r="G2586" s="1" t="s">
        <v>176</v>
      </c>
    </row>
    <row r="2587" spans="1:7" x14ac:dyDescent="0.25">
      <c r="A2587" s="1" t="s">
        <v>173</v>
      </c>
      <c r="B2587" s="1" t="s">
        <v>382</v>
      </c>
      <c r="C2587" s="1" t="s">
        <v>1357</v>
      </c>
      <c r="D2587" s="1" t="s">
        <v>29</v>
      </c>
      <c r="E2587" s="1" t="s">
        <v>30</v>
      </c>
      <c r="F2587" s="1" t="s">
        <v>41</v>
      </c>
      <c r="G2587" s="1" t="s">
        <v>176</v>
      </c>
    </row>
    <row r="2588" spans="1:7" x14ac:dyDescent="0.25">
      <c r="A2588" s="1" t="s">
        <v>173</v>
      </c>
      <c r="B2588" s="1" t="s">
        <v>382</v>
      </c>
      <c r="C2588" s="1" t="s">
        <v>1120</v>
      </c>
      <c r="D2588" s="1" t="s">
        <v>29</v>
      </c>
      <c r="E2588" s="1" t="s">
        <v>30</v>
      </c>
      <c r="F2588" s="1" t="s">
        <v>41</v>
      </c>
      <c r="G2588" s="1" t="s">
        <v>176</v>
      </c>
    </row>
    <row r="2589" spans="1:7" x14ac:dyDescent="0.25">
      <c r="A2589" s="1" t="s">
        <v>173</v>
      </c>
      <c r="B2589" s="1" t="s">
        <v>382</v>
      </c>
      <c r="C2589" s="1" t="s">
        <v>1362</v>
      </c>
      <c r="D2589" s="1" t="s">
        <v>29</v>
      </c>
      <c r="E2589" s="1" t="s">
        <v>30</v>
      </c>
      <c r="F2589" s="1" t="s">
        <v>41</v>
      </c>
      <c r="G2589" s="1" t="s">
        <v>176</v>
      </c>
    </row>
    <row r="2590" spans="1:7" x14ac:dyDescent="0.25">
      <c r="A2590" s="1" t="s">
        <v>173</v>
      </c>
      <c r="B2590" s="1" t="s">
        <v>382</v>
      </c>
      <c r="C2590" s="1" t="s">
        <v>1363</v>
      </c>
      <c r="D2590" s="1" t="s">
        <v>29</v>
      </c>
      <c r="E2590" s="1" t="s">
        <v>30</v>
      </c>
      <c r="F2590" s="1" t="s">
        <v>41</v>
      </c>
      <c r="G2590" s="1" t="s">
        <v>176</v>
      </c>
    </row>
    <row r="2591" spans="1:7" x14ac:dyDescent="0.25">
      <c r="A2591" s="1" t="s">
        <v>173</v>
      </c>
      <c r="B2591" s="1" t="s">
        <v>382</v>
      </c>
      <c r="C2591" s="1" t="s">
        <v>1364</v>
      </c>
      <c r="D2591" s="1" t="s">
        <v>29</v>
      </c>
      <c r="E2591" s="1" t="s">
        <v>30</v>
      </c>
      <c r="F2591" s="1" t="s">
        <v>41</v>
      </c>
      <c r="G2591" s="1" t="s">
        <v>176</v>
      </c>
    </row>
    <row r="2592" spans="1:7" x14ac:dyDescent="0.25">
      <c r="A2592" s="1" t="s">
        <v>173</v>
      </c>
      <c r="B2592" s="1" t="s">
        <v>382</v>
      </c>
      <c r="C2592" s="1" t="s">
        <v>1370</v>
      </c>
      <c r="D2592" s="1" t="s">
        <v>29</v>
      </c>
      <c r="E2592" s="1" t="s">
        <v>30</v>
      </c>
      <c r="F2592" s="1" t="s">
        <v>41</v>
      </c>
      <c r="G2592" s="1" t="s">
        <v>176</v>
      </c>
    </row>
    <row r="2593" spans="1:7" x14ac:dyDescent="0.25">
      <c r="A2593" s="1" t="s">
        <v>173</v>
      </c>
      <c r="B2593" s="1" t="s">
        <v>382</v>
      </c>
      <c r="C2593" s="1" t="s">
        <v>1371</v>
      </c>
      <c r="D2593" s="1" t="s">
        <v>29</v>
      </c>
      <c r="E2593" s="1" t="s">
        <v>30</v>
      </c>
      <c r="F2593" s="1" t="s">
        <v>41</v>
      </c>
      <c r="G2593" s="1" t="s">
        <v>176</v>
      </c>
    </row>
    <row r="2594" spans="1:7" x14ac:dyDescent="0.25">
      <c r="A2594" s="1" t="s">
        <v>173</v>
      </c>
      <c r="B2594" s="1" t="s">
        <v>382</v>
      </c>
      <c r="C2594" s="1" t="s">
        <v>1372</v>
      </c>
      <c r="D2594" s="1" t="s">
        <v>29</v>
      </c>
      <c r="E2594" s="1" t="s">
        <v>30</v>
      </c>
      <c r="F2594" s="1" t="s">
        <v>41</v>
      </c>
      <c r="G2594" s="1" t="s">
        <v>176</v>
      </c>
    </row>
    <row r="2595" spans="1:7" x14ac:dyDescent="0.25">
      <c r="A2595" s="1" t="s">
        <v>173</v>
      </c>
      <c r="B2595" s="1" t="s">
        <v>382</v>
      </c>
      <c r="C2595" s="1" t="s">
        <v>1373</v>
      </c>
      <c r="D2595" s="1" t="s">
        <v>29</v>
      </c>
      <c r="E2595" s="1" t="s">
        <v>30</v>
      </c>
      <c r="F2595" s="1" t="s">
        <v>41</v>
      </c>
      <c r="G2595" s="1" t="s">
        <v>176</v>
      </c>
    </row>
    <row r="2596" spans="1:7" x14ac:dyDescent="0.25">
      <c r="A2596" s="1" t="s">
        <v>173</v>
      </c>
      <c r="B2596" s="1" t="s">
        <v>382</v>
      </c>
      <c r="C2596" s="1" t="s">
        <v>1374</v>
      </c>
      <c r="D2596" s="1" t="s">
        <v>29</v>
      </c>
      <c r="E2596" s="1" t="s">
        <v>30</v>
      </c>
      <c r="F2596" s="1" t="s">
        <v>41</v>
      </c>
      <c r="G2596" s="1" t="s">
        <v>176</v>
      </c>
    </row>
    <row r="2597" spans="1:7" x14ac:dyDescent="0.25">
      <c r="A2597" s="1" t="s">
        <v>173</v>
      </c>
      <c r="B2597" s="1" t="s">
        <v>382</v>
      </c>
      <c r="C2597" s="1" t="s">
        <v>1379</v>
      </c>
      <c r="D2597" s="1" t="s">
        <v>29</v>
      </c>
      <c r="E2597" s="1" t="s">
        <v>30</v>
      </c>
      <c r="F2597" s="1" t="s">
        <v>41</v>
      </c>
      <c r="G2597" s="1" t="s">
        <v>176</v>
      </c>
    </row>
    <row r="2598" spans="1:7" x14ac:dyDescent="0.25">
      <c r="A2598" s="1" t="s">
        <v>173</v>
      </c>
      <c r="B2598" s="1" t="s">
        <v>382</v>
      </c>
      <c r="C2598" s="1" t="s">
        <v>1380</v>
      </c>
      <c r="D2598" s="1" t="s">
        <v>29</v>
      </c>
      <c r="E2598" s="1" t="s">
        <v>30</v>
      </c>
      <c r="F2598" s="1" t="s">
        <v>41</v>
      </c>
      <c r="G2598" s="1" t="s">
        <v>176</v>
      </c>
    </row>
    <row r="2599" spans="1:7" x14ac:dyDescent="0.25">
      <c r="A2599" s="1" t="s">
        <v>173</v>
      </c>
      <c r="B2599" s="1" t="s">
        <v>382</v>
      </c>
      <c r="C2599" s="1" t="s">
        <v>1381</v>
      </c>
      <c r="D2599" s="1" t="s">
        <v>29</v>
      </c>
      <c r="E2599" s="1" t="s">
        <v>30</v>
      </c>
      <c r="F2599" s="1" t="s">
        <v>41</v>
      </c>
      <c r="G2599" s="1" t="s">
        <v>176</v>
      </c>
    </row>
    <row r="2600" spans="1:7" x14ac:dyDescent="0.25">
      <c r="A2600" s="1" t="s">
        <v>173</v>
      </c>
      <c r="B2600" s="1" t="s">
        <v>382</v>
      </c>
      <c r="C2600" s="1" t="s">
        <v>1384</v>
      </c>
      <c r="D2600" s="1" t="s">
        <v>29</v>
      </c>
      <c r="E2600" s="1" t="s">
        <v>30</v>
      </c>
      <c r="F2600" s="1" t="s">
        <v>41</v>
      </c>
      <c r="G2600" s="1" t="s">
        <v>176</v>
      </c>
    </row>
    <row r="2601" spans="1:7" x14ac:dyDescent="0.25">
      <c r="A2601" s="1" t="s">
        <v>173</v>
      </c>
      <c r="B2601" s="1" t="s">
        <v>382</v>
      </c>
      <c r="C2601" s="1" t="s">
        <v>1385</v>
      </c>
      <c r="D2601" s="1" t="s">
        <v>29</v>
      </c>
      <c r="E2601" s="1" t="s">
        <v>30</v>
      </c>
      <c r="F2601" s="1" t="s">
        <v>41</v>
      </c>
      <c r="G2601" s="1" t="s">
        <v>176</v>
      </c>
    </row>
    <row r="2602" spans="1:7" x14ac:dyDescent="0.25">
      <c r="A2602" s="1" t="s">
        <v>173</v>
      </c>
      <c r="B2602" s="1" t="s">
        <v>382</v>
      </c>
      <c r="C2602" s="1" t="s">
        <v>1386</v>
      </c>
      <c r="D2602" s="1" t="s">
        <v>29</v>
      </c>
      <c r="E2602" s="1" t="s">
        <v>30</v>
      </c>
      <c r="F2602" s="1" t="s">
        <v>41</v>
      </c>
      <c r="G2602" s="1" t="s">
        <v>176</v>
      </c>
    </row>
    <row r="2603" spans="1:7" x14ac:dyDescent="0.25">
      <c r="A2603" s="1" t="s">
        <v>173</v>
      </c>
      <c r="B2603" s="1" t="s">
        <v>382</v>
      </c>
      <c r="C2603" s="1" t="s">
        <v>1387</v>
      </c>
      <c r="D2603" s="1" t="s">
        <v>29</v>
      </c>
      <c r="E2603" s="1" t="s">
        <v>30</v>
      </c>
      <c r="F2603" s="1" t="s">
        <v>41</v>
      </c>
      <c r="G2603" s="1" t="s">
        <v>176</v>
      </c>
    </row>
    <row r="2604" spans="1:7" x14ac:dyDescent="0.25">
      <c r="A2604" s="1" t="s">
        <v>173</v>
      </c>
      <c r="B2604" s="1" t="s">
        <v>382</v>
      </c>
      <c r="C2604" s="1" t="s">
        <v>1388</v>
      </c>
      <c r="D2604" s="1" t="s">
        <v>29</v>
      </c>
      <c r="E2604" s="1" t="s">
        <v>30</v>
      </c>
      <c r="F2604" s="1" t="s">
        <v>41</v>
      </c>
      <c r="G2604" s="1" t="s">
        <v>176</v>
      </c>
    </row>
    <row r="2605" spans="1:7" x14ac:dyDescent="0.25">
      <c r="A2605" s="1" t="s">
        <v>173</v>
      </c>
      <c r="B2605" s="1" t="s">
        <v>382</v>
      </c>
      <c r="C2605" s="1" t="s">
        <v>1389</v>
      </c>
      <c r="D2605" s="1" t="s">
        <v>29</v>
      </c>
      <c r="E2605" s="1" t="s">
        <v>30</v>
      </c>
      <c r="F2605" s="1" t="s">
        <v>41</v>
      </c>
      <c r="G2605" s="1" t="s">
        <v>176</v>
      </c>
    </row>
    <row r="2606" spans="1:7" x14ac:dyDescent="0.25">
      <c r="A2606" s="1" t="s">
        <v>173</v>
      </c>
      <c r="B2606" s="1" t="s">
        <v>382</v>
      </c>
      <c r="C2606" s="1" t="s">
        <v>1390</v>
      </c>
      <c r="D2606" s="1" t="s">
        <v>29</v>
      </c>
      <c r="E2606" s="1" t="s">
        <v>30</v>
      </c>
      <c r="F2606" s="1" t="s">
        <v>41</v>
      </c>
      <c r="G2606" s="1" t="s">
        <v>176</v>
      </c>
    </row>
    <row r="2607" spans="1:7" x14ac:dyDescent="0.25">
      <c r="A2607" s="1" t="s">
        <v>173</v>
      </c>
      <c r="B2607" s="1" t="s">
        <v>382</v>
      </c>
      <c r="C2607" s="1" t="s">
        <v>1391</v>
      </c>
      <c r="D2607" s="1" t="s">
        <v>29</v>
      </c>
      <c r="E2607" s="1" t="s">
        <v>30</v>
      </c>
      <c r="F2607" s="1" t="s">
        <v>41</v>
      </c>
      <c r="G2607" s="1" t="s">
        <v>176</v>
      </c>
    </row>
    <row r="2608" spans="1:7" x14ac:dyDescent="0.25">
      <c r="A2608" s="1" t="s">
        <v>173</v>
      </c>
      <c r="B2608" s="1" t="s">
        <v>382</v>
      </c>
      <c r="C2608" s="1" t="s">
        <v>1399</v>
      </c>
      <c r="D2608" s="1" t="s">
        <v>29</v>
      </c>
      <c r="E2608" s="1" t="s">
        <v>30</v>
      </c>
      <c r="F2608" s="1" t="s">
        <v>41</v>
      </c>
      <c r="G2608" s="1" t="s">
        <v>176</v>
      </c>
    </row>
    <row r="2609" spans="1:7" x14ac:dyDescent="0.25">
      <c r="A2609" s="1" t="s">
        <v>173</v>
      </c>
      <c r="B2609" s="1" t="s">
        <v>382</v>
      </c>
      <c r="C2609" s="1" t="s">
        <v>1400</v>
      </c>
      <c r="D2609" s="1" t="s">
        <v>29</v>
      </c>
      <c r="E2609" s="1" t="s">
        <v>30</v>
      </c>
      <c r="F2609" s="1" t="s">
        <v>41</v>
      </c>
      <c r="G2609" s="1" t="s">
        <v>176</v>
      </c>
    </row>
    <row r="2610" spans="1:7" x14ac:dyDescent="0.25">
      <c r="A2610" s="1" t="s">
        <v>173</v>
      </c>
      <c r="B2610" s="1" t="s">
        <v>382</v>
      </c>
      <c r="C2610" s="1" t="s">
        <v>1401</v>
      </c>
      <c r="D2610" s="1" t="s">
        <v>29</v>
      </c>
      <c r="E2610" s="1" t="s">
        <v>30</v>
      </c>
      <c r="F2610" s="1" t="s">
        <v>41</v>
      </c>
      <c r="G2610" s="1" t="s">
        <v>176</v>
      </c>
    </row>
    <row r="2611" spans="1:7" x14ac:dyDescent="0.25">
      <c r="A2611" s="1" t="s">
        <v>173</v>
      </c>
      <c r="B2611" s="1" t="s">
        <v>382</v>
      </c>
      <c r="C2611" s="1" t="s">
        <v>1411</v>
      </c>
      <c r="D2611" s="1" t="s">
        <v>29</v>
      </c>
      <c r="E2611" s="1" t="s">
        <v>30</v>
      </c>
      <c r="F2611" s="1" t="s">
        <v>41</v>
      </c>
      <c r="G2611" s="1" t="s">
        <v>176</v>
      </c>
    </row>
    <row r="2612" spans="1:7" x14ac:dyDescent="0.25">
      <c r="A2612" s="1" t="s">
        <v>173</v>
      </c>
      <c r="B2612" s="1" t="s">
        <v>382</v>
      </c>
      <c r="C2612" s="1" t="s">
        <v>1412</v>
      </c>
      <c r="D2612" s="1" t="s">
        <v>29</v>
      </c>
      <c r="E2612" s="1" t="s">
        <v>30</v>
      </c>
      <c r="F2612" s="1" t="s">
        <v>41</v>
      </c>
      <c r="G2612" s="1" t="s">
        <v>176</v>
      </c>
    </row>
    <row r="2613" spans="1:7" x14ac:dyDescent="0.25">
      <c r="A2613" s="1" t="s">
        <v>173</v>
      </c>
      <c r="B2613" s="1" t="s">
        <v>382</v>
      </c>
      <c r="C2613" s="1" t="s">
        <v>1413</v>
      </c>
      <c r="D2613" s="1" t="s">
        <v>29</v>
      </c>
      <c r="E2613" s="1" t="s">
        <v>30</v>
      </c>
      <c r="F2613" s="1" t="s">
        <v>41</v>
      </c>
      <c r="G2613" s="1" t="s">
        <v>176</v>
      </c>
    </row>
    <row r="2614" spans="1:7" x14ac:dyDescent="0.25">
      <c r="A2614" s="1" t="s">
        <v>173</v>
      </c>
      <c r="B2614" s="1" t="s">
        <v>382</v>
      </c>
      <c r="C2614" s="1" t="s">
        <v>1414</v>
      </c>
      <c r="D2614" s="1" t="s">
        <v>29</v>
      </c>
      <c r="E2614" s="1" t="s">
        <v>30</v>
      </c>
      <c r="F2614" s="1" t="s">
        <v>41</v>
      </c>
      <c r="G2614" s="1" t="s">
        <v>176</v>
      </c>
    </row>
    <row r="2615" spans="1:7" x14ac:dyDescent="0.25">
      <c r="A2615" s="1" t="s">
        <v>173</v>
      </c>
      <c r="B2615" s="1" t="s">
        <v>382</v>
      </c>
      <c r="C2615" s="1" t="s">
        <v>1415</v>
      </c>
      <c r="D2615" s="1" t="s">
        <v>29</v>
      </c>
      <c r="E2615" s="1" t="s">
        <v>30</v>
      </c>
      <c r="F2615" s="1" t="s">
        <v>41</v>
      </c>
      <c r="G2615" s="1" t="s">
        <v>176</v>
      </c>
    </row>
    <row r="2616" spans="1:7" x14ac:dyDescent="0.25">
      <c r="A2616" s="1" t="s">
        <v>173</v>
      </c>
      <c r="B2616" s="1" t="s">
        <v>382</v>
      </c>
      <c r="C2616" s="1" t="s">
        <v>1416</v>
      </c>
      <c r="D2616" s="1" t="s">
        <v>29</v>
      </c>
      <c r="E2616" s="1" t="s">
        <v>30</v>
      </c>
      <c r="F2616" s="1" t="s">
        <v>41</v>
      </c>
      <c r="G2616" s="1" t="s">
        <v>176</v>
      </c>
    </row>
    <row r="2617" spans="1:7" x14ac:dyDescent="0.25">
      <c r="A2617" s="1" t="s">
        <v>173</v>
      </c>
      <c r="B2617" s="1" t="s">
        <v>382</v>
      </c>
      <c r="C2617" s="1" t="s">
        <v>1417</v>
      </c>
      <c r="D2617" s="1" t="s">
        <v>29</v>
      </c>
      <c r="E2617" s="1" t="s">
        <v>30</v>
      </c>
      <c r="F2617" s="1" t="s">
        <v>41</v>
      </c>
      <c r="G2617" s="1" t="s">
        <v>176</v>
      </c>
    </row>
    <row r="2618" spans="1:7" x14ac:dyDescent="0.25">
      <c r="A2618" s="1" t="s">
        <v>173</v>
      </c>
      <c r="B2618" s="1" t="s">
        <v>382</v>
      </c>
      <c r="C2618" s="1" t="s">
        <v>1418</v>
      </c>
      <c r="D2618" s="1" t="s">
        <v>29</v>
      </c>
      <c r="E2618" s="1" t="s">
        <v>30</v>
      </c>
      <c r="F2618" s="1" t="s">
        <v>41</v>
      </c>
      <c r="G2618" s="1" t="s">
        <v>176</v>
      </c>
    </row>
    <row r="2619" spans="1:7" x14ac:dyDescent="0.25">
      <c r="A2619" s="1" t="s">
        <v>173</v>
      </c>
      <c r="B2619" s="1" t="s">
        <v>382</v>
      </c>
      <c r="C2619" s="1" t="s">
        <v>1419</v>
      </c>
      <c r="D2619" s="1" t="s">
        <v>29</v>
      </c>
      <c r="E2619" s="1" t="s">
        <v>30</v>
      </c>
      <c r="F2619" s="1" t="s">
        <v>41</v>
      </c>
      <c r="G2619" s="1" t="s">
        <v>176</v>
      </c>
    </row>
    <row r="2620" spans="1:7" x14ac:dyDescent="0.25">
      <c r="A2620" s="1" t="s">
        <v>173</v>
      </c>
      <c r="B2620" s="1" t="s">
        <v>382</v>
      </c>
      <c r="C2620" s="1" t="s">
        <v>1421</v>
      </c>
      <c r="D2620" s="1" t="s">
        <v>29</v>
      </c>
      <c r="E2620" s="1" t="s">
        <v>30</v>
      </c>
      <c r="F2620" s="1" t="s">
        <v>41</v>
      </c>
      <c r="G2620" s="1" t="s">
        <v>176</v>
      </c>
    </row>
    <row r="2621" spans="1:7" x14ac:dyDescent="0.25">
      <c r="A2621" s="1" t="s">
        <v>173</v>
      </c>
      <c r="B2621" s="1" t="s">
        <v>382</v>
      </c>
      <c r="C2621" s="1" t="s">
        <v>1423</v>
      </c>
      <c r="D2621" s="1" t="s">
        <v>29</v>
      </c>
      <c r="E2621" s="1" t="s">
        <v>30</v>
      </c>
      <c r="F2621" s="1" t="s">
        <v>41</v>
      </c>
      <c r="G2621" s="1" t="s">
        <v>176</v>
      </c>
    </row>
    <row r="2622" spans="1:7" x14ac:dyDescent="0.25">
      <c r="A2622" s="1" t="s">
        <v>173</v>
      </c>
      <c r="B2622" s="1" t="s">
        <v>382</v>
      </c>
      <c r="C2622" s="1" t="s">
        <v>1424</v>
      </c>
      <c r="D2622" s="1" t="s">
        <v>29</v>
      </c>
      <c r="E2622" s="1" t="s">
        <v>30</v>
      </c>
      <c r="F2622" s="1" t="s">
        <v>41</v>
      </c>
      <c r="G2622" s="1" t="s">
        <v>176</v>
      </c>
    </row>
    <row r="2623" spans="1:7" x14ac:dyDescent="0.25">
      <c r="A2623" s="1" t="s">
        <v>173</v>
      </c>
      <c r="B2623" s="1" t="s">
        <v>382</v>
      </c>
      <c r="C2623" s="1" t="s">
        <v>1428</v>
      </c>
      <c r="D2623" s="1" t="s">
        <v>29</v>
      </c>
      <c r="E2623" s="1" t="s">
        <v>30</v>
      </c>
      <c r="F2623" s="1" t="s">
        <v>41</v>
      </c>
      <c r="G2623" s="1" t="s">
        <v>176</v>
      </c>
    </row>
    <row r="2624" spans="1:7" x14ac:dyDescent="0.25">
      <c r="A2624" s="1" t="s">
        <v>173</v>
      </c>
      <c r="B2624" s="1" t="s">
        <v>382</v>
      </c>
      <c r="C2624" s="1" t="s">
        <v>1438</v>
      </c>
      <c r="D2624" s="1" t="s">
        <v>29</v>
      </c>
      <c r="E2624" s="1" t="s">
        <v>30</v>
      </c>
      <c r="F2624" s="1" t="s">
        <v>41</v>
      </c>
      <c r="G2624" s="1" t="s">
        <v>176</v>
      </c>
    </row>
    <row r="2625" spans="1:7" x14ac:dyDescent="0.25">
      <c r="A2625" s="1" t="s">
        <v>173</v>
      </c>
      <c r="B2625" s="1" t="s">
        <v>382</v>
      </c>
      <c r="C2625" s="1" t="s">
        <v>1439</v>
      </c>
      <c r="D2625" s="1" t="s">
        <v>29</v>
      </c>
      <c r="E2625" s="1" t="s">
        <v>30</v>
      </c>
      <c r="F2625" s="1" t="s">
        <v>41</v>
      </c>
      <c r="G2625" s="1" t="s">
        <v>176</v>
      </c>
    </row>
    <row r="2626" spans="1:7" x14ac:dyDescent="0.25">
      <c r="A2626" s="1" t="s">
        <v>173</v>
      </c>
      <c r="B2626" s="1" t="s">
        <v>382</v>
      </c>
      <c r="C2626" s="1" t="s">
        <v>1440</v>
      </c>
      <c r="D2626" s="1" t="s">
        <v>29</v>
      </c>
      <c r="E2626" s="1" t="s">
        <v>30</v>
      </c>
      <c r="F2626" s="1" t="s">
        <v>41</v>
      </c>
      <c r="G2626" s="1" t="s">
        <v>176</v>
      </c>
    </row>
    <row r="2627" spans="1:7" x14ac:dyDescent="0.25">
      <c r="A2627" s="1" t="s">
        <v>173</v>
      </c>
      <c r="B2627" s="1" t="s">
        <v>382</v>
      </c>
      <c r="C2627" s="1" t="s">
        <v>1441</v>
      </c>
      <c r="D2627" s="1" t="s">
        <v>29</v>
      </c>
      <c r="E2627" s="1" t="s">
        <v>30</v>
      </c>
      <c r="F2627" s="1" t="s">
        <v>41</v>
      </c>
      <c r="G2627" s="1" t="s">
        <v>176</v>
      </c>
    </row>
    <row r="2628" spans="1:7" x14ac:dyDescent="0.25">
      <c r="A2628" s="1" t="s">
        <v>173</v>
      </c>
      <c r="B2628" s="1" t="s">
        <v>382</v>
      </c>
      <c r="C2628" s="1" t="s">
        <v>1445</v>
      </c>
      <c r="D2628" s="1" t="s">
        <v>29</v>
      </c>
      <c r="E2628" s="1" t="s">
        <v>30</v>
      </c>
      <c r="F2628" s="1" t="s">
        <v>41</v>
      </c>
      <c r="G2628" s="1" t="s">
        <v>176</v>
      </c>
    </row>
    <row r="2629" spans="1:7" x14ac:dyDescent="0.25">
      <c r="A2629" s="1" t="s">
        <v>173</v>
      </c>
      <c r="B2629" s="1" t="s">
        <v>382</v>
      </c>
      <c r="C2629" s="1" t="s">
        <v>1446</v>
      </c>
      <c r="D2629" s="1" t="s">
        <v>29</v>
      </c>
      <c r="E2629" s="1" t="s">
        <v>30</v>
      </c>
      <c r="F2629" s="1" t="s">
        <v>41</v>
      </c>
      <c r="G2629" s="1" t="s">
        <v>176</v>
      </c>
    </row>
    <row r="2630" spans="1:7" x14ac:dyDescent="0.25">
      <c r="A2630" s="1" t="s">
        <v>173</v>
      </c>
      <c r="B2630" s="1" t="s">
        <v>382</v>
      </c>
      <c r="C2630" s="1" t="s">
        <v>1448</v>
      </c>
      <c r="D2630" s="1" t="s">
        <v>29</v>
      </c>
      <c r="E2630" s="1" t="s">
        <v>30</v>
      </c>
      <c r="F2630" s="1" t="s">
        <v>41</v>
      </c>
      <c r="G2630" s="1" t="s">
        <v>176</v>
      </c>
    </row>
    <row r="2631" spans="1:7" x14ac:dyDescent="0.25">
      <c r="A2631" s="1" t="s">
        <v>173</v>
      </c>
      <c r="B2631" s="1" t="s">
        <v>382</v>
      </c>
      <c r="C2631" s="1" t="s">
        <v>1449</v>
      </c>
      <c r="D2631" s="1" t="s">
        <v>29</v>
      </c>
      <c r="E2631" s="1" t="s">
        <v>30</v>
      </c>
      <c r="F2631" s="1" t="s">
        <v>41</v>
      </c>
      <c r="G2631" s="1" t="s">
        <v>176</v>
      </c>
    </row>
    <row r="2632" spans="1:7" x14ac:dyDescent="0.25">
      <c r="A2632" s="1" t="s">
        <v>173</v>
      </c>
      <c r="B2632" s="1" t="s">
        <v>382</v>
      </c>
      <c r="C2632" s="1" t="s">
        <v>1450</v>
      </c>
      <c r="D2632" s="1" t="s">
        <v>29</v>
      </c>
      <c r="E2632" s="1" t="s">
        <v>30</v>
      </c>
      <c r="F2632" s="1" t="s">
        <v>41</v>
      </c>
      <c r="G2632" s="1" t="s">
        <v>176</v>
      </c>
    </row>
    <row r="2633" spans="1:7" x14ac:dyDescent="0.25">
      <c r="A2633" s="1" t="s">
        <v>173</v>
      </c>
      <c r="B2633" s="1" t="s">
        <v>382</v>
      </c>
      <c r="C2633" s="1" t="s">
        <v>1457</v>
      </c>
      <c r="D2633" s="1" t="s">
        <v>29</v>
      </c>
      <c r="E2633" s="1" t="s">
        <v>30</v>
      </c>
      <c r="F2633" s="1" t="s">
        <v>41</v>
      </c>
      <c r="G2633" s="1" t="s">
        <v>176</v>
      </c>
    </row>
    <row r="2634" spans="1:7" x14ac:dyDescent="0.25">
      <c r="A2634" s="1" t="s">
        <v>173</v>
      </c>
      <c r="B2634" s="1" t="s">
        <v>382</v>
      </c>
      <c r="C2634" s="1" t="s">
        <v>1465</v>
      </c>
      <c r="D2634" s="1" t="s">
        <v>29</v>
      </c>
      <c r="E2634" s="1" t="s">
        <v>30</v>
      </c>
      <c r="F2634" s="1" t="s">
        <v>41</v>
      </c>
      <c r="G2634" s="1" t="s">
        <v>176</v>
      </c>
    </row>
    <row r="2635" spans="1:7" x14ac:dyDescent="0.25">
      <c r="A2635" s="1" t="s">
        <v>173</v>
      </c>
      <c r="B2635" s="1" t="s">
        <v>382</v>
      </c>
      <c r="C2635" s="1" t="s">
        <v>1466</v>
      </c>
      <c r="D2635" s="1" t="s">
        <v>29</v>
      </c>
      <c r="E2635" s="1" t="s">
        <v>30</v>
      </c>
      <c r="F2635" s="1" t="s">
        <v>41</v>
      </c>
      <c r="G2635" s="1" t="s">
        <v>176</v>
      </c>
    </row>
    <row r="2636" spans="1:7" x14ac:dyDescent="0.25">
      <c r="A2636" s="1" t="s">
        <v>173</v>
      </c>
      <c r="B2636" s="1" t="s">
        <v>382</v>
      </c>
      <c r="C2636" s="1" t="s">
        <v>1467</v>
      </c>
      <c r="D2636" s="1" t="s">
        <v>29</v>
      </c>
      <c r="E2636" s="1" t="s">
        <v>30</v>
      </c>
      <c r="F2636" s="1" t="s">
        <v>41</v>
      </c>
      <c r="G2636" s="1" t="s">
        <v>176</v>
      </c>
    </row>
    <row r="2637" spans="1:7" x14ac:dyDescent="0.25">
      <c r="A2637" s="1" t="s">
        <v>173</v>
      </c>
      <c r="B2637" s="1" t="s">
        <v>382</v>
      </c>
      <c r="C2637" s="1" t="s">
        <v>1468</v>
      </c>
      <c r="D2637" s="1" t="s">
        <v>29</v>
      </c>
      <c r="E2637" s="1" t="s">
        <v>30</v>
      </c>
      <c r="F2637" s="1" t="s">
        <v>41</v>
      </c>
      <c r="G2637" s="1" t="s">
        <v>176</v>
      </c>
    </row>
    <row r="2638" spans="1:7" x14ac:dyDescent="0.25">
      <c r="A2638" s="1" t="s">
        <v>173</v>
      </c>
      <c r="B2638" s="1" t="s">
        <v>382</v>
      </c>
      <c r="C2638" s="1" t="s">
        <v>1469</v>
      </c>
      <c r="D2638" s="1" t="s">
        <v>29</v>
      </c>
      <c r="E2638" s="1" t="s">
        <v>30</v>
      </c>
      <c r="F2638" s="1" t="s">
        <v>41</v>
      </c>
      <c r="G2638" s="1" t="s">
        <v>176</v>
      </c>
    </row>
    <row r="2639" spans="1:7" x14ac:dyDescent="0.25">
      <c r="A2639" s="1" t="s">
        <v>173</v>
      </c>
      <c r="B2639" s="1" t="s">
        <v>382</v>
      </c>
      <c r="C2639" s="1" t="s">
        <v>1470</v>
      </c>
      <c r="D2639" s="1" t="s">
        <v>29</v>
      </c>
      <c r="E2639" s="1" t="s">
        <v>30</v>
      </c>
      <c r="F2639" s="1" t="s">
        <v>41</v>
      </c>
      <c r="G2639" s="1" t="s">
        <v>176</v>
      </c>
    </row>
    <row r="2640" spans="1:7" x14ac:dyDescent="0.25">
      <c r="A2640" s="1" t="s">
        <v>173</v>
      </c>
      <c r="B2640" s="1" t="s">
        <v>382</v>
      </c>
      <c r="C2640" s="1" t="s">
        <v>1471</v>
      </c>
      <c r="D2640" s="1" t="s">
        <v>29</v>
      </c>
      <c r="E2640" s="1" t="s">
        <v>30</v>
      </c>
      <c r="F2640" s="1" t="s">
        <v>41</v>
      </c>
      <c r="G2640" s="1" t="s">
        <v>176</v>
      </c>
    </row>
    <row r="2641" spans="1:7" x14ac:dyDescent="0.25">
      <c r="A2641" s="1" t="s">
        <v>173</v>
      </c>
      <c r="B2641" s="1" t="s">
        <v>382</v>
      </c>
      <c r="C2641" s="1" t="s">
        <v>1472</v>
      </c>
      <c r="D2641" s="1" t="s">
        <v>29</v>
      </c>
      <c r="E2641" s="1" t="s">
        <v>30</v>
      </c>
      <c r="F2641" s="1" t="s">
        <v>41</v>
      </c>
      <c r="G2641" s="1" t="s">
        <v>176</v>
      </c>
    </row>
    <row r="2642" spans="1:7" x14ac:dyDescent="0.25">
      <c r="A2642" s="1" t="s">
        <v>173</v>
      </c>
      <c r="B2642" s="1" t="s">
        <v>382</v>
      </c>
      <c r="C2642" s="1" t="s">
        <v>1473</v>
      </c>
      <c r="D2642" s="1" t="s">
        <v>29</v>
      </c>
      <c r="E2642" s="1" t="s">
        <v>30</v>
      </c>
      <c r="F2642" s="1" t="s">
        <v>41</v>
      </c>
      <c r="G2642" s="1" t="s">
        <v>176</v>
      </c>
    </row>
    <row r="2643" spans="1:7" x14ac:dyDescent="0.25">
      <c r="A2643" s="1" t="s">
        <v>173</v>
      </c>
      <c r="B2643" s="1" t="s">
        <v>382</v>
      </c>
      <c r="C2643" s="1" t="s">
        <v>1475</v>
      </c>
      <c r="D2643" s="1" t="s">
        <v>29</v>
      </c>
      <c r="E2643" s="1" t="s">
        <v>30</v>
      </c>
      <c r="F2643" s="1" t="s">
        <v>41</v>
      </c>
      <c r="G2643" s="1" t="s">
        <v>176</v>
      </c>
    </row>
    <row r="2644" spans="1:7" x14ac:dyDescent="0.25">
      <c r="A2644" s="1" t="s">
        <v>173</v>
      </c>
      <c r="B2644" s="1" t="s">
        <v>382</v>
      </c>
      <c r="C2644" s="1" t="s">
        <v>1476</v>
      </c>
      <c r="D2644" s="1" t="s">
        <v>29</v>
      </c>
      <c r="E2644" s="1" t="s">
        <v>30</v>
      </c>
      <c r="F2644" s="1" t="s">
        <v>41</v>
      </c>
      <c r="G2644" s="1" t="s">
        <v>176</v>
      </c>
    </row>
    <row r="2645" spans="1:7" x14ac:dyDescent="0.25">
      <c r="A2645" s="1" t="s">
        <v>173</v>
      </c>
      <c r="B2645" s="1" t="s">
        <v>382</v>
      </c>
      <c r="C2645" s="1" t="s">
        <v>1478</v>
      </c>
      <c r="D2645" s="1" t="s">
        <v>29</v>
      </c>
      <c r="E2645" s="1" t="s">
        <v>30</v>
      </c>
      <c r="F2645" s="1" t="s">
        <v>41</v>
      </c>
      <c r="G2645" s="1" t="s">
        <v>176</v>
      </c>
    </row>
    <row r="2646" spans="1:7" x14ac:dyDescent="0.25">
      <c r="A2646" s="1" t="s">
        <v>173</v>
      </c>
      <c r="B2646" s="1" t="s">
        <v>382</v>
      </c>
      <c r="C2646" s="1" t="s">
        <v>1479</v>
      </c>
      <c r="D2646" s="1" t="s">
        <v>29</v>
      </c>
      <c r="E2646" s="1" t="s">
        <v>30</v>
      </c>
      <c r="F2646" s="1" t="s">
        <v>41</v>
      </c>
      <c r="G2646" s="1" t="s">
        <v>176</v>
      </c>
    </row>
    <row r="2647" spans="1:7" x14ac:dyDescent="0.25">
      <c r="A2647" s="1" t="s">
        <v>173</v>
      </c>
      <c r="B2647" s="1" t="s">
        <v>382</v>
      </c>
      <c r="C2647" s="1" t="s">
        <v>1480</v>
      </c>
      <c r="D2647" s="1" t="s">
        <v>29</v>
      </c>
      <c r="E2647" s="1" t="s">
        <v>30</v>
      </c>
      <c r="F2647" s="1" t="s">
        <v>41</v>
      </c>
      <c r="G2647" s="1" t="s">
        <v>176</v>
      </c>
    </row>
    <row r="2648" spans="1:7" x14ac:dyDescent="0.25">
      <c r="A2648" s="1" t="s">
        <v>173</v>
      </c>
      <c r="B2648" s="1" t="s">
        <v>382</v>
      </c>
      <c r="C2648" s="1" t="s">
        <v>1481</v>
      </c>
      <c r="D2648" s="1" t="s">
        <v>29</v>
      </c>
      <c r="E2648" s="1" t="s">
        <v>30</v>
      </c>
      <c r="F2648" s="1" t="s">
        <v>41</v>
      </c>
      <c r="G2648" s="1" t="s">
        <v>176</v>
      </c>
    </row>
    <row r="2649" spans="1:7" x14ac:dyDescent="0.25">
      <c r="A2649" s="1" t="s">
        <v>173</v>
      </c>
      <c r="B2649" s="1" t="s">
        <v>382</v>
      </c>
      <c r="C2649" s="1" t="s">
        <v>1482</v>
      </c>
      <c r="D2649" s="1" t="s">
        <v>29</v>
      </c>
      <c r="E2649" s="1" t="s">
        <v>30</v>
      </c>
      <c r="F2649" s="1" t="s">
        <v>41</v>
      </c>
      <c r="G2649" s="1" t="s">
        <v>176</v>
      </c>
    </row>
    <row r="2650" spans="1:7" x14ac:dyDescent="0.25">
      <c r="A2650" s="1" t="s">
        <v>173</v>
      </c>
      <c r="B2650" s="1" t="s">
        <v>382</v>
      </c>
      <c r="C2650" s="1" t="s">
        <v>1486</v>
      </c>
      <c r="D2650" s="1" t="s">
        <v>29</v>
      </c>
      <c r="E2650" s="1" t="s">
        <v>30</v>
      </c>
      <c r="F2650" s="1" t="s">
        <v>41</v>
      </c>
      <c r="G2650" s="1" t="s">
        <v>176</v>
      </c>
    </row>
    <row r="2651" spans="1:7" x14ac:dyDescent="0.25">
      <c r="A2651" s="1" t="s">
        <v>173</v>
      </c>
      <c r="B2651" s="1" t="s">
        <v>382</v>
      </c>
      <c r="C2651" s="1" t="s">
        <v>1487</v>
      </c>
      <c r="D2651" s="1" t="s">
        <v>29</v>
      </c>
      <c r="E2651" s="1" t="s">
        <v>30</v>
      </c>
      <c r="F2651" s="1" t="s">
        <v>41</v>
      </c>
      <c r="G2651" s="1" t="s">
        <v>176</v>
      </c>
    </row>
    <row r="2652" spans="1:7" x14ac:dyDescent="0.25">
      <c r="A2652" s="1" t="s">
        <v>173</v>
      </c>
      <c r="B2652" s="1" t="s">
        <v>382</v>
      </c>
      <c r="C2652" s="1" t="s">
        <v>1489</v>
      </c>
      <c r="D2652" s="1" t="s">
        <v>29</v>
      </c>
      <c r="E2652" s="1" t="s">
        <v>30</v>
      </c>
      <c r="F2652" s="1" t="s">
        <v>41</v>
      </c>
      <c r="G2652" s="1" t="s">
        <v>176</v>
      </c>
    </row>
    <row r="2653" spans="1:7" x14ac:dyDescent="0.25">
      <c r="A2653" s="1" t="s">
        <v>173</v>
      </c>
      <c r="B2653" s="1" t="s">
        <v>382</v>
      </c>
      <c r="C2653" s="1" t="s">
        <v>1492</v>
      </c>
      <c r="D2653" s="1" t="s">
        <v>29</v>
      </c>
      <c r="E2653" s="1" t="s">
        <v>30</v>
      </c>
      <c r="F2653" s="1" t="s">
        <v>41</v>
      </c>
      <c r="G2653" s="1" t="s">
        <v>176</v>
      </c>
    </row>
    <row r="2654" spans="1:7" x14ac:dyDescent="0.25">
      <c r="A2654" s="1" t="s">
        <v>173</v>
      </c>
      <c r="B2654" s="1" t="s">
        <v>382</v>
      </c>
      <c r="C2654" s="1" t="s">
        <v>1494</v>
      </c>
      <c r="D2654" s="1" t="s">
        <v>29</v>
      </c>
      <c r="E2654" s="1" t="s">
        <v>30</v>
      </c>
      <c r="F2654" s="1" t="s">
        <v>41</v>
      </c>
      <c r="G2654" s="1" t="s">
        <v>176</v>
      </c>
    </row>
    <row r="2655" spans="1:7" x14ac:dyDescent="0.25">
      <c r="A2655" s="1" t="s">
        <v>173</v>
      </c>
      <c r="B2655" s="1" t="s">
        <v>382</v>
      </c>
      <c r="C2655" s="1" t="s">
        <v>1495</v>
      </c>
      <c r="D2655" s="1" t="s">
        <v>29</v>
      </c>
      <c r="E2655" s="1" t="s">
        <v>30</v>
      </c>
      <c r="F2655" s="1" t="s">
        <v>41</v>
      </c>
      <c r="G2655" s="1" t="s">
        <v>176</v>
      </c>
    </row>
    <row r="2656" spans="1:7" x14ac:dyDescent="0.25">
      <c r="A2656" s="1" t="s">
        <v>173</v>
      </c>
      <c r="B2656" s="1" t="s">
        <v>382</v>
      </c>
      <c r="C2656" s="1" t="s">
        <v>1496</v>
      </c>
      <c r="D2656" s="1" t="s">
        <v>29</v>
      </c>
      <c r="E2656" s="1" t="s">
        <v>30</v>
      </c>
      <c r="F2656" s="1" t="s">
        <v>41</v>
      </c>
      <c r="G2656" s="1" t="s">
        <v>176</v>
      </c>
    </row>
    <row r="2657" spans="1:7" x14ac:dyDescent="0.25">
      <c r="A2657" s="1" t="s">
        <v>173</v>
      </c>
      <c r="B2657" s="1" t="s">
        <v>382</v>
      </c>
      <c r="C2657" s="1" t="s">
        <v>1497</v>
      </c>
      <c r="D2657" s="1" t="s">
        <v>29</v>
      </c>
      <c r="E2657" s="1" t="s">
        <v>30</v>
      </c>
      <c r="F2657" s="1" t="s">
        <v>41</v>
      </c>
      <c r="G2657" s="1" t="s">
        <v>176</v>
      </c>
    </row>
    <row r="2658" spans="1:7" x14ac:dyDescent="0.25">
      <c r="A2658" s="1" t="s">
        <v>173</v>
      </c>
      <c r="B2658" s="1" t="s">
        <v>382</v>
      </c>
      <c r="C2658" s="1" t="s">
        <v>1498</v>
      </c>
      <c r="D2658" s="1" t="s">
        <v>29</v>
      </c>
      <c r="E2658" s="1" t="s">
        <v>30</v>
      </c>
      <c r="F2658" s="1" t="s">
        <v>41</v>
      </c>
      <c r="G2658" s="1" t="s">
        <v>176</v>
      </c>
    </row>
    <row r="2659" spans="1:7" x14ac:dyDescent="0.25">
      <c r="A2659" s="1" t="s">
        <v>173</v>
      </c>
      <c r="B2659" s="1" t="s">
        <v>382</v>
      </c>
      <c r="C2659" s="1" t="s">
        <v>1499</v>
      </c>
      <c r="D2659" s="1" t="s">
        <v>29</v>
      </c>
      <c r="E2659" s="1" t="s">
        <v>30</v>
      </c>
      <c r="F2659" s="1" t="s">
        <v>41</v>
      </c>
      <c r="G2659" s="1" t="s">
        <v>176</v>
      </c>
    </row>
    <row r="2660" spans="1:7" x14ac:dyDescent="0.25">
      <c r="A2660" s="1" t="s">
        <v>173</v>
      </c>
      <c r="B2660" s="1" t="s">
        <v>382</v>
      </c>
      <c r="C2660" s="1" t="s">
        <v>1500</v>
      </c>
      <c r="D2660" s="1" t="s">
        <v>29</v>
      </c>
      <c r="E2660" s="1" t="s">
        <v>30</v>
      </c>
      <c r="F2660" s="1" t="s">
        <v>41</v>
      </c>
      <c r="G2660" s="1" t="s">
        <v>176</v>
      </c>
    </row>
    <row r="2661" spans="1:7" x14ac:dyDescent="0.25">
      <c r="A2661" s="1" t="s">
        <v>173</v>
      </c>
      <c r="B2661" s="1" t="s">
        <v>382</v>
      </c>
      <c r="C2661" s="1" t="s">
        <v>1501</v>
      </c>
      <c r="D2661" s="1" t="s">
        <v>29</v>
      </c>
      <c r="E2661" s="1" t="s">
        <v>30</v>
      </c>
      <c r="F2661" s="1" t="s">
        <v>41</v>
      </c>
      <c r="G2661" s="1" t="s">
        <v>176</v>
      </c>
    </row>
    <row r="2662" spans="1:7" x14ac:dyDescent="0.25">
      <c r="A2662" s="1" t="s">
        <v>173</v>
      </c>
      <c r="B2662" s="1" t="s">
        <v>382</v>
      </c>
      <c r="C2662" s="1" t="s">
        <v>1502</v>
      </c>
      <c r="D2662" s="1" t="s">
        <v>29</v>
      </c>
      <c r="E2662" s="1" t="s">
        <v>30</v>
      </c>
      <c r="F2662" s="1" t="s">
        <v>41</v>
      </c>
      <c r="G2662" s="1" t="s">
        <v>176</v>
      </c>
    </row>
    <row r="2663" spans="1:7" x14ac:dyDescent="0.25">
      <c r="A2663" s="1" t="s">
        <v>173</v>
      </c>
      <c r="B2663" s="1" t="s">
        <v>382</v>
      </c>
      <c r="C2663" s="1" t="s">
        <v>1503</v>
      </c>
      <c r="D2663" s="1" t="s">
        <v>29</v>
      </c>
      <c r="E2663" s="1" t="s">
        <v>30</v>
      </c>
      <c r="F2663" s="1" t="s">
        <v>41</v>
      </c>
      <c r="G2663" s="1" t="s">
        <v>176</v>
      </c>
    </row>
    <row r="2664" spans="1:7" x14ac:dyDescent="0.25">
      <c r="A2664" s="1" t="s">
        <v>173</v>
      </c>
      <c r="B2664" s="1" t="s">
        <v>382</v>
      </c>
      <c r="C2664" s="1" t="s">
        <v>1504</v>
      </c>
      <c r="D2664" s="1" t="s">
        <v>29</v>
      </c>
      <c r="E2664" s="1" t="s">
        <v>30</v>
      </c>
      <c r="F2664" s="1" t="s">
        <v>41</v>
      </c>
      <c r="G2664" s="1" t="s">
        <v>176</v>
      </c>
    </row>
    <row r="2665" spans="1:7" x14ac:dyDescent="0.25">
      <c r="A2665" s="1" t="s">
        <v>173</v>
      </c>
      <c r="B2665" s="1" t="s">
        <v>382</v>
      </c>
      <c r="C2665" s="1" t="s">
        <v>1505</v>
      </c>
      <c r="D2665" s="1" t="s">
        <v>29</v>
      </c>
      <c r="E2665" s="1" t="s">
        <v>30</v>
      </c>
      <c r="F2665" s="1" t="s">
        <v>41</v>
      </c>
      <c r="G2665" s="1" t="s">
        <v>176</v>
      </c>
    </row>
    <row r="2666" spans="1:7" x14ac:dyDescent="0.25">
      <c r="A2666" s="1" t="s">
        <v>173</v>
      </c>
      <c r="B2666" s="1" t="s">
        <v>382</v>
      </c>
      <c r="C2666" s="1" t="s">
        <v>1506</v>
      </c>
      <c r="D2666" s="1" t="s">
        <v>29</v>
      </c>
      <c r="E2666" s="1" t="s">
        <v>30</v>
      </c>
      <c r="F2666" s="1" t="s">
        <v>41</v>
      </c>
      <c r="G2666" s="1" t="s">
        <v>176</v>
      </c>
    </row>
    <row r="2667" spans="1:7" x14ac:dyDescent="0.25">
      <c r="A2667" s="1" t="s">
        <v>173</v>
      </c>
      <c r="B2667" s="1" t="s">
        <v>382</v>
      </c>
      <c r="C2667" s="1" t="s">
        <v>1507</v>
      </c>
      <c r="D2667" s="1" t="s">
        <v>29</v>
      </c>
      <c r="E2667" s="1" t="s">
        <v>30</v>
      </c>
      <c r="F2667" s="1" t="s">
        <v>41</v>
      </c>
      <c r="G2667" s="1" t="s">
        <v>176</v>
      </c>
    </row>
    <row r="2668" spans="1:7" x14ac:dyDescent="0.25">
      <c r="A2668" s="1" t="s">
        <v>173</v>
      </c>
      <c r="B2668" s="1" t="s">
        <v>382</v>
      </c>
      <c r="C2668" s="1" t="s">
        <v>1508</v>
      </c>
      <c r="D2668" s="1" t="s">
        <v>29</v>
      </c>
      <c r="E2668" s="1" t="s">
        <v>30</v>
      </c>
      <c r="F2668" s="1" t="s">
        <v>41</v>
      </c>
      <c r="G2668" s="1" t="s">
        <v>176</v>
      </c>
    </row>
    <row r="2669" spans="1:7" x14ac:dyDescent="0.25">
      <c r="A2669" s="1" t="s">
        <v>173</v>
      </c>
      <c r="B2669" s="1" t="s">
        <v>382</v>
      </c>
      <c r="C2669" s="1" t="s">
        <v>1509</v>
      </c>
      <c r="D2669" s="1" t="s">
        <v>29</v>
      </c>
      <c r="E2669" s="1" t="s">
        <v>30</v>
      </c>
      <c r="F2669" s="1" t="s">
        <v>41</v>
      </c>
      <c r="G2669" s="1" t="s">
        <v>176</v>
      </c>
    </row>
    <row r="2670" spans="1:7" x14ac:dyDescent="0.25">
      <c r="A2670" s="1" t="s">
        <v>173</v>
      </c>
      <c r="B2670" s="1" t="s">
        <v>382</v>
      </c>
      <c r="C2670" s="1" t="s">
        <v>1510</v>
      </c>
      <c r="D2670" s="1" t="s">
        <v>29</v>
      </c>
      <c r="E2670" s="1" t="s">
        <v>30</v>
      </c>
      <c r="F2670" s="1" t="s">
        <v>41</v>
      </c>
      <c r="G2670" s="1" t="s">
        <v>176</v>
      </c>
    </row>
    <row r="2671" spans="1:7" x14ac:dyDescent="0.25">
      <c r="A2671" s="1" t="s">
        <v>173</v>
      </c>
      <c r="B2671" s="1" t="s">
        <v>382</v>
      </c>
      <c r="C2671" s="1" t="s">
        <v>1511</v>
      </c>
      <c r="D2671" s="1" t="s">
        <v>29</v>
      </c>
      <c r="E2671" s="1" t="s">
        <v>30</v>
      </c>
      <c r="F2671" s="1" t="s">
        <v>41</v>
      </c>
      <c r="G2671" s="1" t="s">
        <v>176</v>
      </c>
    </row>
    <row r="2672" spans="1:7" x14ac:dyDescent="0.25">
      <c r="A2672" s="1" t="s">
        <v>173</v>
      </c>
      <c r="B2672" s="1" t="s">
        <v>382</v>
      </c>
      <c r="C2672" s="1" t="s">
        <v>1512</v>
      </c>
      <c r="D2672" s="1" t="s">
        <v>29</v>
      </c>
      <c r="E2672" s="1" t="s">
        <v>30</v>
      </c>
      <c r="F2672" s="1" t="s">
        <v>41</v>
      </c>
      <c r="G2672" s="1" t="s">
        <v>176</v>
      </c>
    </row>
    <row r="2673" spans="1:7" x14ac:dyDescent="0.25">
      <c r="A2673" s="1" t="s">
        <v>173</v>
      </c>
      <c r="B2673" s="1" t="s">
        <v>382</v>
      </c>
      <c r="C2673" s="1" t="s">
        <v>1513</v>
      </c>
      <c r="D2673" s="1" t="s">
        <v>29</v>
      </c>
      <c r="E2673" s="1" t="s">
        <v>30</v>
      </c>
      <c r="F2673" s="1" t="s">
        <v>41</v>
      </c>
      <c r="G2673" s="1" t="s">
        <v>176</v>
      </c>
    </row>
    <row r="2674" spans="1:7" x14ac:dyDescent="0.25">
      <c r="A2674" s="1" t="s">
        <v>173</v>
      </c>
      <c r="B2674" s="1" t="s">
        <v>382</v>
      </c>
      <c r="C2674" s="1" t="s">
        <v>1514</v>
      </c>
      <c r="D2674" s="1" t="s">
        <v>29</v>
      </c>
      <c r="E2674" s="1" t="s">
        <v>30</v>
      </c>
      <c r="F2674" s="1" t="s">
        <v>41</v>
      </c>
      <c r="G2674" s="1" t="s">
        <v>176</v>
      </c>
    </row>
    <row r="2675" spans="1:7" x14ac:dyDescent="0.25">
      <c r="A2675" s="1" t="s">
        <v>173</v>
      </c>
      <c r="B2675" s="1" t="s">
        <v>382</v>
      </c>
      <c r="C2675" s="1" t="s">
        <v>1515</v>
      </c>
      <c r="D2675" s="1" t="s">
        <v>29</v>
      </c>
      <c r="E2675" s="1" t="s">
        <v>30</v>
      </c>
      <c r="F2675" s="1" t="s">
        <v>41</v>
      </c>
      <c r="G2675" s="1" t="s">
        <v>176</v>
      </c>
    </row>
    <row r="2676" spans="1:7" x14ac:dyDescent="0.25">
      <c r="A2676" s="1" t="s">
        <v>173</v>
      </c>
      <c r="B2676" s="1" t="s">
        <v>382</v>
      </c>
      <c r="C2676" s="1" t="s">
        <v>1516</v>
      </c>
      <c r="D2676" s="1" t="s">
        <v>29</v>
      </c>
      <c r="E2676" s="1" t="s">
        <v>30</v>
      </c>
      <c r="F2676" s="1" t="s">
        <v>41</v>
      </c>
      <c r="G2676" s="1" t="s">
        <v>176</v>
      </c>
    </row>
    <row r="2677" spans="1:7" x14ac:dyDescent="0.25">
      <c r="A2677" s="1" t="s">
        <v>173</v>
      </c>
      <c r="B2677" s="1" t="s">
        <v>382</v>
      </c>
      <c r="C2677" s="1" t="s">
        <v>1517</v>
      </c>
      <c r="D2677" s="1" t="s">
        <v>29</v>
      </c>
      <c r="E2677" s="1" t="s">
        <v>30</v>
      </c>
      <c r="F2677" s="1" t="s">
        <v>41</v>
      </c>
      <c r="G2677" s="1" t="s">
        <v>176</v>
      </c>
    </row>
    <row r="2678" spans="1:7" x14ac:dyDescent="0.25">
      <c r="A2678" s="1" t="s">
        <v>173</v>
      </c>
      <c r="B2678" s="1" t="s">
        <v>382</v>
      </c>
      <c r="C2678" s="1" t="s">
        <v>1518</v>
      </c>
      <c r="D2678" s="1" t="s">
        <v>29</v>
      </c>
      <c r="E2678" s="1" t="s">
        <v>30</v>
      </c>
      <c r="F2678" s="1" t="s">
        <v>41</v>
      </c>
      <c r="G2678" s="1" t="s">
        <v>176</v>
      </c>
    </row>
    <row r="2679" spans="1:7" x14ac:dyDescent="0.25">
      <c r="A2679" s="1" t="s">
        <v>173</v>
      </c>
      <c r="B2679" s="1" t="s">
        <v>382</v>
      </c>
      <c r="C2679" s="1" t="s">
        <v>1519</v>
      </c>
      <c r="D2679" s="1" t="s">
        <v>29</v>
      </c>
      <c r="E2679" s="1" t="s">
        <v>30</v>
      </c>
      <c r="F2679" s="1" t="s">
        <v>41</v>
      </c>
      <c r="G2679" s="1" t="s">
        <v>176</v>
      </c>
    </row>
    <row r="2680" spans="1:7" x14ac:dyDescent="0.25">
      <c r="A2680" s="1" t="s">
        <v>173</v>
      </c>
      <c r="B2680" s="1" t="s">
        <v>382</v>
      </c>
      <c r="C2680" s="1" t="s">
        <v>1520</v>
      </c>
      <c r="D2680" s="1" t="s">
        <v>29</v>
      </c>
      <c r="E2680" s="1" t="s">
        <v>30</v>
      </c>
      <c r="F2680" s="1" t="s">
        <v>41</v>
      </c>
      <c r="G2680" s="1" t="s">
        <v>176</v>
      </c>
    </row>
    <row r="2681" spans="1:7" x14ac:dyDescent="0.25">
      <c r="A2681" s="1" t="s">
        <v>173</v>
      </c>
      <c r="B2681" s="1" t="s">
        <v>382</v>
      </c>
      <c r="C2681" s="1" t="s">
        <v>1521</v>
      </c>
      <c r="D2681" s="1" t="s">
        <v>29</v>
      </c>
      <c r="E2681" s="1" t="s">
        <v>30</v>
      </c>
      <c r="F2681" s="1" t="s">
        <v>41</v>
      </c>
      <c r="G2681" s="1" t="s">
        <v>176</v>
      </c>
    </row>
    <row r="2682" spans="1:7" x14ac:dyDescent="0.25">
      <c r="A2682" s="1" t="s">
        <v>173</v>
      </c>
      <c r="B2682" s="1" t="s">
        <v>382</v>
      </c>
      <c r="C2682" s="1" t="s">
        <v>1522</v>
      </c>
      <c r="D2682" s="1" t="s">
        <v>29</v>
      </c>
      <c r="E2682" s="1" t="s">
        <v>30</v>
      </c>
      <c r="F2682" s="1" t="s">
        <v>41</v>
      </c>
      <c r="G2682" s="1" t="s">
        <v>176</v>
      </c>
    </row>
    <row r="2683" spans="1:7" x14ac:dyDescent="0.25">
      <c r="A2683" s="1" t="s">
        <v>173</v>
      </c>
      <c r="B2683" s="1" t="s">
        <v>382</v>
      </c>
      <c r="C2683" s="1" t="s">
        <v>1523</v>
      </c>
      <c r="D2683" s="1" t="s">
        <v>29</v>
      </c>
      <c r="E2683" s="1" t="s">
        <v>30</v>
      </c>
      <c r="F2683" s="1" t="s">
        <v>41</v>
      </c>
      <c r="G2683" s="1" t="s">
        <v>176</v>
      </c>
    </row>
    <row r="2684" spans="1:7" x14ac:dyDescent="0.25">
      <c r="A2684" s="1" t="s">
        <v>173</v>
      </c>
      <c r="B2684" s="1" t="s">
        <v>382</v>
      </c>
      <c r="C2684" s="1" t="s">
        <v>1524</v>
      </c>
      <c r="D2684" s="1" t="s">
        <v>29</v>
      </c>
      <c r="E2684" s="1" t="s">
        <v>30</v>
      </c>
      <c r="F2684" s="1" t="s">
        <v>41</v>
      </c>
      <c r="G2684" s="1" t="s">
        <v>176</v>
      </c>
    </row>
    <row r="2685" spans="1:7" x14ac:dyDescent="0.25">
      <c r="A2685" s="1" t="s">
        <v>173</v>
      </c>
      <c r="B2685" s="1" t="s">
        <v>382</v>
      </c>
      <c r="C2685" s="1" t="s">
        <v>1525</v>
      </c>
      <c r="D2685" s="1" t="s">
        <v>29</v>
      </c>
      <c r="E2685" s="1" t="s">
        <v>30</v>
      </c>
      <c r="F2685" s="1" t="s">
        <v>41</v>
      </c>
      <c r="G2685" s="1" t="s">
        <v>176</v>
      </c>
    </row>
    <row r="2686" spans="1:7" x14ac:dyDescent="0.25">
      <c r="A2686" s="1" t="s">
        <v>173</v>
      </c>
      <c r="B2686" s="1" t="s">
        <v>382</v>
      </c>
      <c r="C2686" s="1" t="s">
        <v>1526</v>
      </c>
      <c r="D2686" s="1" t="s">
        <v>29</v>
      </c>
      <c r="E2686" s="1" t="s">
        <v>30</v>
      </c>
      <c r="F2686" s="1" t="s">
        <v>41</v>
      </c>
      <c r="G2686" s="1" t="s">
        <v>176</v>
      </c>
    </row>
    <row r="2687" spans="1:7" x14ac:dyDescent="0.25">
      <c r="A2687" s="1" t="s">
        <v>173</v>
      </c>
      <c r="B2687" s="1" t="s">
        <v>382</v>
      </c>
      <c r="C2687" s="1" t="s">
        <v>1527</v>
      </c>
      <c r="D2687" s="1" t="s">
        <v>29</v>
      </c>
      <c r="E2687" s="1" t="s">
        <v>30</v>
      </c>
      <c r="F2687" s="1" t="s">
        <v>41</v>
      </c>
      <c r="G2687" s="1" t="s">
        <v>176</v>
      </c>
    </row>
    <row r="2688" spans="1:7" x14ac:dyDescent="0.25">
      <c r="A2688" s="1" t="s">
        <v>173</v>
      </c>
      <c r="B2688" s="1" t="s">
        <v>382</v>
      </c>
      <c r="C2688" s="1" t="s">
        <v>1528</v>
      </c>
      <c r="D2688" s="1" t="s">
        <v>29</v>
      </c>
      <c r="E2688" s="1" t="s">
        <v>30</v>
      </c>
      <c r="F2688" s="1" t="s">
        <v>41</v>
      </c>
      <c r="G2688" s="1" t="s">
        <v>176</v>
      </c>
    </row>
    <row r="2689" spans="1:7" x14ac:dyDescent="0.25">
      <c r="A2689" s="1" t="s">
        <v>173</v>
      </c>
      <c r="B2689" s="1" t="s">
        <v>382</v>
      </c>
      <c r="C2689" s="1" t="s">
        <v>1531</v>
      </c>
      <c r="D2689" s="1" t="s">
        <v>29</v>
      </c>
      <c r="E2689" s="1" t="s">
        <v>30</v>
      </c>
      <c r="F2689" s="1" t="s">
        <v>41</v>
      </c>
      <c r="G2689" s="1" t="s">
        <v>176</v>
      </c>
    </row>
    <row r="2690" spans="1:7" x14ac:dyDescent="0.25">
      <c r="A2690" s="1" t="s">
        <v>173</v>
      </c>
      <c r="B2690" s="1" t="s">
        <v>382</v>
      </c>
      <c r="C2690" s="1" t="s">
        <v>1532</v>
      </c>
      <c r="D2690" s="1" t="s">
        <v>29</v>
      </c>
      <c r="E2690" s="1" t="s">
        <v>30</v>
      </c>
      <c r="F2690" s="1" t="s">
        <v>41</v>
      </c>
      <c r="G2690" s="1" t="s">
        <v>176</v>
      </c>
    </row>
    <row r="2691" spans="1:7" x14ac:dyDescent="0.25">
      <c r="A2691" s="1" t="s">
        <v>173</v>
      </c>
      <c r="B2691" s="1" t="s">
        <v>382</v>
      </c>
      <c r="C2691" s="1" t="s">
        <v>1533</v>
      </c>
      <c r="D2691" s="1" t="s">
        <v>29</v>
      </c>
      <c r="E2691" s="1" t="s">
        <v>30</v>
      </c>
      <c r="F2691" s="1" t="s">
        <v>41</v>
      </c>
      <c r="G2691" s="1" t="s">
        <v>176</v>
      </c>
    </row>
    <row r="2692" spans="1:7" x14ac:dyDescent="0.25">
      <c r="A2692" s="1" t="s">
        <v>173</v>
      </c>
      <c r="B2692" s="1" t="s">
        <v>382</v>
      </c>
      <c r="C2692" s="1" t="s">
        <v>1534</v>
      </c>
      <c r="D2692" s="1" t="s">
        <v>29</v>
      </c>
      <c r="E2692" s="1" t="s">
        <v>30</v>
      </c>
      <c r="F2692" s="1" t="s">
        <v>41</v>
      </c>
      <c r="G2692" s="1" t="s">
        <v>176</v>
      </c>
    </row>
    <row r="2693" spans="1:7" x14ac:dyDescent="0.25">
      <c r="A2693" s="1" t="s">
        <v>173</v>
      </c>
      <c r="B2693" s="1" t="s">
        <v>382</v>
      </c>
      <c r="C2693" s="1" t="s">
        <v>1535</v>
      </c>
      <c r="D2693" s="1" t="s">
        <v>29</v>
      </c>
      <c r="E2693" s="1" t="s">
        <v>30</v>
      </c>
      <c r="F2693" s="1" t="s">
        <v>41</v>
      </c>
      <c r="G2693" s="1" t="s">
        <v>176</v>
      </c>
    </row>
    <row r="2694" spans="1:7" x14ac:dyDescent="0.25">
      <c r="A2694" s="1" t="s">
        <v>173</v>
      </c>
      <c r="B2694" s="1" t="s">
        <v>382</v>
      </c>
      <c r="C2694" s="1" t="s">
        <v>1536</v>
      </c>
      <c r="D2694" s="1" t="s">
        <v>29</v>
      </c>
      <c r="E2694" s="1" t="s">
        <v>30</v>
      </c>
      <c r="F2694" s="1" t="s">
        <v>41</v>
      </c>
      <c r="G2694" s="1" t="s">
        <v>176</v>
      </c>
    </row>
    <row r="2695" spans="1:7" x14ac:dyDescent="0.25">
      <c r="A2695" s="1" t="s">
        <v>173</v>
      </c>
      <c r="B2695" s="1" t="s">
        <v>382</v>
      </c>
      <c r="C2695" s="1" t="s">
        <v>1537</v>
      </c>
      <c r="D2695" s="1" t="s">
        <v>29</v>
      </c>
      <c r="E2695" s="1" t="s">
        <v>30</v>
      </c>
      <c r="F2695" s="1" t="s">
        <v>41</v>
      </c>
      <c r="G2695" s="1" t="s">
        <v>176</v>
      </c>
    </row>
    <row r="2696" spans="1:7" x14ac:dyDescent="0.25">
      <c r="A2696" s="1" t="s">
        <v>173</v>
      </c>
      <c r="B2696" s="1" t="s">
        <v>382</v>
      </c>
      <c r="C2696" s="1" t="s">
        <v>1538</v>
      </c>
      <c r="D2696" s="1" t="s">
        <v>29</v>
      </c>
      <c r="E2696" s="1" t="s">
        <v>30</v>
      </c>
      <c r="F2696" s="1" t="s">
        <v>41</v>
      </c>
      <c r="G2696" s="1" t="s">
        <v>176</v>
      </c>
    </row>
    <row r="2697" spans="1:7" x14ac:dyDescent="0.25">
      <c r="A2697" s="1" t="s">
        <v>173</v>
      </c>
      <c r="B2697" s="1" t="s">
        <v>382</v>
      </c>
      <c r="C2697" s="1" t="s">
        <v>1539</v>
      </c>
      <c r="D2697" s="1" t="s">
        <v>29</v>
      </c>
      <c r="E2697" s="1" t="s">
        <v>30</v>
      </c>
      <c r="F2697" s="1" t="s">
        <v>41</v>
      </c>
      <c r="G2697" s="1" t="s">
        <v>176</v>
      </c>
    </row>
    <row r="2698" spans="1:7" x14ac:dyDescent="0.25">
      <c r="A2698" s="1" t="s">
        <v>173</v>
      </c>
      <c r="B2698" s="1" t="s">
        <v>382</v>
      </c>
      <c r="C2698" s="1" t="s">
        <v>1540</v>
      </c>
      <c r="D2698" s="1" t="s">
        <v>29</v>
      </c>
      <c r="E2698" s="1" t="s">
        <v>30</v>
      </c>
      <c r="F2698" s="1" t="s">
        <v>41</v>
      </c>
      <c r="G2698" s="1" t="s">
        <v>176</v>
      </c>
    </row>
    <row r="2699" spans="1:7" x14ac:dyDescent="0.25">
      <c r="A2699" s="1" t="s">
        <v>173</v>
      </c>
      <c r="B2699" s="1" t="s">
        <v>382</v>
      </c>
      <c r="C2699" s="1" t="s">
        <v>1541</v>
      </c>
      <c r="D2699" s="1" t="s">
        <v>29</v>
      </c>
      <c r="E2699" s="1" t="s">
        <v>30</v>
      </c>
      <c r="F2699" s="1" t="s">
        <v>41</v>
      </c>
      <c r="G2699" s="1" t="s">
        <v>176</v>
      </c>
    </row>
    <row r="2700" spans="1:7" x14ac:dyDescent="0.25">
      <c r="A2700" s="1" t="s">
        <v>173</v>
      </c>
      <c r="B2700" s="1" t="s">
        <v>382</v>
      </c>
      <c r="C2700" s="1" t="s">
        <v>1542</v>
      </c>
      <c r="D2700" s="1" t="s">
        <v>29</v>
      </c>
      <c r="E2700" s="1" t="s">
        <v>30</v>
      </c>
      <c r="F2700" s="1" t="s">
        <v>41</v>
      </c>
      <c r="G2700" s="1" t="s">
        <v>176</v>
      </c>
    </row>
    <row r="2701" spans="1:7" x14ac:dyDescent="0.25">
      <c r="A2701" s="1" t="s">
        <v>173</v>
      </c>
      <c r="B2701" s="1" t="s">
        <v>382</v>
      </c>
      <c r="C2701" s="1" t="s">
        <v>1543</v>
      </c>
      <c r="D2701" s="1" t="s">
        <v>29</v>
      </c>
      <c r="E2701" s="1" t="s">
        <v>30</v>
      </c>
      <c r="F2701" s="1" t="s">
        <v>41</v>
      </c>
      <c r="G2701" s="1" t="s">
        <v>176</v>
      </c>
    </row>
    <row r="2702" spans="1:7" x14ac:dyDescent="0.25">
      <c r="A2702" s="1" t="s">
        <v>173</v>
      </c>
      <c r="B2702" s="1" t="s">
        <v>382</v>
      </c>
      <c r="C2702" s="1" t="s">
        <v>1544</v>
      </c>
      <c r="D2702" s="1" t="s">
        <v>29</v>
      </c>
      <c r="E2702" s="1" t="s">
        <v>30</v>
      </c>
      <c r="F2702" s="1" t="s">
        <v>41</v>
      </c>
      <c r="G2702" s="1" t="s">
        <v>176</v>
      </c>
    </row>
    <row r="2703" spans="1:7" x14ac:dyDescent="0.25">
      <c r="A2703" s="1" t="s">
        <v>173</v>
      </c>
      <c r="B2703" s="1" t="s">
        <v>382</v>
      </c>
      <c r="C2703" s="1" t="s">
        <v>1545</v>
      </c>
      <c r="D2703" s="1" t="s">
        <v>29</v>
      </c>
      <c r="E2703" s="1" t="s">
        <v>30</v>
      </c>
      <c r="F2703" s="1" t="s">
        <v>41</v>
      </c>
      <c r="G2703" s="1" t="s">
        <v>176</v>
      </c>
    </row>
    <row r="2704" spans="1:7" x14ac:dyDescent="0.25">
      <c r="A2704" s="1" t="s">
        <v>173</v>
      </c>
      <c r="B2704" s="1" t="s">
        <v>382</v>
      </c>
      <c r="C2704" s="1" t="s">
        <v>1546</v>
      </c>
      <c r="D2704" s="1" t="s">
        <v>29</v>
      </c>
      <c r="E2704" s="1" t="s">
        <v>30</v>
      </c>
      <c r="F2704" s="1" t="s">
        <v>41</v>
      </c>
      <c r="G2704" s="1" t="s">
        <v>176</v>
      </c>
    </row>
    <row r="2705" spans="1:7" x14ac:dyDescent="0.25">
      <c r="A2705" s="1" t="s">
        <v>173</v>
      </c>
      <c r="B2705" s="1" t="s">
        <v>382</v>
      </c>
      <c r="C2705" s="1" t="s">
        <v>1547</v>
      </c>
      <c r="D2705" s="1" t="s">
        <v>29</v>
      </c>
      <c r="E2705" s="1" t="s">
        <v>30</v>
      </c>
      <c r="F2705" s="1" t="s">
        <v>41</v>
      </c>
      <c r="G2705" s="1" t="s">
        <v>176</v>
      </c>
    </row>
    <row r="2706" spans="1:7" x14ac:dyDescent="0.25">
      <c r="A2706" s="1" t="s">
        <v>173</v>
      </c>
      <c r="B2706" s="1" t="s">
        <v>382</v>
      </c>
      <c r="C2706" s="1" t="s">
        <v>1548</v>
      </c>
      <c r="D2706" s="1" t="s">
        <v>29</v>
      </c>
      <c r="E2706" s="1" t="s">
        <v>30</v>
      </c>
      <c r="F2706" s="1" t="s">
        <v>41</v>
      </c>
      <c r="G2706" s="1" t="s">
        <v>176</v>
      </c>
    </row>
    <row r="2707" spans="1:7" x14ac:dyDescent="0.25">
      <c r="A2707" s="1" t="s">
        <v>173</v>
      </c>
      <c r="B2707" s="1" t="s">
        <v>382</v>
      </c>
      <c r="C2707" s="1" t="s">
        <v>1549</v>
      </c>
      <c r="D2707" s="1" t="s">
        <v>29</v>
      </c>
      <c r="E2707" s="1" t="s">
        <v>30</v>
      </c>
      <c r="F2707" s="1" t="s">
        <v>41</v>
      </c>
      <c r="G2707" s="1" t="s">
        <v>176</v>
      </c>
    </row>
    <row r="2708" spans="1:7" x14ac:dyDescent="0.25">
      <c r="A2708" s="1" t="s">
        <v>173</v>
      </c>
      <c r="B2708" s="1" t="s">
        <v>382</v>
      </c>
      <c r="C2708" s="1" t="s">
        <v>1550</v>
      </c>
      <c r="D2708" s="1" t="s">
        <v>29</v>
      </c>
      <c r="E2708" s="1" t="s">
        <v>30</v>
      </c>
      <c r="F2708" s="1" t="s">
        <v>41</v>
      </c>
      <c r="G2708" s="1" t="s">
        <v>176</v>
      </c>
    </row>
    <row r="2709" spans="1:7" x14ac:dyDescent="0.25">
      <c r="A2709" s="1" t="s">
        <v>173</v>
      </c>
      <c r="B2709" s="1" t="s">
        <v>382</v>
      </c>
      <c r="C2709" s="1" t="s">
        <v>1551</v>
      </c>
      <c r="D2709" s="1" t="s">
        <v>29</v>
      </c>
      <c r="E2709" s="1" t="s">
        <v>30</v>
      </c>
      <c r="F2709" s="1" t="s">
        <v>41</v>
      </c>
      <c r="G2709" s="1" t="s">
        <v>176</v>
      </c>
    </row>
    <row r="2710" spans="1:7" x14ac:dyDescent="0.25">
      <c r="A2710" s="1" t="s">
        <v>173</v>
      </c>
      <c r="B2710" s="1" t="s">
        <v>382</v>
      </c>
      <c r="C2710" s="1" t="s">
        <v>1552</v>
      </c>
      <c r="D2710" s="1" t="s">
        <v>29</v>
      </c>
      <c r="E2710" s="1" t="s">
        <v>30</v>
      </c>
      <c r="F2710" s="1" t="s">
        <v>41</v>
      </c>
      <c r="G2710" s="1" t="s">
        <v>176</v>
      </c>
    </row>
    <row r="2711" spans="1:7" x14ac:dyDescent="0.25">
      <c r="A2711" s="1" t="s">
        <v>173</v>
      </c>
      <c r="B2711" s="1" t="s">
        <v>382</v>
      </c>
      <c r="C2711" s="1" t="s">
        <v>1553</v>
      </c>
      <c r="D2711" s="1" t="s">
        <v>29</v>
      </c>
      <c r="E2711" s="1" t="s">
        <v>30</v>
      </c>
      <c r="F2711" s="1" t="s">
        <v>41</v>
      </c>
      <c r="G2711" s="1" t="s">
        <v>176</v>
      </c>
    </row>
    <row r="2712" spans="1:7" x14ac:dyDescent="0.25">
      <c r="A2712" s="1" t="s">
        <v>173</v>
      </c>
      <c r="B2712" s="1" t="s">
        <v>382</v>
      </c>
      <c r="C2712" s="1" t="s">
        <v>1554</v>
      </c>
      <c r="D2712" s="1" t="s">
        <v>29</v>
      </c>
      <c r="E2712" s="1" t="s">
        <v>30</v>
      </c>
      <c r="F2712" s="1" t="s">
        <v>41</v>
      </c>
      <c r="G2712" s="1" t="s">
        <v>176</v>
      </c>
    </row>
    <row r="2713" spans="1:7" x14ac:dyDescent="0.25">
      <c r="A2713" s="1" t="s">
        <v>173</v>
      </c>
      <c r="B2713" s="1" t="s">
        <v>382</v>
      </c>
      <c r="C2713" s="1" t="s">
        <v>1555</v>
      </c>
      <c r="D2713" s="1" t="s">
        <v>29</v>
      </c>
      <c r="E2713" s="1" t="s">
        <v>30</v>
      </c>
      <c r="F2713" s="1" t="s">
        <v>41</v>
      </c>
      <c r="G2713" s="1" t="s">
        <v>176</v>
      </c>
    </row>
    <row r="2714" spans="1:7" x14ac:dyDescent="0.25">
      <c r="A2714" s="1" t="s">
        <v>173</v>
      </c>
      <c r="B2714" s="1" t="s">
        <v>382</v>
      </c>
      <c r="C2714" s="1" t="s">
        <v>1556</v>
      </c>
      <c r="D2714" s="1" t="s">
        <v>29</v>
      </c>
      <c r="E2714" s="1" t="s">
        <v>30</v>
      </c>
      <c r="F2714" s="1" t="s">
        <v>41</v>
      </c>
      <c r="G2714" s="1" t="s">
        <v>176</v>
      </c>
    </row>
    <row r="2715" spans="1:7" x14ac:dyDescent="0.25">
      <c r="A2715" s="1" t="s">
        <v>173</v>
      </c>
      <c r="B2715" s="1" t="s">
        <v>382</v>
      </c>
      <c r="C2715" s="1" t="s">
        <v>1557</v>
      </c>
      <c r="D2715" s="1" t="s">
        <v>29</v>
      </c>
      <c r="E2715" s="1" t="s">
        <v>30</v>
      </c>
      <c r="F2715" s="1" t="s">
        <v>41</v>
      </c>
      <c r="G2715" s="1" t="s">
        <v>176</v>
      </c>
    </row>
    <row r="2716" spans="1:7" x14ac:dyDescent="0.25">
      <c r="A2716" s="1" t="s">
        <v>173</v>
      </c>
      <c r="B2716" s="1" t="s">
        <v>382</v>
      </c>
      <c r="C2716" s="1" t="s">
        <v>1558</v>
      </c>
      <c r="D2716" s="1" t="s">
        <v>29</v>
      </c>
      <c r="E2716" s="1" t="s">
        <v>30</v>
      </c>
      <c r="F2716" s="1" t="s">
        <v>41</v>
      </c>
      <c r="G2716" s="1" t="s">
        <v>176</v>
      </c>
    </row>
    <row r="2717" spans="1:7" x14ac:dyDescent="0.25">
      <c r="A2717" s="1" t="s">
        <v>173</v>
      </c>
      <c r="B2717" s="1" t="s">
        <v>382</v>
      </c>
      <c r="C2717" s="1" t="s">
        <v>1559</v>
      </c>
      <c r="D2717" s="1" t="s">
        <v>29</v>
      </c>
      <c r="E2717" s="1" t="s">
        <v>30</v>
      </c>
      <c r="F2717" s="1" t="s">
        <v>41</v>
      </c>
      <c r="G2717" s="1" t="s">
        <v>176</v>
      </c>
    </row>
    <row r="2718" spans="1:7" x14ac:dyDescent="0.25">
      <c r="A2718" s="1" t="s">
        <v>173</v>
      </c>
      <c r="B2718" s="1" t="s">
        <v>382</v>
      </c>
      <c r="C2718" s="1" t="s">
        <v>1560</v>
      </c>
      <c r="D2718" s="1" t="s">
        <v>29</v>
      </c>
      <c r="E2718" s="1" t="s">
        <v>30</v>
      </c>
      <c r="F2718" s="1" t="s">
        <v>41</v>
      </c>
      <c r="G2718" s="1" t="s">
        <v>176</v>
      </c>
    </row>
    <row r="2719" spans="1:7" x14ac:dyDescent="0.25">
      <c r="A2719" s="1" t="s">
        <v>173</v>
      </c>
      <c r="B2719" s="1" t="s">
        <v>382</v>
      </c>
      <c r="C2719" s="1" t="s">
        <v>1561</v>
      </c>
      <c r="D2719" s="1" t="s">
        <v>29</v>
      </c>
      <c r="E2719" s="1" t="s">
        <v>30</v>
      </c>
      <c r="F2719" s="1" t="s">
        <v>41</v>
      </c>
      <c r="G2719" s="1" t="s">
        <v>176</v>
      </c>
    </row>
    <row r="2720" spans="1:7" x14ac:dyDescent="0.25">
      <c r="A2720" s="1" t="s">
        <v>173</v>
      </c>
      <c r="B2720" s="1" t="s">
        <v>382</v>
      </c>
      <c r="C2720" s="1" t="s">
        <v>1562</v>
      </c>
      <c r="D2720" s="1" t="s">
        <v>29</v>
      </c>
      <c r="E2720" s="1" t="s">
        <v>30</v>
      </c>
      <c r="F2720" s="1" t="s">
        <v>41</v>
      </c>
      <c r="G2720" s="1" t="s">
        <v>176</v>
      </c>
    </row>
    <row r="2721" spans="1:7" x14ac:dyDescent="0.25">
      <c r="A2721" s="1" t="s">
        <v>173</v>
      </c>
      <c r="B2721" s="1" t="s">
        <v>382</v>
      </c>
      <c r="C2721" s="1" t="s">
        <v>1563</v>
      </c>
      <c r="D2721" s="1" t="s">
        <v>29</v>
      </c>
      <c r="E2721" s="1" t="s">
        <v>30</v>
      </c>
      <c r="F2721" s="1" t="s">
        <v>41</v>
      </c>
      <c r="G2721" s="1" t="s">
        <v>176</v>
      </c>
    </row>
    <row r="2722" spans="1:7" x14ac:dyDescent="0.25">
      <c r="A2722" s="1" t="s">
        <v>173</v>
      </c>
      <c r="B2722" s="1" t="s">
        <v>382</v>
      </c>
      <c r="C2722" s="1" t="s">
        <v>1564</v>
      </c>
      <c r="D2722" s="1" t="s">
        <v>29</v>
      </c>
      <c r="E2722" s="1" t="s">
        <v>30</v>
      </c>
      <c r="F2722" s="1" t="s">
        <v>41</v>
      </c>
      <c r="G2722" s="1" t="s">
        <v>176</v>
      </c>
    </row>
    <row r="2723" spans="1:7" x14ac:dyDescent="0.25">
      <c r="A2723" s="1" t="s">
        <v>173</v>
      </c>
      <c r="B2723" s="1" t="s">
        <v>382</v>
      </c>
      <c r="C2723" s="1" t="s">
        <v>1565</v>
      </c>
      <c r="D2723" s="1" t="s">
        <v>29</v>
      </c>
      <c r="E2723" s="1" t="s">
        <v>30</v>
      </c>
      <c r="F2723" s="1" t="s">
        <v>41</v>
      </c>
      <c r="G2723" s="1" t="s">
        <v>176</v>
      </c>
    </row>
    <row r="2724" spans="1:7" x14ac:dyDescent="0.25">
      <c r="A2724" s="1" t="s">
        <v>173</v>
      </c>
      <c r="B2724" s="1" t="s">
        <v>382</v>
      </c>
      <c r="C2724" s="1" t="s">
        <v>1566</v>
      </c>
      <c r="D2724" s="1" t="s">
        <v>29</v>
      </c>
      <c r="E2724" s="1" t="s">
        <v>30</v>
      </c>
      <c r="F2724" s="1" t="s">
        <v>41</v>
      </c>
      <c r="G2724" s="1" t="s">
        <v>176</v>
      </c>
    </row>
    <row r="2725" spans="1:7" x14ac:dyDescent="0.25">
      <c r="A2725" s="1" t="s">
        <v>173</v>
      </c>
      <c r="B2725" s="1" t="s">
        <v>382</v>
      </c>
      <c r="C2725" s="1" t="s">
        <v>1567</v>
      </c>
      <c r="D2725" s="1" t="s">
        <v>29</v>
      </c>
      <c r="E2725" s="1" t="s">
        <v>30</v>
      </c>
      <c r="F2725" s="1" t="s">
        <v>41</v>
      </c>
      <c r="G2725" s="1" t="s">
        <v>176</v>
      </c>
    </row>
    <row r="2726" spans="1:7" x14ac:dyDescent="0.25">
      <c r="A2726" s="1" t="s">
        <v>173</v>
      </c>
      <c r="B2726" s="1" t="s">
        <v>382</v>
      </c>
      <c r="C2726" s="1" t="s">
        <v>1568</v>
      </c>
      <c r="D2726" s="1" t="s">
        <v>29</v>
      </c>
      <c r="E2726" s="1" t="s">
        <v>30</v>
      </c>
      <c r="F2726" s="1" t="s">
        <v>41</v>
      </c>
      <c r="G2726" s="1" t="s">
        <v>176</v>
      </c>
    </row>
    <row r="2727" spans="1:7" x14ac:dyDescent="0.25">
      <c r="A2727" s="1" t="s">
        <v>173</v>
      </c>
      <c r="B2727" s="1" t="s">
        <v>382</v>
      </c>
      <c r="C2727" s="1" t="s">
        <v>1569</v>
      </c>
      <c r="D2727" s="1" t="s">
        <v>29</v>
      </c>
      <c r="E2727" s="1" t="s">
        <v>30</v>
      </c>
      <c r="F2727" s="1" t="s">
        <v>41</v>
      </c>
      <c r="G2727" s="1" t="s">
        <v>176</v>
      </c>
    </row>
    <row r="2728" spans="1:7" x14ac:dyDescent="0.25">
      <c r="A2728" s="1" t="s">
        <v>173</v>
      </c>
      <c r="B2728" s="1" t="s">
        <v>382</v>
      </c>
      <c r="C2728" s="1" t="s">
        <v>1013</v>
      </c>
      <c r="D2728" s="1" t="s">
        <v>29</v>
      </c>
      <c r="E2728" s="1" t="s">
        <v>30</v>
      </c>
      <c r="F2728" s="1" t="s">
        <v>41</v>
      </c>
      <c r="G2728" s="1" t="s">
        <v>176</v>
      </c>
    </row>
    <row r="2729" spans="1:7" x14ac:dyDescent="0.25">
      <c r="A2729" s="1" t="s">
        <v>173</v>
      </c>
      <c r="B2729" s="1" t="s">
        <v>382</v>
      </c>
      <c r="C2729" s="1" t="s">
        <v>1014</v>
      </c>
      <c r="D2729" s="1" t="s">
        <v>29</v>
      </c>
      <c r="E2729" s="1" t="s">
        <v>30</v>
      </c>
      <c r="F2729" s="1" t="s">
        <v>41</v>
      </c>
      <c r="G2729" s="1" t="s">
        <v>176</v>
      </c>
    </row>
    <row r="2730" spans="1:7" x14ac:dyDescent="0.25">
      <c r="A2730" s="1" t="s">
        <v>173</v>
      </c>
      <c r="B2730" s="1" t="s">
        <v>382</v>
      </c>
      <c r="C2730" s="1" t="s">
        <v>1015</v>
      </c>
      <c r="D2730" s="1" t="s">
        <v>29</v>
      </c>
      <c r="E2730" s="1" t="s">
        <v>30</v>
      </c>
      <c r="F2730" s="1" t="s">
        <v>41</v>
      </c>
      <c r="G2730" s="1" t="s">
        <v>176</v>
      </c>
    </row>
    <row r="2731" spans="1:7" x14ac:dyDescent="0.25">
      <c r="A2731" s="1" t="s">
        <v>173</v>
      </c>
      <c r="B2731" s="1" t="s">
        <v>382</v>
      </c>
      <c r="C2731" s="1" t="s">
        <v>1016</v>
      </c>
      <c r="D2731" s="1" t="s">
        <v>29</v>
      </c>
      <c r="E2731" s="1" t="s">
        <v>30</v>
      </c>
      <c r="F2731" s="1" t="s">
        <v>41</v>
      </c>
      <c r="G2731" s="1" t="s">
        <v>176</v>
      </c>
    </row>
    <row r="2732" spans="1:7" x14ac:dyDescent="0.25">
      <c r="A2732" s="1" t="s">
        <v>173</v>
      </c>
      <c r="B2732" s="1" t="s">
        <v>382</v>
      </c>
      <c r="C2732" s="1" t="s">
        <v>1017</v>
      </c>
      <c r="D2732" s="1" t="s">
        <v>29</v>
      </c>
      <c r="E2732" s="1" t="s">
        <v>30</v>
      </c>
      <c r="F2732" s="1" t="s">
        <v>41</v>
      </c>
      <c r="G2732" s="1" t="s">
        <v>176</v>
      </c>
    </row>
    <row r="2733" spans="1:7" x14ac:dyDescent="0.25">
      <c r="A2733" s="1" t="s">
        <v>173</v>
      </c>
      <c r="B2733" s="1" t="s">
        <v>382</v>
      </c>
      <c r="C2733" s="1" t="s">
        <v>1018</v>
      </c>
      <c r="D2733" s="1" t="s">
        <v>29</v>
      </c>
      <c r="E2733" s="1" t="s">
        <v>30</v>
      </c>
      <c r="F2733" s="1" t="s">
        <v>41</v>
      </c>
      <c r="G2733" s="1" t="s">
        <v>176</v>
      </c>
    </row>
    <row r="2734" spans="1:7" x14ac:dyDescent="0.25">
      <c r="A2734" s="1" t="s">
        <v>173</v>
      </c>
      <c r="B2734" s="1" t="s">
        <v>382</v>
      </c>
      <c r="C2734" s="1" t="s">
        <v>1019</v>
      </c>
      <c r="D2734" s="1" t="s">
        <v>29</v>
      </c>
      <c r="E2734" s="1" t="s">
        <v>30</v>
      </c>
      <c r="F2734" s="1" t="s">
        <v>41</v>
      </c>
      <c r="G2734" s="1" t="s">
        <v>176</v>
      </c>
    </row>
    <row r="2735" spans="1:7" x14ac:dyDescent="0.25">
      <c r="A2735" s="1" t="s">
        <v>173</v>
      </c>
      <c r="B2735" s="1" t="s">
        <v>382</v>
      </c>
      <c r="C2735" s="1" t="s">
        <v>1020</v>
      </c>
      <c r="D2735" s="1" t="s">
        <v>29</v>
      </c>
      <c r="E2735" s="1" t="s">
        <v>30</v>
      </c>
      <c r="F2735" s="1" t="s">
        <v>41</v>
      </c>
      <c r="G2735" s="1" t="s">
        <v>176</v>
      </c>
    </row>
    <row r="2736" spans="1:7" x14ac:dyDescent="0.25">
      <c r="A2736" s="1" t="s">
        <v>173</v>
      </c>
      <c r="B2736" s="1" t="s">
        <v>382</v>
      </c>
      <c r="C2736" s="1" t="s">
        <v>1021</v>
      </c>
      <c r="D2736" s="1" t="s">
        <v>29</v>
      </c>
      <c r="E2736" s="1" t="s">
        <v>30</v>
      </c>
      <c r="F2736" s="1" t="s">
        <v>41</v>
      </c>
      <c r="G2736" s="1" t="s">
        <v>176</v>
      </c>
    </row>
    <row r="2737" spans="1:7" x14ac:dyDescent="0.25">
      <c r="A2737" s="1" t="s">
        <v>173</v>
      </c>
      <c r="B2737" s="1" t="s">
        <v>382</v>
      </c>
      <c r="C2737" s="1" t="s">
        <v>1022</v>
      </c>
      <c r="D2737" s="1" t="s">
        <v>29</v>
      </c>
      <c r="E2737" s="1" t="s">
        <v>30</v>
      </c>
      <c r="F2737" s="1" t="s">
        <v>41</v>
      </c>
      <c r="G2737" s="1" t="s">
        <v>176</v>
      </c>
    </row>
    <row r="2738" spans="1:7" x14ac:dyDescent="0.25">
      <c r="A2738" s="1" t="s">
        <v>173</v>
      </c>
      <c r="B2738" s="1" t="s">
        <v>382</v>
      </c>
      <c r="C2738" s="1" t="s">
        <v>1023</v>
      </c>
      <c r="D2738" s="1" t="s">
        <v>29</v>
      </c>
      <c r="E2738" s="1" t="s">
        <v>30</v>
      </c>
      <c r="F2738" s="1" t="s">
        <v>41</v>
      </c>
      <c r="G2738" s="1" t="s">
        <v>176</v>
      </c>
    </row>
    <row r="2739" spans="1:7" x14ac:dyDescent="0.25">
      <c r="A2739" s="1" t="s">
        <v>173</v>
      </c>
      <c r="B2739" s="1" t="s">
        <v>382</v>
      </c>
      <c r="C2739" s="1" t="s">
        <v>1024</v>
      </c>
      <c r="D2739" s="1" t="s">
        <v>29</v>
      </c>
      <c r="E2739" s="1" t="s">
        <v>30</v>
      </c>
      <c r="F2739" s="1" t="s">
        <v>41</v>
      </c>
      <c r="G2739" s="1" t="s">
        <v>176</v>
      </c>
    </row>
    <row r="2740" spans="1:7" x14ac:dyDescent="0.25">
      <c r="A2740" s="1" t="s">
        <v>173</v>
      </c>
      <c r="B2740" s="1" t="s">
        <v>382</v>
      </c>
      <c r="C2740" s="1" t="s">
        <v>1025</v>
      </c>
      <c r="D2740" s="1" t="s">
        <v>29</v>
      </c>
      <c r="E2740" s="1" t="s">
        <v>30</v>
      </c>
      <c r="F2740" s="1" t="s">
        <v>41</v>
      </c>
      <c r="G2740" s="1" t="s">
        <v>176</v>
      </c>
    </row>
    <row r="2741" spans="1:7" x14ac:dyDescent="0.25">
      <c r="A2741" s="1" t="s">
        <v>173</v>
      </c>
      <c r="B2741" s="1" t="s">
        <v>382</v>
      </c>
      <c r="C2741" s="1" t="s">
        <v>1026</v>
      </c>
      <c r="D2741" s="1" t="s">
        <v>29</v>
      </c>
      <c r="E2741" s="1" t="s">
        <v>30</v>
      </c>
      <c r="F2741" s="1" t="s">
        <v>41</v>
      </c>
      <c r="G2741" s="1" t="s">
        <v>176</v>
      </c>
    </row>
    <row r="2742" spans="1:7" x14ac:dyDescent="0.25">
      <c r="A2742" s="1" t="s">
        <v>173</v>
      </c>
      <c r="B2742" s="1" t="s">
        <v>382</v>
      </c>
      <c r="C2742" s="1" t="s">
        <v>1027</v>
      </c>
      <c r="D2742" s="1" t="s">
        <v>29</v>
      </c>
      <c r="E2742" s="1" t="s">
        <v>30</v>
      </c>
      <c r="F2742" s="1" t="s">
        <v>41</v>
      </c>
      <c r="G2742" s="1" t="s">
        <v>176</v>
      </c>
    </row>
    <row r="2743" spans="1:7" x14ac:dyDescent="0.25">
      <c r="A2743" s="1" t="s">
        <v>173</v>
      </c>
      <c r="B2743" s="1" t="s">
        <v>382</v>
      </c>
      <c r="C2743" s="1" t="s">
        <v>1028</v>
      </c>
      <c r="D2743" s="1" t="s">
        <v>29</v>
      </c>
      <c r="E2743" s="1" t="s">
        <v>30</v>
      </c>
      <c r="F2743" s="1" t="s">
        <v>41</v>
      </c>
      <c r="G2743" s="1" t="s">
        <v>176</v>
      </c>
    </row>
    <row r="2744" spans="1:7" x14ac:dyDescent="0.25">
      <c r="A2744" s="1" t="s">
        <v>173</v>
      </c>
      <c r="B2744" s="1" t="s">
        <v>382</v>
      </c>
      <c r="C2744" s="1" t="s">
        <v>1029</v>
      </c>
      <c r="D2744" s="1" t="s">
        <v>29</v>
      </c>
      <c r="E2744" s="1" t="s">
        <v>30</v>
      </c>
      <c r="F2744" s="1" t="s">
        <v>41</v>
      </c>
      <c r="G2744" s="1" t="s">
        <v>176</v>
      </c>
    </row>
    <row r="2745" spans="1:7" x14ac:dyDescent="0.25">
      <c r="A2745" s="1" t="s">
        <v>173</v>
      </c>
      <c r="B2745" s="1" t="s">
        <v>382</v>
      </c>
      <c r="C2745" s="1" t="s">
        <v>1030</v>
      </c>
      <c r="D2745" s="1" t="s">
        <v>29</v>
      </c>
      <c r="E2745" s="1" t="s">
        <v>30</v>
      </c>
      <c r="F2745" s="1" t="s">
        <v>41</v>
      </c>
      <c r="G2745" s="1" t="s">
        <v>176</v>
      </c>
    </row>
    <row r="2746" spans="1:7" x14ac:dyDescent="0.25">
      <c r="A2746" s="1" t="s">
        <v>173</v>
      </c>
      <c r="B2746" s="1" t="s">
        <v>382</v>
      </c>
      <c r="C2746" s="1" t="s">
        <v>1031</v>
      </c>
      <c r="D2746" s="1" t="s">
        <v>29</v>
      </c>
      <c r="E2746" s="1" t="s">
        <v>30</v>
      </c>
      <c r="F2746" s="1" t="s">
        <v>41</v>
      </c>
      <c r="G2746" s="1" t="s">
        <v>176</v>
      </c>
    </row>
    <row r="2747" spans="1:7" x14ac:dyDescent="0.25">
      <c r="A2747" s="1" t="s">
        <v>173</v>
      </c>
      <c r="B2747" s="1" t="s">
        <v>382</v>
      </c>
      <c r="C2747" s="1" t="s">
        <v>1032</v>
      </c>
      <c r="D2747" s="1" t="s">
        <v>29</v>
      </c>
      <c r="E2747" s="1" t="s">
        <v>30</v>
      </c>
      <c r="F2747" s="1" t="s">
        <v>41</v>
      </c>
      <c r="G2747" s="1" t="s">
        <v>176</v>
      </c>
    </row>
    <row r="2748" spans="1:7" x14ac:dyDescent="0.25">
      <c r="A2748" s="1" t="s">
        <v>173</v>
      </c>
      <c r="B2748" s="1" t="s">
        <v>382</v>
      </c>
      <c r="C2748" s="1" t="s">
        <v>1033</v>
      </c>
      <c r="D2748" s="1" t="s">
        <v>29</v>
      </c>
      <c r="E2748" s="1" t="s">
        <v>30</v>
      </c>
      <c r="F2748" s="1" t="s">
        <v>41</v>
      </c>
      <c r="G2748" s="1" t="s">
        <v>176</v>
      </c>
    </row>
    <row r="2749" spans="1:7" x14ac:dyDescent="0.25">
      <c r="A2749" s="1" t="s">
        <v>173</v>
      </c>
      <c r="B2749" s="1" t="s">
        <v>382</v>
      </c>
      <c r="C2749" s="1" t="s">
        <v>1035</v>
      </c>
      <c r="D2749" s="1" t="s">
        <v>29</v>
      </c>
      <c r="E2749" s="1" t="s">
        <v>30</v>
      </c>
      <c r="F2749" s="1" t="s">
        <v>41</v>
      </c>
      <c r="G2749" s="1" t="s">
        <v>176</v>
      </c>
    </row>
    <row r="2750" spans="1:7" x14ac:dyDescent="0.25">
      <c r="A2750" s="1" t="s">
        <v>173</v>
      </c>
      <c r="B2750" s="1" t="s">
        <v>382</v>
      </c>
      <c r="C2750" s="1" t="s">
        <v>1036</v>
      </c>
      <c r="D2750" s="1" t="s">
        <v>29</v>
      </c>
      <c r="E2750" s="1" t="s">
        <v>30</v>
      </c>
      <c r="F2750" s="1" t="s">
        <v>41</v>
      </c>
      <c r="G2750" s="1" t="s">
        <v>176</v>
      </c>
    </row>
    <row r="2751" spans="1:7" x14ac:dyDescent="0.25">
      <c r="A2751" s="1" t="s">
        <v>173</v>
      </c>
      <c r="B2751" s="1" t="s">
        <v>382</v>
      </c>
      <c r="C2751" s="1" t="s">
        <v>1037</v>
      </c>
      <c r="D2751" s="1" t="s">
        <v>29</v>
      </c>
      <c r="E2751" s="1" t="s">
        <v>30</v>
      </c>
      <c r="F2751" s="1" t="s">
        <v>41</v>
      </c>
      <c r="G2751" s="1" t="s">
        <v>176</v>
      </c>
    </row>
    <row r="2752" spans="1:7" x14ac:dyDescent="0.25">
      <c r="A2752" s="1" t="s">
        <v>173</v>
      </c>
      <c r="B2752" s="1" t="s">
        <v>382</v>
      </c>
      <c r="C2752" s="1" t="s">
        <v>1038</v>
      </c>
      <c r="D2752" s="1" t="s">
        <v>29</v>
      </c>
      <c r="E2752" s="1" t="s">
        <v>30</v>
      </c>
      <c r="F2752" s="1" t="s">
        <v>41</v>
      </c>
      <c r="G2752" s="1" t="s">
        <v>176</v>
      </c>
    </row>
    <row r="2753" spans="1:7" x14ac:dyDescent="0.25">
      <c r="A2753" s="1" t="s">
        <v>173</v>
      </c>
      <c r="B2753" s="1" t="s">
        <v>382</v>
      </c>
      <c r="C2753" s="1" t="s">
        <v>1039</v>
      </c>
      <c r="D2753" s="1" t="s">
        <v>29</v>
      </c>
      <c r="E2753" s="1" t="s">
        <v>30</v>
      </c>
      <c r="F2753" s="1" t="s">
        <v>41</v>
      </c>
      <c r="G2753" s="1" t="s">
        <v>176</v>
      </c>
    </row>
    <row r="2754" spans="1:7" x14ac:dyDescent="0.25">
      <c r="A2754" s="1" t="s">
        <v>173</v>
      </c>
      <c r="B2754" s="1" t="s">
        <v>382</v>
      </c>
      <c r="C2754" s="1" t="s">
        <v>1040</v>
      </c>
      <c r="D2754" s="1" t="s">
        <v>29</v>
      </c>
      <c r="E2754" s="1" t="s">
        <v>30</v>
      </c>
      <c r="F2754" s="1" t="s">
        <v>41</v>
      </c>
      <c r="G2754" s="1" t="s">
        <v>176</v>
      </c>
    </row>
    <row r="2755" spans="1:7" x14ac:dyDescent="0.25">
      <c r="A2755" s="1" t="s">
        <v>173</v>
      </c>
      <c r="B2755" s="1" t="s">
        <v>382</v>
      </c>
      <c r="C2755" s="1" t="s">
        <v>1041</v>
      </c>
      <c r="D2755" s="1" t="s">
        <v>29</v>
      </c>
      <c r="E2755" s="1" t="s">
        <v>30</v>
      </c>
      <c r="F2755" s="1" t="s">
        <v>41</v>
      </c>
      <c r="G2755" s="1" t="s">
        <v>176</v>
      </c>
    </row>
    <row r="2756" spans="1:7" x14ac:dyDescent="0.25">
      <c r="A2756" s="1" t="s">
        <v>173</v>
      </c>
      <c r="B2756" s="1" t="s">
        <v>382</v>
      </c>
      <c r="C2756" s="1" t="s">
        <v>1042</v>
      </c>
      <c r="D2756" s="1" t="s">
        <v>29</v>
      </c>
      <c r="E2756" s="1" t="s">
        <v>30</v>
      </c>
      <c r="F2756" s="1" t="s">
        <v>41</v>
      </c>
      <c r="G2756" s="1" t="s">
        <v>176</v>
      </c>
    </row>
    <row r="2757" spans="1:7" x14ac:dyDescent="0.25">
      <c r="A2757" s="1" t="s">
        <v>173</v>
      </c>
      <c r="B2757" s="1" t="s">
        <v>382</v>
      </c>
      <c r="C2757" s="1" t="s">
        <v>1043</v>
      </c>
      <c r="D2757" s="1" t="s">
        <v>29</v>
      </c>
      <c r="E2757" s="1" t="s">
        <v>30</v>
      </c>
      <c r="F2757" s="1" t="s">
        <v>41</v>
      </c>
      <c r="G2757" s="1" t="s">
        <v>176</v>
      </c>
    </row>
    <row r="2758" spans="1:7" x14ac:dyDescent="0.25">
      <c r="A2758" s="1" t="s">
        <v>173</v>
      </c>
      <c r="B2758" s="1" t="s">
        <v>382</v>
      </c>
      <c r="C2758" s="1" t="s">
        <v>1044</v>
      </c>
      <c r="D2758" s="1" t="s">
        <v>29</v>
      </c>
      <c r="E2758" s="1" t="s">
        <v>30</v>
      </c>
      <c r="F2758" s="1" t="s">
        <v>41</v>
      </c>
      <c r="G2758" s="1" t="s">
        <v>176</v>
      </c>
    </row>
    <row r="2759" spans="1:7" x14ac:dyDescent="0.25">
      <c r="A2759" s="1" t="s">
        <v>173</v>
      </c>
      <c r="B2759" s="1" t="s">
        <v>382</v>
      </c>
      <c r="C2759" s="1" t="s">
        <v>1045</v>
      </c>
      <c r="D2759" s="1" t="s">
        <v>29</v>
      </c>
      <c r="E2759" s="1" t="s">
        <v>30</v>
      </c>
      <c r="F2759" s="1" t="s">
        <v>41</v>
      </c>
      <c r="G2759" s="1" t="s">
        <v>176</v>
      </c>
    </row>
    <row r="2760" spans="1:7" x14ac:dyDescent="0.25">
      <c r="A2760" s="1" t="s">
        <v>173</v>
      </c>
      <c r="B2760" s="1" t="s">
        <v>382</v>
      </c>
      <c r="C2760" s="1" t="s">
        <v>1582</v>
      </c>
      <c r="D2760" s="1" t="s">
        <v>29</v>
      </c>
      <c r="E2760" s="1" t="s">
        <v>30</v>
      </c>
      <c r="F2760" s="1" t="s">
        <v>41</v>
      </c>
      <c r="G2760" s="1" t="s">
        <v>176</v>
      </c>
    </row>
    <row r="2761" spans="1:7" x14ac:dyDescent="0.25">
      <c r="A2761" s="1" t="s">
        <v>173</v>
      </c>
      <c r="B2761" s="1" t="s">
        <v>382</v>
      </c>
      <c r="C2761" s="1" t="s">
        <v>1046</v>
      </c>
      <c r="D2761" s="1" t="s">
        <v>29</v>
      </c>
      <c r="E2761" s="1" t="s">
        <v>30</v>
      </c>
      <c r="F2761" s="1" t="s">
        <v>41</v>
      </c>
      <c r="G2761" s="1" t="s">
        <v>176</v>
      </c>
    </row>
    <row r="2762" spans="1:7" x14ac:dyDescent="0.25">
      <c r="A2762" s="1" t="s">
        <v>173</v>
      </c>
      <c r="B2762" s="1" t="s">
        <v>382</v>
      </c>
      <c r="C2762" s="1" t="s">
        <v>1047</v>
      </c>
      <c r="D2762" s="1" t="s">
        <v>29</v>
      </c>
      <c r="E2762" s="1" t="s">
        <v>30</v>
      </c>
      <c r="F2762" s="1" t="s">
        <v>41</v>
      </c>
      <c r="G2762" s="1" t="s">
        <v>176</v>
      </c>
    </row>
    <row r="2763" spans="1:7" x14ac:dyDescent="0.25">
      <c r="A2763" s="1" t="s">
        <v>173</v>
      </c>
      <c r="B2763" s="1" t="s">
        <v>382</v>
      </c>
      <c r="C2763" s="1" t="s">
        <v>1048</v>
      </c>
      <c r="D2763" s="1" t="s">
        <v>29</v>
      </c>
      <c r="E2763" s="1" t="s">
        <v>30</v>
      </c>
      <c r="F2763" s="1" t="s">
        <v>41</v>
      </c>
      <c r="G2763" s="1" t="s">
        <v>176</v>
      </c>
    </row>
    <row r="2764" spans="1:7" x14ac:dyDescent="0.25">
      <c r="A2764" s="1" t="s">
        <v>173</v>
      </c>
      <c r="B2764" s="1" t="s">
        <v>382</v>
      </c>
      <c r="C2764" s="1" t="s">
        <v>1049</v>
      </c>
      <c r="D2764" s="1" t="s">
        <v>29</v>
      </c>
      <c r="E2764" s="1" t="s">
        <v>30</v>
      </c>
      <c r="F2764" s="1" t="s">
        <v>41</v>
      </c>
      <c r="G2764" s="1" t="s">
        <v>176</v>
      </c>
    </row>
    <row r="2765" spans="1:7" x14ac:dyDescent="0.25">
      <c r="A2765" s="1" t="s">
        <v>173</v>
      </c>
      <c r="B2765" s="1" t="s">
        <v>382</v>
      </c>
      <c r="C2765" s="1" t="s">
        <v>1050</v>
      </c>
      <c r="D2765" s="1" t="s">
        <v>29</v>
      </c>
      <c r="E2765" s="1" t="s">
        <v>30</v>
      </c>
      <c r="F2765" s="1" t="s">
        <v>41</v>
      </c>
      <c r="G2765" s="1" t="s">
        <v>176</v>
      </c>
    </row>
    <row r="2766" spans="1:7" x14ac:dyDescent="0.25">
      <c r="A2766" s="1" t="s">
        <v>173</v>
      </c>
      <c r="B2766" s="1" t="s">
        <v>382</v>
      </c>
      <c r="C2766" s="1" t="s">
        <v>1051</v>
      </c>
      <c r="D2766" s="1" t="s">
        <v>29</v>
      </c>
      <c r="E2766" s="1" t="s">
        <v>30</v>
      </c>
      <c r="F2766" s="1" t="s">
        <v>41</v>
      </c>
      <c r="G2766" s="1" t="s">
        <v>176</v>
      </c>
    </row>
    <row r="2767" spans="1:7" x14ac:dyDescent="0.25">
      <c r="A2767" s="1" t="s">
        <v>173</v>
      </c>
      <c r="B2767" s="1" t="s">
        <v>382</v>
      </c>
      <c r="C2767" s="1" t="s">
        <v>1052</v>
      </c>
      <c r="D2767" s="1" t="s">
        <v>29</v>
      </c>
      <c r="E2767" s="1" t="s">
        <v>30</v>
      </c>
      <c r="F2767" s="1" t="s">
        <v>41</v>
      </c>
      <c r="G2767" s="1" t="s">
        <v>176</v>
      </c>
    </row>
    <row r="2768" spans="1:7" x14ac:dyDescent="0.25">
      <c r="A2768" s="1" t="s">
        <v>173</v>
      </c>
      <c r="B2768" s="1" t="s">
        <v>382</v>
      </c>
      <c r="C2768" s="1" t="s">
        <v>1053</v>
      </c>
      <c r="D2768" s="1" t="s">
        <v>29</v>
      </c>
      <c r="E2768" s="1" t="s">
        <v>30</v>
      </c>
      <c r="F2768" s="1" t="s">
        <v>41</v>
      </c>
      <c r="G2768" s="1" t="s">
        <v>176</v>
      </c>
    </row>
    <row r="2769" spans="1:7" x14ac:dyDescent="0.25">
      <c r="A2769" s="1" t="s">
        <v>173</v>
      </c>
      <c r="B2769" s="1" t="s">
        <v>382</v>
      </c>
      <c r="C2769" s="1" t="s">
        <v>1054</v>
      </c>
      <c r="D2769" s="1" t="s">
        <v>29</v>
      </c>
      <c r="E2769" s="1" t="s">
        <v>30</v>
      </c>
      <c r="F2769" s="1" t="s">
        <v>41</v>
      </c>
      <c r="G2769" s="1" t="s">
        <v>176</v>
      </c>
    </row>
    <row r="2770" spans="1:7" x14ac:dyDescent="0.25">
      <c r="A2770" s="1" t="s">
        <v>173</v>
      </c>
      <c r="B2770" s="1" t="s">
        <v>382</v>
      </c>
      <c r="C2770" s="1" t="s">
        <v>1601</v>
      </c>
      <c r="D2770" s="1" t="s">
        <v>29</v>
      </c>
      <c r="E2770" s="1" t="s">
        <v>30</v>
      </c>
      <c r="F2770" s="1" t="s">
        <v>41</v>
      </c>
      <c r="G2770" s="1" t="s">
        <v>176</v>
      </c>
    </row>
    <row r="2771" spans="1:7" x14ac:dyDescent="0.25">
      <c r="A2771" s="1" t="s">
        <v>173</v>
      </c>
      <c r="B2771" s="1" t="s">
        <v>382</v>
      </c>
      <c r="C2771" s="1" t="s">
        <v>1055</v>
      </c>
      <c r="D2771" s="1" t="s">
        <v>29</v>
      </c>
      <c r="E2771" s="1" t="s">
        <v>30</v>
      </c>
      <c r="F2771" s="1" t="s">
        <v>41</v>
      </c>
      <c r="G2771" s="1" t="s">
        <v>176</v>
      </c>
    </row>
    <row r="2772" spans="1:7" x14ac:dyDescent="0.25">
      <c r="A2772" s="1" t="s">
        <v>173</v>
      </c>
      <c r="B2772" s="1" t="s">
        <v>382</v>
      </c>
      <c r="C2772" s="1" t="s">
        <v>1056</v>
      </c>
      <c r="D2772" s="1" t="s">
        <v>29</v>
      </c>
      <c r="E2772" s="1" t="s">
        <v>30</v>
      </c>
      <c r="F2772" s="1" t="s">
        <v>41</v>
      </c>
      <c r="G2772" s="1" t="s">
        <v>176</v>
      </c>
    </row>
    <row r="2773" spans="1:7" x14ac:dyDescent="0.25">
      <c r="A2773" s="1" t="s">
        <v>173</v>
      </c>
      <c r="B2773" s="1" t="s">
        <v>382</v>
      </c>
      <c r="C2773" s="1" t="s">
        <v>1057</v>
      </c>
      <c r="D2773" s="1" t="s">
        <v>29</v>
      </c>
      <c r="E2773" s="1" t="s">
        <v>30</v>
      </c>
      <c r="F2773" s="1" t="s">
        <v>41</v>
      </c>
      <c r="G2773" s="1" t="s">
        <v>176</v>
      </c>
    </row>
    <row r="2774" spans="1:7" x14ac:dyDescent="0.25">
      <c r="A2774" s="1" t="s">
        <v>173</v>
      </c>
      <c r="B2774" s="1" t="s">
        <v>382</v>
      </c>
      <c r="C2774" s="1" t="s">
        <v>1058</v>
      </c>
      <c r="D2774" s="1" t="s">
        <v>29</v>
      </c>
      <c r="E2774" s="1" t="s">
        <v>30</v>
      </c>
      <c r="F2774" s="1" t="s">
        <v>41</v>
      </c>
      <c r="G2774" s="1" t="s">
        <v>176</v>
      </c>
    </row>
    <row r="2775" spans="1:7" x14ac:dyDescent="0.25">
      <c r="A2775" s="1" t="s">
        <v>173</v>
      </c>
      <c r="B2775" s="1" t="s">
        <v>382</v>
      </c>
      <c r="C2775" s="1" t="s">
        <v>1059</v>
      </c>
      <c r="D2775" s="1" t="s">
        <v>29</v>
      </c>
      <c r="E2775" s="1" t="s">
        <v>30</v>
      </c>
      <c r="F2775" s="1" t="s">
        <v>41</v>
      </c>
      <c r="G2775" s="1" t="s">
        <v>176</v>
      </c>
    </row>
    <row r="2776" spans="1:7" x14ac:dyDescent="0.25">
      <c r="A2776" s="1" t="s">
        <v>173</v>
      </c>
      <c r="B2776" s="1" t="s">
        <v>382</v>
      </c>
      <c r="C2776" s="1" t="s">
        <v>1060</v>
      </c>
      <c r="D2776" s="1" t="s">
        <v>29</v>
      </c>
      <c r="E2776" s="1" t="s">
        <v>30</v>
      </c>
      <c r="F2776" s="1" t="s">
        <v>41</v>
      </c>
      <c r="G2776" s="1" t="s">
        <v>176</v>
      </c>
    </row>
    <row r="2777" spans="1:7" x14ac:dyDescent="0.25">
      <c r="A2777" s="1" t="s">
        <v>173</v>
      </c>
      <c r="B2777" s="1" t="s">
        <v>382</v>
      </c>
      <c r="C2777" s="1" t="s">
        <v>1061</v>
      </c>
      <c r="D2777" s="1" t="s">
        <v>29</v>
      </c>
      <c r="E2777" s="1" t="s">
        <v>30</v>
      </c>
      <c r="F2777" s="1" t="s">
        <v>41</v>
      </c>
      <c r="G2777" s="1" t="s">
        <v>176</v>
      </c>
    </row>
    <row r="2778" spans="1:7" x14ac:dyDescent="0.25">
      <c r="A2778" s="1" t="s">
        <v>177</v>
      </c>
      <c r="B2778" s="1" t="s">
        <v>181</v>
      </c>
      <c r="C2778" s="1" t="s">
        <v>182</v>
      </c>
      <c r="D2778" s="1" t="s">
        <v>29</v>
      </c>
      <c r="E2778" s="1" t="s">
        <v>183</v>
      </c>
      <c r="F2778" s="1" t="s">
        <v>41</v>
      </c>
      <c r="G2778" s="1" t="s">
        <v>184</v>
      </c>
    </row>
    <row r="2779" spans="1:7" x14ac:dyDescent="0.25">
      <c r="A2779" s="1" t="s">
        <v>177</v>
      </c>
      <c r="B2779" s="1" t="s">
        <v>181</v>
      </c>
      <c r="C2779" s="1" t="s">
        <v>185</v>
      </c>
      <c r="D2779" s="1" t="s">
        <v>29</v>
      </c>
      <c r="E2779" s="1" t="s">
        <v>183</v>
      </c>
      <c r="F2779" s="1" t="s">
        <v>41</v>
      </c>
      <c r="G2779" s="1" t="s">
        <v>184</v>
      </c>
    </row>
    <row r="2780" spans="1:7" x14ac:dyDescent="0.25">
      <c r="A2780" s="1" t="s">
        <v>177</v>
      </c>
      <c r="B2780" s="1" t="s">
        <v>181</v>
      </c>
      <c r="C2780" s="1" t="s">
        <v>186</v>
      </c>
      <c r="D2780" s="1" t="s">
        <v>29</v>
      </c>
      <c r="E2780" s="1" t="s">
        <v>183</v>
      </c>
      <c r="F2780" s="1" t="s">
        <v>41</v>
      </c>
      <c r="G2780" s="1" t="s">
        <v>184</v>
      </c>
    </row>
    <row r="2781" spans="1:7" x14ac:dyDescent="0.25">
      <c r="A2781" s="1" t="s">
        <v>187</v>
      </c>
      <c r="B2781" s="1" t="s">
        <v>373</v>
      </c>
      <c r="C2781" s="1" t="s">
        <v>191</v>
      </c>
      <c r="D2781" s="1" t="s">
        <v>29</v>
      </c>
      <c r="E2781" s="1" t="s">
        <v>183</v>
      </c>
      <c r="F2781" s="1" t="s">
        <v>41</v>
      </c>
      <c r="G2781" s="1" t="s">
        <v>192</v>
      </c>
    </row>
    <row r="2782" spans="1:7" x14ac:dyDescent="0.25">
      <c r="A2782" s="1" t="s">
        <v>187</v>
      </c>
      <c r="B2782" s="1" t="s">
        <v>373</v>
      </c>
      <c r="C2782" s="1" t="s">
        <v>193</v>
      </c>
      <c r="D2782" s="1" t="s">
        <v>29</v>
      </c>
      <c r="E2782" s="1" t="s">
        <v>183</v>
      </c>
      <c r="F2782" s="1" t="s">
        <v>41</v>
      </c>
      <c r="G2782" s="1" t="s">
        <v>192</v>
      </c>
    </row>
    <row r="2783" spans="1:7" x14ac:dyDescent="0.25">
      <c r="A2783" s="1" t="s">
        <v>187</v>
      </c>
      <c r="B2783" s="1" t="s">
        <v>373</v>
      </c>
      <c r="C2783" s="1" t="s">
        <v>194</v>
      </c>
      <c r="D2783" s="1" t="s">
        <v>29</v>
      </c>
      <c r="E2783" s="1" t="s">
        <v>183</v>
      </c>
      <c r="F2783" s="1" t="s">
        <v>41</v>
      </c>
      <c r="G2783" s="1" t="s">
        <v>192</v>
      </c>
    </row>
    <row r="2784" spans="1:7" x14ac:dyDescent="0.25">
      <c r="A2784" s="1" t="s">
        <v>187</v>
      </c>
      <c r="B2784" s="1" t="s">
        <v>373</v>
      </c>
      <c r="C2784" s="1" t="s">
        <v>195</v>
      </c>
      <c r="D2784" s="1" t="s">
        <v>29</v>
      </c>
      <c r="E2784" s="1" t="s">
        <v>183</v>
      </c>
      <c r="F2784" s="1" t="s">
        <v>41</v>
      </c>
      <c r="G2784" s="1" t="s">
        <v>192</v>
      </c>
    </row>
    <row r="2785" spans="1:7" x14ac:dyDescent="0.25">
      <c r="A2785" s="1" t="s">
        <v>187</v>
      </c>
      <c r="B2785" s="1" t="s">
        <v>373</v>
      </c>
      <c r="C2785" s="1" t="s">
        <v>196</v>
      </c>
      <c r="D2785" s="1" t="s">
        <v>29</v>
      </c>
      <c r="E2785" s="1" t="s">
        <v>183</v>
      </c>
      <c r="F2785" s="1" t="s">
        <v>41</v>
      </c>
      <c r="G2785" s="1" t="s">
        <v>192</v>
      </c>
    </row>
    <row r="2786" spans="1:7" x14ac:dyDescent="0.25">
      <c r="A2786" s="1" t="s">
        <v>187</v>
      </c>
      <c r="B2786" s="1" t="s">
        <v>373</v>
      </c>
      <c r="C2786" s="1" t="s">
        <v>197</v>
      </c>
      <c r="D2786" s="1" t="s">
        <v>29</v>
      </c>
      <c r="E2786" s="1" t="s">
        <v>183</v>
      </c>
      <c r="F2786" s="1" t="s">
        <v>41</v>
      </c>
      <c r="G2786" s="1" t="s">
        <v>192</v>
      </c>
    </row>
    <row r="2787" spans="1:7" x14ac:dyDescent="0.25">
      <c r="A2787" s="1" t="s">
        <v>187</v>
      </c>
      <c r="B2787" s="1" t="s">
        <v>373</v>
      </c>
      <c r="C2787" s="1" t="s">
        <v>198</v>
      </c>
      <c r="D2787" s="1" t="s">
        <v>29</v>
      </c>
      <c r="E2787" s="1" t="s">
        <v>183</v>
      </c>
      <c r="F2787" s="1" t="s">
        <v>41</v>
      </c>
      <c r="G2787" s="1" t="s">
        <v>192</v>
      </c>
    </row>
    <row r="2788" spans="1:7" x14ac:dyDescent="0.25">
      <c r="A2788" s="1" t="s">
        <v>187</v>
      </c>
      <c r="B2788" s="1" t="s">
        <v>373</v>
      </c>
      <c r="C2788" s="1" t="s">
        <v>199</v>
      </c>
      <c r="D2788" s="1" t="s">
        <v>29</v>
      </c>
      <c r="E2788" s="1" t="s">
        <v>183</v>
      </c>
      <c r="F2788" s="1" t="s">
        <v>41</v>
      </c>
      <c r="G2788" s="1" t="s">
        <v>192</v>
      </c>
    </row>
    <row r="2789" spans="1:7" x14ac:dyDescent="0.25">
      <c r="A2789" s="1" t="s">
        <v>187</v>
      </c>
      <c r="B2789" s="1" t="s">
        <v>373</v>
      </c>
      <c r="C2789" s="1" t="s">
        <v>1602</v>
      </c>
      <c r="D2789" s="1" t="s">
        <v>29</v>
      </c>
      <c r="E2789" s="1" t="s">
        <v>183</v>
      </c>
      <c r="F2789" s="1" t="s">
        <v>41</v>
      </c>
      <c r="G2789" s="1" t="s">
        <v>192</v>
      </c>
    </row>
    <row r="2790" spans="1:7" x14ac:dyDescent="0.25">
      <c r="A2790" s="1" t="s">
        <v>187</v>
      </c>
      <c r="B2790" s="1" t="s">
        <v>373</v>
      </c>
      <c r="C2790" s="1" t="s">
        <v>1603</v>
      </c>
      <c r="D2790" s="1" t="s">
        <v>29</v>
      </c>
      <c r="E2790" s="1" t="s">
        <v>183</v>
      </c>
      <c r="F2790" s="1" t="s">
        <v>41</v>
      </c>
      <c r="G2790" s="1" t="s">
        <v>192</v>
      </c>
    </row>
    <row r="2791" spans="1:7" x14ac:dyDescent="0.25">
      <c r="A2791" s="1" t="s">
        <v>187</v>
      </c>
      <c r="B2791" s="1" t="s">
        <v>373</v>
      </c>
      <c r="C2791" s="1" t="s">
        <v>1604</v>
      </c>
      <c r="D2791" s="1" t="s">
        <v>29</v>
      </c>
      <c r="E2791" s="1" t="s">
        <v>183</v>
      </c>
      <c r="F2791" s="1" t="s">
        <v>41</v>
      </c>
      <c r="G2791" s="1" t="s">
        <v>192</v>
      </c>
    </row>
    <row r="2792" spans="1:7" x14ac:dyDescent="0.25">
      <c r="A2792" s="1" t="s">
        <v>187</v>
      </c>
      <c r="B2792" s="1" t="s">
        <v>373</v>
      </c>
      <c r="C2792" s="1" t="s">
        <v>1605</v>
      </c>
      <c r="D2792" s="1" t="s">
        <v>29</v>
      </c>
      <c r="E2792" s="1" t="s">
        <v>183</v>
      </c>
      <c r="F2792" s="1" t="s">
        <v>41</v>
      </c>
      <c r="G2792" s="1" t="s">
        <v>192</v>
      </c>
    </row>
    <row r="2793" spans="1:7" x14ac:dyDescent="0.25">
      <c r="A2793" s="1" t="s">
        <v>187</v>
      </c>
      <c r="B2793" s="1" t="s">
        <v>373</v>
      </c>
      <c r="C2793" s="1" t="s">
        <v>1606</v>
      </c>
      <c r="D2793" s="1" t="s">
        <v>29</v>
      </c>
      <c r="E2793" s="1" t="s">
        <v>183</v>
      </c>
      <c r="F2793" s="1" t="s">
        <v>41</v>
      </c>
      <c r="G2793" s="1" t="s">
        <v>192</v>
      </c>
    </row>
    <row r="2794" spans="1:7" x14ac:dyDescent="0.25">
      <c r="A2794" s="1" t="s">
        <v>187</v>
      </c>
      <c r="B2794" s="1" t="s">
        <v>373</v>
      </c>
      <c r="C2794" s="1" t="s">
        <v>1607</v>
      </c>
      <c r="D2794" s="1" t="s">
        <v>29</v>
      </c>
      <c r="E2794" s="1" t="s">
        <v>183</v>
      </c>
      <c r="F2794" s="1" t="s">
        <v>41</v>
      </c>
      <c r="G2794" s="1" t="s">
        <v>192</v>
      </c>
    </row>
    <row r="2795" spans="1:7" x14ac:dyDescent="0.25">
      <c r="A2795" s="1" t="s">
        <v>187</v>
      </c>
      <c r="B2795" s="1" t="s">
        <v>373</v>
      </c>
      <c r="C2795" s="1" t="s">
        <v>1608</v>
      </c>
      <c r="D2795" s="1" t="s">
        <v>29</v>
      </c>
      <c r="E2795" s="1" t="s">
        <v>183</v>
      </c>
      <c r="F2795" s="1" t="s">
        <v>41</v>
      </c>
      <c r="G2795" s="1" t="s">
        <v>192</v>
      </c>
    </row>
    <row r="2796" spans="1:7" x14ac:dyDescent="0.25">
      <c r="A2796" s="1" t="s">
        <v>187</v>
      </c>
      <c r="B2796" s="1" t="s">
        <v>373</v>
      </c>
      <c r="C2796" s="1" t="s">
        <v>1609</v>
      </c>
      <c r="D2796" s="1" t="s">
        <v>29</v>
      </c>
      <c r="E2796" s="1" t="s">
        <v>183</v>
      </c>
      <c r="F2796" s="1" t="s">
        <v>41</v>
      </c>
      <c r="G2796" s="1" t="s">
        <v>192</v>
      </c>
    </row>
    <row r="2797" spans="1:7" x14ac:dyDescent="0.25">
      <c r="A2797" s="1" t="s">
        <v>187</v>
      </c>
      <c r="B2797" s="1" t="s">
        <v>373</v>
      </c>
      <c r="C2797" s="1" t="s">
        <v>1610</v>
      </c>
      <c r="D2797" s="1" t="s">
        <v>29</v>
      </c>
      <c r="E2797" s="1" t="s">
        <v>183</v>
      </c>
      <c r="F2797" s="1" t="s">
        <v>41</v>
      </c>
      <c r="G2797" s="1" t="s">
        <v>192</v>
      </c>
    </row>
    <row r="2798" spans="1:7" x14ac:dyDescent="0.25">
      <c r="A2798" s="1" t="s">
        <v>187</v>
      </c>
      <c r="B2798" s="1" t="s">
        <v>373</v>
      </c>
      <c r="C2798" s="1" t="s">
        <v>1611</v>
      </c>
      <c r="D2798" s="1" t="s">
        <v>29</v>
      </c>
      <c r="E2798" s="1" t="s">
        <v>183</v>
      </c>
      <c r="F2798" s="1" t="s">
        <v>41</v>
      </c>
      <c r="G2798" s="1" t="s">
        <v>192</v>
      </c>
    </row>
    <row r="2799" spans="1:7" x14ac:dyDescent="0.25">
      <c r="A2799" s="1" t="s">
        <v>187</v>
      </c>
      <c r="B2799" s="1" t="s">
        <v>373</v>
      </c>
      <c r="C2799" s="1" t="s">
        <v>1612</v>
      </c>
      <c r="D2799" s="1" t="s">
        <v>29</v>
      </c>
      <c r="E2799" s="1" t="s">
        <v>183</v>
      </c>
      <c r="F2799" s="1" t="s">
        <v>41</v>
      </c>
      <c r="G2799" s="1" t="s">
        <v>192</v>
      </c>
    </row>
    <row r="2800" spans="1:7" x14ac:dyDescent="0.25">
      <c r="A2800" s="1" t="s">
        <v>187</v>
      </c>
      <c r="B2800" s="1" t="s">
        <v>373</v>
      </c>
      <c r="C2800" s="1" t="s">
        <v>1613</v>
      </c>
      <c r="D2800" s="1" t="s">
        <v>29</v>
      </c>
      <c r="E2800" s="1" t="s">
        <v>183</v>
      </c>
      <c r="F2800" s="1" t="s">
        <v>41</v>
      </c>
      <c r="G2800" s="1" t="s">
        <v>192</v>
      </c>
    </row>
    <row r="2801" spans="1:7" x14ac:dyDescent="0.25">
      <c r="A2801" s="1" t="s">
        <v>187</v>
      </c>
      <c r="B2801" s="1" t="s">
        <v>373</v>
      </c>
      <c r="C2801" s="1" t="s">
        <v>1614</v>
      </c>
      <c r="D2801" s="1" t="s">
        <v>29</v>
      </c>
      <c r="E2801" s="1" t="s">
        <v>183</v>
      </c>
      <c r="F2801" s="1" t="s">
        <v>41</v>
      </c>
      <c r="G2801" s="1" t="s">
        <v>192</v>
      </c>
    </row>
    <row r="2802" spans="1:7" x14ac:dyDescent="0.25">
      <c r="A2802" s="1" t="s">
        <v>187</v>
      </c>
      <c r="B2802" s="1" t="s">
        <v>373</v>
      </c>
      <c r="C2802" s="1" t="s">
        <v>1615</v>
      </c>
      <c r="D2802" s="1" t="s">
        <v>29</v>
      </c>
      <c r="E2802" s="1" t="s">
        <v>183</v>
      </c>
      <c r="F2802" s="1" t="s">
        <v>41</v>
      </c>
      <c r="G2802" s="1" t="s">
        <v>192</v>
      </c>
    </row>
    <row r="2803" spans="1:7" x14ac:dyDescent="0.25">
      <c r="A2803" s="1" t="s">
        <v>187</v>
      </c>
      <c r="B2803" s="1" t="s">
        <v>373</v>
      </c>
      <c r="C2803" s="1" t="s">
        <v>1616</v>
      </c>
      <c r="D2803" s="1" t="s">
        <v>29</v>
      </c>
      <c r="E2803" s="1" t="s">
        <v>183</v>
      </c>
      <c r="F2803" s="1" t="s">
        <v>41</v>
      </c>
      <c r="G2803" s="1" t="s">
        <v>192</v>
      </c>
    </row>
    <row r="2804" spans="1:7" x14ac:dyDescent="0.25">
      <c r="A2804" s="1" t="s">
        <v>187</v>
      </c>
      <c r="B2804" s="1" t="s">
        <v>373</v>
      </c>
      <c r="C2804" s="1" t="s">
        <v>1617</v>
      </c>
      <c r="D2804" s="1" t="s">
        <v>29</v>
      </c>
      <c r="E2804" s="1" t="s">
        <v>183</v>
      </c>
      <c r="F2804" s="1" t="s">
        <v>41</v>
      </c>
      <c r="G2804" s="1" t="s">
        <v>192</v>
      </c>
    </row>
    <row r="2805" spans="1:7" x14ac:dyDescent="0.25">
      <c r="A2805" s="1" t="s">
        <v>187</v>
      </c>
      <c r="B2805" s="1" t="s">
        <v>373</v>
      </c>
      <c r="C2805" s="1" t="s">
        <v>1618</v>
      </c>
      <c r="D2805" s="1" t="s">
        <v>29</v>
      </c>
      <c r="E2805" s="1" t="s">
        <v>183</v>
      </c>
      <c r="F2805" s="1" t="s">
        <v>41</v>
      </c>
      <c r="G2805" s="1" t="s">
        <v>192</v>
      </c>
    </row>
    <row r="2806" spans="1:7" x14ac:dyDescent="0.25">
      <c r="A2806" s="1" t="s">
        <v>187</v>
      </c>
      <c r="B2806" s="1" t="s">
        <v>373</v>
      </c>
      <c r="C2806" s="1" t="s">
        <v>1619</v>
      </c>
      <c r="D2806" s="1" t="s">
        <v>29</v>
      </c>
      <c r="E2806" s="1" t="s">
        <v>183</v>
      </c>
      <c r="F2806" s="1" t="s">
        <v>41</v>
      </c>
      <c r="G2806" s="1" t="s">
        <v>192</v>
      </c>
    </row>
    <row r="2807" spans="1:7" x14ac:dyDescent="0.25">
      <c r="A2807" s="1" t="s">
        <v>187</v>
      </c>
      <c r="B2807" s="1" t="s">
        <v>373</v>
      </c>
      <c r="C2807" s="1" t="s">
        <v>1620</v>
      </c>
      <c r="D2807" s="1" t="s">
        <v>29</v>
      </c>
      <c r="E2807" s="1" t="s">
        <v>183</v>
      </c>
      <c r="F2807" s="1" t="s">
        <v>41</v>
      </c>
      <c r="G2807" s="1" t="s">
        <v>192</v>
      </c>
    </row>
    <row r="2808" spans="1:7" x14ac:dyDescent="0.25">
      <c r="A2808" s="1" t="s">
        <v>187</v>
      </c>
      <c r="B2808" s="1" t="s">
        <v>373</v>
      </c>
      <c r="C2808" s="1" t="s">
        <v>1621</v>
      </c>
      <c r="D2808" s="1" t="s">
        <v>29</v>
      </c>
      <c r="E2808" s="1" t="s">
        <v>183</v>
      </c>
      <c r="F2808" s="1" t="s">
        <v>41</v>
      </c>
      <c r="G2808" s="1" t="s">
        <v>192</v>
      </c>
    </row>
    <row r="2809" spans="1:7" x14ac:dyDescent="0.25">
      <c r="A2809" s="1" t="s">
        <v>187</v>
      </c>
      <c r="B2809" s="1" t="s">
        <v>373</v>
      </c>
      <c r="C2809" s="1" t="s">
        <v>1622</v>
      </c>
      <c r="D2809" s="1" t="s">
        <v>29</v>
      </c>
      <c r="E2809" s="1" t="s">
        <v>183</v>
      </c>
      <c r="F2809" s="1" t="s">
        <v>41</v>
      </c>
      <c r="G2809" s="1" t="s">
        <v>192</v>
      </c>
    </row>
    <row r="2810" spans="1:7" x14ac:dyDescent="0.25">
      <c r="A2810" s="1" t="s">
        <v>187</v>
      </c>
      <c r="B2810" s="1" t="s">
        <v>373</v>
      </c>
      <c r="C2810" s="1" t="s">
        <v>1623</v>
      </c>
      <c r="D2810" s="1" t="s">
        <v>29</v>
      </c>
      <c r="E2810" s="1" t="s">
        <v>183</v>
      </c>
      <c r="F2810" s="1" t="s">
        <v>41</v>
      </c>
      <c r="G2810" s="1" t="s">
        <v>192</v>
      </c>
    </row>
    <row r="2811" spans="1:7" x14ac:dyDescent="0.25">
      <c r="A2811" s="1" t="s">
        <v>187</v>
      </c>
      <c r="B2811" s="1" t="s">
        <v>373</v>
      </c>
      <c r="C2811" s="1" t="s">
        <v>1624</v>
      </c>
      <c r="D2811" s="1" t="s">
        <v>29</v>
      </c>
      <c r="E2811" s="1" t="s">
        <v>183</v>
      </c>
      <c r="F2811" s="1" t="s">
        <v>41</v>
      </c>
      <c r="G2811" s="1" t="s">
        <v>192</v>
      </c>
    </row>
    <row r="2812" spans="1:7" x14ac:dyDescent="0.25">
      <c r="A2812" s="1" t="s">
        <v>187</v>
      </c>
      <c r="B2812" s="1" t="s">
        <v>373</v>
      </c>
      <c r="C2812" s="1" t="s">
        <v>1625</v>
      </c>
      <c r="D2812" s="1" t="s">
        <v>29</v>
      </c>
      <c r="E2812" s="1" t="s">
        <v>183</v>
      </c>
      <c r="F2812" s="1" t="s">
        <v>41</v>
      </c>
      <c r="G2812" s="1" t="s">
        <v>192</v>
      </c>
    </row>
    <row r="2813" spans="1:7" x14ac:dyDescent="0.25">
      <c r="A2813" s="1" t="s">
        <v>187</v>
      </c>
      <c r="B2813" s="1" t="s">
        <v>373</v>
      </c>
      <c r="C2813" s="1" t="s">
        <v>1626</v>
      </c>
      <c r="D2813" s="1" t="s">
        <v>29</v>
      </c>
      <c r="E2813" s="1" t="s">
        <v>183</v>
      </c>
      <c r="F2813" s="1" t="s">
        <v>41</v>
      </c>
      <c r="G2813" s="1" t="s">
        <v>192</v>
      </c>
    </row>
    <row r="2814" spans="1:7" x14ac:dyDescent="0.25">
      <c r="A2814" s="1" t="s">
        <v>187</v>
      </c>
      <c r="B2814" s="1" t="s">
        <v>373</v>
      </c>
      <c r="C2814" s="1" t="s">
        <v>1627</v>
      </c>
      <c r="D2814" s="1" t="s">
        <v>29</v>
      </c>
      <c r="E2814" s="1" t="s">
        <v>183</v>
      </c>
      <c r="F2814" s="1" t="s">
        <v>41</v>
      </c>
      <c r="G2814" s="1" t="s">
        <v>192</v>
      </c>
    </row>
    <row r="2815" spans="1:7" x14ac:dyDescent="0.25">
      <c r="A2815" s="1" t="s">
        <v>187</v>
      </c>
      <c r="B2815" s="1" t="s">
        <v>373</v>
      </c>
      <c r="C2815" s="1" t="s">
        <v>1628</v>
      </c>
      <c r="D2815" s="1" t="s">
        <v>29</v>
      </c>
      <c r="E2815" s="1" t="s">
        <v>183</v>
      </c>
      <c r="F2815" s="1" t="s">
        <v>41</v>
      </c>
      <c r="G2815" s="1" t="s">
        <v>192</v>
      </c>
    </row>
    <row r="2816" spans="1:7" x14ac:dyDescent="0.25">
      <c r="A2816" s="1" t="s">
        <v>187</v>
      </c>
      <c r="B2816" s="1" t="s">
        <v>373</v>
      </c>
      <c r="C2816" s="1" t="s">
        <v>1629</v>
      </c>
      <c r="D2816" s="1" t="s">
        <v>29</v>
      </c>
      <c r="E2816" s="1" t="s">
        <v>183</v>
      </c>
      <c r="F2816" s="1" t="s">
        <v>41</v>
      </c>
      <c r="G2816" s="1" t="s">
        <v>192</v>
      </c>
    </row>
    <row r="2817" spans="1:7" x14ac:dyDescent="0.25">
      <c r="A2817" s="1" t="s">
        <v>187</v>
      </c>
      <c r="B2817" s="1" t="s">
        <v>373</v>
      </c>
      <c r="C2817" s="1" t="s">
        <v>1630</v>
      </c>
      <c r="D2817" s="1" t="s">
        <v>29</v>
      </c>
      <c r="E2817" s="1" t="s">
        <v>183</v>
      </c>
      <c r="F2817" s="1" t="s">
        <v>41</v>
      </c>
      <c r="G2817" s="1" t="s">
        <v>192</v>
      </c>
    </row>
    <row r="2818" spans="1:7" x14ac:dyDescent="0.25">
      <c r="A2818" s="1" t="s">
        <v>187</v>
      </c>
      <c r="B2818" s="1" t="s">
        <v>373</v>
      </c>
      <c r="C2818" s="1" t="s">
        <v>1631</v>
      </c>
      <c r="D2818" s="1" t="s">
        <v>29</v>
      </c>
      <c r="E2818" s="1" t="s">
        <v>183</v>
      </c>
      <c r="F2818" s="1" t="s">
        <v>41</v>
      </c>
      <c r="G2818" s="1" t="s">
        <v>192</v>
      </c>
    </row>
    <row r="2819" spans="1:7" x14ac:dyDescent="0.25">
      <c r="A2819" s="1" t="s">
        <v>187</v>
      </c>
      <c r="B2819" s="1" t="s">
        <v>373</v>
      </c>
      <c r="C2819" s="1" t="s">
        <v>1632</v>
      </c>
      <c r="D2819" s="1" t="s">
        <v>29</v>
      </c>
      <c r="E2819" s="1" t="s">
        <v>183</v>
      </c>
      <c r="F2819" s="1" t="s">
        <v>41</v>
      </c>
      <c r="G2819" s="1" t="s">
        <v>192</v>
      </c>
    </row>
    <row r="2820" spans="1:7" x14ac:dyDescent="0.25">
      <c r="A2820" s="1" t="s">
        <v>187</v>
      </c>
      <c r="B2820" s="1" t="s">
        <v>373</v>
      </c>
      <c r="C2820" s="1" t="s">
        <v>1633</v>
      </c>
      <c r="D2820" s="1" t="s">
        <v>29</v>
      </c>
      <c r="E2820" s="1" t="s">
        <v>183</v>
      </c>
      <c r="F2820" s="1" t="s">
        <v>41</v>
      </c>
      <c r="G2820" s="1" t="s">
        <v>192</v>
      </c>
    </row>
    <row r="2821" spans="1:7" x14ac:dyDescent="0.25">
      <c r="A2821" s="1" t="s">
        <v>204</v>
      </c>
      <c r="B2821" s="1" t="s">
        <v>374</v>
      </c>
      <c r="C2821" s="1" t="s">
        <v>208</v>
      </c>
      <c r="D2821" s="1" t="s">
        <v>29</v>
      </c>
      <c r="E2821" s="1" t="s">
        <v>183</v>
      </c>
      <c r="F2821" s="1" t="s">
        <v>41</v>
      </c>
      <c r="G2821" s="1" t="s">
        <v>209</v>
      </c>
    </row>
    <row r="2822" spans="1:7" x14ac:dyDescent="0.25">
      <c r="A2822" s="1" t="s">
        <v>204</v>
      </c>
      <c r="B2822" s="1" t="s">
        <v>374</v>
      </c>
      <c r="C2822" s="1" t="s">
        <v>1634</v>
      </c>
      <c r="D2822" s="1" t="s">
        <v>29</v>
      </c>
      <c r="E2822" s="1" t="s">
        <v>183</v>
      </c>
      <c r="F2822" s="1" t="s">
        <v>41</v>
      </c>
      <c r="G2822" s="1" t="s">
        <v>209</v>
      </c>
    </row>
    <row r="2823" spans="1:7" x14ac:dyDescent="0.25">
      <c r="A2823" s="1" t="s">
        <v>204</v>
      </c>
      <c r="B2823" s="1" t="s">
        <v>374</v>
      </c>
      <c r="C2823" s="1" t="s">
        <v>1635</v>
      </c>
      <c r="D2823" s="1" t="s">
        <v>29</v>
      </c>
      <c r="E2823" s="1" t="s">
        <v>183</v>
      </c>
      <c r="F2823" s="1" t="s">
        <v>41</v>
      </c>
      <c r="G2823" s="1" t="s">
        <v>209</v>
      </c>
    </row>
    <row r="2824" spans="1:7" x14ac:dyDescent="0.25">
      <c r="A2824" s="1" t="s">
        <v>204</v>
      </c>
      <c r="B2824" s="1" t="s">
        <v>374</v>
      </c>
      <c r="C2824" s="1" t="s">
        <v>1636</v>
      </c>
      <c r="D2824" s="1" t="s">
        <v>29</v>
      </c>
      <c r="E2824" s="1" t="s">
        <v>183</v>
      </c>
      <c r="F2824" s="1" t="s">
        <v>41</v>
      </c>
      <c r="G2824" s="1" t="s">
        <v>209</v>
      </c>
    </row>
    <row r="2825" spans="1:7" x14ac:dyDescent="0.25">
      <c r="A2825" s="1" t="s">
        <v>204</v>
      </c>
      <c r="B2825" s="1" t="s">
        <v>374</v>
      </c>
      <c r="C2825" s="1" t="s">
        <v>1637</v>
      </c>
      <c r="D2825" s="1" t="s">
        <v>29</v>
      </c>
      <c r="E2825" s="1" t="s">
        <v>183</v>
      </c>
      <c r="F2825" s="1" t="s">
        <v>41</v>
      </c>
      <c r="G2825" s="1" t="s">
        <v>209</v>
      </c>
    </row>
    <row r="2826" spans="1:7" x14ac:dyDescent="0.25">
      <c r="A2826" s="1" t="s">
        <v>204</v>
      </c>
      <c r="B2826" s="1" t="s">
        <v>374</v>
      </c>
      <c r="C2826" s="1" t="s">
        <v>1638</v>
      </c>
      <c r="D2826" s="1" t="s">
        <v>29</v>
      </c>
      <c r="E2826" s="1" t="s">
        <v>183</v>
      </c>
      <c r="F2826" s="1" t="s">
        <v>41</v>
      </c>
      <c r="G2826" s="1" t="s">
        <v>209</v>
      </c>
    </row>
    <row r="2827" spans="1:7" x14ac:dyDescent="0.25">
      <c r="A2827" s="1" t="s">
        <v>204</v>
      </c>
      <c r="B2827" s="1" t="s">
        <v>374</v>
      </c>
      <c r="C2827" s="1" t="s">
        <v>1639</v>
      </c>
      <c r="D2827" s="1" t="s">
        <v>29</v>
      </c>
      <c r="E2827" s="1" t="s">
        <v>183</v>
      </c>
      <c r="F2827" s="1" t="s">
        <v>41</v>
      </c>
      <c r="G2827" s="1" t="s">
        <v>209</v>
      </c>
    </row>
    <row r="2828" spans="1:7" x14ac:dyDescent="0.25">
      <c r="A2828" s="1" t="s">
        <v>204</v>
      </c>
      <c r="B2828" s="1" t="s">
        <v>374</v>
      </c>
      <c r="C2828" s="1" t="s">
        <v>1602</v>
      </c>
      <c r="D2828" s="1" t="s">
        <v>29</v>
      </c>
      <c r="E2828" s="1" t="s">
        <v>183</v>
      </c>
      <c r="F2828" s="1" t="s">
        <v>41</v>
      </c>
      <c r="G2828" s="1" t="s">
        <v>209</v>
      </c>
    </row>
    <row r="2829" spans="1:7" x14ac:dyDescent="0.25">
      <c r="A2829" s="1" t="s">
        <v>204</v>
      </c>
      <c r="B2829" s="1" t="s">
        <v>374</v>
      </c>
      <c r="C2829" s="1" t="s">
        <v>1603</v>
      </c>
      <c r="D2829" s="1" t="s">
        <v>29</v>
      </c>
      <c r="E2829" s="1" t="s">
        <v>183</v>
      </c>
      <c r="F2829" s="1" t="s">
        <v>41</v>
      </c>
      <c r="G2829" s="1" t="s">
        <v>209</v>
      </c>
    </row>
    <row r="2830" spans="1:7" x14ac:dyDescent="0.25">
      <c r="A2830" s="1" t="s">
        <v>204</v>
      </c>
      <c r="B2830" s="1" t="s">
        <v>374</v>
      </c>
      <c r="C2830" s="1" t="s">
        <v>1604</v>
      </c>
      <c r="D2830" s="1" t="s">
        <v>29</v>
      </c>
      <c r="E2830" s="1" t="s">
        <v>183</v>
      </c>
      <c r="F2830" s="1" t="s">
        <v>41</v>
      </c>
      <c r="G2830" s="1" t="s">
        <v>209</v>
      </c>
    </row>
    <row r="2831" spans="1:7" x14ac:dyDescent="0.25">
      <c r="A2831" s="1" t="s">
        <v>204</v>
      </c>
      <c r="B2831" s="1" t="s">
        <v>374</v>
      </c>
      <c r="C2831" s="1" t="s">
        <v>1605</v>
      </c>
      <c r="D2831" s="1" t="s">
        <v>29</v>
      </c>
      <c r="E2831" s="1" t="s">
        <v>183</v>
      </c>
      <c r="F2831" s="1" t="s">
        <v>41</v>
      </c>
      <c r="G2831" s="1" t="s">
        <v>209</v>
      </c>
    </row>
    <row r="2832" spans="1:7" x14ac:dyDescent="0.25">
      <c r="A2832" s="1" t="s">
        <v>204</v>
      </c>
      <c r="B2832" s="1" t="s">
        <v>374</v>
      </c>
      <c r="C2832" s="1" t="s">
        <v>1606</v>
      </c>
      <c r="D2832" s="1" t="s">
        <v>29</v>
      </c>
      <c r="E2832" s="1" t="s">
        <v>183</v>
      </c>
      <c r="F2832" s="1" t="s">
        <v>41</v>
      </c>
      <c r="G2832" s="1" t="s">
        <v>209</v>
      </c>
    </row>
    <row r="2833" spans="1:7" x14ac:dyDescent="0.25">
      <c r="A2833" s="1" t="s">
        <v>204</v>
      </c>
      <c r="B2833" s="1" t="s">
        <v>374</v>
      </c>
      <c r="C2833" s="1" t="s">
        <v>1607</v>
      </c>
      <c r="D2833" s="1" t="s">
        <v>29</v>
      </c>
      <c r="E2833" s="1" t="s">
        <v>183</v>
      </c>
      <c r="F2833" s="1" t="s">
        <v>41</v>
      </c>
      <c r="G2833" s="1" t="s">
        <v>209</v>
      </c>
    </row>
    <row r="2834" spans="1:7" x14ac:dyDescent="0.25">
      <c r="A2834" s="1" t="s">
        <v>204</v>
      </c>
      <c r="B2834" s="1" t="s">
        <v>374</v>
      </c>
      <c r="C2834" s="1" t="s">
        <v>1608</v>
      </c>
      <c r="D2834" s="1" t="s">
        <v>29</v>
      </c>
      <c r="E2834" s="1" t="s">
        <v>183</v>
      </c>
      <c r="F2834" s="1" t="s">
        <v>41</v>
      </c>
      <c r="G2834" s="1" t="s">
        <v>209</v>
      </c>
    </row>
    <row r="2835" spans="1:7" x14ac:dyDescent="0.25">
      <c r="A2835" s="1" t="s">
        <v>204</v>
      </c>
      <c r="B2835" s="1" t="s">
        <v>374</v>
      </c>
      <c r="C2835" s="1" t="s">
        <v>1609</v>
      </c>
      <c r="D2835" s="1" t="s">
        <v>29</v>
      </c>
      <c r="E2835" s="1" t="s">
        <v>183</v>
      </c>
      <c r="F2835" s="1" t="s">
        <v>41</v>
      </c>
      <c r="G2835" s="1" t="s">
        <v>209</v>
      </c>
    </row>
    <row r="2836" spans="1:7" x14ac:dyDescent="0.25">
      <c r="A2836" s="1" t="s">
        <v>204</v>
      </c>
      <c r="B2836" s="1" t="s">
        <v>374</v>
      </c>
      <c r="C2836" s="1" t="s">
        <v>1616</v>
      </c>
      <c r="D2836" s="1" t="s">
        <v>29</v>
      </c>
      <c r="E2836" s="1" t="s">
        <v>183</v>
      </c>
      <c r="F2836" s="1" t="s">
        <v>41</v>
      </c>
      <c r="G2836" s="1" t="s">
        <v>209</v>
      </c>
    </row>
    <row r="2837" spans="1:7" x14ac:dyDescent="0.25">
      <c r="A2837" s="1" t="s">
        <v>204</v>
      </c>
      <c r="B2837" s="1" t="s">
        <v>374</v>
      </c>
      <c r="C2837" s="1" t="s">
        <v>1617</v>
      </c>
      <c r="D2837" s="1" t="s">
        <v>29</v>
      </c>
      <c r="E2837" s="1" t="s">
        <v>183</v>
      </c>
      <c r="F2837" s="1" t="s">
        <v>41</v>
      </c>
      <c r="G2837" s="1" t="s">
        <v>209</v>
      </c>
    </row>
    <row r="2838" spans="1:7" x14ac:dyDescent="0.25">
      <c r="A2838" s="1" t="s">
        <v>204</v>
      </c>
      <c r="B2838" s="1" t="s">
        <v>374</v>
      </c>
      <c r="C2838" s="1" t="s">
        <v>1627</v>
      </c>
      <c r="D2838" s="1" t="s">
        <v>29</v>
      </c>
      <c r="E2838" s="1" t="s">
        <v>183</v>
      </c>
      <c r="F2838" s="1" t="s">
        <v>41</v>
      </c>
      <c r="G2838" s="1" t="s">
        <v>209</v>
      </c>
    </row>
    <row r="2839" spans="1:7" x14ac:dyDescent="0.25">
      <c r="A2839" s="1" t="s">
        <v>210</v>
      </c>
      <c r="B2839" s="1" t="s">
        <v>181</v>
      </c>
      <c r="C2839" s="1" t="s">
        <v>185</v>
      </c>
      <c r="D2839" s="1" t="s">
        <v>29</v>
      </c>
      <c r="E2839" s="1" t="s">
        <v>183</v>
      </c>
      <c r="F2839" s="1" t="s">
        <v>41</v>
      </c>
      <c r="G2839" s="1" t="s">
        <v>212</v>
      </c>
    </row>
    <row r="2840" spans="1:7" x14ac:dyDescent="0.25">
      <c r="A2840" s="1" t="s">
        <v>210</v>
      </c>
      <c r="B2840" s="1" t="s">
        <v>181</v>
      </c>
      <c r="C2840" s="1" t="s">
        <v>186</v>
      </c>
      <c r="D2840" s="1" t="s">
        <v>29</v>
      </c>
      <c r="E2840" s="1" t="s">
        <v>183</v>
      </c>
      <c r="F2840" s="1" t="s">
        <v>41</v>
      </c>
      <c r="G2840" s="1" t="s">
        <v>212</v>
      </c>
    </row>
    <row r="2841" spans="1:7" x14ac:dyDescent="0.25">
      <c r="A2841" s="1" t="s">
        <v>213</v>
      </c>
      <c r="B2841" s="1" t="s">
        <v>190</v>
      </c>
      <c r="C2841" s="1" t="s">
        <v>216</v>
      </c>
      <c r="D2841" s="1" t="s">
        <v>29</v>
      </c>
      <c r="E2841" s="1" t="s">
        <v>183</v>
      </c>
      <c r="F2841" s="1" t="s">
        <v>41</v>
      </c>
      <c r="G2841" s="1" t="s">
        <v>217</v>
      </c>
    </row>
    <row r="2842" spans="1:7" x14ac:dyDescent="0.25">
      <c r="A2842" s="1" t="s">
        <v>213</v>
      </c>
      <c r="B2842" s="1" t="s">
        <v>190</v>
      </c>
      <c r="C2842" s="1" t="s">
        <v>218</v>
      </c>
      <c r="D2842" s="1" t="s">
        <v>29</v>
      </c>
      <c r="E2842" s="1" t="s">
        <v>183</v>
      </c>
      <c r="F2842" s="1" t="s">
        <v>41</v>
      </c>
      <c r="G2842" s="1" t="s">
        <v>217</v>
      </c>
    </row>
    <row r="2843" spans="1:7" x14ac:dyDescent="0.25">
      <c r="A2843" s="1" t="s">
        <v>213</v>
      </c>
      <c r="B2843" s="1" t="s">
        <v>190</v>
      </c>
      <c r="C2843" s="1" t="s">
        <v>219</v>
      </c>
      <c r="D2843" s="1" t="s">
        <v>29</v>
      </c>
      <c r="E2843" s="1" t="s">
        <v>183</v>
      </c>
      <c r="F2843" s="1" t="s">
        <v>41</v>
      </c>
      <c r="G2843" s="1" t="s">
        <v>217</v>
      </c>
    </row>
    <row r="2844" spans="1:7" x14ac:dyDescent="0.25">
      <c r="A2844" s="1" t="s">
        <v>213</v>
      </c>
      <c r="B2844" s="1" t="s">
        <v>190</v>
      </c>
      <c r="C2844" s="1" t="s">
        <v>220</v>
      </c>
      <c r="D2844" s="1" t="s">
        <v>29</v>
      </c>
      <c r="E2844" s="1" t="s">
        <v>183</v>
      </c>
      <c r="F2844" s="1" t="s">
        <v>41</v>
      </c>
      <c r="G2844" s="1" t="s">
        <v>217</v>
      </c>
    </row>
    <row r="2845" spans="1:7" x14ac:dyDescent="0.25">
      <c r="A2845" s="1" t="s">
        <v>213</v>
      </c>
      <c r="B2845" s="1" t="s">
        <v>190</v>
      </c>
      <c r="C2845" s="1" t="s">
        <v>221</v>
      </c>
      <c r="D2845" s="1" t="s">
        <v>29</v>
      </c>
      <c r="E2845" s="1" t="s">
        <v>183</v>
      </c>
      <c r="F2845" s="1" t="s">
        <v>41</v>
      </c>
      <c r="G2845" s="1" t="s">
        <v>217</v>
      </c>
    </row>
    <row r="2846" spans="1:7" x14ac:dyDescent="0.25">
      <c r="A2846" s="1" t="s">
        <v>213</v>
      </c>
      <c r="B2846" s="1" t="s">
        <v>190</v>
      </c>
      <c r="C2846" s="1" t="s">
        <v>222</v>
      </c>
      <c r="D2846" s="1" t="s">
        <v>29</v>
      </c>
      <c r="E2846" s="1" t="s">
        <v>183</v>
      </c>
      <c r="F2846" s="1" t="s">
        <v>41</v>
      </c>
      <c r="G2846" s="1" t="s">
        <v>217</v>
      </c>
    </row>
    <row r="2847" spans="1:7" x14ac:dyDescent="0.25">
      <c r="A2847" s="1" t="s">
        <v>213</v>
      </c>
      <c r="B2847" s="1" t="s">
        <v>190</v>
      </c>
      <c r="C2847" s="1" t="s">
        <v>223</v>
      </c>
      <c r="D2847" s="1" t="s">
        <v>29</v>
      </c>
      <c r="E2847" s="1" t="s">
        <v>183</v>
      </c>
      <c r="F2847" s="1" t="s">
        <v>41</v>
      </c>
      <c r="G2847" s="1" t="s">
        <v>217</v>
      </c>
    </row>
    <row r="2848" spans="1:7" x14ac:dyDescent="0.25">
      <c r="A2848" s="1" t="s">
        <v>224</v>
      </c>
      <c r="B2848" s="1" t="s">
        <v>387</v>
      </c>
      <c r="C2848" s="1" t="s">
        <v>1640</v>
      </c>
      <c r="D2848" s="1" t="s">
        <v>29</v>
      </c>
      <c r="E2848" s="1" t="s">
        <v>183</v>
      </c>
      <c r="F2848" s="1" t="s">
        <v>41</v>
      </c>
      <c r="G2848" s="1" t="s">
        <v>228</v>
      </c>
    </row>
    <row r="2849" spans="1:7" x14ac:dyDescent="0.25">
      <c r="A2849" s="1" t="s">
        <v>224</v>
      </c>
      <c r="B2849" s="1" t="s">
        <v>387</v>
      </c>
      <c r="C2849" s="1" t="s">
        <v>1641</v>
      </c>
      <c r="D2849" s="1" t="s">
        <v>29</v>
      </c>
      <c r="E2849" s="1" t="s">
        <v>183</v>
      </c>
      <c r="F2849" s="1" t="s">
        <v>41</v>
      </c>
      <c r="G2849" s="1" t="s">
        <v>228</v>
      </c>
    </row>
    <row r="2850" spans="1:7" x14ac:dyDescent="0.25">
      <c r="A2850" s="1" t="s">
        <v>224</v>
      </c>
      <c r="B2850" s="1" t="s">
        <v>387</v>
      </c>
      <c r="C2850" s="1" t="s">
        <v>1642</v>
      </c>
      <c r="D2850" s="1" t="s">
        <v>29</v>
      </c>
      <c r="E2850" s="1" t="s">
        <v>183</v>
      </c>
      <c r="F2850" s="1" t="s">
        <v>41</v>
      </c>
      <c r="G2850" s="1" t="s">
        <v>228</v>
      </c>
    </row>
    <row r="2851" spans="1:7" x14ac:dyDescent="0.25">
      <c r="A2851" s="1" t="s">
        <v>224</v>
      </c>
      <c r="B2851" s="1" t="s">
        <v>387</v>
      </c>
      <c r="C2851" s="1" t="s">
        <v>1643</v>
      </c>
      <c r="D2851" s="1" t="s">
        <v>29</v>
      </c>
      <c r="E2851" s="1" t="s">
        <v>183</v>
      </c>
      <c r="F2851" s="1" t="s">
        <v>41</v>
      </c>
      <c r="G2851" s="1" t="s">
        <v>228</v>
      </c>
    </row>
    <row r="2852" spans="1:7" x14ac:dyDescent="0.25">
      <c r="A2852" s="1" t="s">
        <v>224</v>
      </c>
      <c r="B2852" s="1" t="s">
        <v>387</v>
      </c>
      <c r="C2852" s="1" t="s">
        <v>1644</v>
      </c>
      <c r="D2852" s="1" t="s">
        <v>29</v>
      </c>
      <c r="E2852" s="1" t="s">
        <v>183</v>
      </c>
      <c r="F2852" s="1" t="s">
        <v>41</v>
      </c>
      <c r="G2852" s="1" t="s">
        <v>228</v>
      </c>
    </row>
    <row r="2853" spans="1:7" x14ac:dyDescent="0.25">
      <c r="A2853" s="1" t="s">
        <v>224</v>
      </c>
      <c r="B2853" s="1" t="s">
        <v>387</v>
      </c>
      <c r="C2853" s="1" t="s">
        <v>1645</v>
      </c>
      <c r="D2853" s="1" t="s">
        <v>29</v>
      </c>
      <c r="E2853" s="1" t="s">
        <v>183</v>
      </c>
      <c r="F2853" s="1" t="s">
        <v>41</v>
      </c>
      <c r="G2853" s="1" t="s">
        <v>228</v>
      </c>
    </row>
    <row r="2854" spans="1:7" x14ac:dyDescent="0.25">
      <c r="A2854" s="1" t="s">
        <v>224</v>
      </c>
      <c r="B2854" s="1" t="s">
        <v>387</v>
      </c>
      <c r="C2854" s="1" t="s">
        <v>1646</v>
      </c>
      <c r="D2854" s="1" t="s">
        <v>29</v>
      </c>
      <c r="E2854" s="1" t="s">
        <v>183</v>
      </c>
      <c r="F2854" s="1" t="s">
        <v>41</v>
      </c>
      <c r="G2854" s="1" t="s">
        <v>228</v>
      </c>
    </row>
    <row r="2855" spans="1:7" x14ac:dyDescent="0.25">
      <c r="A2855" s="1" t="s">
        <v>224</v>
      </c>
      <c r="B2855" s="1" t="s">
        <v>387</v>
      </c>
      <c r="C2855" s="1" t="s">
        <v>229</v>
      </c>
      <c r="D2855" s="1" t="s">
        <v>29</v>
      </c>
      <c r="E2855" s="1" t="s">
        <v>183</v>
      </c>
      <c r="F2855" s="1" t="s">
        <v>41</v>
      </c>
      <c r="G2855" s="1" t="s">
        <v>228</v>
      </c>
    </row>
    <row r="2856" spans="1:7" x14ac:dyDescent="0.25">
      <c r="A2856" s="1" t="s">
        <v>224</v>
      </c>
      <c r="B2856" s="1" t="s">
        <v>387</v>
      </c>
      <c r="C2856" s="1" t="s">
        <v>230</v>
      </c>
      <c r="D2856" s="1" t="s">
        <v>29</v>
      </c>
      <c r="E2856" s="1" t="s">
        <v>183</v>
      </c>
      <c r="F2856" s="1" t="s">
        <v>41</v>
      </c>
      <c r="G2856" s="1" t="s">
        <v>228</v>
      </c>
    </row>
    <row r="2857" spans="1:7" x14ac:dyDescent="0.25">
      <c r="A2857" s="1" t="s">
        <v>224</v>
      </c>
      <c r="B2857" s="1" t="s">
        <v>387</v>
      </c>
      <c r="C2857" s="1" t="s">
        <v>231</v>
      </c>
      <c r="D2857" s="1" t="s">
        <v>29</v>
      </c>
      <c r="E2857" s="1" t="s">
        <v>183</v>
      </c>
      <c r="F2857" s="1" t="s">
        <v>41</v>
      </c>
      <c r="G2857" s="1" t="s">
        <v>228</v>
      </c>
    </row>
    <row r="2858" spans="1:7" x14ac:dyDescent="0.25">
      <c r="A2858" s="1" t="s">
        <v>224</v>
      </c>
      <c r="B2858" s="1" t="s">
        <v>387</v>
      </c>
      <c r="C2858" s="1" t="s">
        <v>232</v>
      </c>
      <c r="D2858" s="1" t="s">
        <v>29</v>
      </c>
      <c r="E2858" s="1" t="s">
        <v>183</v>
      </c>
      <c r="F2858" s="1" t="s">
        <v>41</v>
      </c>
      <c r="G2858" s="1" t="s">
        <v>228</v>
      </c>
    </row>
    <row r="2859" spans="1:7" x14ac:dyDescent="0.25">
      <c r="A2859" s="1" t="s">
        <v>224</v>
      </c>
      <c r="B2859" s="1" t="s">
        <v>387</v>
      </c>
      <c r="C2859" s="1" t="s">
        <v>233</v>
      </c>
      <c r="D2859" s="1" t="s">
        <v>29</v>
      </c>
      <c r="E2859" s="1" t="s">
        <v>183</v>
      </c>
      <c r="F2859" s="1" t="s">
        <v>41</v>
      </c>
      <c r="G2859" s="1" t="s">
        <v>228</v>
      </c>
    </row>
    <row r="2860" spans="1:7" x14ac:dyDescent="0.25">
      <c r="A2860" s="1" t="s">
        <v>224</v>
      </c>
      <c r="B2860" s="1" t="s">
        <v>387</v>
      </c>
      <c r="C2860" s="1" t="s">
        <v>234</v>
      </c>
      <c r="D2860" s="1" t="s">
        <v>29</v>
      </c>
      <c r="E2860" s="1" t="s">
        <v>183</v>
      </c>
      <c r="F2860" s="1" t="s">
        <v>41</v>
      </c>
      <c r="G2860" s="1" t="s">
        <v>228</v>
      </c>
    </row>
    <row r="2861" spans="1:7" x14ac:dyDescent="0.25">
      <c r="A2861" s="1" t="s">
        <v>224</v>
      </c>
      <c r="B2861" s="1" t="s">
        <v>387</v>
      </c>
      <c r="C2861" s="1" t="s">
        <v>235</v>
      </c>
      <c r="D2861" s="1" t="s">
        <v>29</v>
      </c>
      <c r="E2861" s="1" t="s">
        <v>183</v>
      </c>
      <c r="F2861" s="1" t="s">
        <v>41</v>
      </c>
      <c r="G2861" s="1" t="s">
        <v>228</v>
      </c>
    </row>
    <row r="2862" spans="1:7" x14ac:dyDescent="0.25">
      <c r="A2862" s="1" t="s">
        <v>224</v>
      </c>
      <c r="B2862" s="1" t="s">
        <v>387</v>
      </c>
      <c r="C2862" s="1" t="s">
        <v>236</v>
      </c>
      <c r="D2862" s="1" t="s">
        <v>29</v>
      </c>
      <c r="E2862" s="1" t="s">
        <v>183</v>
      </c>
      <c r="F2862" s="1" t="s">
        <v>41</v>
      </c>
      <c r="G2862" s="1" t="s">
        <v>228</v>
      </c>
    </row>
    <row r="2863" spans="1:7" x14ac:dyDescent="0.25">
      <c r="A2863" s="1" t="s">
        <v>224</v>
      </c>
      <c r="B2863" s="1" t="s">
        <v>387</v>
      </c>
      <c r="C2863" s="1" t="s">
        <v>237</v>
      </c>
      <c r="D2863" s="1" t="s">
        <v>29</v>
      </c>
      <c r="E2863" s="1" t="s">
        <v>183</v>
      </c>
      <c r="F2863" s="1" t="s">
        <v>41</v>
      </c>
      <c r="G2863" s="1" t="s">
        <v>228</v>
      </c>
    </row>
    <row r="2864" spans="1:7" x14ac:dyDescent="0.25">
      <c r="A2864" s="1" t="s">
        <v>224</v>
      </c>
      <c r="B2864" s="1" t="s">
        <v>387</v>
      </c>
      <c r="C2864" s="1" t="s">
        <v>238</v>
      </c>
      <c r="D2864" s="1" t="s">
        <v>29</v>
      </c>
      <c r="E2864" s="1" t="s">
        <v>183</v>
      </c>
      <c r="F2864" s="1" t="s">
        <v>41</v>
      </c>
      <c r="G2864" s="1" t="s">
        <v>228</v>
      </c>
    </row>
    <row r="2865" spans="1:7" x14ac:dyDescent="0.25">
      <c r="A2865" s="1" t="s">
        <v>224</v>
      </c>
      <c r="B2865" s="1" t="s">
        <v>387</v>
      </c>
      <c r="C2865" s="1" t="s">
        <v>239</v>
      </c>
      <c r="D2865" s="1" t="s">
        <v>29</v>
      </c>
      <c r="E2865" s="1" t="s">
        <v>183</v>
      </c>
      <c r="F2865" s="1" t="s">
        <v>41</v>
      </c>
      <c r="G2865" s="1" t="s">
        <v>228</v>
      </c>
    </row>
    <row r="2866" spans="1:7" x14ac:dyDescent="0.25">
      <c r="A2866" s="1" t="s">
        <v>224</v>
      </c>
      <c r="B2866" s="1" t="s">
        <v>387</v>
      </c>
      <c r="C2866" s="1" t="s">
        <v>1647</v>
      </c>
      <c r="D2866" s="1" t="s">
        <v>29</v>
      </c>
      <c r="E2866" s="1" t="s">
        <v>183</v>
      </c>
      <c r="F2866" s="1" t="s">
        <v>41</v>
      </c>
      <c r="G2866" s="1" t="s">
        <v>228</v>
      </c>
    </row>
    <row r="2867" spans="1:7" x14ac:dyDescent="0.25">
      <c r="A2867" s="1" t="s">
        <v>224</v>
      </c>
      <c r="B2867" s="1" t="s">
        <v>387</v>
      </c>
      <c r="C2867" s="1" t="s">
        <v>1648</v>
      </c>
      <c r="D2867" s="1" t="s">
        <v>29</v>
      </c>
      <c r="E2867" s="1" t="s">
        <v>183</v>
      </c>
      <c r="F2867" s="1" t="s">
        <v>41</v>
      </c>
      <c r="G2867" s="1" t="s">
        <v>228</v>
      </c>
    </row>
    <row r="2868" spans="1:7" x14ac:dyDescent="0.25">
      <c r="A2868" s="1" t="s">
        <v>224</v>
      </c>
      <c r="B2868" s="1" t="s">
        <v>387</v>
      </c>
      <c r="C2868" s="1" t="s">
        <v>1649</v>
      </c>
      <c r="D2868" s="1" t="s">
        <v>29</v>
      </c>
      <c r="E2868" s="1" t="s">
        <v>183</v>
      </c>
      <c r="F2868" s="1" t="s">
        <v>41</v>
      </c>
      <c r="G2868" s="1" t="s">
        <v>228</v>
      </c>
    </row>
    <row r="2869" spans="1:7" x14ac:dyDescent="0.25">
      <c r="A2869" s="1" t="s">
        <v>224</v>
      </c>
      <c r="B2869" s="1" t="s">
        <v>387</v>
      </c>
      <c r="C2869" s="1" t="s">
        <v>1650</v>
      </c>
      <c r="D2869" s="1" t="s">
        <v>29</v>
      </c>
      <c r="E2869" s="1" t="s">
        <v>183</v>
      </c>
      <c r="F2869" s="1" t="s">
        <v>41</v>
      </c>
      <c r="G2869" s="1" t="s">
        <v>228</v>
      </c>
    </row>
    <row r="2870" spans="1:7" x14ac:dyDescent="0.25">
      <c r="A2870" s="1" t="s">
        <v>224</v>
      </c>
      <c r="B2870" s="1" t="s">
        <v>387</v>
      </c>
      <c r="C2870" s="1" t="s">
        <v>1651</v>
      </c>
      <c r="D2870" s="1" t="s">
        <v>29</v>
      </c>
      <c r="E2870" s="1" t="s">
        <v>183</v>
      </c>
      <c r="F2870" s="1" t="s">
        <v>41</v>
      </c>
      <c r="G2870" s="1" t="s">
        <v>228</v>
      </c>
    </row>
    <row r="2871" spans="1:7" x14ac:dyDescent="0.25">
      <c r="A2871" s="1" t="s">
        <v>224</v>
      </c>
      <c r="B2871" s="1" t="s">
        <v>387</v>
      </c>
      <c r="C2871" s="1" t="s">
        <v>1652</v>
      </c>
      <c r="D2871" s="1" t="s">
        <v>29</v>
      </c>
      <c r="E2871" s="1" t="s">
        <v>183</v>
      </c>
      <c r="F2871" s="1" t="s">
        <v>41</v>
      </c>
      <c r="G2871" s="1" t="s">
        <v>228</v>
      </c>
    </row>
    <row r="2872" spans="1:7" x14ac:dyDescent="0.25">
      <c r="A2872" s="1" t="s">
        <v>224</v>
      </c>
      <c r="B2872" s="1" t="s">
        <v>387</v>
      </c>
      <c r="C2872" s="1" t="s">
        <v>1653</v>
      </c>
      <c r="D2872" s="1" t="s">
        <v>29</v>
      </c>
      <c r="E2872" s="1" t="s">
        <v>183</v>
      </c>
      <c r="F2872" s="1" t="s">
        <v>41</v>
      </c>
      <c r="G2872" s="1" t="s">
        <v>228</v>
      </c>
    </row>
    <row r="2873" spans="1:7" x14ac:dyDescent="0.25">
      <c r="A2873" s="1" t="s">
        <v>224</v>
      </c>
      <c r="B2873" s="1" t="s">
        <v>387</v>
      </c>
      <c r="C2873" s="1" t="s">
        <v>1654</v>
      </c>
      <c r="D2873" s="1" t="s">
        <v>29</v>
      </c>
      <c r="E2873" s="1" t="s">
        <v>183</v>
      </c>
      <c r="F2873" s="1" t="s">
        <v>41</v>
      </c>
      <c r="G2873" s="1" t="s">
        <v>228</v>
      </c>
    </row>
    <row r="2874" spans="1:7" x14ac:dyDescent="0.25">
      <c r="A2874" s="1" t="s">
        <v>224</v>
      </c>
      <c r="B2874" s="1" t="s">
        <v>387</v>
      </c>
      <c r="C2874" s="1" t="s">
        <v>1655</v>
      </c>
      <c r="D2874" s="1" t="s">
        <v>29</v>
      </c>
      <c r="E2874" s="1" t="s">
        <v>183</v>
      </c>
      <c r="F2874" s="1" t="s">
        <v>41</v>
      </c>
      <c r="G2874" s="1" t="s">
        <v>228</v>
      </c>
    </row>
    <row r="2875" spans="1:7" x14ac:dyDescent="0.25">
      <c r="A2875" s="1" t="s">
        <v>224</v>
      </c>
      <c r="B2875" s="1" t="s">
        <v>387</v>
      </c>
      <c r="C2875" s="1" t="s">
        <v>1656</v>
      </c>
      <c r="D2875" s="1" t="s">
        <v>29</v>
      </c>
      <c r="E2875" s="1" t="s">
        <v>183</v>
      </c>
      <c r="F2875" s="1" t="s">
        <v>41</v>
      </c>
      <c r="G2875" s="1" t="s">
        <v>228</v>
      </c>
    </row>
    <row r="2876" spans="1:7" x14ac:dyDescent="0.25">
      <c r="A2876" s="1" t="s">
        <v>224</v>
      </c>
      <c r="B2876" s="1" t="s">
        <v>387</v>
      </c>
      <c r="C2876" s="1" t="s">
        <v>1657</v>
      </c>
      <c r="D2876" s="1" t="s">
        <v>29</v>
      </c>
      <c r="E2876" s="1" t="s">
        <v>183</v>
      </c>
      <c r="F2876" s="1" t="s">
        <v>41</v>
      </c>
      <c r="G2876" s="1" t="s">
        <v>228</v>
      </c>
    </row>
    <row r="2877" spans="1:7" x14ac:dyDescent="0.25">
      <c r="A2877" s="1" t="s">
        <v>224</v>
      </c>
      <c r="B2877" s="1" t="s">
        <v>387</v>
      </c>
      <c r="C2877" s="1" t="s">
        <v>1658</v>
      </c>
      <c r="D2877" s="1" t="s">
        <v>29</v>
      </c>
      <c r="E2877" s="1" t="s">
        <v>183</v>
      </c>
      <c r="F2877" s="1" t="s">
        <v>41</v>
      </c>
      <c r="G2877" s="1" t="s">
        <v>228</v>
      </c>
    </row>
    <row r="2878" spans="1:7" x14ac:dyDescent="0.25">
      <c r="A2878" s="1" t="s">
        <v>224</v>
      </c>
      <c r="B2878" s="1" t="s">
        <v>387</v>
      </c>
      <c r="C2878" s="1" t="s">
        <v>1659</v>
      </c>
      <c r="D2878" s="1" t="s">
        <v>29</v>
      </c>
      <c r="E2878" s="1" t="s">
        <v>183</v>
      </c>
      <c r="F2878" s="1" t="s">
        <v>41</v>
      </c>
      <c r="G2878" s="1" t="s">
        <v>228</v>
      </c>
    </row>
    <row r="2879" spans="1:7" x14ac:dyDescent="0.25">
      <c r="A2879" s="1" t="s">
        <v>224</v>
      </c>
      <c r="B2879" s="1" t="s">
        <v>387</v>
      </c>
      <c r="C2879" s="1" t="s">
        <v>1660</v>
      </c>
      <c r="D2879" s="1" t="s">
        <v>29</v>
      </c>
      <c r="E2879" s="1" t="s">
        <v>183</v>
      </c>
      <c r="F2879" s="1" t="s">
        <v>41</v>
      </c>
      <c r="G2879" s="1" t="s">
        <v>228</v>
      </c>
    </row>
    <row r="2880" spans="1:7" x14ac:dyDescent="0.25">
      <c r="A2880" s="1" t="s">
        <v>224</v>
      </c>
      <c r="B2880" s="1" t="s">
        <v>387</v>
      </c>
      <c r="C2880" s="1" t="s">
        <v>1661</v>
      </c>
      <c r="D2880" s="1" t="s">
        <v>29</v>
      </c>
      <c r="E2880" s="1" t="s">
        <v>183</v>
      </c>
      <c r="F2880" s="1" t="s">
        <v>41</v>
      </c>
      <c r="G2880" s="1" t="s">
        <v>228</v>
      </c>
    </row>
    <row r="2881" spans="1:7" x14ac:dyDescent="0.25">
      <c r="A2881" s="1" t="s">
        <v>224</v>
      </c>
      <c r="B2881" s="1" t="s">
        <v>387</v>
      </c>
      <c r="C2881" s="1" t="s">
        <v>1662</v>
      </c>
      <c r="D2881" s="1" t="s">
        <v>29</v>
      </c>
      <c r="E2881" s="1" t="s">
        <v>183</v>
      </c>
      <c r="F2881" s="1" t="s">
        <v>41</v>
      </c>
      <c r="G2881" s="1" t="s">
        <v>228</v>
      </c>
    </row>
    <row r="2882" spans="1:7" x14ac:dyDescent="0.25">
      <c r="A2882" s="1" t="s">
        <v>224</v>
      </c>
      <c r="B2882" s="1" t="s">
        <v>387</v>
      </c>
      <c r="C2882" s="1" t="s">
        <v>1663</v>
      </c>
      <c r="D2882" s="1" t="s">
        <v>29</v>
      </c>
      <c r="E2882" s="1" t="s">
        <v>183</v>
      </c>
      <c r="F2882" s="1" t="s">
        <v>41</v>
      </c>
      <c r="G2882" s="1" t="s">
        <v>228</v>
      </c>
    </row>
    <row r="2883" spans="1:7" x14ac:dyDescent="0.25">
      <c r="A2883" s="1" t="s">
        <v>224</v>
      </c>
      <c r="B2883" s="1" t="s">
        <v>387</v>
      </c>
      <c r="C2883" s="1" t="s">
        <v>1664</v>
      </c>
      <c r="D2883" s="1" t="s">
        <v>29</v>
      </c>
      <c r="E2883" s="1" t="s">
        <v>183</v>
      </c>
      <c r="F2883" s="1" t="s">
        <v>41</v>
      </c>
      <c r="G2883" s="1" t="s">
        <v>228</v>
      </c>
    </row>
    <row r="2884" spans="1:7" x14ac:dyDescent="0.25">
      <c r="A2884" s="1" t="s">
        <v>224</v>
      </c>
      <c r="B2884" s="1" t="s">
        <v>387</v>
      </c>
      <c r="C2884" s="1" t="s">
        <v>1665</v>
      </c>
      <c r="D2884" s="1" t="s">
        <v>29</v>
      </c>
      <c r="E2884" s="1" t="s">
        <v>183</v>
      </c>
      <c r="F2884" s="1" t="s">
        <v>41</v>
      </c>
      <c r="G2884" s="1" t="s">
        <v>228</v>
      </c>
    </row>
    <row r="2885" spans="1:7" x14ac:dyDescent="0.25">
      <c r="A2885" s="1" t="s">
        <v>224</v>
      </c>
      <c r="B2885" s="1" t="s">
        <v>387</v>
      </c>
      <c r="C2885" s="1" t="s">
        <v>1666</v>
      </c>
      <c r="D2885" s="1" t="s">
        <v>29</v>
      </c>
      <c r="E2885" s="1" t="s">
        <v>183</v>
      </c>
      <c r="F2885" s="1" t="s">
        <v>41</v>
      </c>
      <c r="G2885" s="1" t="s">
        <v>228</v>
      </c>
    </row>
    <row r="2886" spans="1:7" x14ac:dyDescent="0.25">
      <c r="A2886" s="1" t="s">
        <v>224</v>
      </c>
      <c r="B2886" s="1" t="s">
        <v>387</v>
      </c>
      <c r="C2886" s="1" t="s">
        <v>1667</v>
      </c>
      <c r="D2886" s="1" t="s">
        <v>29</v>
      </c>
      <c r="E2886" s="1" t="s">
        <v>183</v>
      </c>
      <c r="F2886" s="1" t="s">
        <v>41</v>
      </c>
      <c r="G2886" s="1" t="s">
        <v>228</v>
      </c>
    </row>
    <row r="2887" spans="1:7" x14ac:dyDescent="0.25">
      <c r="A2887" s="1" t="s">
        <v>224</v>
      </c>
      <c r="B2887" s="1" t="s">
        <v>387</v>
      </c>
      <c r="C2887" s="1" t="s">
        <v>1668</v>
      </c>
      <c r="D2887" s="1" t="s">
        <v>29</v>
      </c>
      <c r="E2887" s="1" t="s">
        <v>183</v>
      </c>
      <c r="F2887" s="1" t="s">
        <v>41</v>
      </c>
      <c r="G2887" s="1" t="s">
        <v>228</v>
      </c>
    </row>
    <row r="2888" spans="1:7" x14ac:dyDescent="0.25">
      <c r="A2888" s="1" t="s">
        <v>247</v>
      </c>
      <c r="B2888" s="1" t="s">
        <v>389</v>
      </c>
      <c r="C2888" s="1" t="s">
        <v>250</v>
      </c>
      <c r="D2888" s="1" t="s">
        <v>29</v>
      </c>
      <c r="E2888" s="1" t="s">
        <v>251</v>
      </c>
      <c r="F2888" s="1" t="s">
        <v>41</v>
      </c>
      <c r="G2888" s="1" t="s">
        <v>252</v>
      </c>
    </row>
    <row r="2889" spans="1:7" x14ac:dyDescent="0.25">
      <c r="A2889" s="1" t="s">
        <v>247</v>
      </c>
      <c r="B2889" s="1" t="s">
        <v>389</v>
      </c>
      <c r="C2889" s="1" t="s">
        <v>253</v>
      </c>
      <c r="D2889" s="1" t="s">
        <v>29</v>
      </c>
      <c r="E2889" s="1" t="s">
        <v>251</v>
      </c>
      <c r="F2889" s="1" t="s">
        <v>41</v>
      </c>
      <c r="G2889" s="1" t="s">
        <v>252</v>
      </c>
    </row>
    <row r="2890" spans="1:7" x14ac:dyDescent="0.25">
      <c r="A2890" s="1" t="s">
        <v>247</v>
      </c>
      <c r="B2890" s="1" t="s">
        <v>389</v>
      </c>
      <c r="C2890" s="1" t="s">
        <v>254</v>
      </c>
      <c r="D2890" s="1" t="s">
        <v>29</v>
      </c>
      <c r="E2890" s="1" t="s">
        <v>251</v>
      </c>
      <c r="F2890" s="1" t="s">
        <v>41</v>
      </c>
      <c r="G2890" s="1" t="s">
        <v>252</v>
      </c>
    </row>
    <row r="2891" spans="1:7" x14ac:dyDescent="0.25">
      <c r="A2891" s="1" t="s">
        <v>247</v>
      </c>
      <c r="B2891" s="1" t="s">
        <v>389</v>
      </c>
      <c r="C2891" s="1" t="s">
        <v>255</v>
      </c>
      <c r="D2891" s="1" t="s">
        <v>29</v>
      </c>
      <c r="E2891" s="1" t="s">
        <v>251</v>
      </c>
      <c r="F2891" s="1" t="s">
        <v>41</v>
      </c>
      <c r="G2891" s="1" t="s">
        <v>252</v>
      </c>
    </row>
    <row r="2892" spans="1:7" x14ac:dyDescent="0.25">
      <c r="A2892" s="1" t="s">
        <v>247</v>
      </c>
      <c r="B2892" s="1" t="s">
        <v>389</v>
      </c>
      <c r="C2892" s="1" t="s">
        <v>256</v>
      </c>
      <c r="D2892" s="1" t="s">
        <v>29</v>
      </c>
      <c r="E2892" s="1" t="s">
        <v>251</v>
      </c>
      <c r="F2892" s="1" t="s">
        <v>41</v>
      </c>
      <c r="G2892" s="1" t="s">
        <v>252</v>
      </c>
    </row>
    <row r="2893" spans="1:7" x14ac:dyDescent="0.25">
      <c r="A2893" s="1" t="s">
        <v>247</v>
      </c>
      <c r="B2893" s="1" t="s">
        <v>389</v>
      </c>
      <c r="C2893" s="1" t="s">
        <v>257</v>
      </c>
      <c r="D2893" s="1" t="s">
        <v>29</v>
      </c>
      <c r="E2893" s="1" t="s">
        <v>251</v>
      </c>
      <c r="F2893" s="1" t="s">
        <v>41</v>
      </c>
      <c r="G2893" s="1" t="s">
        <v>252</v>
      </c>
    </row>
    <row r="2894" spans="1:7" x14ac:dyDescent="0.25">
      <c r="A2894" s="1" t="s">
        <v>247</v>
      </c>
      <c r="B2894" s="1" t="s">
        <v>389</v>
      </c>
      <c r="C2894" s="1" t="s">
        <v>258</v>
      </c>
      <c r="D2894" s="1" t="s">
        <v>29</v>
      </c>
      <c r="E2894" s="1" t="s">
        <v>251</v>
      </c>
      <c r="F2894" s="1" t="s">
        <v>41</v>
      </c>
      <c r="G2894" s="1" t="s">
        <v>252</v>
      </c>
    </row>
    <row r="2895" spans="1:7" x14ac:dyDescent="0.25">
      <c r="A2895" s="1" t="s">
        <v>247</v>
      </c>
      <c r="B2895" s="1" t="s">
        <v>389</v>
      </c>
      <c r="C2895" s="1" t="s">
        <v>259</v>
      </c>
      <c r="D2895" s="1" t="s">
        <v>29</v>
      </c>
      <c r="E2895" s="1" t="s">
        <v>251</v>
      </c>
      <c r="F2895" s="1" t="s">
        <v>41</v>
      </c>
      <c r="G2895" s="1" t="s">
        <v>252</v>
      </c>
    </row>
    <row r="2896" spans="1:7" x14ac:dyDescent="0.25">
      <c r="A2896" s="1" t="s">
        <v>247</v>
      </c>
      <c r="B2896" s="1" t="s">
        <v>389</v>
      </c>
      <c r="C2896" s="1" t="s">
        <v>260</v>
      </c>
      <c r="D2896" s="1" t="s">
        <v>29</v>
      </c>
      <c r="E2896" s="1" t="s">
        <v>251</v>
      </c>
      <c r="F2896" s="1" t="s">
        <v>41</v>
      </c>
      <c r="G2896" s="1" t="s">
        <v>252</v>
      </c>
    </row>
    <row r="2897" spans="1:7" x14ac:dyDescent="0.25">
      <c r="A2897" s="1" t="s">
        <v>247</v>
      </c>
      <c r="B2897" s="1" t="s">
        <v>389</v>
      </c>
      <c r="C2897" s="1" t="s">
        <v>261</v>
      </c>
      <c r="D2897" s="1" t="s">
        <v>29</v>
      </c>
      <c r="E2897" s="1" t="s">
        <v>251</v>
      </c>
      <c r="F2897" s="1" t="s">
        <v>41</v>
      </c>
      <c r="G2897" s="1" t="s">
        <v>252</v>
      </c>
    </row>
    <row r="2898" spans="1:7" x14ac:dyDescent="0.25">
      <c r="A2898" s="1" t="s">
        <v>247</v>
      </c>
      <c r="B2898" s="1" t="s">
        <v>389</v>
      </c>
      <c r="C2898" s="1" t="s">
        <v>262</v>
      </c>
      <c r="D2898" s="1" t="s">
        <v>29</v>
      </c>
      <c r="E2898" s="1" t="s">
        <v>251</v>
      </c>
      <c r="F2898" s="1" t="s">
        <v>41</v>
      </c>
      <c r="G2898" s="1" t="s">
        <v>252</v>
      </c>
    </row>
    <row r="2899" spans="1:7" x14ac:dyDescent="0.25">
      <c r="A2899" s="1" t="s">
        <v>247</v>
      </c>
      <c r="B2899" s="1" t="s">
        <v>389</v>
      </c>
      <c r="C2899" s="1" t="s">
        <v>1669</v>
      </c>
      <c r="D2899" s="1" t="s">
        <v>29</v>
      </c>
      <c r="E2899" s="1" t="s">
        <v>251</v>
      </c>
      <c r="F2899" s="1" t="s">
        <v>41</v>
      </c>
      <c r="G2899" s="1" t="s">
        <v>252</v>
      </c>
    </row>
    <row r="2900" spans="1:7" x14ac:dyDescent="0.25">
      <c r="A2900" s="1" t="s">
        <v>247</v>
      </c>
      <c r="B2900" s="1" t="s">
        <v>389</v>
      </c>
      <c r="C2900" s="1" t="s">
        <v>1670</v>
      </c>
      <c r="D2900" s="1" t="s">
        <v>29</v>
      </c>
      <c r="E2900" s="1" t="s">
        <v>251</v>
      </c>
      <c r="F2900" s="1" t="s">
        <v>41</v>
      </c>
      <c r="G2900" s="1" t="s">
        <v>252</v>
      </c>
    </row>
    <row r="2901" spans="1:7" x14ac:dyDescent="0.25">
      <c r="A2901" s="1" t="s">
        <v>247</v>
      </c>
      <c r="B2901" s="1" t="s">
        <v>389</v>
      </c>
      <c r="C2901" s="1" t="s">
        <v>1671</v>
      </c>
      <c r="D2901" s="1" t="s">
        <v>29</v>
      </c>
      <c r="E2901" s="1" t="s">
        <v>251</v>
      </c>
      <c r="F2901" s="1" t="s">
        <v>41</v>
      </c>
      <c r="G2901" s="1" t="s">
        <v>252</v>
      </c>
    </row>
    <row r="2902" spans="1:7" x14ac:dyDescent="0.25">
      <c r="A2902" s="1" t="s">
        <v>247</v>
      </c>
      <c r="B2902" s="1" t="s">
        <v>389</v>
      </c>
      <c r="C2902" s="1" t="s">
        <v>1672</v>
      </c>
      <c r="D2902" s="1" t="s">
        <v>29</v>
      </c>
      <c r="E2902" s="1" t="s">
        <v>251</v>
      </c>
      <c r="F2902" s="1" t="s">
        <v>41</v>
      </c>
      <c r="G2902" s="1" t="s">
        <v>252</v>
      </c>
    </row>
    <row r="2903" spans="1:7" x14ac:dyDescent="0.25">
      <c r="A2903" s="1" t="s">
        <v>247</v>
      </c>
      <c r="B2903" s="1" t="s">
        <v>389</v>
      </c>
      <c r="C2903" s="1" t="s">
        <v>1673</v>
      </c>
      <c r="D2903" s="1" t="s">
        <v>29</v>
      </c>
      <c r="E2903" s="1" t="s">
        <v>251</v>
      </c>
      <c r="F2903" s="1" t="s">
        <v>41</v>
      </c>
      <c r="G2903" s="1" t="s">
        <v>252</v>
      </c>
    </row>
    <row r="2904" spans="1:7" x14ac:dyDescent="0.25">
      <c r="A2904" s="1" t="s">
        <v>247</v>
      </c>
      <c r="B2904" s="1" t="s">
        <v>389</v>
      </c>
      <c r="C2904" s="1" t="s">
        <v>1674</v>
      </c>
      <c r="D2904" s="1" t="s">
        <v>29</v>
      </c>
      <c r="E2904" s="1" t="s">
        <v>251</v>
      </c>
      <c r="F2904" s="1" t="s">
        <v>41</v>
      </c>
      <c r="G2904" s="1" t="s">
        <v>252</v>
      </c>
    </row>
    <row r="2905" spans="1:7" x14ac:dyDescent="0.25">
      <c r="A2905" s="1" t="s">
        <v>247</v>
      </c>
      <c r="B2905" s="1" t="s">
        <v>389</v>
      </c>
      <c r="C2905" s="1" t="s">
        <v>1675</v>
      </c>
      <c r="D2905" s="1" t="s">
        <v>29</v>
      </c>
      <c r="E2905" s="1" t="s">
        <v>251</v>
      </c>
      <c r="F2905" s="1" t="s">
        <v>41</v>
      </c>
      <c r="G2905" s="1" t="s">
        <v>252</v>
      </c>
    </row>
    <row r="2906" spans="1:7" x14ac:dyDescent="0.25">
      <c r="A2906" s="1" t="s">
        <v>247</v>
      </c>
      <c r="B2906" s="1" t="s">
        <v>389</v>
      </c>
      <c r="C2906" s="1" t="s">
        <v>1676</v>
      </c>
      <c r="D2906" s="1" t="s">
        <v>29</v>
      </c>
      <c r="E2906" s="1" t="s">
        <v>251</v>
      </c>
      <c r="F2906" s="1" t="s">
        <v>41</v>
      </c>
      <c r="G2906" s="1" t="s">
        <v>252</v>
      </c>
    </row>
    <row r="2907" spans="1:7" x14ac:dyDescent="0.25">
      <c r="A2907" s="1" t="s">
        <v>247</v>
      </c>
      <c r="B2907" s="1" t="s">
        <v>389</v>
      </c>
      <c r="C2907" s="1" t="s">
        <v>1677</v>
      </c>
      <c r="D2907" s="1" t="s">
        <v>29</v>
      </c>
      <c r="E2907" s="1" t="s">
        <v>251</v>
      </c>
      <c r="F2907" s="1" t="s">
        <v>41</v>
      </c>
      <c r="G2907" s="1" t="s">
        <v>252</v>
      </c>
    </row>
    <row r="2908" spans="1:7" x14ac:dyDescent="0.25">
      <c r="A2908" s="1" t="s">
        <v>247</v>
      </c>
      <c r="B2908" s="1" t="s">
        <v>389</v>
      </c>
      <c r="C2908" s="1" t="s">
        <v>1678</v>
      </c>
      <c r="D2908" s="1" t="s">
        <v>29</v>
      </c>
      <c r="E2908" s="1" t="s">
        <v>251</v>
      </c>
      <c r="F2908" s="1" t="s">
        <v>41</v>
      </c>
      <c r="G2908" s="1" t="s">
        <v>252</v>
      </c>
    </row>
    <row r="2909" spans="1:7" x14ac:dyDescent="0.25">
      <c r="A2909" s="1" t="s">
        <v>247</v>
      </c>
      <c r="B2909" s="1" t="s">
        <v>389</v>
      </c>
      <c r="C2909" s="1" t="s">
        <v>1679</v>
      </c>
      <c r="D2909" s="1" t="s">
        <v>29</v>
      </c>
      <c r="E2909" s="1" t="s">
        <v>251</v>
      </c>
      <c r="F2909" s="1" t="s">
        <v>41</v>
      </c>
      <c r="G2909" s="1" t="s">
        <v>252</v>
      </c>
    </row>
    <row r="2910" spans="1:7" x14ac:dyDescent="0.25">
      <c r="A2910" s="1" t="s">
        <v>247</v>
      </c>
      <c r="B2910" s="1" t="s">
        <v>389</v>
      </c>
      <c r="C2910" s="1" t="s">
        <v>1680</v>
      </c>
      <c r="D2910" s="1" t="s">
        <v>29</v>
      </c>
      <c r="E2910" s="1" t="s">
        <v>251</v>
      </c>
      <c r="F2910" s="1" t="s">
        <v>41</v>
      </c>
      <c r="G2910" s="1" t="s">
        <v>252</v>
      </c>
    </row>
    <row r="2911" spans="1:7" x14ac:dyDescent="0.25">
      <c r="A2911" s="1" t="s">
        <v>247</v>
      </c>
      <c r="B2911" s="1" t="s">
        <v>389</v>
      </c>
      <c r="C2911" s="1" t="s">
        <v>1681</v>
      </c>
      <c r="D2911" s="1" t="s">
        <v>29</v>
      </c>
      <c r="E2911" s="1" t="s">
        <v>251</v>
      </c>
      <c r="F2911" s="1" t="s">
        <v>41</v>
      </c>
      <c r="G2911" s="1" t="s">
        <v>252</v>
      </c>
    </row>
    <row r="2912" spans="1:7" x14ac:dyDescent="0.25">
      <c r="A2912" s="1" t="s">
        <v>247</v>
      </c>
      <c r="B2912" s="1" t="s">
        <v>389</v>
      </c>
      <c r="C2912" s="1" t="s">
        <v>1682</v>
      </c>
      <c r="D2912" s="1" t="s">
        <v>29</v>
      </c>
      <c r="E2912" s="1" t="s">
        <v>251</v>
      </c>
      <c r="F2912" s="1" t="s">
        <v>41</v>
      </c>
      <c r="G2912" s="1" t="s">
        <v>252</v>
      </c>
    </row>
    <row r="2913" spans="1:7" x14ac:dyDescent="0.25">
      <c r="A2913" s="1" t="s">
        <v>247</v>
      </c>
      <c r="B2913" s="1" t="s">
        <v>389</v>
      </c>
      <c r="C2913" s="1" t="s">
        <v>1683</v>
      </c>
      <c r="D2913" s="1" t="s">
        <v>29</v>
      </c>
      <c r="E2913" s="1" t="s">
        <v>251</v>
      </c>
      <c r="F2913" s="1" t="s">
        <v>41</v>
      </c>
      <c r="G2913" s="1" t="s">
        <v>252</v>
      </c>
    </row>
    <row r="2914" spans="1:7" x14ac:dyDescent="0.25">
      <c r="A2914" s="1" t="s">
        <v>247</v>
      </c>
      <c r="B2914" s="1" t="s">
        <v>389</v>
      </c>
      <c r="C2914" s="1" t="s">
        <v>1684</v>
      </c>
      <c r="D2914" s="1" t="s">
        <v>29</v>
      </c>
      <c r="E2914" s="1" t="s">
        <v>251</v>
      </c>
      <c r="F2914" s="1" t="s">
        <v>41</v>
      </c>
      <c r="G2914" s="1" t="s">
        <v>252</v>
      </c>
    </row>
    <row r="2915" spans="1:7" x14ac:dyDescent="0.25">
      <c r="A2915" s="1" t="s">
        <v>247</v>
      </c>
      <c r="B2915" s="1" t="s">
        <v>389</v>
      </c>
      <c r="C2915" s="1" t="s">
        <v>1685</v>
      </c>
      <c r="D2915" s="1" t="s">
        <v>29</v>
      </c>
      <c r="E2915" s="1" t="s">
        <v>251</v>
      </c>
      <c r="F2915" s="1" t="s">
        <v>41</v>
      </c>
      <c r="G2915" s="1" t="s">
        <v>252</v>
      </c>
    </row>
    <row r="2916" spans="1:7" x14ac:dyDescent="0.25">
      <c r="A2916" s="1" t="s">
        <v>247</v>
      </c>
      <c r="B2916" s="1" t="s">
        <v>389</v>
      </c>
      <c r="C2916" s="1" t="s">
        <v>1686</v>
      </c>
      <c r="D2916" s="1" t="s">
        <v>29</v>
      </c>
      <c r="E2916" s="1" t="s">
        <v>251</v>
      </c>
      <c r="F2916" s="1" t="s">
        <v>41</v>
      </c>
      <c r="G2916" s="1" t="s">
        <v>252</v>
      </c>
    </row>
    <row r="2917" spans="1:7" x14ac:dyDescent="0.25">
      <c r="A2917" s="1" t="s">
        <v>247</v>
      </c>
      <c r="B2917" s="1" t="s">
        <v>389</v>
      </c>
      <c r="C2917" s="1" t="s">
        <v>1687</v>
      </c>
      <c r="D2917" s="1" t="s">
        <v>29</v>
      </c>
      <c r="E2917" s="1" t="s">
        <v>251</v>
      </c>
      <c r="F2917" s="1" t="s">
        <v>41</v>
      </c>
      <c r="G2917" s="1" t="s">
        <v>252</v>
      </c>
    </row>
    <row r="2918" spans="1:7" x14ac:dyDescent="0.25">
      <c r="A2918" s="1" t="s">
        <v>247</v>
      </c>
      <c r="B2918" s="1" t="s">
        <v>389</v>
      </c>
      <c r="C2918" s="1" t="s">
        <v>1688</v>
      </c>
      <c r="D2918" s="1" t="s">
        <v>29</v>
      </c>
      <c r="E2918" s="1" t="s">
        <v>251</v>
      </c>
      <c r="F2918" s="1" t="s">
        <v>41</v>
      </c>
      <c r="G2918" s="1" t="s">
        <v>252</v>
      </c>
    </row>
    <row r="2919" spans="1:7" x14ac:dyDescent="0.25">
      <c r="A2919" s="1" t="s">
        <v>247</v>
      </c>
      <c r="B2919" s="1" t="s">
        <v>389</v>
      </c>
      <c r="C2919" s="1" t="s">
        <v>1689</v>
      </c>
      <c r="D2919" s="1" t="s">
        <v>29</v>
      </c>
      <c r="E2919" s="1" t="s">
        <v>251</v>
      </c>
      <c r="F2919" s="1" t="s">
        <v>41</v>
      </c>
      <c r="G2919" s="1" t="s">
        <v>252</v>
      </c>
    </row>
    <row r="2920" spans="1:7" x14ac:dyDescent="0.25">
      <c r="A2920" s="1" t="s">
        <v>247</v>
      </c>
      <c r="B2920" s="1" t="s">
        <v>389</v>
      </c>
      <c r="C2920" s="1" t="s">
        <v>1690</v>
      </c>
      <c r="D2920" s="1" t="s">
        <v>29</v>
      </c>
      <c r="E2920" s="1" t="s">
        <v>251</v>
      </c>
      <c r="F2920" s="1" t="s">
        <v>41</v>
      </c>
      <c r="G2920" s="1" t="s">
        <v>252</v>
      </c>
    </row>
    <row r="2921" spans="1:7" x14ac:dyDescent="0.25">
      <c r="A2921" s="1" t="s">
        <v>247</v>
      </c>
      <c r="B2921" s="1" t="s">
        <v>389</v>
      </c>
      <c r="C2921" s="1" t="s">
        <v>1691</v>
      </c>
      <c r="D2921" s="1" t="s">
        <v>29</v>
      </c>
      <c r="E2921" s="1" t="s">
        <v>251</v>
      </c>
      <c r="F2921" s="1" t="s">
        <v>41</v>
      </c>
      <c r="G2921" s="1" t="s">
        <v>252</v>
      </c>
    </row>
    <row r="2922" spans="1:7" x14ac:dyDescent="0.25">
      <c r="A2922" s="1" t="s">
        <v>247</v>
      </c>
      <c r="B2922" s="1" t="s">
        <v>389</v>
      </c>
      <c r="C2922" s="1" t="s">
        <v>1692</v>
      </c>
      <c r="D2922" s="1" t="s">
        <v>29</v>
      </c>
      <c r="E2922" s="1" t="s">
        <v>251</v>
      </c>
      <c r="F2922" s="1" t="s">
        <v>41</v>
      </c>
      <c r="G2922" s="1" t="s">
        <v>252</v>
      </c>
    </row>
    <row r="2923" spans="1:7" x14ac:dyDescent="0.25">
      <c r="A2923" s="1" t="s">
        <v>247</v>
      </c>
      <c r="B2923" s="1" t="s">
        <v>389</v>
      </c>
      <c r="C2923" s="1" t="s">
        <v>1693</v>
      </c>
      <c r="D2923" s="1" t="s">
        <v>29</v>
      </c>
      <c r="E2923" s="1" t="s">
        <v>251</v>
      </c>
      <c r="F2923" s="1" t="s">
        <v>41</v>
      </c>
      <c r="G2923" s="1" t="s">
        <v>252</v>
      </c>
    </row>
    <row r="2924" spans="1:7" x14ac:dyDescent="0.25">
      <c r="A2924" s="1" t="s">
        <v>247</v>
      </c>
      <c r="B2924" s="1" t="s">
        <v>389</v>
      </c>
      <c r="C2924" s="1" t="s">
        <v>1694</v>
      </c>
      <c r="D2924" s="1" t="s">
        <v>29</v>
      </c>
      <c r="E2924" s="1" t="s">
        <v>251</v>
      </c>
      <c r="F2924" s="1" t="s">
        <v>41</v>
      </c>
      <c r="G2924" s="1" t="s">
        <v>252</v>
      </c>
    </row>
    <row r="2925" spans="1:7" x14ac:dyDescent="0.25">
      <c r="A2925" s="1" t="s">
        <v>247</v>
      </c>
      <c r="B2925" s="1" t="s">
        <v>389</v>
      </c>
      <c r="C2925" s="1" t="s">
        <v>1695</v>
      </c>
      <c r="D2925" s="1" t="s">
        <v>29</v>
      </c>
      <c r="E2925" s="1" t="s">
        <v>251</v>
      </c>
      <c r="F2925" s="1" t="s">
        <v>41</v>
      </c>
      <c r="G2925" s="1" t="s">
        <v>252</v>
      </c>
    </row>
    <row r="2926" spans="1:7" x14ac:dyDescent="0.25">
      <c r="A2926" s="1" t="s">
        <v>247</v>
      </c>
      <c r="B2926" s="1" t="s">
        <v>389</v>
      </c>
      <c r="C2926" s="1" t="s">
        <v>1696</v>
      </c>
      <c r="D2926" s="1" t="s">
        <v>29</v>
      </c>
      <c r="E2926" s="1" t="s">
        <v>251</v>
      </c>
      <c r="F2926" s="1" t="s">
        <v>41</v>
      </c>
      <c r="G2926" s="1" t="s">
        <v>252</v>
      </c>
    </row>
    <row r="2927" spans="1:7" x14ac:dyDescent="0.25">
      <c r="A2927" s="1" t="s">
        <v>247</v>
      </c>
      <c r="B2927" s="1" t="s">
        <v>389</v>
      </c>
      <c r="C2927" s="1" t="s">
        <v>1697</v>
      </c>
      <c r="D2927" s="1" t="s">
        <v>29</v>
      </c>
      <c r="E2927" s="1" t="s">
        <v>251</v>
      </c>
      <c r="F2927" s="1" t="s">
        <v>41</v>
      </c>
      <c r="G2927" s="1" t="s">
        <v>252</v>
      </c>
    </row>
    <row r="2928" spans="1:7" x14ac:dyDescent="0.25">
      <c r="A2928" s="1" t="s">
        <v>247</v>
      </c>
      <c r="B2928" s="1" t="s">
        <v>389</v>
      </c>
      <c r="C2928" s="1" t="s">
        <v>1698</v>
      </c>
      <c r="D2928" s="1" t="s">
        <v>29</v>
      </c>
      <c r="E2928" s="1" t="s">
        <v>251</v>
      </c>
      <c r="F2928" s="1" t="s">
        <v>41</v>
      </c>
      <c r="G2928" s="1" t="s">
        <v>252</v>
      </c>
    </row>
    <row r="2929" spans="1:7" x14ac:dyDescent="0.25">
      <c r="A2929" s="1" t="s">
        <v>247</v>
      </c>
      <c r="B2929" s="1" t="s">
        <v>389</v>
      </c>
      <c r="C2929" s="1" t="s">
        <v>1699</v>
      </c>
      <c r="D2929" s="1" t="s">
        <v>29</v>
      </c>
      <c r="E2929" s="1" t="s">
        <v>251</v>
      </c>
      <c r="F2929" s="1" t="s">
        <v>41</v>
      </c>
      <c r="G2929" s="1" t="s">
        <v>252</v>
      </c>
    </row>
    <row r="2930" spans="1:7" x14ac:dyDescent="0.25">
      <c r="A2930" s="1" t="s">
        <v>247</v>
      </c>
      <c r="B2930" s="1" t="s">
        <v>389</v>
      </c>
      <c r="C2930" s="1" t="s">
        <v>1700</v>
      </c>
      <c r="D2930" s="1" t="s">
        <v>29</v>
      </c>
      <c r="E2930" s="1" t="s">
        <v>251</v>
      </c>
      <c r="F2930" s="1" t="s">
        <v>41</v>
      </c>
      <c r="G2930" s="1" t="s">
        <v>252</v>
      </c>
    </row>
    <row r="2931" spans="1:7" x14ac:dyDescent="0.25">
      <c r="A2931" s="1" t="s">
        <v>247</v>
      </c>
      <c r="B2931" s="1" t="s">
        <v>389</v>
      </c>
      <c r="C2931" s="1" t="s">
        <v>1701</v>
      </c>
      <c r="D2931" s="1" t="s">
        <v>29</v>
      </c>
      <c r="E2931" s="1" t="s">
        <v>251</v>
      </c>
      <c r="F2931" s="1" t="s">
        <v>41</v>
      </c>
      <c r="G2931" s="1" t="s">
        <v>252</v>
      </c>
    </row>
    <row r="2932" spans="1:7" x14ac:dyDescent="0.25">
      <c r="A2932" s="1" t="s">
        <v>247</v>
      </c>
      <c r="B2932" s="1" t="s">
        <v>389</v>
      </c>
      <c r="C2932" s="1" t="s">
        <v>1702</v>
      </c>
      <c r="D2932" s="1" t="s">
        <v>29</v>
      </c>
      <c r="E2932" s="1" t="s">
        <v>251</v>
      </c>
      <c r="F2932" s="1" t="s">
        <v>41</v>
      </c>
      <c r="G2932" s="1" t="s">
        <v>252</v>
      </c>
    </row>
    <row r="2933" spans="1:7" x14ac:dyDescent="0.25">
      <c r="A2933" s="1" t="s">
        <v>247</v>
      </c>
      <c r="B2933" s="1" t="s">
        <v>389</v>
      </c>
      <c r="C2933" s="1" t="s">
        <v>1703</v>
      </c>
      <c r="D2933" s="1" t="s">
        <v>29</v>
      </c>
      <c r="E2933" s="1" t="s">
        <v>251</v>
      </c>
      <c r="F2933" s="1" t="s">
        <v>41</v>
      </c>
      <c r="G2933" s="1" t="s">
        <v>252</v>
      </c>
    </row>
    <row r="2934" spans="1:7" x14ac:dyDescent="0.25">
      <c r="A2934" s="1" t="s">
        <v>247</v>
      </c>
      <c r="B2934" s="1" t="s">
        <v>389</v>
      </c>
      <c r="C2934" s="1" t="s">
        <v>1704</v>
      </c>
      <c r="D2934" s="1" t="s">
        <v>29</v>
      </c>
      <c r="E2934" s="1" t="s">
        <v>251</v>
      </c>
      <c r="F2934" s="1" t="s">
        <v>41</v>
      </c>
      <c r="G2934" s="1" t="s">
        <v>252</v>
      </c>
    </row>
    <row r="2935" spans="1:7" x14ac:dyDescent="0.25">
      <c r="A2935" s="1" t="s">
        <v>247</v>
      </c>
      <c r="B2935" s="1" t="s">
        <v>389</v>
      </c>
      <c r="C2935" s="1" t="s">
        <v>1705</v>
      </c>
      <c r="D2935" s="1" t="s">
        <v>29</v>
      </c>
      <c r="E2935" s="1" t="s">
        <v>251</v>
      </c>
      <c r="F2935" s="1" t="s">
        <v>41</v>
      </c>
      <c r="G2935" s="1" t="s">
        <v>252</v>
      </c>
    </row>
    <row r="2936" spans="1:7" x14ac:dyDescent="0.25">
      <c r="A2936" s="1" t="s">
        <v>247</v>
      </c>
      <c r="B2936" s="1" t="s">
        <v>389</v>
      </c>
      <c r="C2936" s="1" t="s">
        <v>1706</v>
      </c>
      <c r="D2936" s="1" t="s">
        <v>29</v>
      </c>
      <c r="E2936" s="1" t="s">
        <v>251</v>
      </c>
      <c r="F2936" s="1" t="s">
        <v>41</v>
      </c>
      <c r="G2936" s="1" t="s">
        <v>252</v>
      </c>
    </row>
    <row r="2937" spans="1:7" x14ac:dyDescent="0.25">
      <c r="A2937" s="1" t="s">
        <v>247</v>
      </c>
      <c r="B2937" s="1" t="s">
        <v>389</v>
      </c>
      <c r="C2937" s="1" t="s">
        <v>1707</v>
      </c>
      <c r="D2937" s="1" t="s">
        <v>29</v>
      </c>
      <c r="E2937" s="1" t="s">
        <v>251</v>
      </c>
      <c r="F2937" s="1" t="s">
        <v>41</v>
      </c>
      <c r="G2937" s="1" t="s">
        <v>252</v>
      </c>
    </row>
    <row r="2938" spans="1:7" x14ac:dyDescent="0.25">
      <c r="A2938" s="1" t="s">
        <v>247</v>
      </c>
      <c r="B2938" s="1" t="s">
        <v>389</v>
      </c>
      <c r="C2938" s="1" t="s">
        <v>1708</v>
      </c>
      <c r="D2938" s="1" t="s">
        <v>29</v>
      </c>
      <c r="E2938" s="1" t="s">
        <v>251</v>
      </c>
      <c r="F2938" s="1" t="s">
        <v>41</v>
      </c>
      <c r="G2938" s="1" t="s">
        <v>252</v>
      </c>
    </row>
    <row r="2939" spans="1:7" x14ac:dyDescent="0.25">
      <c r="A2939" s="1" t="s">
        <v>247</v>
      </c>
      <c r="B2939" s="1" t="s">
        <v>389</v>
      </c>
      <c r="C2939" s="1" t="s">
        <v>1709</v>
      </c>
      <c r="D2939" s="1" t="s">
        <v>29</v>
      </c>
      <c r="E2939" s="1" t="s">
        <v>251</v>
      </c>
      <c r="F2939" s="1" t="s">
        <v>41</v>
      </c>
      <c r="G2939" s="1" t="s">
        <v>252</v>
      </c>
    </row>
    <row r="2940" spans="1:7" x14ac:dyDescent="0.25">
      <c r="A2940" s="1" t="s">
        <v>247</v>
      </c>
      <c r="B2940" s="1" t="s">
        <v>389</v>
      </c>
      <c r="C2940" s="1" t="s">
        <v>1710</v>
      </c>
      <c r="D2940" s="1" t="s">
        <v>29</v>
      </c>
      <c r="E2940" s="1" t="s">
        <v>251</v>
      </c>
      <c r="F2940" s="1" t="s">
        <v>41</v>
      </c>
      <c r="G2940" s="1" t="s">
        <v>252</v>
      </c>
    </row>
    <row r="2941" spans="1:7" x14ac:dyDescent="0.25">
      <c r="A2941" s="1" t="s">
        <v>247</v>
      </c>
      <c r="B2941" s="1" t="s">
        <v>389</v>
      </c>
      <c r="C2941" s="1" t="s">
        <v>1711</v>
      </c>
      <c r="D2941" s="1" t="s">
        <v>29</v>
      </c>
      <c r="E2941" s="1" t="s">
        <v>251</v>
      </c>
      <c r="F2941" s="1" t="s">
        <v>41</v>
      </c>
      <c r="G2941" s="1" t="s">
        <v>252</v>
      </c>
    </row>
    <row r="2942" spans="1:7" x14ac:dyDescent="0.25">
      <c r="A2942" s="1" t="s">
        <v>247</v>
      </c>
      <c r="B2942" s="1" t="s">
        <v>389</v>
      </c>
      <c r="C2942" s="1" t="s">
        <v>1712</v>
      </c>
      <c r="D2942" s="1" t="s">
        <v>29</v>
      </c>
      <c r="E2942" s="1" t="s">
        <v>251</v>
      </c>
      <c r="F2942" s="1" t="s">
        <v>41</v>
      </c>
      <c r="G2942" s="1" t="s">
        <v>252</v>
      </c>
    </row>
    <row r="2943" spans="1:7" x14ac:dyDescent="0.25">
      <c r="A2943" s="1" t="s">
        <v>247</v>
      </c>
      <c r="B2943" s="1" t="s">
        <v>389</v>
      </c>
      <c r="C2943" s="1" t="s">
        <v>1713</v>
      </c>
      <c r="D2943" s="1" t="s">
        <v>29</v>
      </c>
      <c r="E2943" s="1" t="s">
        <v>251</v>
      </c>
      <c r="F2943" s="1" t="s">
        <v>41</v>
      </c>
      <c r="G2943" s="1" t="s">
        <v>252</v>
      </c>
    </row>
    <row r="2944" spans="1:7" x14ac:dyDescent="0.25">
      <c r="A2944" s="1" t="s">
        <v>247</v>
      </c>
      <c r="B2944" s="1" t="s">
        <v>389</v>
      </c>
      <c r="C2944" s="1" t="s">
        <v>1714</v>
      </c>
      <c r="D2944" s="1" t="s">
        <v>29</v>
      </c>
      <c r="E2944" s="1" t="s">
        <v>251</v>
      </c>
      <c r="F2944" s="1" t="s">
        <v>41</v>
      </c>
      <c r="G2944" s="1" t="s">
        <v>252</v>
      </c>
    </row>
    <row r="2945" spans="1:7" x14ac:dyDescent="0.25">
      <c r="A2945" s="1" t="s">
        <v>247</v>
      </c>
      <c r="B2945" s="1" t="s">
        <v>389</v>
      </c>
      <c r="C2945" s="1" t="s">
        <v>1715</v>
      </c>
      <c r="D2945" s="1" t="s">
        <v>29</v>
      </c>
      <c r="E2945" s="1" t="s">
        <v>251</v>
      </c>
      <c r="F2945" s="1" t="s">
        <v>41</v>
      </c>
      <c r="G2945" s="1" t="s">
        <v>252</v>
      </c>
    </row>
    <row r="2946" spans="1:7" x14ac:dyDescent="0.25">
      <c r="A2946" s="1" t="s">
        <v>247</v>
      </c>
      <c r="B2946" s="1" t="s">
        <v>389</v>
      </c>
      <c r="C2946" s="1" t="s">
        <v>1716</v>
      </c>
      <c r="D2946" s="1" t="s">
        <v>29</v>
      </c>
      <c r="E2946" s="1" t="s">
        <v>251</v>
      </c>
      <c r="F2946" s="1" t="s">
        <v>41</v>
      </c>
      <c r="G2946" s="1" t="s">
        <v>252</v>
      </c>
    </row>
    <row r="2947" spans="1:7" x14ac:dyDescent="0.25">
      <c r="A2947" s="1" t="s">
        <v>281</v>
      </c>
      <c r="B2947" s="1" t="s">
        <v>391</v>
      </c>
      <c r="C2947" s="1" t="s">
        <v>250</v>
      </c>
      <c r="D2947" s="1" t="s">
        <v>29</v>
      </c>
      <c r="E2947" s="1" t="s">
        <v>251</v>
      </c>
      <c r="F2947" s="1" t="s">
        <v>41</v>
      </c>
      <c r="G2947" s="1" t="s">
        <v>284</v>
      </c>
    </row>
    <row r="2948" spans="1:7" x14ac:dyDescent="0.25">
      <c r="A2948" s="1" t="s">
        <v>281</v>
      </c>
      <c r="B2948" s="1" t="s">
        <v>391</v>
      </c>
      <c r="C2948" s="1" t="s">
        <v>253</v>
      </c>
      <c r="D2948" s="1" t="s">
        <v>29</v>
      </c>
      <c r="E2948" s="1" t="s">
        <v>251</v>
      </c>
      <c r="F2948" s="1" t="s">
        <v>41</v>
      </c>
      <c r="G2948" s="1" t="s">
        <v>284</v>
      </c>
    </row>
    <row r="2949" spans="1:7" x14ac:dyDescent="0.25">
      <c r="A2949" s="1" t="s">
        <v>281</v>
      </c>
      <c r="B2949" s="1" t="s">
        <v>391</v>
      </c>
      <c r="C2949" s="1" t="s">
        <v>256</v>
      </c>
      <c r="D2949" s="1" t="s">
        <v>29</v>
      </c>
      <c r="E2949" s="1" t="s">
        <v>251</v>
      </c>
      <c r="F2949" s="1" t="s">
        <v>41</v>
      </c>
      <c r="G2949" s="1" t="s">
        <v>284</v>
      </c>
    </row>
    <row r="2950" spans="1:7" x14ac:dyDescent="0.25">
      <c r="A2950" s="1" t="s">
        <v>281</v>
      </c>
      <c r="B2950" s="1" t="s">
        <v>391</v>
      </c>
      <c r="C2950" s="1" t="s">
        <v>285</v>
      </c>
      <c r="D2950" s="1" t="s">
        <v>29</v>
      </c>
      <c r="E2950" s="1" t="s">
        <v>251</v>
      </c>
      <c r="F2950" s="1" t="s">
        <v>41</v>
      </c>
      <c r="G2950" s="1" t="s">
        <v>284</v>
      </c>
    </row>
    <row r="2951" spans="1:7" x14ac:dyDescent="0.25">
      <c r="A2951" s="1" t="s">
        <v>281</v>
      </c>
      <c r="B2951" s="1" t="s">
        <v>391</v>
      </c>
      <c r="C2951" s="1" t="s">
        <v>258</v>
      </c>
      <c r="D2951" s="1" t="s">
        <v>29</v>
      </c>
      <c r="E2951" s="1" t="s">
        <v>251</v>
      </c>
      <c r="F2951" s="1" t="s">
        <v>41</v>
      </c>
      <c r="G2951" s="1" t="s">
        <v>284</v>
      </c>
    </row>
    <row r="2952" spans="1:7" x14ac:dyDescent="0.25">
      <c r="A2952" s="1" t="s">
        <v>281</v>
      </c>
      <c r="B2952" s="1" t="s">
        <v>391</v>
      </c>
      <c r="C2952" s="1" t="s">
        <v>260</v>
      </c>
      <c r="D2952" s="1" t="s">
        <v>29</v>
      </c>
      <c r="E2952" s="1" t="s">
        <v>251</v>
      </c>
      <c r="F2952" s="1" t="s">
        <v>41</v>
      </c>
      <c r="G2952" s="1" t="s">
        <v>284</v>
      </c>
    </row>
    <row r="2953" spans="1:7" x14ac:dyDescent="0.25">
      <c r="A2953" s="1" t="s">
        <v>281</v>
      </c>
      <c r="B2953" s="1" t="s">
        <v>391</v>
      </c>
      <c r="C2953" s="1" t="s">
        <v>261</v>
      </c>
      <c r="D2953" s="1" t="s">
        <v>29</v>
      </c>
      <c r="E2953" s="1" t="s">
        <v>251</v>
      </c>
      <c r="F2953" s="1" t="s">
        <v>41</v>
      </c>
      <c r="G2953" s="1" t="s">
        <v>284</v>
      </c>
    </row>
    <row r="2954" spans="1:7" x14ac:dyDescent="0.25">
      <c r="A2954" s="1" t="s">
        <v>281</v>
      </c>
      <c r="B2954" s="1" t="s">
        <v>391</v>
      </c>
      <c r="C2954" s="1" t="s">
        <v>1717</v>
      </c>
      <c r="D2954" s="1" t="s">
        <v>29</v>
      </c>
      <c r="E2954" s="1" t="s">
        <v>251</v>
      </c>
      <c r="F2954" s="1" t="s">
        <v>41</v>
      </c>
      <c r="G2954" s="1" t="s">
        <v>284</v>
      </c>
    </row>
    <row r="2955" spans="1:7" x14ac:dyDescent="0.25">
      <c r="A2955" s="1" t="s">
        <v>281</v>
      </c>
      <c r="B2955" s="1" t="s">
        <v>391</v>
      </c>
      <c r="C2955" s="1" t="s">
        <v>1670</v>
      </c>
      <c r="D2955" s="1" t="s">
        <v>29</v>
      </c>
      <c r="E2955" s="1" t="s">
        <v>251</v>
      </c>
      <c r="F2955" s="1" t="s">
        <v>41</v>
      </c>
      <c r="G2955" s="1" t="s">
        <v>284</v>
      </c>
    </row>
    <row r="2956" spans="1:7" x14ac:dyDescent="0.25">
      <c r="A2956" s="1" t="s">
        <v>281</v>
      </c>
      <c r="B2956" s="1" t="s">
        <v>391</v>
      </c>
      <c r="C2956" s="1" t="s">
        <v>1671</v>
      </c>
      <c r="D2956" s="1" t="s">
        <v>29</v>
      </c>
      <c r="E2956" s="1" t="s">
        <v>251</v>
      </c>
      <c r="F2956" s="1" t="s">
        <v>41</v>
      </c>
      <c r="G2956" s="1" t="s">
        <v>284</v>
      </c>
    </row>
    <row r="2957" spans="1:7" x14ac:dyDescent="0.25">
      <c r="A2957" s="1" t="s">
        <v>281</v>
      </c>
      <c r="B2957" s="1" t="s">
        <v>391</v>
      </c>
      <c r="C2957" s="1" t="s">
        <v>1672</v>
      </c>
      <c r="D2957" s="1" t="s">
        <v>29</v>
      </c>
      <c r="E2957" s="1" t="s">
        <v>251</v>
      </c>
      <c r="F2957" s="1" t="s">
        <v>41</v>
      </c>
      <c r="G2957" s="1" t="s">
        <v>284</v>
      </c>
    </row>
    <row r="2958" spans="1:7" x14ac:dyDescent="0.25">
      <c r="A2958" s="1" t="s">
        <v>281</v>
      </c>
      <c r="B2958" s="1" t="s">
        <v>391</v>
      </c>
      <c r="C2958" s="1" t="s">
        <v>1674</v>
      </c>
      <c r="D2958" s="1" t="s">
        <v>29</v>
      </c>
      <c r="E2958" s="1" t="s">
        <v>251</v>
      </c>
      <c r="F2958" s="1" t="s">
        <v>41</v>
      </c>
      <c r="G2958" s="1" t="s">
        <v>284</v>
      </c>
    </row>
    <row r="2959" spans="1:7" x14ac:dyDescent="0.25">
      <c r="A2959" s="1" t="s">
        <v>281</v>
      </c>
      <c r="B2959" s="1" t="s">
        <v>391</v>
      </c>
      <c r="C2959" s="1" t="s">
        <v>1675</v>
      </c>
      <c r="D2959" s="1" t="s">
        <v>29</v>
      </c>
      <c r="E2959" s="1" t="s">
        <v>251</v>
      </c>
      <c r="F2959" s="1" t="s">
        <v>41</v>
      </c>
      <c r="G2959" s="1" t="s">
        <v>284</v>
      </c>
    </row>
    <row r="2960" spans="1:7" x14ac:dyDescent="0.25">
      <c r="A2960" s="1" t="s">
        <v>281</v>
      </c>
      <c r="B2960" s="1" t="s">
        <v>391</v>
      </c>
      <c r="C2960" s="1" t="s">
        <v>1676</v>
      </c>
      <c r="D2960" s="1" t="s">
        <v>29</v>
      </c>
      <c r="E2960" s="1" t="s">
        <v>251</v>
      </c>
      <c r="F2960" s="1" t="s">
        <v>41</v>
      </c>
      <c r="G2960" s="1" t="s">
        <v>284</v>
      </c>
    </row>
    <row r="2961" spans="1:7" x14ac:dyDescent="0.25">
      <c r="A2961" s="1" t="s">
        <v>281</v>
      </c>
      <c r="B2961" s="1" t="s">
        <v>391</v>
      </c>
      <c r="C2961" s="1" t="s">
        <v>1677</v>
      </c>
      <c r="D2961" s="1" t="s">
        <v>29</v>
      </c>
      <c r="E2961" s="1" t="s">
        <v>251</v>
      </c>
      <c r="F2961" s="1" t="s">
        <v>41</v>
      </c>
      <c r="G2961" s="1" t="s">
        <v>284</v>
      </c>
    </row>
    <row r="2962" spans="1:7" x14ac:dyDescent="0.25">
      <c r="A2962" s="1" t="s">
        <v>281</v>
      </c>
      <c r="B2962" s="1" t="s">
        <v>391</v>
      </c>
      <c r="C2962" s="1" t="s">
        <v>1678</v>
      </c>
      <c r="D2962" s="1" t="s">
        <v>29</v>
      </c>
      <c r="E2962" s="1" t="s">
        <v>251</v>
      </c>
      <c r="F2962" s="1" t="s">
        <v>41</v>
      </c>
      <c r="G2962" s="1" t="s">
        <v>284</v>
      </c>
    </row>
    <row r="2963" spans="1:7" x14ac:dyDescent="0.25">
      <c r="A2963" s="1" t="s">
        <v>281</v>
      </c>
      <c r="B2963" s="1" t="s">
        <v>391</v>
      </c>
      <c r="C2963" s="1" t="s">
        <v>1679</v>
      </c>
      <c r="D2963" s="1" t="s">
        <v>29</v>
      </c>
      <c r="E2963" s="1" t="s">
        <v>251</v>
      </c>
      <c r="F2963" s="1" t="s">
        <v>41</v>
      </c>
      <c r="G2963" s="1" t="s">
        <v>284</v>
      </c>
    </row>
    <row r="2964" spans="1:7" x14ac:dyDescent="0.25">
      <c r="A2964" s="1" t="s">
        <v>281</v>
      </c>
      <c r="B2964" s="1" t="s">
        <v>391</v>
      </c>
      <c r="C2964" s="1" t="s">
        <v>1680</v>
      </c>
      <c r="D2964" s="1" t="s">
        <v>29</v>
      </c>
      <c r="E2964" s="1" t="s">
        <v>251</v>
      </c>
      <c r="F2964" s="1" t="s">
        <v>41</v>
      </c>
      <c r="G2964" s="1" t="s">
        <v>284</v>
      </c>
    </row>
    <row r="2965" spans="1:7" x14ac:dyDescent="0.25">
      <c r="A2965" s="1" t="s">
        <v>281</v>
      </c>
      <c r="B2965" s="1" t="s">
        <v>391</v>
      </c>
      <c r="C2965" s="1" t="s">
        <v>1681</v>
      </c>
      <c r="D2965" s="1" t="s">
        <v>29</v>
      </c>
      <c r="E2965" s="1" t="s">
        <v>251</v>
      </c>
      <c r="F2965" s="1" t="s">
        <v>41</v>
      </c>
      <c r="G2965" s="1" t="s">
        <v>284</v>
      </c>
    </row>
    <row r="2966" spans="1:7" x14ac:dyDescent="0.25">
      <c r="A2966" s="1" t="s">
        <v>281</v>
      </c>
      <c r="B2966" s="1" t="s">
        <v>391</v>
      </c>
      <c r="C2966" s="1" t="s">
        <v>1682</v>
      </c>
      <c r="D2966" s="1" t="s">
        <v>29</v>
      </c>
      <c r="E2966" s="1" t="s">
        <v>251</v>
      </c>
      <c r="F2966" s="1" t="s">
        <v>41</v>
      </c>
      <c r="G2966" s="1" t="s">
        <v>284</v>
      </c>
    </row>
    <row r="2967" spans="1:7" x14ac:dyDescent="0.25">
      <c r="A2967" s="1" t="s">
        <v>281</v>
      </c>
      <c r="B2967" s="1" t="s">
        <v>391</v>
      </c>
      <c r="C2967" s="1" t="s">
        <v>1685</v>
      </c>
      <c r="D2967" s="1" t="s">
        <v>29</v>
      </c>
      <c r="E2967" s="1" t="s">
        <v>251</v>
      </c>
      <c r="F2967" s="1" t="s">
        <v>41</v>
      </c>
      <c r="G2967" s="1" t="s">
        <v>284</v>
      </c>
    </row>
    <row r="2968" spans="1:7" x14ac:dyDescent="0.25">
      <c r="A2968" s="1" t="s">
        <v>281</v>
      </c>
      <c r="B2968" s="1" t="s">
        <v>391</v>
      </c>
      <c r="C2968" s="1" t="s">
        <v>1718</v>
      </c>
      <c r="D2968" s="1" t="s">
        <v>29</v>
      </c>
      <c r="E2968" s="1" t="s">
        <v>251</v>
      </c>
      <c r="F2968" s="1" t="s">
        <v>41</v>
      </c>
      <c r="G2968" s="1" t="s">
        <v>284</v>
      </c>
    </row>
    <row r="2969" spans="1:7" x14ac:dyDescent="0.25">
      <c r="A2969" s="1" t="s">
        <v>281</v>
      </c>
      <c r="B2969" s="1" t="s">
        <v>391</v>
      </c>
      <c r="C2969" s="1" t="s">
        <v>1687</v>
      </c>
      <c r="D2969" s="1" t="s">
        <v>29</v>
      </c>
      <c r="E2969" s="1" t="s">
        <v>251</v>
      </c>
      <c r="F2969" s="1" t="s">
        <v>41</v>
      </c>
      <c r="G2969" s="1" t="s">
        <v>284</v>
      </c>
    </row>
    <row r="2970" spans="1:7" x14ac:dyDescent="0.25">
      <c r="A2970" s="1" t="s">
        <v>281</v>
      </c>
      <c r="B2970" s="1" t="s">
        <v>391</v>
      </c>
      <c r="C2970" s="1" t="s">
        <v>1715</v>
      </c>
      <c r="D2970" s="1" t="s">
        <v>29</v>
      </c>
      <c r="E2970" s="1" t="s">
        <v>251</v>
      </c>
      <c r="F2970" s="1" t="s">
        <v>41</v>
      </c>
      <c r="G2970" s="1" t="s">
        <v>284</v>
      </c>
    </row>
    <row r="2971" spans="1:7" x14ac:dyDescent="0.25">
      <c r="A2971" s="1" t="s">
        <v>287</v>
      </c>
      <c r="B2971" s="1" t="s">
        <v>393</v>
      </c>
      <c r="C2971" s="1" t="s">
        <v>48</v>
      </c>
      <c r="D2971" s="1" t="s">
        <v>29</v>
      </c>
      <c r="E2971" s="1" t="s">
        <v>290</v>
      </c>
      <c r="F2971" s="1" t="s">
        <v>41</v>
      </c>
      <c r="G2971" s="1" t="s">
        <v>291</v>
      </c>
    </row>
    <row r="2972" spans="1:7" x14ac:dyDescent="0.25">
      <c r="A2972" s="1" t="s">
        <v>287</v>
      </c>
      <c r="B2972" s="1" t="s">
        <v>393</v>
      </c>
      <c r="C2972" s="1" t="s">
        <v>292</v>
      </c>
      <c r="D2972" s="1" t="s">
        <v>29</v>
      </c>
      <c r="E2972" s="1" t="s">
        <v>290</v>
      </c>
      <c r="F2972" s="1" t="s">
        <v>41</v>
      </c>
      <c r="G2972" s="1" t="s">
        <v>291</v>
      </c>
    </row>
    <row r="2973" spans="1:7" x14ac:dyDescent="0.25">
      <c r="A2973" s="1" t="s">
        <v>287</v>
      </c>
      <c r="B2973" s="1" t="s">
        <v>393</v>
      </c>
      <c r="C2973" s="1" t="s">
        <v>293</v>
      </c>
      <c r="D2973" s="1" t="s">
        <v>29</v>
      </c>
      <c r="E2973" s="1" t="s">
        <v>290</v>
      </c>
      <c r="F2973" s="1" t="s">
        <v>41</v>
      </c>
      <c r="G2973" s="1" t="s">
        <v>291</v>
      </c>
    </row>
    <row r="2974" spans="1:7" x14ac:dyDescent="0.25">
      <c r="A2974" s="1" t="s">
        <v>287</v>
      </c>
      <c r="B2974" s="1" t="s">
        <v>393</v>
      </c>
      <c r="C2974" s="1" t="s">
        <v>256</v>
      </c>
      <c r="D2974" s="1" t="s">
        <v>29</v>
      </c>
      <c r="E2974" s="1" t="s">
        <v>290</v>
      </c>
      <c r="F2974" s="1" t="s">
        <v>41</v>
      </c>
      <c r="G2974" s="1" t="s">
        <v>291</v>
      </c>
    </row>
    <row r="2975" spans="1:7" x14ac:dyDescent="0.25">
      <c r="A2975" s="1" t="s">
        <v>287</v>
      </c>
      <c r="B2975" s="1" t="s">
        <v>393</v>
      </c>
      <c r="C2975" s="1" t="s">
        <v>285</v>
      </c>
      <c r="D2975" s="1" t="s">
        <v>29</v>
      </c>
      <c r="E2975" s="1" t="s">
        <v>290</v>
      </c>
      <c r="F2975" s="1" t="s">
        <v>41</v>
      </c>
      <c r="G2975" s="1" t="s">
        <v>291</v>
      </c>
    </row>
    <row r="2976" spans="1:7" x14ac:dyDescent="0.25">
      <c r="A2976" s="1" t="s">
        <v>287</v>
      </c>
      <c r="B2976" s="1" t="s">
        <v>393</v>
      </c>
      <c r="C2976" s="1" t="s">
        <v>294</v>
      </c>
      <c r="D2976" s="1" t="s">
        <v>29</v>
      </c>
      <c r="E2976" s="1" t="s">
        <v>290</v>
      </c>
      <c r="F2976" s="1" t="s">
        <v>41</v>
      </c>
      <c r="G2976" s="1" t="s">
        <v>291</v>
      </c>
    </row>
    <row r="2977" spans="1:7" x14ac:dyDescent="0.25">
      <c r="A2977" s="1" t="s">
        <v>287</v>
      </c>
      <c r="B2977" s="1" t="s">
        <v>393</v>
      </c>
      <c r="C2977" s="1" t="s">
        <v>260</v>
      </c>
      <c r="D2977" s="1" t="s">
        <v>29</v>
      </c>
      <c r="E2977" s="1" t="s">
        <v>290</v>
      </c>
      <c r="F2977" s="1" t="s">
        <v>41</v>
      </c>
      <c r="G2977" s="1" t="s">
        <v>291</v>
      </c>
    </row>
    <row r="2978" spans="1:7" x14ac:dyDescent="0.25">
      <c r="A2978" s="1" t="s">
        <v>287</v>
      </c>
      <c r="B2978" s="1" t="s">
        <v>393</v>
      </c>
      <c r="C2978" s="1" t="s">
        <v>261</v>
      </c>
      <c r="D2978" s="1" t="s">
        <v>29</v>
      </c>
      <c r="E2978" s="1" t="s">
        <v>290</v>
      </c>
      <c r="F2978" s="1" t="s">
        <v>41</v>
      </c>
      <c r="G2978" s="1" t="s">
        <v>291</v>
      </c>
    </row>
    <row r="2979" spans="1:7" x14ac:dyDescent="0.25">
      <c r="A2979" s="1" t="s">
        <v>287</v>
      </c>
      <c r="B2979" s="1" t="s">
        <v>393</v>
      </c>
      <c r="C2979" s="1" t="s">
        <v>295</v>
      </c>
      <c r="D2979" s="1" t="s">
        <v>29</v>
      </c>
      <c r="E2979" s="1" t="s">
        <v>290</v>
      </c>
      <c r="F2979" s="1" t="s">
        <v>41</v>
      </c>
      <c r="G2979" s="1" t="s">
        <v>291</v>
      </c>
    </row>
    <row r="2980" spans="1:7" x14ac:dyDescent="0.25">
      <c r="A2980" s="1" t="s">
        <v>287</v>
      </c>
      <c r="B2980" s="1" t="s">
        <v>393</v>
      </c>
      <c r="C2980" s="1" t="s">
        <v>296</v>
      </c>
      <c r="D2980" s="1" t="s">
        <v>29</v>
      </c>
      <c r="E2980" s="1" t="s">
        <v>290</v>
      </c>
      <c r="F2980" s="1" t="s">
        <v>41</v>
      </c>
      <c r="G2980" s="1" t="s">
        <v>291</v>
      </c>
    </row>
    <row r="2981" spans="1:7" x14ac:dyDescent="0.25">
      <c r="A2981" s="1" t="s">
        <v>287</v>
      </c>
      <c r="B2981" s="1" t="s">
        <v>393</v>
      </c>
      <c r="C2981" s="1" t="s">
        <v>297</v>
      </c>
      <c r="D2981" s="1" t="s">
        <v>29</v>
      </c>
      <c r="E2981" s="1" t="s">
        <v>290</v>
      </c>
      <c r="F2981" s="1" t="s">
        <v>41</v>
      </c>
      <c r="G2981" s="1" t="s">
        <v>291</v>
      </c>
    </row>
    <row r="2982" spans="1:7" x14ac:dyDescent="0.25">
      <c r="A2982" s="1" t="s">
        <v>287</v>
      </c>
      <c r="B2982" s="1" t="s">
        <v>393</v>
      </c>
      <c r="C2982" s="1" t="s">
        <v>298</v>
      </c>
      <c r="D2982" s="1" t="s">
        <v>29</v>
      </c>
      <c r="E2982" s="1" t="s">
        <v>290</v>
      </c>
      <c r="F2982" s="1" t="s">
        <v>41</v>
      </c>
      <c r="G2982" s="1" t="s">
        <v>291</v>
      </c>
    </row>
    <row r="2983" spans="1:7" x14ac:dyDescent="0.25">
      <c r="A2983" s="1" t="s">
        <v>287</v>
      </c>
      <c r="B2983" s="1" t="s">
        <v>393</v>
      </c>
      <c r="C2983" s="1" t="s">
        <v>299</v>
      </c>
      <c r="D2983" s="1" t="s">
        <v>29</v>
      </c>
      <c r="E2983" s="1" t="s">
        <v>290</v>
      </c>
      <c r="F2983" s="1" t="s">
        <v>41</v>
      </c>
      <c r="G2983" s="1" t="s">
        <v>291</v>
      </c>
    </row>
    <row r="2984" spans="1:7" x14ac:dyDescent="0.25">
      <c r="A2984" s="1" t="s">
        <v>287</v>
      </c>
      <c r="B2984" s="1" t="s">
        <v>393</v>
      </c>
      <c r="C2984" s="1" t="s">
        <v>262</v>
      </c>
      <c r="D2984" s="1" t="s">
        <v>29</v>
      </c>
      <c r="E2984" s="1" t="s">
        <v>290</v>
      </c>
      <c r="F2984" s="1" t="s">
        <v>41</v>
      </c>
      <c r="G2984" s="1" t="s">
        <v>291</v>
      </c>
    </row>
    <row r="2985" spans="1:7" x14ac:dyDescent="0.25">
      <c r="A2985" s="1" t="s">
        <v>287</v>
      </c>
      <c r="B2985" s="1" t="s">
        <v>393</v>
      </c>
      <c r="C2985" s="1" t="s">
        <v>300</v>
      </c>
      <c r="D2985" s="1" t="s">
        <v>29</v>
      </c>
      <c r="E2985" s="1" t="s">
        <v>290</v>
      </c>
      <c r="F2985" s="1" t="s">
        <v>41</v>
      </c>
      <c r="G2985" s="1" t="s">
        <v>291</v>
      </c>
    </row>
    <row r="2986" spans="1:7" x14ac:dyDescent="0.25">
      <c r="A2986" s="1" t="s">
        <v>287</v>
      </c>
      <c r="B2986" s="1" t="s">
        <v>393</v>
      </c>
      <c r="C2986" s="1" t="s">
        <v>301</v>
      </c>
      <c r="D2986" s="1" t="s">
        <v>29</v>
      </c>
      <c r="E2986" s="1" t="s">
        <v>290</v>
      </c>
      <c r="F2986" s="1" t="s">
        <v>41</v>
      </c>
      <c r="G2986" s="1" t="s">
        <v>291</v>
      </c>
    </row>
    <row r="2987" spans="1:7" x14ac:dyDescent="0.25">
      <c r="A2987" s="1" t="s">
        <v>287</v>
      </c>
      <c r="B2987" s="1" t="s">
        <v>393</v>
      </c>
      <c r="C2987" s="1" t="s">
        <v>302</v>
      </c>
      <c r="D2987" s="1" t="s">
        <v>29</v>
      </c>
      <c r="E2987" s="1" t="s">
        <v>290</v>
      </c>
      <c r="F2987" s="1" t="s">
        <v>41</v>
      </c>
      <c r="G2987" s="1" t="s">
        <v>291</v>
      </c>
    </row>
    <row r="2988" spans="1:7" x14ac:dyDescent="0.25">
      <c r="A2988" s="1" t="s">
        <v>287</v>
      </c>
      <c r="B2988" s="1" t="s">
        <v>393</v>
      </c>
      <c r="C2988" s="1" t="s">
        <v>1719</v>
      </c>
      <c r="D2988" s="1" t="s">
        <v>29</v>
      </c>
      <c r="E2988" s="1" t="s">
        <v>290</v>
      </c>
      <c r="F2988" s="1" t="s">
        <v>41</v>
      </c>
      <c r="G2988" s="1" t="s">
        <v>291</v>
      </c>
    </row>
    <row r="2989" spans="1:7" x14ac:dyDescent="0.25">
      <c r="A2989" s="1" t="s">
        <v>287</v>
      </c>
      <c r="B2989" s="1" t="s">
        <v>393</v>
      </c>
      <c r="C2989" s="1" t="s">
        <v>1720</v>
      </c>
      <c r="D2989" s="1" t="s">
        <v>29</v>
      </c>
      <c r="E2989" s="1" t="s">
        <v>290</v>
      </c>
      <c r="F2989" s="1" t="s">
        <v>41</v>
      </c>
      <c r="G2989" s="1" t="s">
        <v>291</v>
      </c>
    </row>
    <row r="2990" spans="1:7" x14ac:dyDescent="0.25">
      <c r="A2990" s="1" t="s">
        <v>287</v>
      </c>
      <c r="B2990" s="1" t="s">
        <v>393</v>
      </c>
      <c r="C2990" s="1" t="s">
        <v>1721</v>
      </c>
      <c r="D2990" s="1" t="s">
        <v>29</v>
      </c>
      <c r="E2990" s="1" t="s">
        <v>290</v>
      </c>
      <c r="F2990" s="1" t="s">
        <v>41</v>
      </c>
      <c r="G2990" s="1" t="s">
        <v>291</v>
      </c>
    </row>
    <row r="2991" spans="1:7" x14ac:dyDescent="0.25">
      <c r="A2991" s="1" t="s">
        <v>287</v>
      </c>
      <c r="B2991" s="1" t="s">
        <v>393</v>
      </c>
      <c r="C2991" s="1" t="s">
        <v>1722</v>
      </c>
      <c r="D2991" s="1" t="s">
        <v>29</v>
      </c>
      <c r="E2991" s="1" t="s">
        <v>290</v>
      </c>
      <c r="F2991" s="1" t="s">
        <v>41</v>
      </c>
      <c r="G2991" s="1" t="s">
        <v>291</v>
      </c>
    </row>
    <row r="2992" spans="1:7" x14ac:dyDescent="0.25">
      <c r="A2992" s="1" t="s">
        <v>287</v>
      </c>
      <c r="B2992" s="1" t="s">
        <v>393</v>
      </c>
      <c r="C2992" s="1" t="s">
        <v>1723</v>
      </c>
      <c r="D2992" s="1" t="s">
        <v>29</v>
      </c>
      <c r="E2992" s="1" t="s">
        <v>290</v>
      </c>
      <c r="F2992" s="1" t="s">
        <v>41</v>
      </c>
      <c r="G2992" s="1" t="s">
        <v>291</v>
      </c>
    </row>
    <row r="2993" spans="1:7" x14ac:dyDescent="0.25">
      <c r="A2993" s="1" t="s">
        <v>287</v>
      </c>
      <c r="B2993" s="1" t="s">
        <v>393</v>
      </c>
      <c r="C2993" s="1" t="s">
        <v>1724</v>
      </c>
      <c r="D2993" s="1" t="s">
        <v>29</v>
      </c>
      <c r="E2993" s="1" t="s">
        <v>290</v>
      </c>
      <c r="F2993" s="1" t="s">
        <v>41</v>
      </c>
      <c r="G2993" s="1" t="s">
        <v>291</v>
      </c>
    </row>
    <row r="2994" spans="1:7" x14ac:dyDescent="0.25">
      <c r="A2994" s="1" t="s">
        <v>287</v>
      </c>
      <c r="B2994" s="1" t="s">
        <v>393</v>
      </c>
      <c r="C2994" s="1" t="s">
        <v>1725</v>
      </c>
      <c r="D2994" s="1" t="s">
        <v>29</v>
      </c>
      <c r="E2994" s="1" t="s">
        <v>290</v>
      </c>
      <c r="F2994" s="1" t="s">
        <v>41</v>
      </c>
      <c r="G2994" s="1" t="s">
        <v>291</v>
      </c>
    </row>
    <row r="2995" spans="1:7" x14ac:dyDescent="0.25">
      <c r="A2995" s="1" t="s">
        <v>287</v>
      </c>
      <c r="B2995" s="1" t="s">
        <v>393</v>
      </c>
      <c r="C2995" s="1" t="s">
        <v>1726</v>
      </c>
      <c r="D2995" s="1" t="s">
        <v>29</v>
      </c>
      <c r="E2995" s="1" t="s">
        <v>290</v>
      </c>
      <c r="F2995" s="1" t="s">
        <v>41</v>
      </c>
      <c r="G2995" s="1" t="s">
        <v>291</v>
      </c>
    </row>
    <row r="2996" spans="1:7" x14ac:dyDescent="0.25">
      <c r="A2996" s="1" t="s">
        <v>287</v>
      </c>
      <c r="B2996" s="1" t="s">
        <v>393</v>
      </c>
      <c r="C2996" s="1" t="s">
        <v>1727</v>
      </c>
      <c r="D2996" s="1" t="s">
        <v>29</v>
      </c>
      <c r="E2996" s="1" t="s">
        <v>290</v>
      </c>
      <c r="F2996" s="1" t="s">
        <v>41</v>
      </c>
      <c r="G2996" s="1" t="s">
        <v>291</v>
      </c>
    </row>
    <row r="2997" spans="1:7" x14ac:dyDescent="0.25">
      <c r="A2997" s="1" t="s">
        <v>287</v>
      </c>
      <c r="B2997" s="1" t="s">
        <v>393</v>
      </c>
      <c r="C2997" s="1" t="s">
        <v>1728</v>
      </c>
      <c r="D2997" s="1" t="s">
        <v>29</v>
      </c>
      <c r="E2997" s="1" t="s">
        <v>290</v>
      </c>
      <c r="F2997" s="1" t="s">
        <v>41</v>
      </c>
      <c r="G2997" s="1" t="s">
        <v>291</v>
      </c>
    </row>
    <row r="2998" spans="1:7" x14ac:dyDescent="0.25">
      <c r="A2998" s="1" t="s">
        <v>287</v>
      </c>
      <c r="B2998" s="1" t="s">
        <v>393</v>
      </c>
      <c r="C2998" s="1" t="s">
        <v>1729</v>
      </c>
      <c r="D2998" s="1" t="s">
        <v>29</v>
      </c>
      <c r="E2998" s="1" t="s">
        <v>290</v>
      </c>
      <c r="F2998" s="1" t="s">
        <v>41</v>
      </c>
      <c r="G2998" s="1" t="s">
        <v>291</v>
      </c>
    </row>
    <row r="2999" spans="1:7" x14ac:dyDescent="0.25">
      <c r="A2999" s="1" t="s">
        <v>287</v>
      </c>
      <c r="B2999" s="1" t="s">
        <v>393</v>
      </c>
      <c r="C2999" s="1" t="s">
        <v>1730</v>
      </c>
      <c r="D2999" s="1" t="s">
        <v>29</v>
      </c>
      <c r="E2999" s="1" t="s">
        <v>290</v>
      </c>
      <c r="F2999" s="1" t="s">
        <v>41</v>
      </c>
      <c r="G2999" s="1" t="s">
        <v>291</v>
      </c>
    </row>
    <row r="3000" spans="1:7" x14ac:dyDescent="0.25">
      <c r="A3000" s="1" t="s">
        <v>287</v>
      </c>
      <c r="B3000" s="1" t="s">
        <v>393</v>
      </c>
      <c r="C3000" s="1" t="s">
        <v>1684</v>
      </c>
      <c r="D3000" s="1" t="s">
        <v>29</v>
      </c>
      <c r="E3000" s="1" t="s">
        <v>290</v>
      </c>
      <c r="F3000" s="1" t="s">
        <v>41</v>
      </c>
      <c r="G3000" s="1" t="s">
        <v>291</v>
      </c>
    </row>
    <row r="3001" spans="1:7" x14ac:dyDescent="0.25">
      <c r="A3001" s="1" t="s">
        <v>287</v>
      </c>
      <c r="B3001" s="1" t="s">
        <v>393</v>
      </c>
      <c r="C3001" s="1" t="s">
        <v>1685</v>
      </c>
      <c r="D3001" s="1" t="s">
        <v>29</v>
      </c>
      <c r="E3001" s="1" t="s">
        <v>290</v>
      </c>
      <c r="F3001" s="1" t="s">
        <v>41</v>
      </c>
      <c r="G3001" s="1" t="s">
        <v>291</v>
      </c>
    </row>
    <row r="3002" spans="1:7" x14ac:dyDescent="0.25">
      <c r="A3002" s="1" t="s">
        <v>287</v>
      </c>
      <c r="B3002" s="1" t="s">
        <v>393</v>
      </c>
      <c r="C3002" s="1" t="s">
        <v>1691</v>
      </c>
      <c r="D3002" s="1" t="s">
        <v>29</v>
      </c>
      <c r="E3002" s="1" t="s">
        <v>290</v>
      </c>
      <c r="F3002" s="1" t="s">
        <v>41</v>
      </c>
      <c r="G3002" s="1" t="s">
        <v>291</v>
      </c>
    </row>
    <row r="3003" spans="1:7" x14ac:dyDescent="0.25">
      <c r="A3003" s="1" t="s">
        <v>287</v>
      </c>
      <c r="B3003" s="1" t="s">
        <v>393</v>
      </c>
      <c r="C3003" s="1" t="s">
        <v>1731</v>
      </c>
      <c r="D3003" s="1" t="s">
        <v>29</v>
      </c>
      <c r="E3003" s="1" t="s">
        <v>290</v>
      </c>
      <c r="F3003" s="1" t="s">
        <v>41</v>
      </c>
      <c r="G3003" s="1" t="s">
        <v>291</v>
      </c>
    </row>
    <row r="3004" spans="1:7" x14ac:dyDescent="0.25">
      <c r="A3004" s="1" t="s">
        <v>287</v>
      </c>
      <c r="B3004" s="1" t="s">
        <v>393</v>
      </c>
      <c r="C3004" s="1" t="s">
        <v>1732</v>
      </c>
      <c r="D3004" s="1" t="s">
        <v>29</v>
      </c>
      <c r="E3004" s="1" t="s">
        <v>290</v>
      </c>
      <c r="F3004" s="1" t="s">
        <v>41</v>
      </c>
      <c r="G3004" s="1" t="s">
        <v>291</v>
      </c>
    </row>
    <row r="3005" spans="1:7" x14ac:dyDescent="0.25">
      <c r="A3005" s="1" t="s">
        <v>287</v>
      </c>
      <c r="B3005" s="1" t="s">
        <v>393</v>
      </c>
      <c r="C3005" s="1" t="s">
        <v>1733</v>
      </c>
      <c r="D3005" s="1" t="s">
        <v>29</v>
      </c>
      <c r="E3005" s="1" t="s">
        <v>290</v>
      </c>
      <c r="F3005" s="1" t="s">
        <v>41</v>
      </c>
      <c r="G3005" s="1" t="s">
        <v>291</v>
      </c>
    </row>
    <row r="3006" spans="1:7" x14ac:dyDescent="0.25">
      <c r="A3006" s="1" t="s">
        <v>287</v>
      </c>
      <c r="B3006" s="1" t="s">
        <v>393</v>
      </c>
      <c r="C3006" s="1" t="s">
        <v>1734</v>
      </c>
      <c r="D3006" s="1" t="s">
        <v>29</v>
      </c>
      <c r="E3006" s="1" t="s">
        <v>290</v>
      </c>
      <c r="F3006" s="1" t="s">
        <v>41</v>
      </c>
      <c r="G3006" s="1" t="s">
        <v>291</v>
      </c>
    </row>
    <row r="3007" spans="1:7" x14ac:dyDescent="0.25">
      <c r="A3007" s="1" t="s">
        <v>287</v>
      </c>
      <c r="B3007" s="1" t="s">
        <v>393</v>
      </c>
      <c r="C3007" s="1" t="s">
        <v>1735</v>
      </c>
      <c r="D3007" s="1" t="s">
        <v>29</v>
      </c>
      <c r="E3007" s="1" t="s">
        <v>290</v>
      </c>
      <c r="F3007" s="1" t="s">
        <v>41</v>
      </c>
      <c r="G3007" s="1" t="s">
        <v>291</v>
      </c>
    </row>
    <row r="3008" spans="1:7" x14ac:dyDescent="0.25">
      <c r="A3008" s="1" t="s">
        <v>287</v>
      </c>
      <c r="B3008" s="1" t="s">
        <v>393</v>
      </c>
      <c r="C3008" s="1" t="s">
        <v>1692</v>
      </c>
      <c r="D3008" s="1" t="s">
        <v>29</v>
      </c>
      <c r="E3008" s="1" t="s">
        <v>290</v>
      </c>
      <c r="F3008" s="1" t="s">
        <v>41</v>
      </c>
      <c r="G3008" s="1" t="s">
        <v>291</v>
      </c>
    </row>
    <row r="3009" spans="1:7" x14ac:dyDescent="0.25">
      <c r="A3009" s="1" t="s">
        <v>287</v>
      </c>
      <c r="B3009" s="1" t="s">
        <v>393</v>
      </c>
      <c r="C3009" s="1" t="s">
        <v>1693</v>
      </c>
      <c r="D3009" s="1" t="s">
        <v>29</v>
      </c>
      <c r="E3009" s="1" t="s">
        <v>290</v>
      </c>
      <c r="F3009" s="1" t="s">
        <v>41</v>
      </c>
      <c r="G3009" s="1" t="s">
        <v>291</v>
      </c>
    </row>
    <row r="3010" spans="1:7" x14ac:dyDescent="0.25">
      <c r="A3010" s="1" t="s">
        <v>287</v>
      </c>
      <c r="B3010" s="1" t="s">
        <v>393</v>
      </c>
      <c r="C3010" s="1" t="s">
        <v>1736</v>
      </c>
      <c r="D3010" s="1" t="s">
        <v>29</v>
      </c>
      <c r="E3010" s="1" t="s">
        <v>290</v>
      </c>
      <c r="F3010" s="1" t="s">
        <v>41</v>
      </c>
      <c r="G3010" s="1" t="s">
        <v>291</v>
      </c>
    </row>
    <row r="3011" spans="1:7" x14ac:dyDescent="0.25">
      <c r="A3011" s="1" t="s">
        <v>287</v>
      </c>
      <c r="B3011" s="1" t="s">
        <v>393</v>
      </c>
      <c r="C3011" s="1" t="s">
        <v>1737</v>
      </c>
      <c r="D3011" s="1" t="s">
        <v>29</v>
      </c>
      <c r="E3011" s="1" t="s">
        <v>290</v>
      </c>
      <c r="F3011" s="1" t="s">
        <v>41</v>
      </c>
      <c r="G3011" s="1" t="s">
        <v>291</v>
      </c>
    </row>
    <row r="3012" spans="1:7" x14ac:dyDescent="0.25">
      <c r="A3012" s="1" t="s">
        <v>287</v>
      </c>
      <c r="B3012" s="1" t="s">
        <v>393</v>
      </c>
      <c r="C3012" s="1" t="s">
        <v>1738</v>
      </c>
      <c r="D3012" s="1" t="s">
        <v>29</v>
      </c>
      <c r="E3012" s="1" t="s">
        <v>290</v>
      </c>
      <c r="F3012" s="1" t="s">
        <v>41</v>
      </c>
      <c r="G3012" s="1" t="s">
        <v>291</v>
      </c>
    </row>
    <row r="3013" spans="1:7" x14ac:dyDescent="0.25">
      <c r="A3013" s="1" t="s">
        <v>287</v>
      </c>
      <c r="B3013" s="1" t="s">
        <v>393</v>
      </c>
      <c r="C3013" s="1" t="s">
        <v>1739</v>
      </c>
      <c r="D3013" s="1" t="s">
        <v>29</v>
      </c>
      <c r="E3013" s="1" t="s">
        <v>290</v>
      </c>
      <c r="F3013" s="1" t="s">
        <v>41</v>
      </c>
      <c r="G3013" s="1" t="s">
        <v>291</v>
      </c>
    </row>
    <row r="3014" spans="1:7" x14ac:dyDescent="0.25">
      <c r="A3014" s="1" t="s">
        <v>287</v>
      </c>
      <c r="B3014" s="1" t="s">
        <v>393</v>
      </c>
      <c r="C3014" s="1" t="s">
        <v>1740</v>
      </c>
      <c r="D3014" s="1" t="s">
        <v>29</v>
      </c>
      <c r="E3014" s="1" t="s">
        <v>290</v>
      </c>
      <c r="F3014" s="1" t="s">
        <v>41</v>
      </c>
      <c r="G3014" s="1" t="s">
        <v>291</v>
      </c>
    </row>
    <row r="3015" spans="1:7" x14ac:dyDescent="0.25">
      <c r="A3015" s="1" t="s">
        <v>287</v>
      </c>
      <c r="B3015" s="1" t="s">
        <v>393</v>
      </c>
      <c r="C3015" s="1" t="s">
        <v>1741</v>
      </c>
      <c r="D3015" s="1" t="s">
        <v>29</v>
      </c>
      <c r="E3015" s="1" t="s">
        <v>290</v>
      </c>
      <c r="F3015" s="1" t="s">
        <v>41</v>
      </c>
      <c r="G3015" s="1" t="s">
        <v>291</v>
      </c>
    </row>
    <row r="3016" spans="1:7" x14ac:dyDescent="0.25">
      <c r="A3016" s="1" t="s">
        <v>287</v>
      </c>
      <c r="B3016" s="1" t="s">
        <v>393</v>
      </c>
      <c r="C3016" s="1" t="s">
        <v>1742</v>
      </c>
      <c r="D3016" s="1" t="s">
        <v>29</v>
      </c>
      <c r="E3016" s="1" t="s">
        <v>290</v>
      </c>
      <c r="F3016" s="1" t="s">
        <v>41</v>
      </c>
      <c r="G3016" s="1" t="s">
        <v>291</v>
      </c>
    </row>
    <row r="3017" spans="1:7" x14ac:dyDescent="0.25">
      <c r="A3017" s="1" t="s">
        <v>287</v>
      </c>
      <c r="B3017" s="1" t="s">
        <v>393</v>
      </c>
      <c r="C3017" s="1" t="s">
        <v>1743</v>
      </c>
      <c r="D3017" s="1" t="s">
        <v>29</v>
      </c>
      <c r="E3017" s="1" t="s">
        <v>290</v>
      </c>
      <c r="F3017" s="1" t="s">
        <v>41</v>
      </c>
      <c r="G3017" s="1" t="s">
        <v>291</v>
      </c>
    </row>
    <row r="3018" spans="1:7" x14ac:dyDescent="0.25">
      <c r="A3018" s="1" t="s">
        <v>287</v>
      </c>
      <c r="B3018" s="1" t="s">
        <v>393</v>
      </c>
      <c r="C3018" s="1" t="s">
        <v>1744</v>
      </c>
      <c r="D3018" s="1" t="s">
        <v>29</v>
      </c>
      <c r="E3018" s="1" t="s">
        <v>290</v>
      </c>
      <c r="F3018" s="1" t="s">
        <v>41</v>
      </c>
      <c r="G3018" s="1" t="s">
        <v>291</v>
      </c>
    </row>
    <row r="3019" spans="1:7" x14ac:dyDescent="0.25">
      <c r="A3019" s="1" t="s">
        <v>287</v>
      </c>
      <c r="B3019" s="1" t="s">
        <v>393</v>
      </c>
      <c r="C3019" s="1" t="s">
        <v>1745</v>
      </c>
      <c r="D3019" s="1" t="s">
        <v>29</v>
      </c>
      <c r="E3019" s="1" t="s">
        <v>290</v>
      </c>
      <c r="F3019" s="1" t="s">
        <v>41</v>
      </c>
      <c r="G3019" s="1" t="s">
        <v>291</v>
      </c>
    </row>
    <row r="3020" spans="1:7" x14ac:dyDescent="0.25">
      <c r="A3020" s="1" t="s">
        <v>287</v>
      </c>
      <c r="B3020" s="1" t="s">
        <v>393</v>
      </c>
      <c r="C3020" s="1" t="s">
        <v>1694</v>
      </c>
      <c r="D3020" s="1" t="s">
        <v>29</v>
      </c>
      <c r="E3020" s="1" t="s">
        <v>290</v>
      </c>
      <c r="F3020" s="1" t="s">
        <v>41</v>
      </c>
      <c r="G3020" s="1" t="s">
        <v>291</v>
      </c>
    </row>
    <row r="3021" spans="1:7" x14ac:dyDescent="0.25">
      <c r="A3021" s="1" t="s">
        <v>287</v>
      </c>
      <c r="B3021" s="1" t="s">
        <v>393</v>
      </c>
      <c r="C3021" s="1" t="s">
        <v>1695</v>
      </c>
      <c r="D3021" s="1" t="s">
        <v>29</v>
      </c>
      <c r="E3021" s="1" t="s">
        <v>290</v>
      </c>
      <c r="F3021" s="1" t="s">
        <v>41</v>
      </c>
      <c r="G3021" s="1" t="s">
        <v>291</v>
      </c>
    </row>
    <row r="3022" spans="1:7" x14ac:dyDescent="0.25">
      <c r="A3022" s="1" t="s">
        <v>287</v>
      </c>
      <c r="B3022" s="1" t="s">
        <v>393</v>
      </c>
      <c r="C3022" s="1" t="s">
        <v>1696</v>
      </c>
      <c r="D3022" s="1" t="s">
        <v>29</v>
      </c>
      <c r="E3022" s="1" t="s">
        <v>290</v>
      </c>
      <c r="F3022" s="1" t="s">
        <v>41</v>
      </c>
      <c r="G3022" s="1" t="s">
        <v>291</v>
      </c>
    </row>
    <row r="3023" spans="1:7" x14ac:dyDescent="0.25">
      <c r="A3023" s="1" t="s">
        <v>287</v>
      </c>
      <c r="B3023" s="1" t="s">
        <v>393</v>
      </c>
      <c r="C3023" s="1" t="s">
        <v>1697</v>
      </c>
      <c r="D3023" s="1" t="s">
        <v>29</v>
      </c>
      <c r="E3023" s="1" t="s">
        <v>290</v>
      </c>
      <c r="F3023" s="1" t="s">
        <v>41</v>
      </c>
      <c r="G3023" s="1" t="s">
        <v>291</v>
      </c>
    </row>
    <row r="3024" spans="1:7" x14ac:dyDescent="0.25">
      <c r="A3024" s="1" t="s">
        <v>287</v>
      </c>
      <c r="B3024" s="1" t="s">
        <v>393</v>
      </c>
      <c r="C3024" s="1" t="s">
        <v>1698</v>
      </c>
      <c r="D3024" s="1" t="s">
        <v>29</v>
      </c>
      <c r="E3024" s="1" t="s">
        <v>290</v>
      </c>
      <c r="F3024" s="1" t="s">
        <v>41</v>
      </c>
      <c r="G3024" s="1" t="s">
        <v>291</v>
      </c>
    </row>
    <row r="3025" spans="1:7" x14ac:dyDescent="0.25">
      <c r="A3025" s="1" t="s">
        <v>287</v>
      </c>
      <c r="B3025" s="1" t="s">
        <v>393</v>
      </c>
      <c r="C3025" s="1" t="s">
        <v>1699</v>
      </c>
      <c r="D3025" s="1" t="s">
        <v>29</v>
      </c>
      <c r="E3025" s="1" t="s">
        <v>290</v>
      </c>
      <c r="F3025" s="1" t="s">
        <v>41</v>
      </c>
      <c r="G3025" s="1" t="s">
        <v>291</v>
      </c>
    </row>
    <row r="3026" spans="1:7" x14ac:dyDescent="0.25">
      <c r="A3026" s="1" t="s">
        <v>287</v>
      </c>
      <c r="B3026" s="1" t="s">
        <v>393</v>
      </c>
      <c r="C3026" s="1" t="s">
        <v>1746</v>
      </c>
      <c r="D3026" s="1" t="s">
        <v>29</v>
      </c>
      <c r="E3026" s="1" t="s">
        <v>290</v>
      </c>
      <c r="F3026" s="1" t="s">
        <v>41</v>
      </c>
      <c r="G3026" s="1" t="s">
        <v>291</v>
      </c>
    </row>
    <row r="3027" spans="1:7" x14ac:dyDescent="0.25">
      <c r="A3027" s="1" t="s">
        <v>287</v>
      </c>
      <c r="B3027" s="1" t="s">
        <v>393</v>
      </c>
      <c r="C3027" s="1" t="s">
        <v>1747</v>
      </c>
      <c r="D3027" s="1" t="s">
        <v>29</v>
      </c>
      <c r="E3027" s="1" t="s">
        <v>290</v>
      </c>
      <c r="F3027" s="1" t="s">
        <v>41</v>
      </c>
      <c r="G3027" s="1" t="s">
        <v>291</v>
      </c>
    </row>
    <row r="3028" spans="1:7" x14ac:dyDescent="0.25">
      <c r="A3028" s="1" t="s">
        <v>287</v>
      </c>
      <c r="B3028" s="1" t="s">
        <v>393</v>
      </c>
      <c r="C3028" s="1" t="s">
        <v>1700</v>
      </c>
      <c r="D3028" s="1" t="s">
        <v>29</v>
      </c>
      <c r="E3028" s="1" t="s">
        <v>290</v>
      </c>
      <c r="F3028" s="1" t="s">
        <v>41</v>
      </c>
      <c r="G3028" s="1" t="s">
        <v>291</v>
      </c>
    </row>
    <row r="3029" spans="1:7" x14ac:dyDescent="0.25">
      <c r="A3029" s="1" t="s">
        <v>287</v>
      </c>
      <c r="B3029" s="1" t="s">
        <v>393</v>
      </c>
      <c r="C3029" s="1" t="s">
        <v>1701</v>
      </c>
      <c r="D3029" s="1" t="s">
        <v>29</v>
      </c>
      <c r="E3029" s="1" t="s">
        <v>290</v>
      </c>
      <c r="F3029" s="1" t="s">
        <v>41</v>
      </c>
      <c r="G3029" s="1" t="s">
        <v>291</v>
      </c>
    </row>
    <row r="3030" spans="1:7" x14ac:dyDescent="0.25">
      <c r="A3030" s="1" t="s">
        <v>287</v>
      </c>
      <c r="B3030" s="1" t="s">
        <v>393</v>
      </c>
      <c r="C3030" s="1" t="s">
        <v>1702</v>
      </c>
      <c r="D3030" s="1" t="s">
        <v>29</v>
      </c>
      <c r="E3030" s="1" t="s">
        <v>290</v>
      </c>
      <c r="F3030" s="1" t="s">
        <v>41</v>
      </c>
      <c r="G3030" s="1" t="s">
        <v>291</v>
      </c>
    </row>
    <row r="3031" spans="1:7" x14ac:dyDescent="0.25">
      <c r="A3031" s="1" t="s">
        <v>287</v>
      </c>
      <c r="B3031" s="1" t="s">
        <v>393</v>
      </c>
      <c r="C3031" s="1" t="s">
        <v>1703</v>
      </c>
      <c r="D3031" s="1" t="s">
        <v>29</v>
      </c>
      <c r="E3031" s="1" t="s">
        <v>290</v>
      </c>
      <c r="F3031" s="1" t="s">
        <v>41</v>
      </c>
      <c r="G3031" s="1" t="s">
        <v>291</v>
      </c>
    </row>
    <row r="3032" spans="1:7" x14ac:dyDescent="0.25">
      <c r="A3032" s="1" t="s">
        <v>287</v>
      </c>
      <c r="B3032" s="1" t="s">
        <v>393</v>
      </c>
      <c r="C3032" s="1" t="s">
        <v>1704</v>
      </c>
      <c r="D3032" s="1" t="s">
        <v>29</v>
      </c>
      <c r="E3032" s="1" t="s">
        <v>290</v>
      </c>
      <c r="F3032" s="1" t="s">
        <v>41</v>
      </c>
      <c r="G3032" s="1" t="s">
        <v>291</v>
      </c>
    </row>
    <row r="3033" spans="1:7" x14ac:dyDescent="0.25">
      <c r="A3033" s="1" t="s">
        <v>287</v>
      </c>
      <c r="B3033" s="1" t="s">
        <v>393</v>
      </c>
      <c r="C3033" s="1" t="s">
        <v>1705</v>
      </c>
      <c r="D3033" s="1" t="s">
        <v>29</v>
      </c>
      <c r="E3033" s="1" t="s">
        <v>290</v>
      </c>
      <c r="F3033" s="1" t="s">
        <v>41</v>
      </c>
      <c r="G3033" s="1" t="s">
        <v>291</v>
      </c>
    </row>
    <row r="3034" spans="1:7" x14ac:dyDescent="0.25">
      <c r="A3034" s="1" t="s">
        <v>287</v>
      </c>
      <c r="B3034" s="1" t="s">
        <v>393</v>
      </c>
      <c r="C3034" s="1" t="s">
        <v>1707</v>
      </c>
      <c r="D3034" s="1" t="s">
        <v>29</v>
      </c>
      <c r="E3034" s="1" t="s">
        <v>290</v>
      </c>
      <c r="F3034" s="1" t="s">
        <v>41</v>
      </c>
      <c r="G3034" s="1" t="s">
        <v>291</v>
      </c>
    </row>
    <row r="3035" spans="1:7" x14ac:dyDescent="0.25">
      <c r="A3035" s="1" t="s">
        <v>287</v>
      </c>
      <c r="B3035" s="1" t="s">
        <v>393</v>
      </c>
      <c r="C3035" s="1" t="s">
        <v>1708</v>
      </c>
      <c r="D3035" s="1" t="s">
        <v>29</v>
      </c>
      <c r="E3035" s="1" t="s">
        <v>290</v>
      </c>
      <c r="F3035" s="1" t="s">
        <v>41</v>
      </c>
      <c r="G3035" s="1" t="s">
        <v>291</v>
      </c>
    </row>
    <row r="3036" spans="1:7" x14ac:dyDescent="0.25">
      <c r="A3036" s="1" t="s">
        <v>287</v>
      </c>
      <c r="B3036" s="1" t="s">
        <v>393</v>
      </c>
      <c r="C3036" s="1" t="s">
        <v>1709</v>
      </c>
      <c r="D3036" s="1" t="s">
        <v>29</v>
      </c>
      <c r="E3036" s="1" t="s">
        <v>290</v>
      </c>
      <c r="F3036" s="1" t="s">
        <v>41</v>
      </c>
      <c r="G3036" s="1" t="s">
        <v>291</v>
      </c>
    </row>
    <row r="3037" spans="1:7" x14ac:dyDescent="0.25">
      <c r="A3037" s="1" t="s">
        <v>287</v>
      </c>
      <c r="B3037" s="1" t="s">
        <v>393</v>
      </c>
      <c r="C3037" s="1" t="s">
        <v>1748</v>
      </c>
      <c r="D3037" s="1" t="s">
        <v>29</v>
      </c>
      <c r="E3037" s="1" t="s">
        <v>290</v>
      </c>
      <c r="F3037" s="1" t="s">
        <v>41</v>
      </c>
      <c r="G3037" s="1" t="s">
        <v>291</v>
      </c>
    </row>
    <row r="3038" spans="1:7" x14ac:dyDescent="0.25">
      <c r="A3038" s="1" t="s">
        <v>287</v>
      </c>
      <c r="B3038" s="1" t="s">
        <v>393</v>
      </c>
      <c r="C3038" s="1" t="s">
        <v>1713</v>
      </c>
      <c r="D3038" s="1" t="s">
        <v>29</v>
      </c>
      <c r="E3038" s="1" t="s">
        <v>290</v>
      </c>
      <c r="F3038" s="1" t="s">
        <v>41</v>
      </c>
      <c r="G3038" s="1" t="s">
        <v>291</v>
      </c>
    </row>
    <row r="3039" spans="1:7" x14ac:dyDescent="0.25">
      <c r="A3039" s="1" t="s">
        <v>287</v>
      </c>
      <c r="B3039" s="1" t="s">
        <v>393</v>
      </c>
      <c r="C3039" s="1" t="s">
        <v>1749</v>
      </c>
      <c r="D3039" s="1" t="s">
        <v>29</v>
      </c>
      <c r="E3039" s="1" t="s">
        <v>290</v>
      </c>
      <c r="F3039" s="1" t="s">
        <v>41</v>
      </c>
      <c r="G3039" s="1" t="s">
        <v>291</v>
      </c>
    </row>
    <row r="3040" spans="1:7" x14ac:dyDescent="0.25">
      <c r="A3040" s="1" t="s">
        <v>287</v>
      </c>
      <c r="B3040" s="1" t="s">
        <v>393</v>
      </c>
      <c r="C3040" s="1" t="s">
        <v>1714</v>
      </c>
      <c r="D3040" s="1" t="s">
        <v>29</v>
      </c>
      <c r="E3040" s="1" t="s">
        <v>290</v>
      </c>
      <c r="F3040" s="1" t="s">
        <v>41</v>
      </c>
      <c r="G3040" s="1" t="s">
        <v>291</v>
      </c>
    </row>
    <row r="3041" spans="1:7" x14ac:dyDescent="0.25">
      <c r="A3041" s="1" t="s">
        <v>287</v>
      </c>
      <c r="B3041" s="1" t="s">
        <v>393</v>
      </c>
      <c r="C3041" s="1" t="s">
        <v>1715</v>
      </c>
      <c r="D3041" s="1" t="s">
        <v>29</v>
      </c>
      <c r="E3041" s="1" t="s">
        <v>290</v>
      </c>
      <c r="F3041" s="1" t="s">
        <v>41</v>
      </c>
      <c r="G3041" s="1" t="s">
        <v>291</v>
      </c>
    </row>
    <row r="3042" spans="1:7" x14ac:dyDescent="0.25">
      <c r="A3042" s="1" t="s">
        <v>287</v>
      </c>
      <c r="B3042" s="1" t="s">
        <v>393</v>
      </c>
      <c r="C3042" s="1" t="s">
        <v>1716</v>
      </c>
      <c r="D3042" s="1" t="s">
        <v>29</v>
      </c>
      <c r="E3042" s="1" t="s">
        <v>290</v>
      </c>
      <c r="F3042" s="1" t="s">
        <v>41</v>
      </c>
      <c r="G3042" s="1" t="s">
        <v>291</v>
      </c>
    </row>
    <row r="3043" spans="1:7" x14ac:dyDescent="0.25">
      <c r="A3043" s="1" t="s">
        <v>305</v>
      </c>
      <c r="B3043" s="1" t="s">
        <v>263</v>
      </c>
      <c r="C3043" s="1" t="s">
        <v>266</v>
      </c>
      <c r="D3043" s="1" t="s">
        <v>29</v>
      </c>
      <c r="E3043" s="1" t="s">
        <v>251</v>
      </c>
      <c r="F3043" s="1" t="s">
        <v>41</v>
      </c>
      <c r="G3043" s="1" t="s">
        <v>212</v>
      </c>
    </row>
    <row r="3044" spans="1:7" x14ac:dyDescent="0.25">
      <c r="A3044" s="1" t="s">
        <v>305</v>
      </c>
      <c r="B3044" s="1" t="s">
        <v>263</v>
      </c>
      <c r="C3044" s="1" t="s">
        <v>267</v>
      </c>
      <c r="D3044" s="1" t="s">
        <v>29</v>
      </c>
      <c r="E3044" s="1" t="s">
        <v>251</v>
      </c>
      <c r="F3044" s="1" t="s">
        <v>41</v>
      </c>
      <c r="G3044" s="1" t="s">
        <v>212</v>
      </c>
    </row>
    <row r="3045" spans="1:7" x14ac:dyDescent="0.25">
      <c r="A3045" s="1" t="s">
        <v>305</v>
      </c>
      <c r="B3045" s="1" t="s">
        <v>263</v>
      </c>
      <c r="C3045" s="1" t="s">
        <v>268</v>
      </c>
      <c r="D3045" s="1" t="s">
        <v>29</v>
      </c>
      <c r="E3045" s="1" t="s">
        <v>251</v>
      </c>
      <c r="F3045" s="1" t="s">
        <v>41</v>
      </c>
      <c r="G3045" s="1" t="s">
        <v>212</v>
      </c>
    </row>
    <row r="3046" spans="1:7" x14ac:dyDescent="0.25">
      <c r="A3046" s="1" t="s">
        <v>310</v>
      </c>
      <c r="B3046" s="1" t="s">
        <v>396</v>
      </c>
      <c r="C3046" s="1" t="s">
        <v>256</v>
      </c>
      <c r="D3046" s="1" t="s">
        <v>29</v>
      </c>
      <c r="E3046" s="1" t="s">
        <v>251</v>
      </c>
      <c r="F3046" s="1" t="s">
        <v>41</v>
      </c>
      <c r="G3046" s="1" t="s">
        <v>313</v>
      </c>
    </row>
    <row r="3047" spans="1:7" x14ac:dyDescent="0.25">
      <c r="A3047" s="1" t="s">
        <v>310</v>
      </c>
      <c r="B3047" s="1" t="s">
        <v>396</v>
      </c>
      <c r="C3047" s="1" t="s">
        <v>1715</v>
      </c>
      <c r="D3047" s="1" t="s">
        <v>29</v>
      </c>
      <c r="E3047" s="1" t="s">
        <v>251</v>
      </c>
      <c r="F3047" s="1" t="s">
        <v>41</v>
      </c>
      <c r="G3047" s="1" t="s">
        <v>313</v>
      </c>
    </row>
    <row r="3048" spans="1:7" x14ac:dyDescent="0.25">
      <c r="A3048" s="1" t="s">
        <v>314</v>
      </c>
      <c r="B3048" s="1" t="s">
        <v>398</v>
      </c>
      <c r="C3048" s="1" t="s">
        <v>265</v>
      </c>
      <c r="D3048" s="1" t="s">
        <v>29</v>
      </c>
      <c r="E3048" s="1" t="s">
        <v>251</v>
      </c>
      <c r="F3048" s="1" t="s">
        <v>41</v>
      </c>
      <c r="G3048" s="1" t="s">
        <v>317</v>
      </c>
    </row>
    <row r="3049" spans="1:7" x14ac:dyDescent="0.25">
      <c r="A3049" s="1" t="s">
        <v>314</v>
      </c>
      <c r="B3049" s="1" t="s">
        <v>398</v>
      </c>
      <c r="C3049" s="1" t="s">
        <v>266</v>
      </c>
      <c r="D3049" s="1" t="s">
        <v>29</v>
      </c>
      <c r="E3049" s="1" t="s">
        <v>251</v>
      </c>
      <c r="F3049" s="1" t="s">
        <v>41</v>
      </c>
      <c r="G3049" s="1" t="s">
        <v>317</v>
      </c>
    </row>
    <row r="3050" spans="1:7" x14ac:dyDescent="0.25">
      <c r="A3050" s="1" t="s">
        <v>314</v>
      </c>
      <c r="B3050" s="1" t="s">
        <v>398</v>
      </c>
      <c r="C3050" s="1" t="s">
        <v>267</v>
      </c>
      <c r="D3050" s="1" t="s">
        <v>29</v>
      </c>
      <c r="E3050" s="1" t="s">
        <v>251</v>
      </c>
      <c r="F3050" s="1" t="s">
        <v>41</v>
      </c>
      <c r="G3050" s="1" t="s">
        <v>317</v>
      </c>
    </row>
    <row r="3051" spans="1:7" x14ac:dyDescent="0.25">
      <c r="A3051" s="1" t="s">
        <v>314</v>
      </c>
      <c r="B3051" s="1" t="s">
        <v>398</v>
      </c>
      <c r="C3051" s="1" t="s">
        <v>1685</v>
      </c>
      <c r="D3051" s="1" t="s">
        <v>29</v>
      </c>
      <c r="E3051" s="1" t="s">
        <v>251</v>
      </c>
      <c r="F3051" s="1" t="s">
        <v>41</v>
      </c>
      <c r="G3051" s="1" t="s">
        <v>317</v>
      </c>
    </row>
    <row r="3052" spans="1:7" x14ac:dyDescent="0.25">
      <c r="A3052" s="1" t="s">
        <v>314</v>
      </c>
      <c r="B3052" s="1" t="s">
        <v>398</v>
      </c>
      <c r="C3052" s="1" t="s">
        <v>1687</v>
      </c>
      <c r="D3052" s="1" t="s">
        <v>29</v>
      </c>
      <c r="E3052" s="1" t="s">
        <v>251</v>
      </c>
      <c r="F3052" s="1" t="s">
        <v>41</v>
      </c>
      <c r="G3052" s="1" t="s">
        <v>317</v>
      </c>
    </row>
    <row r="3053" spans="1:7" x14ac:dyDescent="0.25">
      <c r="A3053" s="1" t="s">
        <v>314</v>
      </c>
      <c r="B3053" s="1" t="s">
        <v>398</v>
      </c>
      <c r="C3053" s="1" t="s">
        <v>1689</v>
      </c>
      <c r="D3053" s="1" t="s">
        <v>29</v>
      </c>
      <c r="E3053" s="1" t="s">
        <v>251</v>
      </c>
      <c r="F3053" s="1" t="s">
        <v>41</v>
      </c>
      <c r="G3053" s="1" t="s">
        <v>317</v>
      </c>
    </row>
    <row r="3054" spans="1:7" x14ac:dyDescent="0.25">
      <c r="A3054" s="1" t="s">
        <v>314</v>
      </c>
      <c r="B3054" s="1" t="s">
        <v>398</v>
      </c>
      <c r="C3054" s="1" t="s">
        <v>1691</v>
      </c>
      <c r="D3054" s="1" t="s">
        <v>29</v>
      </c>
      <c r="E3054" s="1" t="s">
        <v>251</v>
      </c>
      <c r="F3054" s="1" t="s">
        <v>41</v>
      </c>
      <c r="G3054" s="1" t="s">
        <v>317</v>
      </c>
    </row>
    <row r="3055" spans="1:7" x14ac:dyDescent="0.25">
      <c r="A3055" s="1" t="s">
        <v>314</v>
      </c>
      <c r="B3055" s="1" t="s">
        <v>398</v>
      </c>
      <c r="C3055" s="1" t="s">
        <v>1700</v>
      </c>
      <c r="D3055" s="1" t="s">
        <v>29</v>
      </c>
      <c r="E3055" s="1" t="s">
        <v>251</v>
      </c>
      <c r="F3055" s="1" t="s">
        <v>41</v>
      </c>
      <c r="G3055" s="1" t="s">
        <v>317</v>
      </c>
    </row>
    <row r="3056" spans="1:7" x14ac:dyDescent="0.25">
      <c r="A3056" s="1" t="s">
        <v>314</v>
      </c>
      <c r="B3056" s="1" t="s">
        <v>398</v>
      </c>
      <c r="C3056" s="1" t="s">
        <v>1701</v>
      </c>
      <c r="D3056" s="1" t="s">
        <v>29</v>
      </c>
      <c r="E3056" s="1" t="s">
        <v>251</v>
      </c>
      <c r="F3056" s="1" t="s">
        <v>41</v>
      </c>
      <c r="G3056" s="1" t="s">
        <v>317</v>
      </c>
    </row>
    <row r="3057" spans="1:7" x14ac:dyDescent="0.25">
      <c r="A3057" s="1" t="s">
        <v>314</v>
      </c>
      <c r="B3057" s="1" t="s">
        <v>398</v>
      </c>
      <c r="C3057" s="1" t="s">
        <v>1702</v>
      </c>
      <c r="D3057" s="1" t="s">
        <v>29</v>
      </c>
      <c r="E3057" s="1" t="s">
        <v>251</v>
      </c>
      <c r="F3057" s="1" t="s">
        <v>41</v>
      </c>
      <c r="G3057" s="1" t="s">
        <v>317</v>
      </c>
    </row>
    <row r="3058" spans="1:7" x14ac:dyDescent="0.25">
      <c r="A3058" s="1" t="s">
        <v>314</v>
      </c>
      <c r="B3058" s="1" t="s">
        <v>398</v>
      </c>
      <c r="C3058" s="1" t="s">
        <v>1703</v>
      </c>
      <c r="D3058" s="1" t="s">
        <v>29</v>
      </c>
      <c r="E3058" s="1" t="s">
        <v>251</v>
      </c>
      <c r="F3058" s="1" t="s">
        <v>41</v>
      </c>
      <c r="G3058" s="1" t="s">
        <v>317</v>
      </c>
    </row>
    <row r="3059" spans="1:7" x14ac:dyDescent="0.25">
      <c r="A3059" s="1" t="s">
        <v>314</v>
      </c>
      <c r="B3059" s="1" t="s">
        <v>398</v>
      </c>
      <c r="C3059" s="1" t="s">
        <v>1704</v>
      </c>
      <c r="D3059" s="1" t="s">
        <v>29</v>
      </c>
      <c r="E3059" s="1" t="s">
        <v>251</v>
      </c>
      <c r="F3059" s="1" t="s">
        <v>41</v>
      </c>
      <c r="G3059" s="1" t="s">
        <v>317</v>
      </c>
    </row>
    <row r="3060" spans="1:7" x14ac:dyDescent="0.25">
      <c r="A3060" s="1" t="s">
        <v>314</v>
      </c>
      <c r="B3060" s="1" t="s">
        <v>398</v>
      </c>
      <c r="C3060" s="1" t="s">
        <v>1705</v>
      </c>
      <c r="D3060" s="1" t="s">
        <v>29</v>
      </c>
      <c r="E3060" s="1" t="s">
        <v>251</v>
      </c>
      <c r="F3060" s="1" t="s">
        <v>41</v>
      </c>
      <c r="G3060" s="1" t="s">
        <v>317</v>
      </c>
    </row>
    <row r="3061" spans="1:7" x14ac:dyDescent="0.25">
      <c r="A3061" s="1" t="s">
        <v>314</v>
      </c>
      <c r="B3061" s="1" t="s">
        <v>398</v>
      </c>
      <c r="C3061" s="1" t="s">
        <v>1707</v>
      </c>
      <c r="D3061" s="1" t="s">
        <v>29</v>
      </c>
      <c r="E3061" s="1" t="s">
        <v>251</v>
      </c>
      <c r="F3061" s="1" t="s">
        <v>41</v>
      </c>
      <c r="G3061" s="1" t="s">
        <v>317</v>
      </c>
    </row>
    <row r="3062" spans="1:7" x14ac:dyDescent="0.25">
      <c r="A3062" s="1" t="s">
        <v>314</v>
      </c>
      <c r="B3062" s="1" t="s">
        <v>398</v>
      </c>
      <c r="C3062" s="1" t="s">
        <v>1708</v>
      </c>
      <c r="D3062" s="1" t="s">
        <v>29</v>
      </c>
      <c r="E3062" s="1" t="s">
        <v>251</v>
      </c>
      <c r="F3062" s="1" t="s">
        <v>41</v>
      </c>
      <c r="G3062" s="1" t="s">
        <v>317</v>
      </c>
    </row>
    <row r="3063" spans="1:7" x14ac:dyDescent="0.25">
      <c r="A3063" s="1" t="s">
        <v>314</v>
      </c>
      <c r="B3063" s="1" t="s">
        <v>398</v>
      </c>
      <c r="C3063" s="1" t="s">
        <v>1709</v>
      </c>
      <c r="D3063" s="1" t="s">
        <v>29</v>
      </c>
      <c r="E3063" s="1" t="s">
        <v>251</v>
      </c>
      <c r="F3063" s="1" t="s">
        <v>41</v>
      </c>
      <c r="G3063" s="1" t="s">
        <v>317</v>
      </c>
    </row>
    <row r="3064" spans="1:7" x14ac:dyDescent="0.25">
      <c r="A3064" s="1" t="s">
        <v>314</v>
      </c>
      <c r="B3064" s="1" t="s">
        <v>398</v>
      </c>
      <c r="C3064" s="1" t="s">
        <v>1713</v>
      </c>
      <c r="D3064" s="1" t="s">
        <v>29</v>
      </c>
      <c r="E3064" s="1" t="s">
        <v>251</v>
      </c>
      <c r="F3064" s="1" t="s">
        <v>41</v>
      </c>
      <c r="G3064" s="1" t="s">
        <v>317</v>
      </c>
    </row>
    <row r="3065" spans="1:7" x14ac:dyDescent="0.25">
      <c r="A3065" s="1" t="s">
        <v>314</v>
      </c>
      <c r="B3065" s="1" t="s">
        <v>398</v>
      </c>
      <c r="C3065" s="1" t="s">
        <v>1750</v>
      </c>
      <c r="D3065" s="1" t="s">
        <v>29</v>
      </c>
      <c r="E3065" s="1" t="s">
        <v>251</v>
      </c>
      <c r="F3065" s="1" t="s">
        <v>41</v>
      </c>
      <c r="G3065" s="1" t="s">
        <v>317</v>
      </c>
    </row>
    <row r="3066" spans="1:7" x14ac:dyDescent="0.25">
      <c r="A3066" s="1" t="s">
        <v>314</v>
      </c>
      <c r="B3066" s="1" t="s">
        <v>398</v>
      </c>
      <c r="C3066" s="1" t="s">
        <v>1751</v>
      </c>
      <c r="D3066" s="1" t="s">
        <v>29</v>
      </c>
      <c r="E3066" s="1" t="s">
        <v>251</v>
      </c>
      <c r="F3066" s="1" t="s">
        <v>41</v>
      </c>
      <c r="G3066" s="1" t="s">
        <v>317</v>
      </c>
    </row>
    <row r="3067" spans="1:7" x14ac:dyDescent="0.25">
      <c r="A3067" s="1" t="s">
        <v>314</v>
      </c>
      <c r="B3067" s="1" t="s">
        <v>398</v>
      </c>
      <c r="C3067" s="1" t="s">
        <v>1752</v>
      </c>
      <c r="D3067" s="1" t="s">
        <v>29</v>
      </c>
      <c r="E3067" s="1" t="s">
        <v>251</v>
      </c>
      <c r="F3067" s="1" t="s">
        <v>41</v>
      </c>
      <c r="G3067" s="1" t="s">
        <v>317</v>
      </c>
    </row>
    <row r="3068" spans="1:7" x14ac:dyDescent="0.25">
      <c r="A3068" s="1" t="s">
        <v>314</v>
      </c>
      <c r="B3068" s="1" t="s">
        <v>398</v>
      </c>
      <c r="C3068" s="1" t="s">
        <v>1753</v>
      </c>
      <c r="D3068" s="1" t="s">
        <v>29</v>
      </c>
      <c r="E3068" s="1" t="s">
        <v>251</v>
      </c>
      <c r="F3068" s="1" t="s">
        <v>41</v>
      </c>
      <c r="G3068" s="1" t="s">
        <v>317</v>
      </c>
    </row>
    <row r="3069" spans="1:7" x14ac:dyDescent="0.25">
      <c r="A3069" s="1" t="s">
        <v>314</v>
      </c>
      <c r="B3069" s="1" t="s">
        <v>398</v>
      </c>
      <c r="C3069" s="1" t="s">
        <v>1715</v>
      </c>
      <c r="D3069" s="1" t="s">
        <v>29</v>
      </c>
      <c r="E3069" s="1" t="s">
        <v>251</v>
      </c>
      <c r="F3069" s="1" t="s">
        <v>41</v>
      </c>
      <c r="G3069" s="1" t="s">
        <v>317</v>
      </c>
    </row>
    <row r="3070" spans="1:7" x14ac:dyDescent="0.25">
      <c r="A3070" s="1" t="s">
        <v>318</v>
      </c>
      <c r="B3070" s="1" t="s">
        <v>137</v>
      </c>
      <c r="C3070" s="1" t="s">
        <v>321</v>
      </c>
      <c r="D3070" s="1" t="s">
        <v>29</v>
      </c>
      <c r="E3070" s="1" t="s">
        <v>251</v>
      </c>
      <c r="F3070" s="1" t="s">
        <v>41</v>
      </c>
      <c r="G3070" s="1" t="s">
        <v>322</v>
      </c>
    </row>
    <row r="3071" spans="1:7" x14ac:dyDescent="0.25">
      <c r="A3071" s="1" t="s">
        <v>323</v>
      </c>
      <c r="B3071" s="1" t="s">
        <v>137</v>
      </c>
      <c r="C3071" s="1" t="s">
        <v>280</v>
      </c>
      <c r="D3071" s="1" t="s">
        <v>29</v>
      </c>
      <c r="E3071" s="1" t="s">
        <v>251</v>
      </c>
      <c r="F3071" s="1" t="s">
        <v>41</v>
      </c>
      <c r="G3071" s="1" t="s">
        <v>325</v>
      </c>
    </row>
    <row r="3072" spans="1:7" x14ac:dyDescent="0.25">
      <c r="A3072" s="1" t="s">
        <v>326</v>
      </c>
      <c r="B3072" s="1" t="s">
        <v>330</v>
      </c>
      <c r="C3072" s="1" t="s">
        <v>331</v>
      </c>
      <c r="D3072" s="1" t="s">
        <v>29</v>
      </c>
      <c r="E3072" s="1" t="s">
        <v>251</v>
      </c>
      <c r="F3072" s="1" t="s">
        <v>41</v>
      </c>
      <c r="G3072" s="1" t="s">
        <v>332</v>
      </c>
    </row>
    <row r="3073" spans="1:7" x14ac:dyDescent="0.25">
      <c r="A3073" s="1" t="s">
        <v>326</v>
      </c>
      <c r="B3073" s="1" t="s">
        <v>330</v>
      </c>
      <c r="C3073" s="1" t="s">
        <v>333</v>
      </c>
      <c r="D3073" s="1" t="s">
        <v>29</v>
      </c>
      <c r="E3073" s="1" t="s">
        <v>251</v>
      </c>
      <c r="F3073" s="1" t="s">
        <v>41</v>
      </c>
      <c r="G3073" s="1" t="s">
        <v>332</v>
      </c>
    </row>
    <row r="3074" spans="1:7" x14ac:dyDescent="0.25">
      <c r="A3074" s="1" t="s">
        <v>326</v>
      </c>
      <c r="B3074" s="1" t="s">
        <v>330</v>
      </c>
      <c r="C3074" s="1" t="s">
        <v>334</v>
      </c>
      <c r="D3074" s="1" t="s">
        <v>29</v>
      </c>
      <c r="E3074" s="1" t="s">
        <v>251</v>
      </c>
      <c r="F3074" s="1" t="s">
        <v>41</v>
      </c>
      <c r="G3074" s="1" t="s">
        <v>332</v>
      </c>
    </row>
    <row r="3075" spans="1:7" x14ac:dyDescent="0.25">
      <c r="A3075" s="1" t="s">
        <v>326</v>
      </c>
      <c r="B3075" s="1" t="s">
        <v>330</v>
      </c>
      <c r="C3075" s="1" t="s">
        <v>335</v>
      </c>
      <c r="D3075" s="1" t="s">
        <v>29</v>
      </c>
      <c r="E3075" s="1" t="s">
        <v>251</v>
      </c>
      <c r="F3075" s="1" t="s">
        <v>41</v>
      </c>
      <c r="G3075" s="1" t="s">
        <v>332</v>
      </c>
    </row>
    <row r="3076" spans="1:7" x14ac:dyDescent="0.25">
      <c r="A3076" s="1" t="s">
        <v>326</v>
      </c>
      <c r="B3076" s="1" t="s">
        <v>330</v>
      </c>
      <c r="C3076" s="1" t="s">
        <v>336</v>
      </c>
      <c r="D3076" s="1" t="s">
        <v>29</v>
      </c>
      <c r="E3076" s="1" t="s">
        <v>251</v>
      </c>
      <c r="F3076" s="1" t="s">
        <v>41</v>
      </c>
      <c r="G3076" s="1" t="s">
        <v>332</v>
      </c>
    </row>
    <row r="3077" spans="1:7" x14ac:dyDescent="0.25">
      <c r="A3077" s="1" t="s">
        <v>337</v>
      </c>
      <c r="B3077" s="1" t="s">
        <v>271</v>
      </c>
      <c r="C3077" s="1" t="s">
        <v>340</v>
      </c>
      <c r="D3077" s="1" t="s">
        <v>29</v>
      </c>
      <c r="E3077" s="1" t="s">
        <v>251</v>
      </c>
      <c r="F3077" s="1" t="s">
        <v>41</v>
      </c>
      <c r="G3077" s="1" t="s">
        <v>166</v>
      </c>
    </row>
    <row r="3078" spans="1:7" x14ac:dyDescent="0.25">
      <c r="A3078" s="1" t="s">
        <v>337</v>
      </c>
      <c r="B3078" s="1" t="s">
        <v>271</v>
      </c>
      <c r="C3078" s="1" t="s">
        <v>341</v>
      </c>
      <c r="D3078" s="1" t="s">
        <v>29</v>
      </c>
      <c r="E3078" s="1" t="s">
        <v>251</v>
      </c>
      <c r="F3078" s="1" t="s">
        <v>41</v>
      </c>
      <c r="G3078" s="1" t="s">
        <v>166</v>
      </c>
    </row>
    <row r="3079" spans="1:7" x14ac:dyDescent="0.25">
      <c r="A3079" s="1" t="s">
        <v>342</v>
      </c>
      <c r="B3079" s="1" t="s">
        <v>402</v>
      </c>
      <c r="C3079" s="1" t="s">
        <v>266</v>
      </c>
      <c r="D3079" s="1" t="s">
        <v>29</v>
      </c>
      <c r="E3079" s="1" t="s">
        <v>251</v>
      </c>
      <c r="F3079" s="1" t="s">
        <v>41</v>
      </c>
      <c r="G3079" s="1" t="s">
        <v>344</v>
      </c>
    </row>
    <row r="3080" spans="1:7" x14ac:dyDescent="0.25">
      <c r="A3080" s="1" t="s">
        <v>342</v>
      </c>
      <c r="B3080" s="1" t="s">
        <v>402</v>
      </c>
      <c r="C3080" s="1" t="s">
        <v>267</v>
      </c>
      <c r="D3080" s="1" t="s">
        <v>29</v>
      </c>
      <c r="E3080" s="1" t="s">
        <v>251</v>
      </c>
      <c r="F3080" s="1" t="s">
        <v>41</v>
      </c>
      <c r="G3080" s="1" t="s">
        <v>344</v>
      </c>
    </row>
    <row r="3081" spans="1:7" x14ac:dyDescent="0.25">
      <c r="A3081" s="1" t="s">
        <v>342</v>
      </c>
      <c r="B3081" s="1" t="s">
        <v>402</v>
      </c>
      <c r="C3081" s="1" t="s">
        <v>1754</v>
      </c>
      <c r="D3081" s="1" t="s">
        <v>29</v>
      </c>
      <c r="E3081" s="1" t="s">
        <v>251</v>
      </c>
      <c r="F3081" s="1" t="s">
        <v>41</v>
      </c>
      <c r="G3081" s="1" t="s">
        <v>344</v>
      </c>
    </row>
    <row r="3082" spans="1:7" x14ac:dyDescent="0.25">
      <c r="A3082" s="1" t="s">
        <v>342</v>
      </c>
      <c r="B3082" s="1" t="s">
        <v>402</v>
      </c>
      <c r="C3082" s="1" t="s">
        <v>1755</v>
      </c>
      <c r="D3082" s="1" t="s">
        <v>29</v>
      </c>
      <c r="E3082" s="1" t="s">
        <v>251</v>
      </c>
      <c r="F3082" s="1" t="s">
        <v>41</v>
      </c>
      <c r="G3082" s="1" t="s">
        <v>344</v>
      </c>
    </row>
    <row r="3083" spans="1:7" x14ac:dyDescent="0.25">
      <c r="A3083" s="1" t="s">
        <v>342</v>
      </c>
      <c r="B3083" s="1" t="s">
        <v>402</v>
      </c>
      <c r="C3083" s="1" t="s">
        <v>1756</v>
      </c>
      <c r="D3083" s="1" t="s">
        <v>29</v>
      </c>
      <c r="E3083" s="1" t="s">
        <v>251</v>
      </c>
      <c r="F3083" s="1" t="s">
        <v>41</v>
      </c>
      <c r="G3083" s="1" t="s">
        <v>344</v>
      </c>
    </row>
    <row r="3084" spans="1:7" x14ac:dyDescent="0.25">
      <c r="A3084" s="1" t="s">
        <v>342</v>
      </c>
      <c r="B3084" s="1" t="s">
        <v>402</v>
      </c>
      <c r="C3084" s="1" t="s">
        <v>1689</v>
      </c>
      <c r="D3084" s="1" t="s">
        <v>29</v>
      </c>
      <c r="E3084" s="1" t="s">
        <v>251</v>
      </c>
      <c r="F3084" s="1" t="s">
        <v>41</v>
      </c>
      <c r="G3084" s="1" t="s">
        <v>344</v>
      </c>
    </row>
    <row r="3085" spans="1:7" x14ac:dyDescent="0.25">
      <c r="A3085" s="1" t="s">
        <v>342</v>
      </c>
      <c r="B3085" s="1" t="s">
        <v>402</v>
      </c>
      <c r="C3085" s="1" t="s">
        <v>1757</v>
      </c>
      <c r="D3085" s="1" t="s">
        <v>29</v>
      </c>
      <c r="E3085" s="1" t="s">
        <v>251</v>
      </c>
      <c r="F3085" s="1" t="s">
        <v>41</v>
      </c>
      <c r="G3085" s="1" t="s">
        <v>344</v>
      </c>
    </row>
    <row r="3086" spans="1:7" x14ac:dyDescent="0.25">
      <c r="A3086" s="1" t="s">
        <v>342</v>
      </c>
      <c r="B3086" s="1" t="s">
        <v>402</v>
      </c>
      <c r="C3086" s="1" t="s">
        <v>1706</v>
      </c>
      <c r="D3086" s="1" t="s">
        <v>29</v>
      </c>
      <c r="E3086" s="1" t="s">
        <v>251</v>
      </c>
      <c r="F3086" s="1" t="s">
        <v>41</v>
      </c>
      <c r="G3086" s="1" t="s">
        <v>344</v>
      </c>
    </row>
    <row r="3087" spans="1:7" x14ac:dyDescent="0.25">
      <c r="A3087" s="1" t="s">
        <v>342</v>
      </c>
      <c r="B3087" s="1" t="s">
        <v>402</v>
      </c>
      <c r="C3087" s="1" t="s">
        <v>1713</v>
      </c>
      <c r="D3087" s="1" t="s">
        <v>29</v>
      </c>
      <c r="E3087" s="1" t="s">
        <v>251</v>
      </c>
      <c r="F3087" s="1" t="s">
        <v>41</v>
      </c>
      <c r="G3087" s="1" t="s">
        <v>344</v>
      </c>
    </row>
    <row r="3088" spans="1:7" x14ac:dyDescent="0.25">
      <c r="A3088" s="1" t="s">
        <v>342</v>
      </c>
      <c r="B3088" s="1" t="s">
        <v>402</v>
      </c>
      <c r="C3088" s="1" t="s">
        <v>1714</v>
      </c>
      <c r="D3088" s="1" t="s">
        <v>29</v>
      </c>
      <c r="E3088" s="1" t="s">
        <v>251</v>
      </c>
      <c r="F3088" s="1" t="s">
        <v>41</v>
      </c>
      <c r="G3088" s="1" t="s">
        <v>344</v>
      </c>
    </row>
    <row r="3089" spans="1:7" x14ac:dyDescent="0.25">
      <c r="A3089" s="1" t="s">
        <v>342</v>
      </c>
      <c r="B3089" s="1" t="s">
        <v>402</v>
      </c>
      <c r="C3089" s="1" t="s">
        <v>1758</v>
      </c>
      <c r="D3089" s="1" t="s">
        <v>29</v>
      </c>
      <c r="E3089" s="1" t="s">
        <v>251</v>
      </c>
      <c r="F3089" s="1" t="s">
        <v>41</v>
      </c>
      <c r="G3089" s="1" t="s">
        <v>344</v>
      </c>
    </row>
    <row r="3090" spans="1:7" x14ac:dyDescent="0.25">
      <c r="A3090" s="1" t="s">
        <v>342</v>
      </c>
      <c r="B3090" s="1" t="s">
        <v>402</v>
      </c>
      <c r="C3090" s="1" t="s">
        <v>1715</v>
      </c>
      <c r="D3090" s="1" t="s">
        <v>29</v>
      </c>
      <c r="E3090" s="1" t="s">
        <v>251</v>
      </c>
      <c r="F3090" s="1" t="s">
        <v>41</v>
      </c>
      <c r="G3090" s="1" t="s">
        <v>344</v>
      </c>
    </row>
    <row r="3091" spans="1:7" x14ac:dyDescent="0.25">
      <c r="A3091" s="1" t="s">
        <v>342</v>
      </c>
      <c r="B3091" s="1" t="s">
        <v>402</v>
      </c>
      <c r="C3091" s="1" t="s">
        <v>1759</v>
      </c>
      <c r="D3091" s="1" t="s">
        <v>29</v>
      </c>
      <c r="E3091" s="1" t="s">
        <v>251</v>
      </c>
      <c r="F3091" s="1" t="s">
        <v>41</v>
      </c>
      <c r="G3091" s="1" t="s">
        <v>344</v>
      </c>
    </row>
    <row r="3092" spans="1:7" x14ac:dyDescent="0.25">
      <c r="A3092" s="1" t="s">
        <v>342</v>
      </c>
      <c r="B3092" s="1" t="s">
        <v>402</v>
      </c>
      <c r="C3092" s="1" t="s">
        <v>1760</v>
      </c>
      <c r="D3092" s="1" t="s">
        <v>29</v>
      </c>
      <c r="E3092" s="1" t="s">
        <v>251</v>
      </c>
      <c r="F3092" s="1" t="s">
        <v>41</v>
      </c>
      <c r="G3092" s="1" t="s">
        <v>344</v>
      </c>
    </row>
    <row r="3093" spans="1:7" x14ac:dyDescent="0.25">
      <c r="A3093" s="1" t="s">
        <v>342</v>
      </c>
      <c r="B3093" s="1" t="s">
        <v>402</v>
      </c>
      <c r="C3093" s="1" t="s">
        <v>1761</v>
      </c>
      <c r="D3093" s="1" t="s">
        <v>29</v>
      </c>
      <c r="E3093" s="1" t="s">
        <v>251</v>
      </c>
      <c r="F3093" s="1" t="s">
        <v>41</v>
      </c>
      <c r="G3093" s="1" t="s">
        <v>344</v>
      </c>
    </row>
    <row r="3094" spans="1:7" x14ac:dyDescent="0.25">
      <c r="A3094" s="1" t="s">
        <v>342</v>
      </c>
      <c r="B3094" s="1" t="s">
        <v>402</v>
      </c>
      <c r="C3094" s="1" t="s">
        <v>1762</v>
      </c>
      <c r="D3094" s="1" t="s">
        <v>29</v>
      </c>
      <c r="E3094" s="1" t="s">
        <v>251</v>
      </c>
      <c r="F3094" s="1" t="s">
        <v>41</v>
      </c>
      <c r="G3094" s="1" t="s">
        <v>344</v>
      </c>
    </row>
    <row r="3095" spans="1:7" x14ac:dyDescent="0.25">
      <c r="A3095" s="1" t="s">
        <v>342</v>
      </c>
      <c r="B3095" s="1" t="s">
        <v>402</v>
      </c>
      <c r="C3095" s="1" t="s">
        <v>1763</v>
      </c>
      <c r="D3095" s="1" t="s">
        <v>29</v>
      </c>
      <c r="E3095" s="1" t="s">
        <v>251</v>
      </c>
      <c r="F3095" s="1" t="s">
        <v>41</v>
      </c>
      <c r="G3095" s="1" t="s">
        <v>344</v>
      </c>
    </row>
    <row r="3096" spans="1:7" x14ac:dyDescent="0.25">
      <c r="A3096" s="1" t="s">
        <v>342</v>
      </c>
      <c r="B3096" s="1" t="s">
        <v>402</v>
      </c>
      <c r="C3096" s="1" t="s">
        <v>1764</v>
      </c>
      <c r="D3096" s="1" t="s">
        <v>29</v>
      </c>
      <c r="E3096" s="1" t="s">
        <v>251</v>
      </c>
      <c r="F3096" s="1" t="s">
        <v>41</v>
      </c>
      <c r="G3096" s="1" t="s">
        <v>344</v>
      </c>
    </row>
    <row r="3097" spans="1:7" x14ac:dyDescent="0.25">
      <c r="A3097" s="1" t="s">
        <v>342</v>
      </c>
      <c r="B3097" s="1" t="s">
        <v>402</v>
      </c>
      <c r="C3097" s="1" t="s">
        <v>1750</v>
      </c>
      <c r="D3097" s="1" t="s">
        <v>29</v>
      </c>
      <c r="E3097" s="1" t="s">
        <v>251</v>
      </c>
      <c r="F3097" s="1" t="s">
        <v>41</v>
      </c>
      <c r="G3097" s="1" t="s">
        <v>344</v>
      </c>
    </row>
    <row r="3098" spans="1:7" x14ac:dyDescent="0.25">
      <c r="A3098" s="1" t="s">
        <v>342</v>
      </c>
      <c r="B3098" s="1" t="s">
        <v>402</v>
      </c>
      <c r="C3098" s="1" t="s">
        <v>1751</v>
      </c>
      <c r="D3098" s="1" t="s">
        <v>29</v>
      </c>
      <c r="E3098" s="1" t="s">
        <v>251</v>
      </c>
      <c r="F3098" s="1" t="s">
        <v>41</v>
      </c>
      <c r="G3098" s="1" t="s">
        <v>344</v>
      </c>
    </row>
    <row r="3099" spans="1:7" x14ac:dyDescent="0.25">
      <c r="A3099" s="1" t="s">
        <v>342</v>
      </c>
      <c r="B3099" s="1" t="s">
        <v>402</v>
      </c>
      <c r="C3099" s="1" t="s">
        <v>1765</v>
      </c>
      <c r="D3099" s="1" t="s">
        <v>29</v>
      </c>
      <c r="E3099" s="1" t="s">
        <v>251</v>
      </c>
      <c r="F3099" s="1" t="s">
        <v>41</v>
      </c>
      <c r="G3099" s="1" t="s">
        <v>344</v>
      </c>
    </row>
    <row r="3100" spans="1:7" x14ac:dyDescent="0.25">
      <c r="A3100" s="1" t="s">
        <v>342</v>
      </c>
      <c r="B3100" s="1" t="s">
        <v>402</v>
      </c>
      <c r="C3100" s="1" t="s">
        <v>1766</v>
      </c>
      <c r="D3100" s="1" t="s">
        <v>29</v>
      </c>
      <c r="E3100" s="1" t="s">
        <v>251</v>
      </c>
      <c r="F3100" s="1" t="s">
        <v>41</v>
      </c>
      <c r="G3100" s="1" t="s">
        <v>344</v>
      </c>
    </row>
    <row r="3101" spans="1:7" x14ac:dyDescent="0.25">
      <c r="A3101" s="1" t="s">
        <v>342</v>
      </c>
      <c r="B3101" s="1" t="s">
        <v>402</v>
      </c>
      <c r="C3101" s="1" t="s">
        <v>1752</v>
      </c>
      <c r="D3101" s="1" t="s">
        <v>29</v>
      </c>
      <c r="E3101" s="1" t="s">
        <v>251</v>
      </c>
      <c r="F3101" s="1" t="s">
        <v>41</v>
      </c>
      <c r="G3101" s="1" t="s">
        <v>344</v>
      </c>
    </row>
    <row r="3102" spans="1:7" x14ac:dyDescent="0.25">
      <c r="A3102" s="1" t="s">
        <v>342</v>
      </c>
      <c r="B3102" s="1" t="s">
        <v>402</v>
      </c>
      <c r="C3102" s="1" t="s">
        <v>1753</v>
      </c>
      <c r="D3102" s="1" t="s">
        <v>29</v>
      </c>
      <c r="E3102" s="1" t="s">
        <v>251</v>
      </c>
      <c r="F3102" s="1" t="s">
        <v>41</v>
      </c>
      <c r="G3102" s="1" t="s">
        <v>344</v>
      </c>
    </row>
    <row r="3103" spans="1:7" x14ac:dyDescent="0.25">
      <c r="A3103" s="1" t="s">
        <v>346</v>
      </c>
      <c r="B3103" s="1" t="s">
        <v>137</v>
      </c>
      <c r="C3103" s="1" t="s">
        <v>349</v>
      </c>
      <c r="D3103" s="1" t="s">
        <v>29</v>
      </c>
      <c r="E3103" s="1" t="s">
        <v>251</v>
      </c>
      <c r="F3103" s="1" t="s">
        <v>41</v>
      </c>
      <c r="G3103" s="1" t="s">
        <v>350</v>
      </c>
    </row>
    <row r="3104" spans="1:7" x14ac:dyDescent="0.25">
      <c r="A3104" s="1" t="s">
        <v>351</v>
      </c>
      <c r="B3104" s="1" t="s">
        <v>404</v>
      </c>
      <c r="C3104" s="1" t="s">
        <v>264</v>
      </c>
      <c r="D3104" s="1" t="s">
        <v>29</v>
      </c>
      <c r="E3104" s="1" t="s">
        <v>251</v>
      </c>
      <c r="F3104" s="1" t="s">
        <v>41</v>
      </c>
      <c r="G3104" s="1" t="s">
        <v>354</v>
      </c>
    </row>
    <row r="3105" spans="1:7" x14ac:dyDescent="0.25">
      <c r="A3105" s="1" t="s">
        <v>351</v>
      </c>
      <c r="B3105" s="1" t="s">
        <v>404</v>
      </c>
      <c r="C3105" s="1" t="s">
        <v>265</v>
      </c>
      <c r="D3105" s="1" t="s">
        <v>29</v>
      </c>
      <c r="E3105" s="1" t="s">
        <v>251</v>
      </c>
      <c r="F3105" s="1" t="s">
        <v>41</v>
      </c>
      <c r="G3105" s="1" t="s">
        <v>354</v>
      </c>
    </row>
    <row r="3106" spans="1:7" x14ac:dyDescent="0.25">
      <c r="A3106" s="1" t="s">
        <v>351</v>
      </c>
      <c r="B3106" s="1" t="s">
        <v>404</v>
      </c>
      <c r="C3106" s="1" t="s">
        <v>266</v>
      </c>
      <c r="D3106" s="1" t="s">
        <v>29</v>
      </c>
      <c r="E3106" s="1" t="s">
        <v>251</v>
      </c>
      <c r="F3106" s="1" t="s">
        <v>41</v>
      </c>
      <c r="G3106" s="1" t="s">
        <v>354</v>
      </c>
    </row>
    <row r="3107" spans="1:7" x14ac:dyDescent="0.25">
      <c r="A3107" s="1" t="s">
        <v>351</v>
      </c>
      <c r="B3107" s="1" t="s">
        <v>404</v>
      </c>
      <c r="C3107" s="1" t="s">
        <v>267</v>
      </c>
      <c r="D3107" s="1" t="s">
        <v>29</v>
      </c>
      <c r="E3107" s="1" t="s">
        <v>251</v>
      </c>
      <c r="F3107" s="1" t="s">
        <v>41</v>
      </c>
      <c r="G3107" s="1" t="s">
        <v>354</v>
      </c>
    </row>
    <row r="3108" spans="1:7" x14ac:dyDescent="0.25">
      <c r="A3108" s="1" t="s">
        <v>351</v>
      </c>
      <c r="B3108" s="1" t="s">
        <v>404</v>
      </c>
      <c r="C3108" s="1" t="s">
        <v>268</v>
      </c>
      <c r="D3108" s="1" t="s">
        <v>29</v>
      </c>
      <c r="E3108" s="1" t="s">
        <v>251</v>
      </c>
      <c r="F3108" s="1" t="s">
        <v>41</v>
      </c>
      <c r="G3108" s="1" t="s">
        <v>354</v>
      </c>
    </row>
    <row r="3109" spans="1:7" x14ac:dyDescent="0.25">
      <c r="A3109" s="1" t="s">
        <v>351</v>
      </c>
      <c r="B3109" s="1" t="s">
        <v>404</v>
      </c>
      <c r="C3109" s="1" t="s">
        <v>1754</v>
      </c>
      <c r="D3109" s="1" t="s">
        <v>29</v>
      </c>
      <c r="E3109" s="1" t="s">
        <v>251</v>
      </c>
      <c r="F3109" s="1" t="s">
        <v>41</v>
      </c>
      <c r="G3109" s="1" t="s">
        <v>354</v>
      </c>
    </row>
    <row r="3110" spans="1:7" x14ac:dyDescent="0.25">
      <c r="A3110" s="1" t="s">
        <v>351</v>
      </c>
      <c r="B3110" s="1" t="s">
        <v>404</v>
      </c>
      <c r="C3110" s="1" t="s">
        <v>1684</v>
      </c>
      <c r="D3110" s="1" t="s">
        <v>29</v>
      </c>
      <c r="E3110" s="1" t="s">
        <v>251</v>
      </c>
      <c r="F3110" s="1" t="s">
        <v>41</v>
      </c>
      <c r="G3110" s="1" t="s">
        <v>354</v>
      </c>
    </row>
    <row r="3111" spans="1:7" x14ac:dyDescent="0.25">
      <c r="A3111" s="1" t="s">
        <v>351</v>
      </c>
      <c r="B3111" s="1" t="s">
        <v>404</v>
      </c>
      <c r="C3111" s="1" t="s">
        <v>1685</v>
      </c>
      <c r="D3111" s="1" t="s">
        <v>29</v>
      </c>
      <c r="E3111" s="1" t="s">
        <v>251</v>
      </c>
      <c r="F3111" s="1" t="s">
        <v>41</v>
      </c>
      <c r="G3111" s="1" t="s">
        <v>354</v>
      </c>
    </row>
    <row r="3112" spans="1:7" x14ac:dyDescent="0.25">
      <c r="A3112" s="1" t="s">
        <v>351</v>
      </c>
      <c r="B3112" s="1" t="s">
        <v>404</v>
      </c>
      <c r="C3112" s="1" t="s">
        <v>1689</v>
      </c>
      <c r="D3112" s="1" t="s">
        <v>29</v>
      </c>
      <c r="E3112" s="1" t="s">
        <v>251</v>
      </c>
      <c r="F3112" s="1" t="s">
        <v>41</v>
      </c>
      <c r="G3112" s="1" t="s">
        <v>354</v>
      </c>
    </row>
    <row r="3113" spans="1:7" x14ac:dyDescent="0.25">
      <c r="A3113" s="1" t="s">
        <v>355</v>
      </c>
      <c r="B3113" s="1" t="s">
        <v>406</v>
      </c>
      <c r="C3113" s="1" t="s">
        <v>274</v>
      </c>
      <c r="D3113" s="1" t="s">
        <v>29</v>
      </c>
      <c r="E3113" s="1" t="s">
        <v>251</v>
      </c>
      <c r="F3113" s="1" t="s">
        <v>41</v>
      </c>
      <c r="G3113" s="1" t="s">
        <v>358</v>
      </c>
    </row>
    <row r="3114" spans="1:7" x14ac:dyDescent="0.25">
      <c r="A3114" s="1" t="s">
        <v>355</v>
      </c>
      <c r="B3114" s="1" t="s">
        <v>406</v>
      </c>
      <c r="C3114" s="1" t="s">
        <v>275</v>
      </c>
      <c r="D3114" s="1" t="s">
        <v>29</v>
      </c>
      <c r="E3114" s="1" t="s">
        <v>251</v>
      </c>
      <c r="F3114" s="1" t="s">
        <v>41</v>
      </c>
      <c r="G3114" s="1" t="s">
        <v>358</v>
      </c>
    </row>
    <row r="3115" spans="1:7" x14ac:dyDescent="0.25">
      <c r="A3115" s="1" t="s">
        <v>355</v>
      </c>
      <c r="B3115" s="1" t="s">
        <v>406</v>
      </c>
      <c r="C3115" s="1" t="s">
        <v>54</v>
      </c>
      <c r="D3115" s="1" t="s">
        <v>29</v>
      </c>
      <c r="E3115" s="1" t="s">
        <v>251</v>
      </c>
      <c r="F3115" s="1" t="s">
        <v>41</v>
      </c>
      <c r="G3115" s="1" t="s">
        <v>358</v>
      </c>
    </row>
    <row r="3116" spans="1:7" x14ac:dyDescent="0.25">
      <c r="A3116" s="1" t="s">
        <v>355</v>
      </c>
      <c r="B3116" s="1" t="s">
        <v>406</v>
      </c>
      <c r="C3116" s="1" t="s">
        <v>276</v>
      </c>
      <c r="D3116" s="1" t="s">
        <v>29</v>
      </c>
      <c r="E3116" s="1" t="s">
        <v>251</v>
      </c>
      <c r="F3116" s="1" t="s">
        <v>41</v>
      </c>
      <c r="G3116" s="1" t="s">
        <v>358</v>
      </c>
    </row>
    <row r="3117" spans="1:7" x14ac:dyDescent="0.25">
      <c r="A3117" s="1" t="s">
        <v>355</v>
      </c>
      <c r="B3117" s="1" t="s">
        <v>406</v>
      </c>
      <c r="C3117" s="1" t="s">
        <v>55</v>
      </c>
      <c r="D3117" s="1" t="s">
        <v>29</v>
      </c>
      <c r="E3117" s="1" t="s">
        <v>251</v>
      </c>
      <c r="F3117" s="1" t="s">
        <v>41</v>
      </c>
      <c r="G3117" s="1" t="s">
        <v>358</v>
      </c>
    </row>
    <row r="3118" spans="1:7" x14ac:dyDescent="0.25">
      <c r="A3118" s="1" t="s">
        <v>355</v>
      </c>
      <c r="B3118" s="1" t="s">
        <v>406</v>
      </c>
      <c r="C3118" s="1" t="s">
        <v>277</v>
      </c>
      <c r="D3118" s="1" t="s">
        <v>29</v>
      </c>
      <c r="E3118" s="1" t="s">
        <v>251</v>
      </c>
      <c r="F3118" s="1" t="s">
        <v>41</v>
      </c>
      <c r="G3118" s="1" t="s">
        <v>358</v>
      </c>
    </row>
    <row r="3119" spans="1:7" x14ac:dyDescent="0.25">
      <c r="A3119" s="1" t="s">
        <v>355</v>
      </c>
      <c r="B3119" s="1" t="s">
        <v>406</v>
      </c>
      <c r="C3119" s="1" t="s">
        <v>278</v>
      </c>
      <c r="D3119" s="1" t="s">
        <v>29</v>
      </c>
      <c r="E3119" s="1" t="s">
        <v>251</v>
      </c>
      <c r="F3119" s="1" t="s">
        <v>41</v>
      </c>
      <c r="G3119" s="1" t="s">
        <v>358</v>
      </c>
    </row>
    <row r="3120" spans="1:7" x14ac:dyDescent="0.25">
      <c r="A3120" s="1" t="s">
        <v>355</v>
      </c>
      <c r="B3120" s="1" t="s">
        <v>406</v>
      </c>
      <c r="C3120" s="1" t="s">
        <v>1761</v>
      </c>
      <c r="D3120" s="1" t="s">
        <v>29</v>
      </c>
      <c r="E3120" s="1" t="s">
        <v>251</v>
      </c>
      <c r="F3120" s="1" t="s">
        <v>41</v>
      </c>
      <c r="G3120" s="1" t="s">
        <v>358</v>
      </c>
    </row>
    <row r="3121" spans="1:7" x14ac:dyDescent="0.25">
      <c r="A3121" s="1" t="s">
        <v>355</v>
      </c>
      <c r="B3121" s="1" t="s">
        <v>406</v>
      </c>
      <c r="C3121" s="1" t="s">
        <v>1762</v>
      </c>
      <c r="D3121" s="1" t="s">
        <v>29</v>
      </c>
      <c r="E3121" s="1" t="s">
        <v>251</v>
      </c>
      <c r="F3121" s="1" t="s">
        <v>41</v>
      </c>
      <c r="G3121" s="1" t="s">
        <v>358</v>
      </c>
    </row>
    <row r="3122" spans="1:7" x14ac:dyDescent="0.25">
      <c r="A3122" s="1" t="s">
        <v>355</v>
      </c>
      <c r="B3122" s="1" t="s">
        <v>406</v>
      </c>
      <c r="C3122" s="1" t="s">
        <v>1750</v>
      </c>
      <c r="D3122" s="1" t="s">
        <v>29</v>
      </c>
      <c r="E3122" s="1" t="s">
        <v>251</v>
      </c>
      <c r="F3122" s="1" t="s">
        <v>41</v>
      </c>
      <c r="G3122" s="1" t="s">
        <v>358</v>
      </c>
    </row>
    <row r="3123" spans="1:7" x14ac:dyDescent="0.25">
      <c r="A3123" s="1" t="s">
        <v>355</v>
      </c>
      <c r="B3123" s="1" t="s">
        <v>406</v>
      </c>
      <c r="C3123" s="1" t="s">
        <v>1751</v>
      </c>
      <c r="D3123" s="1" t="s">
        <v>29</v>
      </c>
      <c r="E3123" s="1" t="s">
        <v>251</v>
      </c>
      <c r="F3123" s="1" t="s">
        <v>41</v>
      </c>
      <c r="G3123" s="1" t="s">
        <v>358</v>
      </c>
    </row>
    <row r="3124" spans="1:7" x14ac:dyDescent="0.25">
      <c r="A3124" s="1" t="s">
        <v>355</v>
      </c>
      <c r="B3124" s="1" t="s">
        <v>406</v>
      </c>
      <c r="C3124" s="1" t="s">
        <v>1765</v>
      </c>
      <c r="D3124" s="1" t="s">
        <v>29</v>
      </c>
      <c r="E3124" s="1" t="s">
        <v>251</v>
      </c>
      <c r="F3124" s="1" t="s">
        <v>41</v>
      </c>
      <c r="G3124" s="1" t="s">
        <v>358</v>
      </c>
    </row>
    <row r="3125" spans="1:7" x14ac:dyDescent="0.25">
      <c r="A3125" s="1" t="s">
        <v>355</v>
      </c>
      <c r="B3125" s="1" t="s">
        <v>406</v>
      </c>
      <c r="C3125" s="1" t="s">
        <v>1767</v>
      </c>
      <c r="D3125" s="1" t="s">
        <v>29</v>
      </c>
      <c r="E3125" s="1" t="s">
        <v>251</v>
      </c>
      <c r="F3125" s="1" t="s">
        <v>41</v>
      </c>
      <c r="G3125" s="1" t="s">
        <v>358</v>
      </c>
    </row>
    <row r="3126" spans="1:7" x14ac:dyDescent="0.25">
      <c r="A3126" s="1" t="s">
        <v>355</v>
      </c>
      <c r="B3126" s="1" t="s">
        <v>406</v>
      </c>
      <c r="C3126" s="1" t="s">
        <v>1752</v>
      </c>
      <c r="D3126" s="1" t="s">
        <v>29</v>
      </c>
      <c r="E3126" s="1" t="s">
        <v>251</v>
      </c>
      <c r="F3126" s="1" t="s">
        <v>41</v>
      </c>
      <c r="G3126" s="1" t="s">
        <v>358</v>
      </c>
    </row>
    <row r="3127" spans="1:7" x14ac:dyDescent="0.25">
      <c r="A3127" s="1" t="s">
        <v>355</v>
      </c>
      <c r="B3127" s="1" t="s">
        <v>406</v>
      </c>
      <c r="C3127" s="1" t="s">
        <v>1753</v>
      </c>
      <c r="D3127" s="1" t="s">
        <v>29</v>
      </c>
      <c r="E3127" s="1" t="s">
        <v>251</v>
      </c>
      <c r="F3127" s="1" t="s">
        <v>41</v>
      </c>
      <c r="G3127" s="1" t="s">
        <v>358</v>
      </c>
    </row>
    <row r="3128" spans="1:7" x14ac:dyDescent="0.25">
      <c r="A3128" s="1" t="s">
        <v>355</v>
      </c>
      <c r="B3128" s="1" t="s">
        <v>406</v>
      </c>
      <c r="C3128" s="1" t="s">
        <v>1768</v>
      </c>
      <c r="D3128" s="1" t="s">
        <v>29</v>
      </c>
      <c r="E3128" s="1" t="s">
        <v>251</v>
      </c>
      <c r="F3128" s="1" t="s">
        <v>41</v>
      </c>
      <c r="G3128" s="1" t="s">
        <v>358</v>
      </c>
    </row>
    <row r="3129" spans="1:7" x14ac:dyDescent="0.25">
      <c r="A3129" s="1" t="s">
        <v>355</v>
      </c>
      <c r="B3129" s="1" t="s">
        <v>406</v>
      </c>
      <c r="C3129" s="1" t="s">
        <v>1769</v>
      </c>
      <c r="D3129" s="1" t="s">
        <v>29</v>
      </c>
      <c r="E3129" s="1" t="s">
        <v>251</v>
      </c>
      <c r="F3129" s="1" t="s">
        <v>41</v>
      </c>
      <c r="G3129" s="1" t="s">
        <v>358</v>
      </c>
    </row>
    <row r="3130" spans="1:7" x14ac:dyDescent="0.25">
      <c r="A3130" s="1" t="s">
        <v>355</v>
      </c>
      <c r="B3130" s="1" t="s">
        <v>406</v>
      </c>
      <c r="C3130" s="1" t="s">
        <v>1760</v>
      </c>
      <c r="D3130" s="1" t="s">
        <v>29</v>
      </c>
      <c r="E3130" s="1" t="s">
        <v>251</v>
      </c>
      <c r="F3130" s="1" t="s">
        <v>41</v>
      </c>
      <c r="G3130" s="1" t="s">
        <v>358</v>
      </c>
    </row>
    <row r="3131" spans="1:7" x14ac:dyDescent="0.25">
      <c r="A3131" s="1" t="s">
        <v>359</v>
      </c>
      <c r="B3131" s="1" t="s">
        <v>271</v>
      </c>
      <c r="C3131" s="1" t="s">
        <v>362</v>
      </c>
      <c r="D3131" s="1" t="s">
        <v>29</v>
      </c>
      <c r="E3131" s="1" t="s">
        <v>251</v>
      </c>
      <c r="F3131" s="1" t="s">
        <v>41</v>
      </c>
      <c r="G3131" s="1" t="s">
        <v>363</v>
      </c>
    </row>
    <row r="3132" spans="1:7" x14ac:dyDescent="0.25">
      <c r="A3132" s="1" t="s">
        <v>364</v>
      </c>
      <c r="B3132" s="1" t="s">
        <v>408</v>
      </c>
      <c r="C3132" s="1" t="s">
        <v>362</v>
      </c>
      <c r="D3132" s="1" t="s">
        <v>29</v>
      </c>
      <c r="E3132" s="1" t="s">
        <v>251</v>
      </c>
      <c r="F3132" s="1" t="s">
        <v>41</v>
      </c>
      <c r="G3132" s="1" t="s">
        <v>366</v>
      </c>
    </row>
    <row r="3133" spans="1:7" x14ac:dyDescent="0.25">
      <c r="A3133" s="1" t="s">
        <v>364</v>
      </c>
      <c r="B3133" s="1" t="s">
        <v>408</v>
      </c>
      <c r="C3133" s="1" t="s">
        <v>1702</v>
      </c>
      <c r="D3133" s="1" t="s">
        <v>29</v>
      </c>
      <c r="E3133" s="1" t="s">
        <v>251</v>
      </c>
      <c r="F3133" s="1" t="s">
        <v>41</v>
      </c>
      <c r="G3133" s="1" t="s">
        <v>366</v>
      </c>
    </row>
    <row r="3134" spans="1:7" x14ac:dyDescent="0.25">
      <c r="A3134" s="1" t="s">
        <v>364</v>
      </c>
      <c r="B3134" s="1" t="s">
        <v>408</v>
      </c>
      <c r="C3134" s="1" t="s">
        <v>1703</v>
      </c>
      <c r="D3134" s="1" t="s">
        <v>29</v>
      </c>
      <c r="E3134" s="1" t="s">
        <v>251</v>
      </c>
      <c r="F3134" s="1" t="s">
        <v>41</v>
      </c>
      <c r="G3134" s="1" t="s">
        <v>366</v>
      </c>
    </row>
    <row r="3135" spans="1:7" x14ac:dyDescent="0.25">
      <c r="A3135" s="1" t="s">
        <v>364</v>
      </c>
      <c r="B3135" s="1" t="s">
        <v>408</v>
      </c>
      <c r="C3135" s="1" t="s">
        <v>1704</v>
      </c>
      <c r="D3135" s="1" t="s">
        <v>29</v>
      </c>
      <c r="E3135" s="1" t="s">
        <v>251</v>
      </c>
      <c r="F3135" s="1" t="s">
        <v>41</v>
      </c>
      <c r="G3135" s="1" t="s">
        <v>366</v>
      </c>
    </row>
    <row r="3136" spans="1:7" x14ac:dyDescent="0.25">
      <c r="A3136" s="1" t="s">
        <v>364</v>
      </c>
      <c r="B3136" s="1" t="s">
        <v>408</v>
      </c>
      <c r="C3136" s="1" t="s">
        <v>1705</v>
      </c>
      <c r="D3136" s="1" t="s">
        <v>29</v>
      </c>
      <c r="E3136" s="1" t="s">
        <v>251</v>
      </c>
      <c r="F3136" s="1" t="s">
        <v>41</v>
      </c>
      <c r="G3136" s="1" t="s">
        <v>366</v>
      </c>
    </row>
    <row r="3137" spans="1:7" x14ac:dyDescent="0.25">
      <c r="A3137" s="1" t="s">
        <v>364</v>
      </c>
      <c r="B3137" s="1" t="s">
        <v>408</v>
      </c>
      <c r="C3137" s="1" t="s">
        <v>1758</v>
      </c>
      <c r="D3137" s="1" t="s">
        <v>29</v>
      </c>
      <c r="E3137" s="1" t="s">
        <v>251</v>
      </c>
      <c r="F3137" s="1" t="s">
        <v>41</v>
      </c>
      <c r="G3137" s="1" t="s">
        <v>366</v>
      </c>
    </row>
  </sheetData>
  <phoneticPr fontId="1"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D97A-6E94-4377-AFFC-A33C102D4D7C}">
  <dimension ref="A1:B559"/>
  <sheetViews>
    <sheetView workbookViewId="0">
      <selection activeCell="B116" sqref="B2:B116"/>
    </sheetView>
  </sheetViews>
  <sheetFormatPr defaultRowHeight="15" x14ac:dyDescent="0.25"/>
  <cols>
    <col min="1" max="1" width="14.140625" bestFit="1" customWidth="1"/>
    <col min="2" max="2" width="13.140625" bestFit="1" customWidth="1"/>
  </cols>
  <sheetData>
    <row r="1" spans="1:2" x14ac:dyDescent="0.25">
      <c r="A1" s="1" t="s">
        <v>7</v>
      </c>
      <c r="B1" s="1" t="s">
        <v>13</v>
      </c>
    </row>
    <row r="2" spans="1:2" x14ac:dyDescent="0.25">
      <c r="A2" s="1" t="s">
        <v>20</v>
      </c>
      <c r="B2" s="1" t="s">
        <v>1770</v>
      </c>
    </row>
    <row r="3" spans="1:2" x14ac:dyDescent="0.25">
      <c r="A3" s="1" t="s">
        <v>20</v>
      </c>
      <c r="B3" s="1" t="s">
        <v>1771</v>
      </c>
    </row>
    <row r="4" spans="1:2" x14ac:dyDescent="0.25">
      <c r="A4" s="1" t="s">
        <v>20</v>
      </c>
      <c r="B4" s="1" t="s">
        <v>1772</v>
      </c>
    </row>
    <row r="5" spans="1:2" x14ac:dyDescent="0.25">
      <c r="A5" s="1" t="s">
        <v>20</v>
      </c>
      <c r="B5" s="1" t="s">
        <v>1773</v>
      </c>
    </row>
    <row r="6" spans="1:2" x14ac:dyDescent="0.25">
      <c r="A6" s="1" t="s">
        <v>20</v>
      </c>
      <c r="B6" s="1" t="s">
        <v>1774</v>
      </c>
    </row>
    <row r="7" spans="1:2" x14ac:dyDescent="0.25">
      <c r="A7" s="1" t="s">
        <v>20</v>
      </c>
      <c r="B7" s="1" t="s">
        <v>1775</v>
      </c>
    </row>
    <row r="8" spans="1:2" x14ac:dyDescent="0.25">
      <c r="A8" s="1" t="s">
        <v>20</v>
      </c>
      <c r="B8" s="1" t="s">
        <v>1776</v>
      </c>
    </row>
    <row r="9" spans="1:2" x14ac:dyDescent="0.25">
      <c r="A9" s="1" t="s">
        <v>20</v>
      </c>
      <c r="B9" s="1" t="s">
        <v>1777</v>
      </c>
    </row>
    <row r="10" spans="1:2" x14ac:dyDescent="0.25">
      <c r="A10" s="1" t="s">
        <v>20</v>
      </c>
      <c r="B10" s="1" t="s">
        <v>1778</v>
      </c>
    </row>
    <row r="11" spans="1:2" x14ac:dyDescent="0.25">
      <c r="A11" s="1" t="s">
        <v>20</v>
      </c>
      <c r="B11" s="1" t="s">
        <v>1779</v>
      </c>
    </row>
    <row r="12" spans="1:2" x14ac:dyDescent="0.25">
      <c r="A12" s="1" t="s">
        <v>20</v>
      </c>
      <c r="B12" s="1" t="s">
        <v>1780</v>
      </c>
    </row>
    <row r="13" spans="1:2" x14ac:dyDescent="0.25">
      <c r="A13" s="1" t="s">
        <v>20</v>
      </c>
      <c r="B13" s="1" t="s">
        <v>1781</v>
      </c>
    </row>
    <row r="14" spans="1:2" x14ac:dyDescent="0.25">
      <c r="A14" s="1" t="s">
        <v>20</v>
      </c>
      <c r="B14" s="1" t="s">
        <v>1782</v>
      </c>
    </row>
    <row r="15" spans="1:2" x14ac:dyDescent="0.25">
      <c r="A15" s="1" t="s">
        <v>20</v>
      </c>
      <c r="B15" s="1" t="s">
        <v>1783</v>
      </c>
    </row>
    <row r="16" spans="1:2" x14ac:dyDescent="0.25">
      <c r="A16" s="1" t="s">
        <v>20</v>
      </c>
      <c r="B16" s="1" t="s">
        <v>1784</v>
      </c>
    </row>
    <row r="17" spans="1:2" x14ac:dyDescent="0.25">
      <c r="A17" s="1" t="s">
        <v>20</v>
      </c>
      <c r="B17" s="1" t="s">
        <v>1785</v>
      </c>
    </row>
    <row r="18" spans="1:2" x14ac:dyDescent="0.25">
      <c r="A18" s="1" t="s">
        <v>20</v>
      </c>
      <c r="B18" s="1" t="s">
        <v>1786</v>
      </c>
    </row>
    <row r="19" spans="1:2" x14ac:dyDescent="0.25">
      <c r="A19" s="1" t="s">
        <v>20</v>
      </c>
      <c r="B19" s="1" t="s">
        <v>1787</v>
      </c>
    </row>
    <row r="20" spans="1:2" x14ac:dyDescent="0.25">
      <c r="A20" s="1" t="s">
        <v>20</v>
      </c>
      <c r="B20" s="1" t="s">
        <v>1788</v>
      </c>
    </row>
    <row r="21" spans="1:2" x14ac:dyDescent="0.25">
      <c r="A21" s="1" t="s">
        <v>20</v>
      </c>
      <c r="B21" s="1" t="s">
        <v>1789</v>
      </c>
    </row>
    <row r="22" spans="1:2" x14ac:dyDescent="0.25">
      <c r="A22" s="1" t="s">
        <v>20</v>
      </c>
      <c r="B22" s="1" t="s">
        <v>1790</v>
      </c>
    </row>
    <row r="23" spans="1:2" x14ac:dyDescent="0.25">
      <c r="A23" s="1" t="s">
        <v>20</v>
      </c>
      <c r="B23" s="1" t="s">
        <v>1791</v>
      </c>
    </row>
    <row r="24" spans="1:2" x14ac:dyDescent="0.25">
      <c r="A24" s="1" t="s">
        <v>20</v>
      </c>
      <c r="B24" s="1" t="s">
        <v>1792</v>
      </c>
    </row>
    <row r="25" spans="1:2" x14ac:dyDescent="0.25">
      <c r="A25" s="1" t="s">
        <v>20</v>
      </c>
      <c r="B25" s="1" t="s">
        <v>1793</v>
      </c>
    </row>
    <row r="26" spans="1:2" x14ac:dyDescent="0.25">
      <c r="A26" s="1" t="s">
        <v>20</v>
      </c>
      <c r="B26" s="1" t="s">
        <v>1794</v>
      </c>
    </row>
    <row r="27" spans="1:2" x14ac:dyDescent="0.25">
      <c r="A27" s="1" t="s">
        <v>20</v>
      </c>
      <c r="B27" s="1" t="s">
        <v>1795</v>
      </c>
    </row>
    <row r="28" spans="1:2" x14ac:dyDescent="0.25">
      <c r="A28" s="1" t="s">
        <v>20</v>
      </c>
      <c r="B28" s="1" t="s">
        <v>1796</v>
      </c>
    </row>
    <row r="29" spans="1:2" x14ac:dyDescent="0.25">
      <c r="A29" s="1" t="s">
        <v>20</v>
      </c>
      <c r="B29" s="1" t="s">
        <v>1797</v>
      </c>
    </row>
    <row r="30" spans="1:2" x14ac:dyDescent="0.25">
      <c r="A30" s="1" t="s">
        <v>20</v>
      </c>
      <c r="B30" s="1" t="s">
        <v>1798</v>
      </c>
    </row>
    <row r="31" spans="1:2" x14ac:dyDescent="0.25">
      <c r="A31" s="1" t="s">
        <v>20</v>
      </c>
      <c r="B31" s="1" t="s">
        <v>1799</v>
      </c>
    </row>
    <row r="32" spans="1:2" x14ac:dyDescent="0.25">
      <c r="A32" s="1" t="s">
        <v>20</v>
      </c>
      <c r="B32" s="1" t="s">
        <v>1800</v>
      </c>
    </row>
    <row r="33" spans="1:2" x14ac:dyDescent="0.25">
      <c r="A33" s="1" t="s">
        <v>20</v>
      </c>
      <c r="B33" s="1" t="s">
        <v>1801</v>
      </c>
    </row>
    <row r="34" spans="1:2" x14ac:dyDescent="0.25">
      <c r="A34" s="1" t="s">
        <v>20</v>
      </c>
      <c r="B34" s="1" t="s">
        <v>1802</v>
      </c>
    </row>
    <row r="35" spans="1:2" x14ac:dyDescent="0.25">
      <c r="A35" s="1" t="s">
        <v>20</v>
      </c>
      <c r="B35" s="1" t="s">
        <v>160</v>
      </c>
    </row>
    <row r="36" spans="1:2" x14ac:dyDescent="0.25">
      <c r="A36" s="1" t="s">
        <v>20</v>
      </c>
      <c r="B36" s="1" t="s">
        <v>1803</v>
      </c>
    </row>
    <row r="37" spans="1:2" x14ac:dyDescent="0.25">
      <c r="A37" s="1" t="s">
        <v>20</v>
      </c>
      <c r="B37" s="1" t="s">
        <v>1804</v>
      </c>
    </row>
    <row r="38" spans="1:2" x14ac:dyDescent="0.25">
      <c r="A38" s="1" t="s">
        <v>20</v>
      </c>
      <c r="B38" s="1" t="s">
        <v>1805</v>
      </c>
    </row>
    <row r="39" spans="1:2" x14ac:dyDescent="0.25">
      <c r="A39" s="1" t="s">
        <v>20</v>
      </c>
      <c r="B39" s="1" t="s">
        <v>1806</v>
      </c>
    </row>
    <row r="40" spans="1:2" x14ac:dyDescent="0.25">
      <c r="A40" s="1" t="s">
        <v>20</v>
      </c>
      <c r="B40" s="1" t="s">
        <v>1807</v>
      </c>
    </row>
    <row r="41" spans="1:2" x14ac:dyDescent="0.25">
      <c r="A41" s="1" t="s">
        <v>20</v>
      </c>
      <c r="B41" s="1" t="s">
        <v>1808</v>
      </c>
    </row>
    <row r="42" spans="1:2" x14ac:dyDescent="0.25">
      <c r="A42" s="1" t="s">
        <v>20</v>
      </c>
      <c r="B42" s="1" t="s">
        <v>1809</v>
      </c>
    </row>
    <row r="43" spans="1:2" x14ac:dyDescent="0.25">
      <c r="A43" s="1" t="s">
        <v>20</v>
      </c>
      <c r="B43" s="1" t="s">
        <v>1810</v>
      </c>
    </row>
    <row r="44" spans="1:2" x14ac:dyDescent="0.25">
      <c r="A44" s="1" t="s">
        <v>20</v>
      </c>
      <c r="B44" s="1" t="s">
        <v>1811</v>
      </c>
    </row>
    <row r="45" spans="1:2" x14ac:dyDescent="0.25">
      <c r="A45" s="1" t="s">
        <v>20</v>
      </c>
      <c r="B45" s="1" t="s">
        <v>1812</v>
      </c>
    </row>
    <row r="46" spans="1:2" x14ac:dyDescent="0.25">
      <c r="A46" s="1" t="s">
        <v>20</v>
      </c>
      <c r="B46" s="1" t="s">
        <v>1813</v>
      </c>
    </row>
    <row r="47" spans="1:2" x14ac:dyDescent="0.25">
      <c r="A47" s="1" t="s">
        <v>20</v>
      </c>
      <c r="B47" s="1" t="s">
        <v>1814</v>
      </c>
    </row>
    <row r="48" spans="1:2" x14ac:dyDescent="0.25">
      <c r="A48" s="1" t="s">
        <v>20</v>
      </c>
      <c r="B48" s="1" t="s">
        <v>1815</v>
      </c>
    </row>
    <row r="49" spans="1:2" x14ac:dyDescent="0.25">
      <c r="A49" s="1" t="s">
        <v>20</v>
      </c>
      <c r="B49" s="1" t="s">
        <v>1816</v>
      </c>
    </row>
    <row r="50" spans="1:2" x14ac:dyDescent="0.25">
      <c r="A50" s="1" t="s">
        <v>20</v>
      </c>
      <c r="B50" s="1" t="s">
        <v>1817</v>
      </c>
    </row>
    <row r="51" spans="1:2" x14ac:dyDescent="0.25">
      <c r="A51" s="1" t="s">
        <v>20</v>
      </c>
      <c r="B51" s="1" t="s">
        <v>1818</v>
      </c>
    </row>
    <row r="52" spans="1:2" x14ac:dyDescent="0.25">
      <c r="A52" s="1" t="s">
        <v>20</v>
      </c>
      <c r="B52" s="1" t="s">
        <v>1819</v>
      </c>
    </row>
    <row r="53" spans="1:2" x14ac:dyDescent="0.25">
      <c r="A53" s="1" t="s">
        <v>20</v>
      </c>
      <c r="B53" s="1" t="s">
        <v>1820</v>
      </c>
    </row>
    <row r="54" spans="1:2" x14ac:dyDescent="0.25">
      <c r="A54" s="1" t="s">
        <v>20</v>
      </c>
      <c r="B54" s="1" t="s">
        <v>1821</v>
      </c>
    </row>
    <row r="55" spans="1:2" x14ac:dyDescent="0.25">
      <c r="A55" s="1" t="s">
        <v>20</v>
      </c>
      <c r="B55" s="1" t="s">
        <v>1822</v>
      </c>
    </row>
    <row r="56" spans="1:2" x14ac:dyDescent="0.25">
      <c r="A56" s="1" t="s">
        <v>20</v>
      </c>
      <c r="B56" s="1" t="s">
        <v>1823</v>
      </c>
    </row>
    <row r="57" spans="1:2" x14ac:dyDescent="0.25">
      <c r="A57" s="1" t="s">
        <v>20</v>
      </c>
      <c r="B57" s="1" t="s">
        <v>1824</v>
      </c>
    </row>
    <row r="58" spans="1:2" x14ac:dyDescent="0.25">
      <c r="A58" s="1" t="s">
        <v>20</v>
      </c>
      <c r="B58" s="1" t="s">
        <v>1825</v>
      </c>
    </row>
    <row r="59" spans="1:2" x14ac:dyDescent="0.25">
      <c r="A59" s="1" t="s">
        <v>20</v>
      </c>
      <c r="B59" s="1" t="s">
        <v>1826</v>
      </c>
    </row>
    <row r="60" spans="1:2" x14ac:dyDescent="0.25">
      <c r="A60" s="1" t="s">
        <v>20</v>
      </c>
      <c r="B60" s="1" t="s">
        <v>1827</v>
      </c>
    </row>
    <row r="61" spans="1:2" x14ac:dyDescent="0.25">
      <c r="A61" s="1" t="s">
        <v>20</v>
      </c>
      <c r="B61" s="1" t="s">
        <v>1828</v>
      </c>
    </row>
    <row r="62" spans="1:2" x14ac:dyDescent="0.25">
      <c r="A62" s="1" t="s">
        <v>20</v>
      </c>
      <c r="B62" s="1" t="s">
        <v>1829</v>
      </c>
    </row>
    <row r="63" spans="1:2" x14ac:dyDescent="0.25">
      <c r="A63" s="1" t="s">
        <v>20</v>
      </c>
      <c r="B63" s="1" t="s">
        <v>1830</v>
      </c>
    </row>
    <row r="64" spans="1:2" x14ac:dyDescent="0.25">
      <c r="A64" s="1" t="s">
        <v>20</v>
      </c>
      <c r="B64" s="1" t="s">
        <v>1831</v>
      </c>
    </row>
    <row r="65" spans="1:2" x14ac:dyDescent="0.25">
      <c r="A65" s="1" t="s">
        <v>20</v>
      </c>
      <c r="B65" s="1" t="s">
        <v>1832</v>
      </c>
    </row>
    <row r="66" spans="1:2" x14ac:dyDescent="0.25">
      <c r="A66" s="1" t="s">
        <v>20</v>
      </c>
      <c r="B66" s="1" t="s">
        <v>1833</v>
      </c>
    </row>
    <row r="67" spans="1:2" x14ac:dyDescent="0.25">
      <c r="A67" s="1" t="s">
        <v>20</v>
      </c>
      <c r="B67" s="1" t="s">
        <v>1834</v>
      </c>
    </row>
    <row r="68" spans="1:2" x14ac:dyDescent="0.25">
      <c r="A68" s="1" t="s">
        <v>20</v>
      </c>
      <c r="B68" s="1" t="s">
        <v>1835</v>
      </c>
    </row>
    <row r="69" spans="1:2" x14ac:dyDescent="0.25">
      <c r="A69" s="1" t="s">
        <v>20</v>
      </c>
      <c r="B69" s="1" t="s">
        <v>1836</v>
      </c>
    </row>
    <row r="70" spans="1:2" x14ac:dyDescent="0.25">
      <c r="A70" s="1" t="s">
        <v>20</v>
      </c>
      <c r="B70" s="1" t="s">
        <v>1837</v>
      </c>
    </row>
    <row r="71" spans="1:2" x14ac:dyDescent="0.25">
      <c r="A71" s="1" t="s">
        <v>20</v>
      </c>
      <c r="B71" s="1" t="s">
        <v>1838</v>
      </c>
    </row>
    <row r="72" spans="1:2" x14ac:dyDescent="0.25">
      <c r="A72" s="1" t="s">
        <v>20</v>
      </c>
      <c r="B72" s="1" t="s">
        <v>1839</v>
      </c>
    </row>
    <row r="73" spans="1:2" x14ac:dyDescent="0.25">
      <c r="A73" s="1" t="s">
        <v>20</v>
      </c>
      <c r="B73" s="1" t="s">
        <v>1840</v>
      </c>
    </row>
    <row r="74" spans="1:2" x14ac:dyDescent="0.25">
      <c r="A74" s="1" t="s">
        <v>20</v>
      </c>
      <c r="B74" s="1" t="s">
        <v>1841</v>
      </c>
    </row>
    <row r="75" spans="1:2" x14ac:dyDescent="0.25">
      <c r="A75" s="1" t="s">
        <v>20</v>
      </c>
      <c r="B75" s="1" t="s">
        <v>1842</v>
      </c>
    </row>
    <row r="76" spans="1:2" x14ac:dyDescent="0.25">
      <c r="A76" s="1" t="s">
        <v>20</v>
      </c>
      <c r="B76" s="1" t="s">
        <v>1843</v>
      </c>
    </row>
    <row r="77" spans="1:2" x14ac:dyDescent="0.25">
      <c r="A77" s="1" t="s">
        <v>20</v>
      </c>
      <c r="B77" s="1" t="s">
        <v>1844</v>
      </c>
    </row>
    <row r="78" spans="1:2" x14ac:dyDescent="0.25">
      <c r="A78" s="1" t="s">
        <v>20</v>
      </c>
      <c r="B78" s="1" t="s">
        <v>1845</v>
      </c>
    </row>
    <row r="79" spans="1:2" x14ac:dyDescent="0.25">
      <c r="A79" s="1" t="s">
        <v>20</v>
      </c>
      <c r="B79" s="1" t="s">
        <v>1846</v>
      </c>
    </row>
    <row r="80" spans="1:2" x14ac:dyDescent="0.25">
      <c r="A80" s="1" t="s">
        <v>20</v>
      </c>
      <c r="B80" s="1" t="s">
        <v>1847</v>
      </c>
    </row>
    <row r="81" spans="1:2" x14ac:dyDescent="0.25">
      <c r="A81" s="1" t="s">
        <v>20</v>
      </c>
      <c r="B81" s="1" t="s">
        <v>1848</v>
      </c>
    </row>
    <row r="82" spans="1:2" x14ac:dyDescent="0.25">
      <c r="A82" s="1" t="s">
        <v>20</v>
      </c>
      <c r="B82" s="1" t="s">
        <v>1849</v>
      </c>
    </row>
    <row r="83" spans="1:2" x14ac:dyDescent="0.25">
      <c r="A83" s="1" t="s">
        <v>20</v>
      </c>
      <c r="B83" s="1" t="s">
        <v>1850</v>
      </c>
    </row>
    <row r="84" spans="1:2" x14ac:dyDescent="0.25">
      <c r="A84" s="1" t="s">
        <v>20</v>
      </c>
      <c r="B84" s="1" t="s">
        <v>1851</v>
      </c>
    </row>
    <row r="85" spans="1:2" x14ac:dyDescent="0.25">
      <c r="A85" s="1" t="s">
        <v>20</v>
      </c>
      <c r="B85" s="1" t="s">
        <v>1852</v>
      </c>
    </row>
    <row r="86" spans="1:2" x14ac:dyDescent="0.25">
      <c r="A86" s="1" t="s">
        <v>20</v>
      </c>
      <c r="B86" s="1" t="s">
        <v>1853</v>
      </c>
    </row>
    <row r="87" spans="1:2" x14ac:dyDescent="0.25">
      <c r="A87" s="1" t="s">
        <v>20</v>
      </c>
      <c r="B87" s="1" t="s">
        <v>1854</v>
      </c>
    </row>
    <row r="88" spans="1:2" x14ac:dyDescent="0.25">
      <c r="A88" s="1" t="s">
        <v>20</v>
      </c>
      <c r="B88" s="1" t="s">
        <v>1855</v>
      </c>
    </row>
    <row r="89" spans="1:2" x14ac:dyDescent="0.25">
      <c r="A89" s="1" t="s">
        <v>20</v>
      </c>
      <c r="B89" s="1" t="s">
        <v>1856</v>
      </c>
    </row>
    <row r="90" spans="1:2" x14ac:dyDescent="0.25">
      <c r="A90" s="1" t="s">
        <v>20</v>
      </c>
      <c r="B90" s="1" t="s">
        <v>1857</v>
      </c>
    </row>
    <row r="91" spans="1:2" x14ac:dyDescent="0.25">
      <c r="A91" s="1" t="s">
        <v>20</v>
      </c>
      <c r="B91" s="1" t="s">
        <v>141</v>
      </c>
    </row>
    <row r="92" spans="1:2" x14ac:dyDescent="0.25">
      <c r="A92" s="1" t="s">
        <v>20</v>
      </c>
      <c r="B92" s="1" t="s">
        <v>1858</v>
      </c>
    </row>
    <row r="93" spans="1:2" x14ac:dyDescent="0.25">
      <c r="A93" s="1" t="s">
        <v>20</v>
      </c>
      <c r="B93" s="1" t="s">
        <v>1859</v>
      </c>
    </row>
    <row r="94" spans="1:2" x14ac:dyDescent="0.25">
      <c r="A94" s="1" t="s">
        <v>20</v>
      </c>
      <c r="B94" s="1" t="s">
        <v>1860</v>
      </c>
    </row>
    <row r="95" spans="1:2" x14ac:dyDescent="0.25">
      <c r="A95" s="1" t="s">
        <v>20</v>
      </c>
      <c r="B95" s="1" t="s">
        <v>1861</v>
      </c>
    </row>
    <row r="96" spans="1:2" x14ac:dyDescent="0.25">
      <c r="A96" s="1" t="s">
        <v>20</v>
      </c>
      <c r="B96" s="1" t="s">
        <v>1862</v>
      </c>
    </row>
    <row r="97" spans="1:2" x14ac:dyDescent="0.25">
      <c r="A97" s="1" t="s">
        <v>20</v>
      </c>
      <c r="B97" s="1" t="s">
        <v>1863</v>
      </c>
    </row>
    <row r="98" spans="1:2" x14ac:dyDescent="0.25">
      <c r="A98" s="1" t="s">
        <v>20</v>
      </c>
      <c r="B98" s="1" t="s">
        <v>1864</v>
      </c>
    </row>
    <row r="99" spans="1:2" x14ac:dyDescent="0.25">
      <c r="A99" s="1" t="s">
        <v>20</v>
      </c>
      <c r="B99" s="1" t="s">
        <v>1865</v>
      </c>
    </row>
    <row r="100" spans="1:2" x14ac:dyDescent="0.25">
      <c r="A100" s="1" t="s">
        <v>20</v>
      </c>
      <c r="B100" s="1" t="s">
        <v>1866</v>
      </c>
    </row>
    <row r="101" spans="1:2" x14ac:dyDescent="0.25">
      <c r="A101" s="1" t="s">
        <v>20</v>
      </c>
      <c r="B101" s="1" t="s">
        <v>1867</v>
      </c>
    </row>
    <row r="102" spans="1:2" x14ac:dyDescent="0.25">
      <c r="A102" s="1" t="s">
        <v>20</v>
      </c>
      <c r="B102" s="1" t="s">
        <v>1868</v>
      </c>
    </row>
    <row r="103" spans="1:2" x14ac:dyDescent="0.25">
      <c r="A103" s="1" t="s">
        <v>20</v>
      </c>
      <c r="B103" s="1" t="s">
        <v>1869</v>
      </c>
    </row>
    <row r="104" spans="1:2" x14ac:dyDescent="0.25">
      <c r="A104" s="1" t="s">
        <v>20</v>
      </c>
      <c r="B104" s="1" t="s">
        <v>1870</v>
      </c>
    </row>
    <row r="105" spans="1:2" x14ac:dyDescent="0.25">
      <c r="A105" s="1" t="s">
        <v>20</v>
      </c>
      <c r="B105" s="1" t="s">
        <v>1871</v>
      </c>
    </row>
    <row r="106" spans="1:2" x14ac:dyDescent="0.25">
      <c r="A106" s="1" t="s">
        <v>20</v>
      </c>
      <c r="B106" s="1" t="s">
        <v>1872</v>
      </c>
    </row>
    <row r="107" spans="1:2" x14ac:dyDescent="0.25">
      <c r="A107" s="1" t="s">
        <v>20</v>
      </c>
      <c r="B107" s="1" t="s">
        <v>1873</v>
      </c>
    </row>
    <row r="108" spans="1:2" x14ac:dyDescent="0.25">
      <c r="A108" s="1" t="s">
        <v>20</v>
      </c>
      <c r="B108" s="1" t="s">
        <v>1874</v>
      </c>
    </row>
    <row r="109" spans="1:2" x14ac:dyDescent="0.25">
      <c r="A109" s="1" t="s">
        <v>20</v>
      </c>
      <c r="B109" s="1" t="s">
        <v>1875</v>
      </c>
    </row>
    <row r="110" spans="1:2" x14ac:dyDescent="0.25">
      <c r="A110" s="1" t="s">
        <v>20</v>
      </c>
      <c r="B110" s="1" t="s">
        <v>1876</v>
      </c>
    </row>
    <row r="111" spans="1:2" x14ac:dyDescent="0.25">
      <c r="A111" s="1" t="s">
        <v>20</v>
      </c>
      <c r="B111" s="1" t="s">
        <v>1877</v>
      </c>
    </row>
    <row r="112" spans="1:2" x14ac:dyDescent="0.25">
      <c r="A112" s="1" t="s">
        <v>20</v>
      </c>
      <c r="B112" s="1" t="s">
        <v>1878</v>
      </c>
    </row>
    <row r="113" spans="1:2" x14ac:dyDescent="0.25">
      <c r="A113" s="1" t="s">
        <v>20</v>
      </c>
      <c r="B113" s="1" t="s">
        <v>1879</v>
      </c>
    </row>
    <row r="114" spans="1:2" x14ac:dyDescent="0.25">
      <c r="A114" s="1" t="s">
        <v>20</v>
      </c>
      <c r="B114" s="1" t="s">
        <v>1880</v>
      </c>
    </row>
    <row r="115" spans="1:2" x14ac:dyDescent="0.25">
      <c r="A115" s="1" t="s">
        <v>20</v>
      </c>
      <c r="B115" s="1" t="s">
        <v>1881</v>
      </c>
    </row>
    <row r="116" spans="1:2" x14ac:dyDescent="0.25">
      <c r="A116" s="1" t="s">
        <v>20</v>
      </c>
      <c r="B116" s="1" t="s">
        <v>1882</v>
      </c>
    </row>
    <row r="117" spans="1:2" x14ac:dyDescent="0.25">
      <c r="A117" s="1" t="s">
        <v>130</v>
      </c>
      <c r="B117" s="1" t="s">
        <v>1771</v>
      </c>
    </row>
    <row r="118" spans="1:2" x14ac:dyDescent="0.25">
      <c r="A118" s="1" t="s">
        <v>130</v>
      </c>
      <c r="B118" s="1" t="s">
        <v>1772</v>
      </c>
    </row>
    <row r="119" spans="1:2" x14ac:dyDescent="0.25">
      <c r="A119" s="1" t="s">
        <v>130</v>
      </c>
      <c r="B119" s="1" t="s">
        <v>1773</v>
      </c>
    </row>
    <row r="120" spans="1:2" x14ac:dyDescent="0.25">
      <c r="A120" s="1" t="s">
        <v>130</v>
      </c>
      <c r="B120" s="1" t="s">
        <v>1774</v>
      </c>
    </row>
    <row r="121" spans="1:2" x14ac:dyDescent="0.25">
      <c r="A121" s="1" t="s">
        <v>130</v>
      </c>
      <c r="B121" s="1" t="s">
        <v>1775</v>
      </c>
    </row>
    <row r="122" spans="1:2" x14ac:dyDescent="0.25">
      <c r="A122" s="1" t="s">
        <v>130</v>
      </c>
      <c r="B122" s="1" t="s">
        <v>1776</v>
      </c>
    </row>
    <row r="123" spans="1:2" x14ac:dyDescent="0.25">
      <c r="A123" s="1" t="s">
        <v>130</v>
      </c>
      <c r="B123" s="1" t="s">
        <v>1777</v>
      </c>
    </row>
    <row r="124" spans="1:2" x14ac:dyDescent="0.25">
      <c r="A124" s="1" t="s">
        <v>130</v>
      </c>
      <c r="B124" s="1" t="s">
        <v>1778</v>
      </c>
    </row>
    <row r="125" spans="1:2" x14ac:dyDescent="0.25">
      <c r="A125" s="1" t="s">
        <v>130</v>
      </c>
      <c r="B125" s="1" t="s">
        <v>1779</v>
      </c>
    </row>
    <row r="126" spans="1:2" x14ac:dyDescent="0.25">
      <c r="A126" s="1" t="s">
        <v>130</v>
      </c>
      <c r="B126" s="1" t="s">
        <v>1780</v>
      </c>
    </row>
    <row r="127" spans="1:2" x14ac:dyDescent="0.25">
      <c r="A127" s="1" t="s">
        <v>130</v>
      </c>
      <c r="B127" s="1" t="s">
        <v>1883</v>
      </c>
    </row>
    <row r="128" spans="1:2" x14ac:dyDescent="0.25">
      <c r="A128" s="1" t="s">
        <v>130</v>
      </c>
      <c r="B128" s="1" t="s">
        <v>1781</v>
      </c>
    </row>
    <row r="129" spans="1:2" x14ac:dyDescent="0.25">
      <c r="A129" s="1" t="s">
        <v>130</v>
      </c>
      <c r="B129" s="1" t="s">
        <v>1782</v>
      </c>
    </row>
    <row r="130" spans="1:2" x14ac:dyDescent="0.25">
      <c r="A130" s="1" t="s">
        <v>130</v>
      </c>
      <c r="B130" s="1" t="s">
        <v>1783</v>
      </c>
    </row>
    <row r="131" spans="1:2" x14ac:dyDescent="0.25">
      <c r="A131" s="1" t="s">
        <v>130</v>
      </c>
      <c r="B131" s="1" t="s">
        <v>1784</v>
      </c>
    </row>
    <row r="132" spans="1:2" x14ac:dyDescent="0.25">
      <c r="A132" s="1" t="s">
        <v>130</v>
      </c>
      <c r="B132" s="1" t="s">
        <v>1785</v>
      </c>
    </row>
    <row r="133" spans="1:2" x14ac:dyDescent="0.25">
      <c r="A133" s="1" t="s">
        <v>130</v>
      </c>
      <c r="B133" s="1" t="s">
        <v>1786</v>
      </c>
    </row>
    <row r="134" spans="1:2" x14ac:dyDescent="0.25">
      <c r="A134" s="1" t="s">
        <v>130</v>
      </c>
      <c r="B134" s="1" t="s">
        <v>1787</v>
      </c>
    </row>
    <row r="135" spans="1:2" x14ac:dyDescent="0.25">
      <c r="A135" s="1" t="s">
        <v>130</v>
      </c>
      <c r="B135" s="1" t="s">
        <v>1788</v>
      </c>
    </row>
    <row r="136" spans="1:2" x14ac:dyDescent="0.25">
      <c r="A136" s="1" t="s">
        <v>130</v>
      </c>
      <c r="B136" s="1" t="s">
        <v>1789</v>
      </c>
    </row>
    <row r="137" spans="1:2" x14ac:dyDescent="0.25">
      <c r="A137" s="1" t="s">
        <v>130</v>
      </c>
      <c r="B137" s="1" t="s">
        <v>1790</v>
      </c>
    </row>
    <row r="138" spans="1:2" x14ac:dyDescent="0.25">
      <c r="A138" s="1" t="s">
        <v>130</v>
      </c>
      <c r="B138" s="1" t="s">
        <v>1791</v>
      </c>
    </row>
    <row r="139" spans="1:2" x14ac:dyDescent="0.25">
      <c r="A139" s="1" t="s">
        <v>130</v>
      </c>
      <c r="B139" s="1" t="s">
        <v>1792</v>
      </c>
    </row>
    <row r="140" spans="1:2" x14ac:dyDescent="0.25">
      <c r="A140" s="1" t="s">
        <v>130</v>
      </c>
      <c r="B140" s="1" t="s">
        <v>1793</v>
      </c>
    </row>
    <row r="141" spans="1:2" x14ac:dyDescent="0.25">
      <c r="A141" s="1" t="s">
        <v>130</v>
      </c>
      <c r="B141" s="1" t="s">
        <v>1794</v>
      </c>
    </row>
    <row r="142" spans="1:2" x14ac:dyDescent="0.25">
      <c r="A142" s="1" t="s">
        <v>130</v>
      </c>
      <c r="B142" s="1" t="s">
        <v>1795</v>
      </c>
    </row>
    <row r="143" spans="1:2" x14ac:dyDescent="0.25">
      <c r="A143" s="1" t="s">
        <v>130</v>
      </c>
      <c r="B143" s="1" t="s">
        <v>1884</v>
      </c>
    </row>
    <row r="144" spans="1:2" x14ac:dyDescent="0.25">
      <c r="A144" s="1" t="s">
        <v>130</v>
      </c>
      <c r="B144" s="1" t="s">
        <v>1796</v>
      </c>
    </row>
    <row r="145" spans="1:2" x14ac:dyDescent="0.25">
      <c r="A145" s="1" t="s">
        <v>130</v>
      </c>
      <c r="B145" s="1" t="s">
        <v>1797</v>
      </c>
    </row>
    <row r="146" spans="1:2" x14ac:dyDescent="0.25">
      <c r="A146" s="1" t="s">
        <v>130</v>
      </c>
      <c r="B146" s="1" t="s">
        <v>1798</v>
      </c>
    </row>
    <row r="147" spans="1:2" x14ac:dyDescent="0.25">
      <c r="A147" s="1" t="s">
        <v>130</v>
      </c>
      <c r="B147" s="1" t="s">
        <v>1799</v>
      </c>
    </row>
    <row r="148" spans="1:2" x14ac:dyDescent="0.25">
      <c r="A148" s="1" t="s">
        <v>130</v>
      </c>
      <c r="B148" s="1" t="s">
        <v>1800</v>
      </c>
    </row>
    <row r="149" spans="1:2" x14ac:dyDescent="0.25">
      <c r="A149" s="1" t="s">
        <v>130</v>
      </c>
      <c r="B149" s="1" t="s">
        <v>1801</v>
      </c>
    </row>
    <row r="150" spans="1:2" x14ac:dyDescent="0.25">
      <c r="A150" s="1" t="s">
        <v>130</v>
      </c>
      <c r="B150" s="1" t="s">
        <v>1802</v>
      </c>
    </row>
    <row r="151" spans="1:2" x14ac:dyDescent="0.25">
      <c r="A151" s="1" t="s">
        <v>130</v>
      </c>
      <c r="B151" s="1" t="s">
        <v>160</v>
      </c>
    </row>
    <row r="152" spans="1:2" x14ac:dyDescent="0.25">
      <c r="A152" s="1" t="s">
        <v>130</v>
      </c>
      <c r="B152" s="1" t="s">
        <v>1803</v>
      </c>
    </row>
    <row r="153" spans="1:2" x14ac:dyDescent="0.25">
      <c r="A153" s="1" t="s">
        <v>130</v>
      </c>
      <c r="B153" s="1" t="s">
        <v>1804</v>
      </c>
    </row>
    <row r="154" spans="1:2" x14ac:dyDescent="0.25">
      <c r="A154" s="1" t="s">
        <v>130</v>
      </c>
      <c r="B154" s="1" t="s">
        <v>1805</v>
      </c>
    </row>
    <row r="155" spans="1:2" x14ac:dyDescent="0.25">
      <c r="A155" s="1" t="s">
        <v>130</v>
      </c>
      <c r="B155" s="1" t="s">
        <v>1806</v>
      </c>
    </row>
    <row r="156" spans="1:2" x14ac:dyDescent="0.25">
      <c r="A156" s="1" t="s">
        <v>130</v>
      </c>
      <c r="B156" s="1" t="s">
        <v>1807</v>
      </c>
    </row>
    <row r="157" spans="1:2" x14ac:dyDescent="0.25">
      <c r="A157" s="1" t="s">
        <v>130</v>
      </c>
      <c r="B157" s="1" t="s">
        <v>1808</v>
      </c>
    </row>
    <row r="158" spans="1:2" x14ac:dyDescent="0.25">
      <c r="A158" s="1" t="s">
        <v>130</v>
      </c>
      <c r="B158" s="1" t="s">
        <v>1809</v>
      </c>
    </row>
    <row r="159" spans="1:2" x14ac:dyDescent="0.25">
      <c r="A159" s="1" t="s">
        <v>130</v>
      </c>
      <c r="B159" s="1" t="s">
        <v>1810</v>
      </c>
    </row>
    <row r="160" spans="1:2" x14ac:dyDescent="0.25">
      <c r="A160" s="1" t="s">
        <v>130</v>
      </c>
      <c r="B160" s="1" t="s">
        <v>1811</v>
      </c>
    </row>
    <row r="161" spans="1:2" x14ac:dyDescent="0.25">
      <c r="A161" s="1" t="s">
        <v>130</v>
      </c>
      <c r="B161" s="1" t="s">
        <v>1812</v>
      </c>
    </row>
    <row r="162" spans="1:2" x14ac:dyDescent="0.25">
      <c r="A162" s="1" t="s">
        <v>130</v>
      </c>
      <c r="B162" s="1" t="s">
        <v>1813</v>
      </c>
    </row>
    <row r="163" spans="1:2" x14ac:dyDescent="0.25">
      <c r="A163" s="1" t="s">
        <v>130</v>
      </c>
      <c r="B163" s="1" t="s">
        <v>1814</v>
      </c>
    </row>
    <row r="164" spans="1:2" x14ac:dyDescent="0.25">
      <c r="A164" s="1" t="s">
        <v>130</v>
      </c>
      <c r="B164" s="1" t="s">
        <v>1815</v>
      </c>
    </row>
    <row r="165" spans="1:2" x14ac:dyDescent="0.25">
      <c r="A165" s="1" t="s">
        <v>130</v>
      </c>
      <c r="B165" s="1" t="s">
        <v>1816</v>
      </c>
    </row>
    <row r="166" spans="1:2" x14ac:dyDescent="0.25">
      <c r="A166" s="1" t="s">
        <v>130</v>
      </c>
      <c r="B166" s="1" t="s">
        <v>1818</v>
      </c>
    </row>
    <row r="167" spans="1:2" x14ac:dyDescent="0.25">
      <c r="A167" s="1" t="s">
        <v>130</v>
      </c>
      <c r="B167" s="1" t="s">
        <v>1822</v>
      </c>
    </row>
    <row r="168" spans="1:2" x14ac:dyDescent="0.25">
      <c r="A168" s="1" t="s">
        <v>130</v>
      </c>
      <c r="B168" s="1" t="s">
        <v>1823</v>
      </c>
    </row>
    <row r="169" spans="1:2" x14ac:dyDescent="0.25">
      <c r="A169" s="1" t="s">
        <v>130</v>
      </c>
      <c r="B169" s="1" t="s">
        <v>1824</v>
      </c>
    </row>
    <row r="170" spans="1:2" x14ac:dyDescent="0.25">
      <c r="A170" s="1" t="s">
        <v>130</v>
      </c>
      <c r="B170" s="1" t="s">
        <v>1825</v>
      </c>
    </row>
    <row r="171" spans="1:2" x14ac:dyDescent="0.25">
      <c r="A171" s="1" t="s">
        <v>130</v>
      </c>
      <c r="B171" s="1" t="s">
        <v>1829</v>
      </c>
    </row>
    <row r="172" spans="1:2" x14ac:dyDescent="0.25">
      <c r="A172" s="1" t="s">
        <v>130</v>
      </c>
      <c r="B172" s="1" t="s">
        <v>1830</v>
      </c>
    </row>
    <row r="173" spans="1:2" x14ac:dyDescent="0.25">
      <c r="A173" s="1" t="s">
        <v>130</v>
      </c>
      <c r="B173" s="1" t="s">
        <v>1831</v>
      </c>
    </row>
    <row r="174" spans="1:2" x14ac:dyDescent="0.25">
      <c r="A174" s="1" t="s">
        <v>130</v>
      </c>
      <c r="B174" s="1" t="s">
        <v>1836</v>
      </c>
    </row>
    <row r="175" spans="1:2" x14ac:dyDescent="0.25">
      <c r="A175" s="1" t="s">
        <v>130</v>
      </c>
      <c r="B175" s="1" t="s">
        <v>1837</v>
      </c>
    </row>
    <row r="176" spans="1:2" x14ac:dyDescent="0.25">
      <c r="A176" s="1" t="s">
        <v>130</v>
      </c>
      <c r="B176" s="1" t="s">
        <v>1885</v>
      </c>
    </row>
    <row r="177" spans="1:2" x14ac:dyDescent="0.25">
      <c r="A177" s="1" t="s">
        <v>130</v>
      </c>
      <c r="B177" s="1" t="s">
        <v>1886</v>
      </c>
    </row>
    <row r="178" spans="1:2" x14ac:dyDescent="0.25">
      <c r="A178" s="1" t="s">
        <v>130</v>
      </c>
      <c r="B178" s="1" t="s">
        <v>1840</v>
      </c>
    </row>
    <row r="179" spans="1:2" x14ac:dyDescent="0.25">
      <c r="A179" s="1" t="s">
        <v>130</v>
      </c>
      <c r="B179" s="1" t="s">
        <v>1841</v>
      </c>
    </row>
    <row r="180" spans="1:2" x14ac:dyDescent="0.25">
      <c r="A180" s="1" t="s">
        <v>130</v>
      </c>
      <c r="B180" s="1" t="s">
        <v>1842</v>
      </c>
    </row>
    <row r="181" spans="1:2" x14ac:dyDescent="0.25">
      <c r="A181" s="1" t="s">
        <v>130</v>
      </c>
      <c r="B181" s="1" t="s">
        <v>1843</v>
      </c>
    </row>
    <row r="182" spans="1:2" x14ac:dyDescent="0.25">
      <c r="A182" s="1" t="s">
        <v>130</v>
      </c>
      <c r="B182" s="1" t="s">
        <v>1844</v>
      </c>
    </row>
    <row r="183" spans="1:2" x14ac:dyDescent="0.25">
      <c r="A183" s="1" t="s">
        <v>130</v>
      </c>
      <c r="B183" s="1" t="s">
        <v>1845</v>
      </c>
    </row>
    <row r="184" spans="1:2" x14ac:dyDescent="0.25">
      <c r="A184" s="1" t="s">
        <v>130</v>
      </c>
      <c r="B184" s="1" t="s">
        <v>1846</v>
      </c>
    </row>
    <row r="185" spans="1:2" x14ac:dyDescent="0.25">
      <c r="A185" s="1" t="s">
        <v>130</v>
      </c>
      <c r="B185" s="1" t="s">
        <v>1847</v>
      </c>
    </row>
    <row r="186" spans="1:2" x14ac:dyDescent="0.25">
      <c r="A186" s="1" t="s">
        <v>130</v>
      </c>
      <c r="B186" s="1" t="s">
        <v>1848</v>
      </c>
    </row>
    <row r="187" spans="1:2" x14ac:dyDescent="0.25">
      <c r="A187" s="1" t="s">
        <v>130</v>
      </c>
      <c r="B187" s="1" t="s">
        <v>1849</v>
      </c>
    </row>
    <row r="188" spans="1:2" x14ac:dyDescent="0.25">
      <c r="A188" s="1" t="s">
        <v>130</v>
      </c>
      <c r="B188" s="1" t="s">
        <v>1850</v>
      </c>
    </row>
    <row r="189" spans="1:2" x14ac:dyDescent="0.25">
      <c r="A189" s="1" t="s">
        <v>130</v>
      </c>
      <c r="B189" s="1" t="s">
        <v>1851</v>
      </c>
    </row>
    <row r="190" spans="1:2" x14ac:dyDescent="0.25">
      <c r="A190" s="1" t="s">
        <v>130</v>
      </c>
      <c r="B190" s="1" t="s">
        <v>1852</v>
      </c>
    </row>
    <row r="191" spans="1:2" x14ac:dyDescent="0.25">
      <c r="A191" s="1" t="s">
        <v>130</v>
      </c>
      <c r="B191" s="1" t="s">
        <v>1853</v>
      </c>
    </row>
    <row r="192" spans="1:2" x14ac:dyDescent="0.25">
      <c r="A192" s="1" t="s">
        <v>130</v>
      </c>
      <c r="B192" s="1" t="s">
        <v>1854</v>
      </c>
    </row>
    <row r="193" spans="1:2" x14ac:dyDescent="0.25">
      <c r="A193" s="1" t="s">
        <v>130</v>
      </c>
      <c r="B193" s="1" t="s">
        <v>1855</v>
      </c>
    </row>
    <row r="194" spans="1:2" x14ac:dyDescent="0.25">
      <c r="A194" s="1" t="s">
        <v>130</v>
      </c>
      <c r="B194" s="1" t="s">
        <v>1856</v>
      </c>
    </row>
    <row r="195" spans="1:2" x14ac:dyDescent="0.25">
      <c r="A195" s="1" t="s">
        <v>130</v>
      </c>
      <c r="B195" s="1" t="s">
        <v>1887</v>
      </c>
    </row>
    <row r="196" spans="1:2" x14ac:dyDescent="0.25">
      <c r="A196" s="1" t="s">
        <v>130</v>
      </c>
      <c r="B196" s="1" t="s">
        <v>1857</v>
      </c>
    </row>
    <row r="197" spans="1:2" x14ac:dyDescent="0.25">
      <c r="A197" s="1" t="s">
        <v>130</v>
      </c>
      <c r="B197" s="1" t="s">
        <v>141</v>
      </c>
    </row>
    <row r="198" spans="1:2" x14ac:dyDescent="0.25">
      <c r="A198" s="1" t="s">
        <v>130</v>
      </c>
      <c r="B198" s="1" t="s">
        <v>1859</v>
      </c>
    </row>
    <row r="199" spans="1:2" x14ac:dyDescent="0.25">
      <c r="A199" s="1" t="s">
        <v>130</v>
      </c>
      <c r="B199" s="1" t="s">
        <v>1860</v>
      </c>
    </row>
    <row r="200" spans="1:2" x14ac:dyDescent="0.25">
      <c r="A200" s="1" t="s">
        <v>130</v>
      </c>
      <c r="B200" s="1" t="s">
        <v>1861</v>
      </c>
    </row>
    <row r="201" spans="1:2" x14ac:dyDescent="0.25">
      <c r="A201" s="1" t="s">
        <v>130</v>
      </c>
      <c r="B201" s="1" t="s">
        <v>1863</v>
      </c>
    </row>
    <row r="202" spans="1:2" x14ac:dyDescent="0.25">
      <c r="A202" s="1" t="s">
        <v>130</v>
      </c>
      <c r="B202" s="1" t="s">
        <v>1864</v>
      </c>
    </row>
    <row r="203" spans="1:2" x14ac:dyDescent="0.25">
      <c r="A203" s="1" t="s">
        <v>130</v>
      </c>
      <c r="B203" s="1" t="s">
        <v>1865</v>
      </c>
    </row>
    <row r="204" spans="1:2" x14ac:dyDescent="0.25">
      <c r="A204" s="1" t="s">
        <v>130</v>
      </c>
      <c r="B204" s="1" t="s">
        <v>1866</v>
      </c>
    </row>
    <row r="205" spans="1:2" x14ac:dyDescent="0.25">
      <c r="A205" s="1" t="s">
        <v>130</v>
      </c>
      <c r="B205" s="1" t="s">
        <v>1867</v>
      </c>
    </row>
    <row r="206" spans="1:2" x14ac:dyDescent="0.25">
      <c r="A206" s="1" t="s">
        <v>130</v>
      </c>
      <c r="B206" s="1" t="s">
        <v>1888</v>
      </c>
    </row>
    <row r="207" spans="1:2" x14ac:dyDescent="0.25">
      <c r="A207" s="1" t="s">
        <v>130</v>
      </c>
      <c r="B207" s="1" t="s">
        <v>1869</v>
      </c>
    </row>
    <row r="208" spans="1:2" x14ac:dyDescent="0.25">
      <c r="A208" s="1" t="s">
        <v>130</v>
      </c>
      <c r="B208" s="1" t="s">
        <v>1870</v>
      </c>
    </row>
    <row r="209" spans="1:2" x14ac:dyDescent="0.25">
      <c r="A209" s="1" t="s">
        <v>130</v>
      </c>
      <c r="B209" s="1" t="s">
        <v>1871</v>
      </c>
    </row>
    <row r="210" spans="1:2" x14ac:dyDescent="0.25">
      <c r="A210" s="1" t="s">
        <v>130</v>
      </c>
      <c r="B210" s="1" t="s">
        <v>1872</v>
      </c>
    </row>
    <row r="211" spans="1:2" x14ac:dyDescent="0.25">
      <c r="A211" s="1" t="s">
        <v>130</v>
      </c>
      <c r="B211" s="1" t="s">
        <v>1873</v>
      </c>
    </row>
    <row r="212" spans="1:2" x14ac:dyDescent="0.25">
      <c r="A212" s="1" t="s">
        <v>130</v>
      </c>
      <c r="B212" s="1" t="s">
        <v>1874</v>
      </c>
    </row>
    <row r="213" spans="1:2" x14ac:dyDescent="0.25">
      <c r="A213" s="1" t="s">
        <v>130</v>
      </c>
      <c r="B213" s="1" t="s">
        <v>1875</v>
      </c>
    </row>
    <row r="214" spans="1:2" x14ac:dyDescent="0.25">
      <c r="A214" s="1" t="s">
        <v>130</v>
      </c>
      <c r="B214" s="1" t="s">
        <v>1876</v>
      </c>
    </row>
    <row r="215" spans="1:2" x14ac:dyDescent="0.25">
      <c r="A215" s="1" t="s">
        <v>130</v>
      </c>
      <c r="B215" s="1" t="s">
        <v>1877</v>
      </c>
    </row>
    <row r="216" spans="1:2" x14ac:dyDescent="0.25">
      <c r="A216" s="1" t="s">
        <v>138</v>
      </c>
      <c r="B216" s="1" t="s">
        <v>141</v>
      </c>
    </row>
    <row r="217" spans="1:2" x14ac:dyDescent="0.25">
      <c r="A217" s="1" t="s">
        <v>144</v>
      </c>
      <c r="B217" s="1" t="s">
        <v>1770</v>
      </c>
    </row>
    <row r="218" spans="1:2" x14ac:dyDescent="0.25">
      <c r="A218" s="1" t="s">
        <v>144</v>
      </c>
      <c r="B218" s="1" t="s">
        <v>1771</v>
      </c>
    </row>
    <row r="219" spans="1:2" x14ac:dyDescent="0.25">
      <c r="A219" s="1" t="s">
        <v>144</v>
      </c>
      <c r="B219" s="1" t="s">
        <v>1772</v>
      </c>
    </row>
    <row r="220" spans="1:2" x14ac:dyDescent="0.25">
      <c r="A220" s="1" t="s">
        <v>144</v>
      </c>
      <c r="B220" s="1" t="s">
        <v>1773</v>
      </c>
    </row>
    <row r="221" spans="1:2" x14ac:dyDescent="0.25">
      <c r="A221" s="1" t="s">
        <v>144</v>
      </c>
      <c r="B221" s="1" t="s">
        <v>1774</v>
      </c>
    </row>
    <row r="222" spans="1:2" x14ac:dyDescent="0.25">
      <c r="A222" s="1" t="s">
        <v>144</v>
      </c>
      <c r="B222" s="1" t="s">
        <v>1775</v>
      </c>
    </row>
    <row r="223" spans="1:2" x14ac:dyDescent="0.25">
      <c r="A223" s="1" t="s">
        <v>144</v>
      </c>
      <c r="B223" s="1" t="s">
        <v>1776</v>
      </c>
    </row>
    <row r="224" spans="1:2" x14ac:dyDescent="0.25">
      <c r="A224" s="1" t="s">
        <v>144</v>
      </c>
      <c r="B224" s="1" t="s">
        <v>1777</v>
      </c>
    </row>
    <row r="225" spans="1:2" x14ac:dyDescent="0.25">
      <c r="A225" s="1" t="s">
        <v>144</v>
      </c>
      <c r="B225" s="1" t="s">
        <v>1778</v>
      </c>
    </row>
    <row r="226" spans="1:2" x14ac:dyDescent="0.25">
      <c r="A226" s="1" t="s">
        <v>144</v>
      </c>
      <c r="B226" s="1" t="s">
        <v>1779</v>
      </c>
    </row>
    <row r="227" spans="1:2" x14ac:dyDescent="0.25">
      <c r="A227" s="1" t="s">
        <v>144</v>
      </c>
      <c r="B227" s="1" t="s">
        <v>1780</v>
      </c>
    </row>
    <row r="228" spans="1:2" x14ac:dyDescent="0.25">
      <c r="A228" s="1" t="s">
        <v>144</v>
      </c>
      <c r="B228" s="1" t="s">
        <v>1781</v>
      </c>
    </row>
    <row r="229" spans="1:2" x14ac:dyDescent="0.25">
      <c r="A229" s="1" t="s">
        <v>144</v>
      </c>
      <c r="B229" s="1" t="s">
        <v>1794</v>
      </c>
    </row>
    <row r="230" spans="1:2" x14ac:dyDescent="0.25">
      <c r="A230" s="1" t="s">
        <v>144</v>
      </c>
      <c r="B230" s="1" t="s">
        <v>1814</v>
      </c>
    </row>
    <row r="231" spans="1:2" x14ac:dyDescent="0.25">
      <c r="A231" s="1" t="s">
        <v>144</v>
      </c>
      <c r="B231" s="1" t="s">
        <v>1815</v>
      </c>
    </row>
    <row r="232" spans="1:2" x14ac:dyDescent="0.25">
      <c r="A232" s="1" t="s">
        <v>144</v>
      </c>
      <c r="B232" s="1" t="s">
        <v>1817</v>
      </c>
    </row>
    <row r="233" spans="1:2" x14ac:dyDescent="0.25">
      <c r="A233" s="1" t="s">
        <v>144</v>
      </c>
      <c r="B233" s="1" t="s">
        <v>1818</v>
      </c>
    </row>
    <row r="234" spans="1:2" x14ac:dyDescent="0.25">
      <c r="A234" s="1" t="s">
        <v>144</v>
      </c>
      <c r="B234" s="1" t="s">
        <v>1820</v>
      </c>
    </row>
    <row r="235" spans="1:2" x14ac:dyDescent="0.25">
      <c r="A235" s="1" t="s">
        <v>144</v>
      </c>
      <c r="B235" s="1" t="s">
        <v>1821</v>
      </c>
    </row>
    <row r="236" spans="1:2" x14ac:dyDescent="0.25">
      <c r="A236" s="1" t="s">
        <v>144</v>
      </c>
      <c r="B236" s="1" t="s">
        <v>1824</v>
      </c>
    </row>
    <row r="237" spans="1:2" x14ac:dyDescent="0.25">
      <c r="A237" s="1" t="s">
        <v>144</v>
      </c>
      <c r="B237" s="1" t="s">
        <v>1825</v>
      </c>
    </row>
    <row r="238" spans="1:2" x14ac:dyDescent="0.25">
      <c r="A238" s="1" t="s">
        <v>144</v>
      </c>
      <c r="B238" s="1" t="s">
        <v>1826</v>
      </c>
    </row>
    <row r="239" spans="1:2" x14ac:dyDescent="0.25">
      <c r="A239" s="1" t="s">
        <v>144</v>
      </c>
      <c r="B239" s="1" t="s">
        <v>1827</v>
      </c>
    </row>
    <row r="240" spans="1:2" x14ac:dyDescent="0.25">
      <c r="A240" s="1" t="s">
        <v>144</v>
      </c>
      <c r="B240" s="1" t="s">
        <v>1828</v>
      </c>
    </row>
    <row r="241" spans="1:2" x14ac:dyDescent="0.25">
      <c r="A241" s="1" t="s">
        <v>144</v>
      </c>
      <c r="B241" s="1" t="s">
        <v>1829</v>
      </c>
    </row>
    <row r="242" spans="1:2" x14ac:dyDescent="0.25">
      <c r="A242" s="1" t="s">
        <v>144</v>
      </c>
      <c r="B242" s="1" t="s">
        <v>1830</v>
      </c>
    </row>
    <row r="243" spans="1:2" x14ac:dyDescent="0.25">
      <c r="A243" s="1" t="s">
        <v>144</v>
      </c>
      <c r="B243" s="1" t="s">
        <v>1831</v>
      </c>
    </row>
    <row r="244" spans="1:2" x14ac:dyDescent="0.25">
      <c r="A244" s="1" t="s">
        <v>144</v>
      </c>
      <c r="B244" s="1" t="s">
        <v>1832</v>
      </c>
    </row>
    <row r="245" spans="1:2" x14ac:dyDescent="0.25">
      <c r="A245" s="1" t="s">
        <v>144</v>
      </c>
      <c r="B245" s="1" t="s">
        <v>1833</v>
      </c>
    </row>
    <row r="246" spans="1:2" x14ac:dyDescent="0.25">
      <c r="A246" s="1" t="s">
        <v>144</v>
      </c>
      <c r="B246" s="1" t="s">
        <v>1834</v>
      </c>
    </row>
    <row r="247" spans="1:2" x14ac:dyDescent="0.25">
      <c r="A247" s="1" t="s">
        <v>144</v>
      </c>
      <c r="B247" s="1" t="s">
        <v>1835</v>
      </c>
    </row>
    <row r="248" spans="1:2" x14ac:dyDescent="0.25">
      <c r="A248" s="1" t="s">
        <v>144</v>
      </c>
      <c r="B248" s="1" t="s">
        <v>1836</v>
      </c>
    </row>
    <row r="249" spans="1:2" x14ac:dyDescent="0.25">
      <c r="A249" s="1" t="s">
        <v>144</v>
      </c>
      <c r="B249" s="1" t="s">
        <v>1837</v>
      </c>
    </row>
    <row r="250" spans="1:2" x14ac:dyDescent="0.25">
      <c r="A250" s="1" t="s">
        <v>144</v>
      </c>
      <c r="B250" s="1" t="s">
        <v>1838</v>
      </c>
    </row>
    <row r="251" spans="1:2" x14ac:dyDescent="0.25">
      <c r="A251" s="1" t="s">
        <v>144</v>
      </c>
      <c r="B251" s="1" t="s">
        <v>1839</v>
      </c>
    </row>
    <row r="252" spans="1:2" x14ac:dyDescent="0.25">
      <c r="A252" s="1" t="s">
        <v>144</v>
      </c>
      <c r="B252" s="1" t="s">
        <v>1866</v>
      </c>
    </row>
    <row r="253" spans="1:2" x14ac:dyDescent="0.25">
      <c r="A253" s="1" t="s">
        <v>144</v>
      </c>
      <c r="B253" s="1" t="s">
        <v>1889</v>
      </c>
    </row>
    <row r="254" spans="1:2" x14ac:dyDescent="0.25">
      <c r="A254" s="1" t="s">
        <v>144</v>
      </c>
      <c r="B254" s="1" t="s">
        <v>1890</v>
      </c>
    </row>
    <row r="255" spans="1:2" x14ac:dyDescent="0.25">
      <c r="A255" s="1" t="s">
        <v>144</v>
      </c>
      <c r="B255" s="1" t="s">
        <v>1840</v>
      </c>
    </row>
    <row r="256" spans="1:2" x14ac:dyDescent="0.25">
      <c r="A256" s="1" t="s">
        <v>144</v>
      </c>
      <c r="B256" s="1" t="s">
        <v>1841</v>
      </c>
    </row>
    <row r="257" spans="1:2" x14ac:dyDescent="0.25">
      <c r="A257" s="1" t="s">
        <v>144</v>
      </c>
      <c r="B257" s="1" t="s">
        <v>1842</v>
      </c>
    </row>
    <row r="258" spans="1:2" x14ac:dyDescent="0.25">
      <c r="A258" s="1" t="s">
        <v>144</v>
      </c>
      <c r="B258" s="1" t="s">
        <v>1843</v>
      </c>
    </row>
    <row r="259" spans="1:2" x14ac:dyDescent="0.25">
      <c r="A259" s="1" t="s">
        <v>144</v>
      </c>
      <c r="B259" s="1" t="s">
        <v>1891</v>
      </c>
    </row>
    <row r="260" spans="1:2" x14ac:dyDescent="0.25">
      <c r="A260" s="1" t="s">
        <v>144</v>
      </c>
      <c r="B260" s="1" t="s">
        <v>1844</v>
      </c>
    </row>
    <row r="261" spans="1:2" x14ac:dyDescent="0.25">
      <c r="A261" s="1" t="s">
        <v>144</v>
      </c>
      <c r="B261" s="1" t="s">
        <v>1892</v>
      </c>
    </row>
    <row r="262" spans="1:2" x14ac:dyDescent="0.25">
      <c r="A262" s="1" t="s">
        <v>144</v>
      </c>
      <c r="B262" s="1" t="s">
        <v>1845</v>
      </c>
    </row>
    <row r="263" spans="1:2" x14ac:dyDescent="0.25">
      <c r="A263" s="1" t="s">
        <v>144</v>
      </c>
      <c r="B263" s="1" t="s">
        <v>1846</v>
      </c>
    </row>
    <row r="264" spans="1:2" x14ac:dyDescent="0.25">
      <c r="A264" s="1" t="s">
        <v>144</v>
      </c>
      <c r="B264" s="1" t="s">
        <v>1847</v>
      </c>
    </row>
    <row r="265" spans="1:2" x14ac:dyDescent="0.25">
      <c r="A265" s="1" t="s">
        <v>144</v>
      </c>
      <c r="B265" s="1" t="s">
        <v>1848</v>
      </c>
    </row>
    <row r="266" spans="1:2" x14ac:dyDescent="0.25">
      <c r="A266" s="1" t="s">
        <v>144</v>
      </c>
      <c r="B266" s="1" t="s">
        <v>1849</v>
      </c>
    </row>
    <row r="267" spans="1:2" x14ac:dyDescent="0.25">
      <c r="A267" s="1" t="s">
        <v>144</v>
      </c>
      <c r="B267" s="1" t="s">
        <v>1850</v>
      </c>
    </row>
    <row r="268" spans="1:2" x14ac:dyDescent="0.25">
      <c r="A268" s="1" t="s">
        <v>144</v>
      </c>
      <c r="B268" s="1" t="s">
        <v>1851</v>
      </c>
    </row>
    <row r="269" spans="1:2" x14ac:dyDescent="0.25">
      <c r="A269" s="1" t="s">
        <v>144</v>
      </c>
      <c r="B269" s="1" t="s">
        <v>1852</v>
      </c>
    </row>
    <row r="270" spans="1:2" x14ac:dyDescent="0.25">
      <c r="A270" s="1" t="s">
        <v>144</v>
      </c>
      <c r="B270" s="1" t="s">
        <v>1853</v>
      </c>
    </row>
    <row r="271" spans="1:2" x14ac:dyDescent="0.25">
      <c r="A271" s="1" t="s">
        <v>144</v>
      </c>
      <c r="B271" s="1" t="s">
        <v>1854</v>
      </c>
    </row>
    <row r="272" spans="1:2" x14ac:dyDescent="0.25">
      <c r="A272" s="1" t="s">
        <v>144</v>
      </c>
      <c r="B272" s="1" t="s">
        <v>1855</v>
      </c>
    </row>
    <row r="273" spans="1:2" x14ac:dyDescent="0.25">
      <c r="A273" s="1" t="s">
        <v>144</v>
      </c>
      <c r="B273" s="1" t="s">
        <v>1856</v>
      </c>
    </row>
    <row r="274" spans="1:2" x14ac:dyDescent="0.25">
      <c r="A274" s="1" t="s">
        <v>144</v>
      </c>
      <c r="B274" s="1" t="s">
        <v>1857</v>
      </c>
    </row>
    <row r="275" spans="1:2" x14ac:dyDescent="0.25">
      <c r="A275" s="1" t="s">
        <v>144</v>
      </c>
      <c r="B275" s="1" t="s">
        <v>141</v>
      </c>
    </row>
    <row r="276" spans="1:2" x14ac:dyDescent="0.25">
      <c r="A276" s="1" t="s">
        <v>144</v>
      </c>
      <c r="B276" s="1" t="s">
        <v>1858</v>
      </c>
    </row>
    <row r="277" spans="1:2" x14ac:dyDescent="0.25">
      <c r="A277" s="1" t="s">
        <v>144</v>
      </c>
      <c r="B277" s="1" t="s">
        <v>1893</v>
      </c>
    </row>
    <row r="278" spans="1:2" x14ac:dyDescent="0.25">
      <c r="A278" s="1" t="s">
        <v>144</v>
      </c>
      <c r="B278" s="1" t="s">
        <v>1859</v>
      </c>
    </row>
    <row r="279" spans="1:2" x14ac:dyDescent="0.25">
      <c r="A279" s="1" t="s">
        <v>144</v>
      </c>
      <c r="B279" s="1" t="s">
        <v>1822</v>
      </c>
    </row>
    <row r="280" spans="1:2" x14ac:dyDescent="0.25">
      <c r="A280" s="1" t="s">
        <v>144</v>
      </c>
      <c r="B280" s="1" t="s">
        <v>1823</v>
      </c>
    </row>
    <row r="281" spans="1:2" x14ac:dyDescent="0.25">
      <c r="A281" s="1" t="s">
        <v>144</v>
      </c>
      <c r="B281" s="1" t="s">
        <v>1894</v>
      </c>
    </row>
    <row r="282" spans="1:2" x14ac:dyDescent="0.25">
      <c r="A282" s="1" t="s">
        <v>144</v>
      </c>
      <c r="B282" s="1" t="s">
        <v>1860</v>
      </c>
    </row>
    <row r="283" spans="1:2" x14ac:dyDescent="0.25">
      <c r="A283" s="1" t="s">
        <v>144</v>
      </c>
      <c r="B283" s="1" t="s">
        <v>1861</v>
      </c>
    </row>
    <row r="284" spans="1:2" x14ac:dyDescent="0.25">
      <c r="A284" s="1" t="s">
        <v>144</v>
      </c>
      <c r="B284" s="1" t="s">
        <v>1862</v>
      </c>
    </row>
    <row r="285" spans="1:2" x14ac:dyDescent="0.25">
      <c r="A285" s="1" t="s">
        <v>144</v>
      </c>
      <c r="B285" s="1" t="s">
        <v>1863</v>
      </c>
    </row>
    <row r="286" spans="1:2" x14ac:dyDescent="0.25">
      <c r="A286" s="1" t="s">
        <v>144</v>
      </c>
      <c r="B286" s="1" t="s">
        <v>1864</v>
      </c>
    </row>
    <row r="287" spans="1:2" x14ac:dyDescent="0.25">
      <c r="A287" s="1" t="s">
        <v>144</v>
      </c>
      <c r="B287" s="1" t="s">
        <v>1865</v>
      </c>
    </row>
    <row r="288" spans="1:2" x14ac:dyDescent="0.25">
      <c r="A288" s="1" t="s">
        <v>144</v>
      </c>
      <c r="B288" s="1" t="s">
        <v>1895</v>
      </c>
    </row>
    <row r="289" spans="1:2" x14ac:dyDescent="0.25">
      <c r="A289" s="1" t="s">
        <v>144</v>
      </c>
      <c r="B289" s="1" t="s">
        <v>1867</v>
      </c>
    </row>
    <row r="290" spans="1:2" x14ac:dyDescent="0.25">
      <c r="A290" s="1" t="s">
        <v>144</v>
      </c>
      <c r="B290" s="1" t="s">
        <v>1868</v>
      </c>
    </row>
    <row r="291" spans="1:2" x14ac:dyDescent="0.25">
      <c r="A291" s="1" t="s">
        <v>144</v>
      </c>
      <c r="B291" s="1" t="s">
        <v>1795</v>
      </c>
    </row>
    <row r="292" spans="1:2" x14ac:dyDescent="0.25">
      <c r="A292" s="1" t="s">
        <v>144</v>
      </c>
      <c r="B292" s="1" t="s">
        <v>1796</v>
      </c>
    </row>
    <row r="293" spans="1:2" x14ac:dyDescent="0.25">
      <c r="A293" s="1" t="s">
        <v>144</v>
      </c>
      <c r="B293" s="1" t="s">
        <v>1797</v>
      </c>
    </row>
    <row r="294" spans="1:2" x14ac:dyDescent="0.25">
      <c r="A294" s="1" t="s">
        <v>144</v>
      </c>
      <c r="B294" s="1" t="s">
        <v>1798</v>
      </c>
    </row>
    <row r="295" spans="1:2" x14ac:dyDescent="0.25">
      <c r="A295" s="1" t="s">
        <v>144</v>
      </c>
      <c r="B295" s="1" t="s">
        <v>1799</v>
      </c>
    </row>
    <row r="296" spans="1:2" x14ac:dyDescent="0.25">
      <c r="A296" s="1" t="s">
        <v>144</v>
      </c>
      <c r="B296" s="1" t="s">
        <v>1800</v>
      </c>
    </row>
    <row r="297" spans="1:2" x14ac:dyDescent="0.25">
      <c r="A297" s="1" t="s">
        <v>144</v>
      </c>
      <c r="B297" s="1" t="s">
        <v>1801</v>
      </c>
    </row>
    <row r="298" spans="1:2" x14ac:dyDescent="0.25">
      <c r="A298" s="1" t="s">
        <v>144</v>
      </c>
      <c r="B298" s="1" t="s">
        <v>1802</v>
      </c>
    </row>
    <row r="299" spans="1:2" x14ac:dyDescent="0.25">
      <c r="A299" s="1" t="s">
        <v>144</v>
      </c>
      <c r="B299" s="1" t="s">
        <v>160</v>
      </c>
    </row>
    <row r="300" spans="1:2" x14ac:dyDescent="0.25">
      <c r="A300" s="1" t="s">
        <v>144</v>
      </c>
      <c r="B300" s="1" t="s">
        <v>1803</v>
      </c>
    </row>
    <row r="301" spans="1:2" x14ac:dyDescent="0.25">
      <c r="A301" s="1" t="s">
        <v>144</v>
      </c>
      <c r="B301" s="1" t="s">
        <v>1804</v>
      </c>
    </row>
    <row r="302" spans="1:2" x14ac:dyDescent="0.25">
      <c r="A302" s="1" t="s">
        <v>144</v>
      </c>
      <c r="B302" s="1" t="s">
        <v>1782</v>
      </c>
    </row>
    <row r="303" spans="1:2" x14ac:dyDescent="0.25">
      <c r="A303" s="1" t="s">
        <v>144</v>
      </c>
      <c r="B303" s="1" t="s">
        <v>1896</v>
      </c>
    </row>
    <row r="304" spans="1:2" x14ac:dyDescent="0.25">
      <c r="A304" s="1" t="s">
        <v>144</v>
      </c>
      <c r="B304" s="1" t="s">
        <v>1805</v>
      </c>
    </row>
    <row r="305" spans="1:2" x14ac:dyDescent="0.25">
      <c r="A305" s="1" t="s">
        <v>144</v>
      </c>
      <c r="B305" s="1" t="s">
        <v>1806</v>
      </c>
    </row>
    <row r="306" spans="1:2" x14ac:dyDescent="0.25">
      <c r="A306" s="1" t="s">
        <v>144</v>
      </c>
      <c r="B306" s="1" t="s">
        <v>171</v>
      </c>
    </row>
    <row r="307" spans="1:2" x14ac:dyDescent="0.25">
      <c r="A307" s="1" t="s">
        <v>144</v>
      </c>
      <c r="B307" s="1" t="s">
        <v>1807</v>
      </c>
    </row>
    <row r="308" spans="1:2" x14ac:dyDescent="0.25">
      <c r="A308" s="1" t="s">
        <v>144</v>
      </c>
      <c r="B308" s="1" t="s">
        <v>1808</v>
      </c>
    </row>
    <row r="309" spans="1:2" x14ac:dyDescent="0.25">
      <c r="A309" s="1" t="s">
        <v>144</v>
      </c>
      <c r="B309" s="1" t="s">
        <v>1809</v>
      </c>
    </row>
    <row r="310" spans="1:2" x14ac:dyDescent="0.25">
      <c r="A310" s="1" t="s">
        <v>144</v>
      </c>
      <c r="B310" s="1" t="s">
        <v>1810</v>
      </c>
    </row>
    <row r="311" spans="1:2" x14ac:dyDescent="0.25">
      <c r="A311" s="1" t="s">
        <v>144</v>
      </c>
      <c r="B311" s="1" t="s">
        <v>1811</v>
      </c>
    </row>
    <row r="312" spans="1:2" x14ac:dyDescent="0.25">
      <c r="A312" s="1" t="s">
        <v>144</v>
      </c>
      <c r="B312" s="1" t="s">
        <v>1783</v>
      </c>
    </row>
    <row r="313" spans="1:2" x14ac:dyDescent="0.25">
      <c r="A313" s="1" t="s">
        <v>144</v>
      </c>
      <c r="B313" s="1" t="s">
        <v>1784</v>
      </c>
    </row>
    <row r="314" spans="1:2" x14ac:dyDescent="0.25">
      <c r="A314" s="1" t="s">
        <v>144</v>
      </c>
      <c r="B314" s="1" t="s">
        <v>1812</v>
      </c>
    </row>
    <row r="315" spans="1:2" x14ac:dyDescent="0.25">
      <c r="A315" s="1" t="s">
        <v>144</v>
      </c>
      <c r="B315" s="1" t="s">
        <v>1813</v>
      </c>
    </row>
    <row r="316" spans="1:2" x14ac:dyDescent="0.25">
      <c r="A316" s="1" t="s">
        <v>144</v>
      </c>
      <c r="B316" s="1" t="s">
        <v>1888</v>
      </c>
    </row>
    <row r="317" spans="1:2" x14ac:dyDescent="0.25">
      <c r="A317" s="1" t="s">
        <v>144</v>
      </c>
      <c r="B317" s="1" t="s">
        <v>1785</v>
      </c>
    </row>
    <row r="318" spans="1:2" x14ac:dyDescent="0.25">
      <c r="A318" s="1" t="s">
        <v>144</v>
      </c>
      <c r="B318" s="1" t="s">
        <v>1786</v>
      </c>
    </row>
    <row r="319" spans="1:2" x14ac:dyDescent="0.25">
      <c r="A319" s="1" t="s">
        <v>144</v>
      </c>
      <c r="B319" s="1" t="s">
        <v>1897</v>
      </c>
    </row>
    <row r="320" spans="1:2" x14ac:dyDescent="0.25">
      <c r="A320" s="1" t="s">
        <v>144</v>
      </c>
      <c r="B320" s="1" t="s">
        <v>1787</v>
      </c>
    </row>
    <row r="321" spans="1:2" x14ac:dyDescent="0.25">
      <c r="A321" s="1" t="s">
        <v>144</v>
      </c>
      <c r="B321" s="1" t="s">
        <v>1788</v>
      </c>
    </row>
    <row r="322" spans="1:2" x14ac:dyDescent="0.25">
      <c r="A322" s="1" t="s">
        <v>144</v>
      </c>
      <c r="B322" s="1" t="s">
        <v>1789</v>
      </c>
    </row>
    <row r="323" spans="1:2" x14ac:dyDescent="0.25">
      <c r="A323" s="1" t="s">
        <v>144</v>
      </c>
      <c r="B323" s="1" t="s">
        <v>1790</v>
      </c>
    </row>
    <row r="324" spans="1:2" x14ac:dyDescent="0.25">
      <c r="A324" s="1" t="s">
        <v>144</v>
      </c>
      <c r="B324" s="1" t="s">
        <v>1791</v>
      </c>
    </row>
    <row r="325" spans="1:2" x14ac:dyDescent="0.25">
      <c r="A325" s="1" t="s">
        <v>144</v>
      </c>
      <c r="B325" s="1" t="s">
        <v>1792</v>
      </c>
    </row>
    <row r="326" spans="1:2" x14ac:dyDescent="0.25">
      <c r="A326" s="1" t="s">
        <v>144</v>
      </c>
      <c r="B326" s="1" t="s">
        <v>1898</v>
      </c>
    </row>
    <row r="327" spans="1:2" x14ac:dyDescent="0.25">
      <c r="A327" s="1" t="s">
        <v>144</v>
      </c>
      <c r="B327" s="1" t="s">
        <v>1899</v>
      </c>
    </row>
    <row r="328" spans="1:2" x14ac:dyDescent="0.25">
      <c r="A328" s="1" t="s">
        <v>144</v>
      </c>
      <c r="B328" s="1" t="s">
        <v>1793</v>
      </c>
    </row>
    <row r="329" spans="1:2" x14ac:dyDescent="0.25">
      <c r="A329" s="1" t="s">
        <v>144</v>
      </c>
      <c r="B329" s="1" t="s">
        <v>1816</v>
      </c>
    </row>
    <row r="330" spans="1:2" x14ac:dyDescent="0.25">
      <c r="A330" s="1" t="s">
        <v>144</v>
      </c>
      <c r="B330" s="1" t="s">
        <v>1819</v>
      </c>
    </row>
    <row r="331" spans="1:2" x14ac:dyDescent="0.25">
      <c r="A331" s="1" t="s">
        <v>144</v>
      </c>
      <c r="B331" s="1" t="s">
        <v>1869</v>
      </c>
    </row>
    <row r="332" spans="1:2" x14ac:dyDescent="0.25">
      <c r="A332" s="1" t="s">
        <v>144</v>
      </c>
      <c r="B332" s="1" t="s">
        <v>1870</v>
      </c>
    </row>
    <row r="333" spans="1:2" x14ac:dyDescent="0.25">
      <c r="A333" s="1" t="s">
        <v>144</v>
      </c>
      <c r="B333" s="1" t="s">
        <v>1871</v>
      </c>
    </row>
    <row r="334" spans="1:2" x14ac:dyDescent="0.25">
      <c r="A334" s="1" t="s">
        <v>144</v>
      </c>
      <c r="B334" s="1" t="s">
        <v>1872</v>
      </c>
    </row>
    <row r="335" spans="1:2" x14ac:dyDescent="0.25">
      <c r="A335" s="1" t="s">
        <v>144</v>
      </c>
      <c r="B335" s="1" t="s">
        <v>1873</v>
      </c>
    </row>
    <row r="336" spans="1:2" x14ac:dyDescent="0.25">
      <c r="A336" s="1" t="s">
        <v>144</v>
      </c>
      <c r="B336" s="1" t="s">
        <v>1874</v>
      </c>
    </row>
    <row r="337" spans="1:2" x14ac:dyDescent="0.25">
      <c r="A337" s="1" t="s">
        <v>144</v>
      </c>
      <c r="B337" s="1" t="s">
        <v>1875</v>
      </c>
    </row>
    <row r="338" spans="1:2" x14ac:dyDescent="0.25">
      <c r="A338" s="1" t="s">
        <v>144</v>
      </c>
      <c r="B338" s="1" t="s">
        <v>1876</v>
      </c>
    </row>
    <row r="339" spans="1:2" x14ac:dyDescent="0.25">
      <c r="A339" s="1" t="s">
        <v>144</v>
      </c>
      <c r="B339" s="1" t="s">
        <v>1900</v>
      </c>
    </row>
    <row r="340" spans="1:2" x14ac:dyDescent="0.25">
      <c r="A340" s="1" t="s">
        <v>144</v>
      </c>
      <c r="B340" s="1" t="s">
        <v>1877</v>
      </c>
    </row>
    <row r="341" spans="1:2" x14ac:dyDescent="0.25">
      <c r="A341" s="1" t="s">
        <v>144</v>
      </c>
      <c r="B341" s="1" t="s">
        <v>1878</v>
      </c>
    </row>
    <row r="342" spans="1:2" x14ac:dyDescent="0.25">
      <c r="A342" s="1" t="s">
        <v>144</v>
      </c>
      <c r="B342" s="1" t="s">
        <v>1901</v>
      </c>
    </row>
    <row r="343" spans="1:2" x14ac:dyDescent="0.25">
      <c r="A343" s="1" t="s">
        <v>144</v>
      </c>
      <c r="B343" s="1" t="s">
        <v>1879</v>
      </c>
    </row>
    <row r="344" spans="1:2" x14ac:dyDescent="0.25">
      <c r="A344" s="1" t="s">
        <v>144</v>
      </c>
      <c r="B344" s="1" t="s">
        <v>1880</v>
      </c>
    </row>
    <row r="345" spans="1:2" x14ac:dyDescent="0.25">
      <c r="A345" s="1" t="s">
        <v>144</v>
      </c>
      <c r="B345" s="1" t="s">
        <v>1881</v>
      </c>
    </row>
    <row r="346" spans="1:2" x14ac:dyDescent="0.25">
      <c r="A346" s="1" t="s">
        <v>144</v>
      </c>
      <c r="B346" s="1" t="s">
        <v>1882</v>
      </c>
    </row>
    <row r="347" spans="1:2" x14ac:dyDescent="0.25">
      <c r="A347" s="1" t="s">
        <v>369</v>
      </c>
      <c r="B347" s="1" t="s">
        <v>160</v>
      </c>
    </row>
    <row r="348" spans="1:2" x14ac:dyDescent="0.25">
      <c r="A348" s="1" t="s">
        <v>161</v>
      </c>
      <c r="B348" s="1" t="s">
        <v>163</v>
      </c>
    </row>
    <row r="349" spans="1:2" x14ac:dyDescent="0.25">
      <c r="A349" s="1" t="s">
        <v>167</v>
      </c>
      <c r="B349" s="1" t="s">
        <v>171</v>
      </c>
    </row>
    <row r="350" spans="1:2" x14ac:dyDescent="0.25">
      <c r="A350" s="1" t="s">
        <v>173</v>
      </c>
      <c r="B350" s="1" t="s">
        <v>1770</v>
      </c>
    </row>
    <row r="351" spans="1:2" x14ac:dyDescent="0.25">
      <c r="A351" s="1" t="s">
        <v>173</v>
      </c>
      <c r="B351" s="1" t="s">
        <v>1771</v>
      </c>
    </row>
    <row r="352" spans="1:2" x14ac:dyDescent="0.25">
      <c r="A352" s="1" t="s">
        <v>173</v>
      </c>
      <c r="B352" s="1" t="s">
        <v>1772</v>
      </c>
    </row>
    <row r="353" spans="1:2" x14ac:dyDescent="0.25">
      <c r="A353" s="1" t="s">
        <v>173</v>
      </c>
      <c r="B353" s="1" t="s">
        <v>1773</v>
      </c>
    </row>
    <row r="354" spans="1:2" x14ac:dyDescent="0.25">
      <c r="A354" s="1" t="s">
        <v>173</v>
      </c>
      <c r="B354" s="1" t="s">
        <v>1774</v>
      </c>
    </row>
    <row r="355" spans="1:2" x14ac:dyDescent="0.25">
      <c r="A355" s="1" t="s">
        <v>173</v>
      </c>
      <c r="B355" s="1" t="s">
        <v>1775</v>
      </c>
    </row>
    <row r="356" spans="1:2" x14ac:dyDescent="0.25">
      <c r="A356" s="1" t="s">
        <v>173</v>
      </c>
      <c r="B356" s="1" t="s">
        <v>1776</v>
      </c>
    </row>
    <row r="357" spans="1:2" x14ac:dyDescent="0.25">
      <c r="A357" s="1" t="s">
        <v>173</v>
      </c>
      <c r="B357" s="1" t="s">
        <v>1777</v>
      </c>
    </row>
    <row r="358" spans="1:2" x14ac:dyDescent="0.25">
      <c r="A358" s="1" t="s">
        <v>173</v>
      </c>
      <c r="B358" s="1" t="s">
        <v>1778</v>
      </c>
    </row>
    <row r="359" spans="1:2" x14ac:dyDescent="0.25">
      <c r="A359" s="1" t="s">
        <v>173</v>
      </c>
      <c r="B359" s="1" t="s">
        <v>1779</v>
      </c>
    </row>
    <row r="360" spans="1:2" x14ac:dyDescent="0.25">
      <c r="A360" s="1" t="s">
        <v>173</v>
      </c>
      <c r="B360" s="1" t="s">
        <v>1780</v>
      </c>
    </row>
    <row r="361" spans="1:2" x14ac:dyDescent="0.25">
      <c r="A361" s="1" t="s">
        <v>173</v>
      </c>
      <c r="B361" s="1" t="s">
        <v>1781</v>
      </c>
    </row>
    <row r="362" spans="1:2" x14ac:dyDescent="0.25">
      <c r="A362" s="1" t="s">
        <v>173</v>
      </c>
      <c r="B362" s="1" t="s">
        <v>1785</v>
      </c>
    </row>
    <row r="363" spans="1:2" x14ac:dyDescent="0.25">
      <c r="A363" s="1" t="s">
        <v>173</v>
      </c>
      <c r="B363" s="1" t="s">
        <v>1786</v>
      </c>
    </row>
    <row r="364" spans="1:2" x14ac:dyDescent="0.25">
      <c r="A364" s="1" t="s">
        <v>173</v>
      </c>
      <c r="B364" s="1" t="s">
        <v>1788</v>
      </c>
    </row>
    <row r="365" spans="1:2" x14ac:dyDescent="0.25">
      <c r="A365" s="1" t="s">
        <v>173</v>
      </c>
      <c r="B365" s="1" t="s">
        <v>1789</v>
      </c>
    </row>
    <row r="366" spans="1:2" x14ac:dyDescent="0.25">
      <c r="A366" s="1" t="s">
        <v>173</v>
      </c>
      <c r="B366" s="1" t="s">
        <v>1791</v>
      </c>
    </row>
    <row r="367" spans="1:2" x14ac:dyDescent="0.25">
      <c r="A367" s="1" t="s">
        <v>173</v>
      </c>
      <c r="B367" s="1" t="s">
        <v>1792</v>
      </c>
    </row>
    <row r="368" spans="1:2" x14ac:dyDescent="0.25">
      <c r="A368" s="1" t="s">
        <v>173</v>
      </c>
      <c r="B368" s="1" t="s">
        <v>1793</v>
      </c>
    </row>
    <row r="369" spans="1:2" x14ac:dyDescent="0.25">
      <c r="A369" s="1" t="s">
        <v>173</v>
      </c>
      <c r="B369" s="1" t="s">
        <v>1794</v>
      </c>
    </row>
    <row r="370" spans="1:2" x14ac:dyDescent="0.25">
      <c r="A370" s="1" t="s">
        <v>173</v>
      </c>
      <c r="B370" s="1" t="s">
        <v>1814</v>
      </c>
    </row>
    <row r="371" spans="1:2" x14ac:dyDescent="0.25">
      <c r="A371" s="1" t="s">
        <v>173</v>
      </c>
      <c r="B371" s="1" t="s">
        <v>1815</v>
      </c>
    </row>
    <row r="372" spans="1:2" x14ac:dyDescent="0.25">
      <c r="A372" s="1" t="s">
        <v>173</v>
      </c>
      <c r="B372" s="1" t="s">
        <v>1817</v>
      </c>
    </row>
    <row r="373" spans="1:2" x14ac:dyDescent="0.25">
      <c r="A373" s="1" t="s">
        <v>173</v>
      </c>
      <c r="B373" s="1" t="s">
        <v>1818</v>
      </c>
    </row>
    <row r="374" spans="1:2" x14ac:dyDescent="0.25">
      <c r="A374" s="1" t="s">
        <v>173</v>
      </c>
      <c r="B374" s="1" t="s">
        <v>1820</v>
      </c>
    </row>
    <row r="375" spans="1:2" x14ac:dyDescent="0.25">
      <c r="A375" s="1" t="s">
        <v>173</v>
      </c>
      <c r="B375" s="1" t="s">
        <v>1821</v>
      </c>
    </row>
    <row r="376" spans="1:2" x14ac:dyDescent="0.25">
      <c r="A376" s="1" t="s">
        <v>173</v>
      </c>
      <c r="B376" s="1" t="s">
        <v>1824</v>
      </c>
    </row>
    <row r="377" spans="1:2" x14ac:dyDescent="0.25">
      <c r="A377" s="1" t="s">
        <v>173</v>
      </c>
      <c r="B377" s="1" t="s">
        <v>1825</v>
      </c>
    </row>
    <row r="378" spans="1:2" x14ac:dyDescent="0.25">
      <c r="A378" s="1" t="s">
        <v>173</v>
      </c>
      <c r="B378" s="1" t="s">
        <v>1826</v>
      </c>
    </row>
    <row r="379" spans="1:2" x14ac:dyDescent="0.25">
      <c r="A379" s="1" t="s">
        <v>173</v>
      </c>
      <c r="B379" s="1" t="s">
        <v>1827</v>
      </c>
    </row>
    <row r="380" spans="1:2" x14ac:dyDescent="0.25">
      <c r="A380" s="1" t="s">
        <v>173</v>
      </c>
      <c r="B380" s="1" t="s">
        <v>1828</v>
      </c>
    </row>
    <row r="381" spans="1:2" x14ac:dyDescent="0.25">
      <c r="A381" s="1" t="s">
        <v>173</v>
      </c>
      <c r="B381" s="1" t="s">
        <v>1829</v>
      </c>
    </row>
    <row r="382" spans="1:2" x14ac:dyDescent="0.25">
      <c r="A382" s="1" t="s">
        <v>173</v>
      </c>
      <c r="B382" s="1" t="s">
        <v>1830</v>
      </c>
    </row>
    <row r="383" spans="1:2" x14ac:dyDescent="0.25">
      <c r="A383" s="1" t="s">
        <v>173</v>
      </c>
      <c r="B383" s="1" t="s">
        <v>1831</v>
      </c>
    </row>
    <row r="384" spans="1:2" x14ac:dyDescent="0.25">
      <c r="A384" s="1" t="s">
        <v>173</v>
      </c>
      <c r="B384" s="1" t="s">
        <v>1832</v>
      </c>
    </row>
    <row r="385" spans="1:2" x14ac:dyDescent="0.25">
      <c r="A385" s="1" t="s">
        <v>173</v>
      </c>
      <c r="B385" s="1" t="s">
        <v>1833</v>
      </c>
    </row>
    <row r="386" spans="1:2" x14ac:dyDescent="0.25">
      <c r="A386" s="1" t="s">
        <v>173</v>
      </c>
      <c r="B386" s="1" t="s">
        <v>1834</v>
      </c>
    </row>
    <row r="387" spans="1:2" x14ac:dyDescent="0.25">
      <c r="A387" s="1" t="s">
        <v>173</v>
      </c>
      <c r="B387" s="1" t="s">
        <v>1835</v>
      </c>
    </row>
    <row r="388" spans="1:2" x14ac:dyDescent="0.25">
      <c r="A388" s="1" t="s">
        <v>173</v>
      </c>
      <c r="B388" s="1" t="s">
        <v>1836</v>
      </c>
    </row>
    <row r="389" spans="1:2" x14ac:dyDescent="0.25">
      <c r="A389" s="1" t="s">
        <v>173</v>
      </c>
      <c r="B389" s="1" t="s">
        <v>1837</v>
      </c>
    </row>
    <row r="390" spans="1:2" x14ac:dyDescent="0.25">
      <c r="A390" s="1" t="s">
        <v>173</v>
      </c>
      <c r="B390" s="1" t="s">
        <v>1838</v>
      </c>
    </row>
    <row r="391" spans="1:2" x14ac:dyDescent="0.25">
      <c r="A391" s="1" t="s">
        <v>173</v>
      </c>
      <c r="B391" s="1" t="s">
        <v>1839</v>
      </c>
    </row>
    <row r="392" spans="1:2" x14ac:dyDescent="0.25">
      <c r="A392" s="1" t="s">
        <v>173</v>
      </c>
      <c r="B392" s="1" t="s">
        <v>1886</v>
      </c>
    </row>
    <row r="393" spans="1:2" x14ac:dyDescent="0.25">
      <c r="A393" s="1" t="s">
        <v>173</v>
      </c>
      <c r="B393" s="1" t="s">
        <v>1840</v>
      </c>
    </row>
    <row r="394" spans="1:2" x14ac:dyDescent="0.25">
      <c r="A394" s="1" t="s">
        <v>173</v>
      </c>
      <c r="B394" s="1" t="s">
        <v>1841</v>
      </c>
    </row>
    <row r="395" spans="1:2" x14ac:dyDescent="0.25">
      <c r="A395" s="1" t="s">
        <v>173</v>
      </c>
      <c r="B395" s="1" t="s">
        <v>1842</v>
      </c>
    </row>
    <row r="396" spans="1:2" x14ac:dyDescent="0.25">
      <c r="A396" s="1" t="s">
        <v>173</v>
      </c>
      <c r="B396" s="1" t="s">
        <v>1843</v>
      </c>
    </row>
    <row r="397" spans="1:2" x14ac:dyDescent="0.25">
      <c r="A397" s="1" t="s">
        <v>173</v>
      </c>
      <c r="B397" s="1" t="s">
        <v>1844</v>
      </c>
    </row>
    <row r="398" spans="1:2" x14ac:dyDescent="0.25">
      <c r="A398" s="1" t="s">
        <v>173</v>
      </c>
      <c r="B398" s="1" t="s">
        <v>1845</v>
      </c>
    </row>
    <row r="399" spans="1:2" x14ac:dyDescent="0.25">
      <c r="A399" s="1" t="s">
        <v>173</v>
      </c>
      <c r="B399" s="1" t="s">
        <v>1846</v>
      </c>
    </row>
    <row r="400" spans="1:2" x14ac:dyDescent="0.25">
      <c r="A400" s="1" t="s">
        <v>173</v>
      </c>
      <c r="B400" s="1" t="s">
        <v>1847</v>
      </c>
    </row>
    <row r="401" spans="1:2" x14ac:dyDescent="0.25">
      <c r="A401" s="1" t="s">
        <v>173</v>
      </c>
      <c r="B401" s="1" t="s">
        <v>1848</v>
      </c>
    </row>
    <row r="402" spans="1:2" x14ac:dyDescent="0.25">
      <c r="A402" s="1" t="s">
        <v>173</v>
      </c>
      <c r="B402" s="1" t="s">
        <v>1849</v>
      </c>
    </row>
    <row r="403" spans="1:2" x14ac:dyDescent="0.25">
      <c r="A403" s="1" t="s">
        <v>173</v>
      </c>
      <c r="B403" s="1" t="s">
        <v>1850</v>
      </c>
    </row>
    <row r="404" spans="1:2" x14ac:dyDescent="0.25">
      <c r="A404" s="1" t="s">
        <v>173</v>
      </c>
      <c r="B404" s="1" t="s">
        <v>1851</v>
      </c>
    </row>
    <row r="405" spans="1:2" x14ac:dyDescent="0.25">
      <c r="A405" s="1" t="s">
        <v>173</v>
      </c>
      <c r="B405" s="1" t="s">
        <v>1852</v>
      </c>
    </row>
    <row r="406" spans="1:2" x14ac:dyDescent="0.25">
      <c r="A406" s="1" t="s">
        <v>173</v>
      </c>
      <c r="B406" s="1" t="s">
        <v>1853</v>
      </c>
    </row>
    <row r="407" spans="1:2" x14ac:dyDescent="0.25">
      <c r="A407" s="1" t="s">
        <v>173</v>
      </c>
      <c r="B407" s="1" t="s">
        <v>1854</v>
      </c>
    </row>
    <row r="408" spans="1:2" x14ac:dyDescent="0.25">
      <c r="A408" s="1" t="s">
        <v>173</v>
      </c>
      <c r="B408" s="1" t="s">
        <v>1855</v>
      </c>
    </row>
    <row r="409" spans="1:2" x14ac:dyDescent="0.25">
      <c r="A409" s="1" t="s">
        <v>173</v>
      </c>
      <c r="B409" s="1" t="s">
        <v>1856</v>
      </c>
    </row>
    <row r="410" spans="1:2" x14ac:dyDescent="0.25">
      <c r="A410" s="1" t="s">
        <v>173</v>
      </c>
      <c r="B410" s="1" t="s">
        <v>1857</v>
      </c>
    </row>
    <row r="411" spans="1:2" x14ac:dyDescent="0.25">
      <c r="A411" s="1" t="s">
        <v>173</v>
      </c>
      <c r="B411" s="1" t="s">
        <v>141</v>
      </c>
    </row>
    <row r="412" spans="1:2" x14ac:dyDescent="0.25">
      <c r="A412" s="1" t="s">
        <v>173</v>
      </c>
      <c r="B412" s="1" t="s">
        <v>1858</v>
      </c>
    </row>
    <row r="413" spans="1:2" x14ac:dyDescent="0.25">
      <c r="A413" s="1" t="s">
        <v>173</v>
      </c>
      <c r="B413" s="1" t="s">
        <v>1859</v>
      </c>
    </row>
    <row r="414" spans="1:2" x14ac:dyDescent="0.25">
      <c r="A414" s="1" t="s">
        <v>173</v>
      </c>
      <c r="B414" s="1" t="s">
        <v>1822</v>
      </c>
    </row>
    <row r="415" spans="1:2" x14ac:dyDescent="0.25">
      <c r="A415" s="1" t="s">
        <v>173</v>
      </c>
      <c r="B415" s="1" t="s">
        <v>1823</v>
      </c>
    </row>
    <row r="416" spans="1:2" x14ac:dyDescent="0.25">
      <c r="A416" s="1" t="s">
        <v>173</v>
      </c>
      <c r="B416" s="1" t="s">
        <v>1860</v>
      </c>
    </row>
    <row r="417" spans="1:2" x14ac:dyDescent="0.25">
      <c r="A417" s="1" t="s">
        <v>173</v>
      </c>
      <c r="B417" s="1" t="s">
        <v>1861</v>
      </c>
    </row>
    <row r="418" spans="1:2" x14ac:dyDescent="0.25">
      <c r="A418" s="1" t="s">
        <v>173</v>
      </c>
      <c r="B418" s="1" t="s">
        <v>1862</v>
      </c>
    </row>
    <row r="419" spans="1:2" x14ac:dyDescent="0.25">
      <c r="A419" s="1" t="s">
        <v>173</v>
      </c>
      <c r="B419" s="1" t="s">
        <v>1863</v>
      </c>
    </row>
    <row r="420" spans="1:2" x14ac:dyDescent="0.25">
      <c r="A420" s="1" t="s">
        <v>173</v>
      </c>
      <c r="B420" s="1" t="s">
        <v>1864</v>
      </c>
    </row>
    <row r="421" spans="1:2" x14ac:dyDescent="0.25">
      <c r="A421" s="1" t="s">
        <v>173</v>
      </c>
      <c r="B421" s="1" t="s">
        <v>1865</v>
      </c>
    </row>
    <row r="422" spans="1:2" x14ac:dyDescent="0.25">
      <c r="A422" s="1" t="s">
        <v>173</v>
      </c>
      <c r="B422" s="1" t="s">
        <v>1866</v>
      </c>
    </row>
    <row r="423" spans="1:2" x14ac:dyDescent="0.25">
      <c r="A423" s="1" t="s">
        <v>173</v>
      </c>
      <c r="B423" s="1" t="s">
        <v>1867</v>
      </c>
    </row>
    <row r="424" spans="1:2" x14ac:dyDescent="0.25">
      <c r="A424" s="1" t="s">
        <v>173</v>
      </c>
      <c r="B424" s="1" t="s">
        <v>1868</v>
      </c>
    </row>
    <row r="425" spans="1:2" x14ac:dyDescent="0.25">
      <c r="A425" s="1" t="s">
        <v>173</v>
      </c>
      <c r="B425" s="1" t="s">
        <v>1795</v>
      </c>
    </row>
    <row r="426" spans="1:2" x14ac:dyDescent="0.25">
      <c r="A426" s="1" t="s">
        <v>173</v>
      </c>
      <c r="B426" s="1" t="s">
        <v>1796</v>
      </c>
    </row>
    <row r="427" spans="1:2" x14ac:dyDescent="0.25">
      <c r="A427" s="1" t="s">
        <v>173</v>
      </c>
      <c r="B427" s="1" t="s">
        <v>1797</v>
      </c>
    </row>
    <row r="428" spans="1:2" x14ac:dyDescent="0.25">
      <c r="A428" s="1" t="s">
        <v>173</v>
      </c>
      <c r="B428" s="1" t="s">
        <v>1798</v>
      </c>
    </row>
    <row r="429" spans="1:2" x14ac:dyDescent="0.25">
      <c r="A429" s="1" t="s">
        <v>173</v>
      </c>
      <c r="B429" s="1" t="s">
        <v>1799</v>
      </c>
    </row>
    <row r="430" spans="1:2" x14ac:dyDescent="0.25">
      <c r="A430" s="1" t="s">
        <v>173</v>
      </c>
      <c r="B430" s="1" t="s">
        <v>1800</v>
      </c>
    </row>
    <row r="431" spans="1:2" x14ac:dyDescent="0.25">
      <c r="A431" s="1" t="s">
        <v>173</v>
      </c>
      <c r="B431" s="1" t="s">
        <v>1801</v>
      </c>
    </row>
    <row r="432" spans="1:2" x14ac:dyDescent="0.25">
      <c r="A432" s="1" t="s">
        <v>173</v>
      </c>
      <c r="B432" s="1" t="s">
        <v>1802</v>
      </c>
    </row>
    <row r="433" spans="1:2" x14ac:dyDescent="0.25">
      <c r="A433" s="1" t="s">
        <v>173</v>
      </c>
      <c r="B433" s="1" t="s">
        <v>160</v>
      </c>
    </row>
    <row r="434" spans="1:2" x14ac:dyDescent="0.25">
      <c r="A434" s="1" t="s">
        <v>173</v>
      </c>
      <c r="B434" s="1" t="s">
        <v>1803</v>
      </c>
    </row>
    <row r="435" spans="1:2" x14ac:dyDescent="0.25">
      <c r="A435" s="1" t="s">
        <v>173</v>
      </c>
      <c r="B435" s="1" t="s">
        <v>1804</v>
      </c>
    </row>
    <row r="436" spans="1:2" x14ac:dyDescent="0.25">
      <c r="A436" s="1" t="s">
        <v>173</v>
      </c>
      <c r="B436" s="1" t="s">
        <v>1782</v>
      </c>
    </row>
    <row r="437" spans="1:2" x14ac:dyDescent="0.25">
      <c r="A437" s="1" t="s">
        <v>173</v>
      </c>
      <c r="B437" s="1" t="s">
        <v>1805</v>
      </c>
    </row>
    <row r="438" spans="1:2" x14ac:dyDescent="0.25">
      <c r="A438" s="1" t="s">
        <v>173</v>
      </c>
      <c r="B438" s="1" t="s">
        <v>1806</v>
      </c>
    </row>
    <row r="439" spans="1:2" x14ac:dyDescent="0.25">
      <c r="A439" s="1" t="s">
        <v>173</v>
      </c>
      <c r="B439" s="1" t="s">
        <v>1807</v>
      </c>
    </row>
    <row r="440" spans="1:2" x14ac:dyDescent="0.25">
      <c r="A440" s="1" t="s">
        <v>173</v>
      </c>
      <c r="B440" s="1" t="s">
        <v>1808</v>
      </c>
    </row>
    <row r="441" spans="1:2" x14ac:dyDescent="0.25">
      <c r="A441" s="1" t="s">
        <v>173</v>
      </c>
      <c r="B441" s="1" t="s">
        <v>1809</v>
      </c>
    </row>
    <row r="442" spans="1:2" x14ac:dyDescent="0.25">
      <c r="A442" s="1" t="s">
        <v>173</v>
      </c>
      <c r="B442" s="1" t="s">
        <v>1810</v>
      </c>
    </row>
    <row r="443" spans="1:2" x14ac:dyDescent="0.25">
      <c r="A443" s="1" t="s">
        <v>173</v>
      </c>
      <c r="B443" s="1" t="s">
        <v>1811</v>
      </c>
    </row>
    <row r="444" spans="1:2" x14ac:dyDescent="0.25">
      <c r="A444" s="1" t="s">
        <v>173</v>
      </c>
      <c r="B444" s="1" t="s">
        <v>1783</v>
      </c>
    </row>
    <row r="445" spans="1:2" x14ac:dyDescent="0.25">
      <c r="A445" s="1" t="s">
        <v>173</v>
      </c>
      <c r="B445" s="1" t="s">
        <v>1784</v>
      </c>
    </row>
    <row r="446" spans="1:2" x14ac:dyDescent="0.25">
      <c r="A446" s="1" t="s">
        <v>173</v>
      </c>
      <c r="B446" s="1" t="s">
        <v>1812</v>
      </c>
    </row>
    <row r="447" spans="1:2" x14ac:dyDescent="0.25">
      <c r="A447" s="1" t="s">
        <v>173</v>
      </c>
      <c r="B447" s="1" t="s">
        <v>1813</v>
      </c>
    </row>
    <row r="448" spans="1:2" x14ac:dyDescent="0.25">
      <c r="A448" s="1" t="s">
        <v>173</v>
      </c>
      <c r="B448" s="1" t="s">
        <v>1787</v>
      </c>
    </row>
    <row r="449" spans="1:2" x14ac:dyDescent="0.25">
      <c r="A449" s="1" t="s">
        <v>173</v>
      </c>
      <c r="B449" s="1" t="s">
        <v>1790</v>
      </c>
    </row>
    <row r="450" spans="1:2" x14ac:dyDescent="0.25">
      <c r="A450" s="1" t="s">
        <v>173</v>
      </c>
      <c r="B450" s="1" t="s">
        <v>1816</v>
      </c>
    </row>
    <row r="451" spans="1:2" x14ac:dyDescent="0.25">
      <c r="A451" s="1" t="s">
        <v>173</v>
      </c>
      <c r="B451" s="1" t="s">
        <v>1819</v>
      </c>
    </row>
    <row r="452" spans="1:2" x14ac:dyDescent="0.25">
      <c r="A452" s="1" t="s">
        <v>173</v>
      </c>
      <c r="B452" s="1" t="s">
        <v>1869</v>
      </c>
    </row>
    <row r="453" spans="1:2" x14ac:dyDescent="0.25">
      <c r="A453" s="1" t="s">
        <v>173</v>
      </c>
      <c r="B453" s="1" t="s">
        <v>1870</v>
      </c>
    </row>
    <row r="454" spans="1:2" x14ac:dyDescent="0.25">
      <c r="A454" s="1" t="s">
        <v>173</v>
      </c>
      <c r="B454" s="1" t="s">
        <v>1871</v>
      </c>
    </row>
    <row r="455" spans="1:2" x14ac:dyDescent="0.25">
      <c r="A455" s="1" t="s">
        <v>173</v>
      </c>
      <c r="B455" s="1" t="s">
        <v>1872</v>
      </c>
    </row>
    <row r="456" spans="1:2" x14ac:dyDescent="0.25">
      <c r="A456" s="1" t="s">
        <v>173</v>
      </c>
      <c r="B456" s="1" t="s">
        <v>1873</v>
      </c>
    </row>
    <row r="457" spans="1:2" x14ac:dyDescent="0.25">
      <c r="A457" s="1" t="s">
        <v>173</v>
      </c>
      <c r="B457" s="1" t="s">
        <v>1874</v>
      </c>
    </row>
    <row r="458" spans="1:2" x14ac:dyDescent="0.25">
      <c r="A458" s="1" t="s">
        <v>173</v>
      </c>
      <c r="B458" s="1" t="s">
        <v>1875</v>
      </c>
    </row>
    <row r="459" spans="1:2" x14ac:dyDescent="0.25">
      <c r="A459" s="1" t="s">
        <v>173</v>
      </c>
      <c r="B459" s="1" t="s">
        <v>1876</v>
      </c>
    </row>
    <row r="460" spans="1:2" x14ac:dyDescent="0.25">
      <c r="A460" s="1" t="s">
        <v>173</v>
      </c>
      <c r="B460" s="1" t="s">
        <v>1877</v>
      </c>
    </row>
    <row r="461" spans="1:2" x14ac:dyDescent="0.25">
      <c r="A461" s="1" t="s">
        <v>173</v>
      </c>
      <c r="B461" s="1" t="s">
        <v>1878</v>
      </c>
    </row>
    <row r="462" spans="1:2" x14ac:dyDescent="0.25">
      <c r="A462" s="1" t="s">
        <v>173</v>
      </c>
      <c r="B462" s="1" t="s">
        <v>1879</v>
      </c>
    </row>
    <row r="463" spans="1:2" x14ac:dyDescent="0.25">
      <c r="A463" s="1" t="s">
        <v>173</v>
      </c>
      <c r="B463" s="1" t="s">
        <v>1880</v>
      </c>
    </row>
    <row r="464" spans="1:2" x14ac:dyDescent="0.25">
      <c r="A464" s="1" t="s">
        <v>173</v>
      </c>
      <c r="B464" s="1" t="s">
        <v>1881</v>
      </c>
    </row>
    <row r="465" spans="1:2" x14ac:dyDescent="0.25">
      <c r="A465" s="1" t="s">
        <v>173</v>
      </c>
      <c r="B465" s="1" t="s">
        <v>1882</v>
      </c>
    </row>
    <row r="466" spans="1:2" x14ac:dyDescent="0.25">
      <c r="A466" s="1" t="s">
        <v>177</v>
      </c>
      <c r="B466" s="1" t="s">
        <v>180</v>
      </c>
    </row>
    <row r="467" spans="1:2" x14ac:dyDescent="0.25">
      <c r="A467" s="1" t="s">
        <v>187</v>
      </c>
      <c r="B467" s="1" t="s">
        <v>1902</v>
      </c>
    </row>
    <row r="468" spans="1:2" x14ac:dyDescent="0.25">
      <c r="A468" s="1" t="s">
        <v>187</v>
      </c>
      <c r="B468" s="1" t="s">
        <v>1903</v>
      </c>
    </row>
    <row r="469" spans="1:2" x14ac:dyDescent="0.25">
      <c r="A469" s="1" t="s">
        <v>187</v>
      </c>
      <c r="B469" s="1" t="s">
        <v>1904</v>
      </c>
    </row>
    <row r="470" spans="1:2" x14ac:dyDescent="0.25">
      <c r="A470" s="1" t="s">
        <v>187</v>
      </c>
      <c r="B470" s="1" t="s">
        <v>1905</v>
      </c>
    </row>
    <row r="471" spans="1:2" x14ac:dyDescent="0.25">
      <c r="A471" s="1" t="s">
        <v>187</v>
      </c>
      <c r="B471" s="1" t="s">
        <v>1906</v>
      </c>
    </row>
    <row r="472" spans="1:2" x14ac:dyDescent="0.25">
      <c r="A472" s="1" t="s">
        <v>187</v>
      </c>
      <c r="B472" s="1" t="s">
        <v>1907</v>
      </c>
    </row>
    <row r="473" spans="1:2" x14ac:dyDescent="0.25">
      <c r="A473" s="1" t="s">
        <v>187</v>
      </c>
      <c r="B473" s="1" t="s">
        <v>1908</v>
      </c>
    </row>
    <row r="474" spans="1:2" x14ac:dyDescent="0.25">
      <c r="A474" s="1" t="s">
        <v>204</v>
      </c>
      <c r="B474" s="1" t="s">
        <v>1909</v>
      </c>
    </row>
    <row r="475" spans="1:2" x14ac:dyDescent="0.25">
      <c r="A475" s="1" t="s">
        <v>204</v>
      </c>
      <c r="B475" s="1" t="s">
        <v>1902</v>
      </c>
    </row>
    <row r="476" spans="1:2" x14ac:dyDescent="0.25">
      <c r="A476" s="1" t="s">
        <v>204</v>
      </c>
      <c r="B476" s="1" t="s">
        <v>1903</v>
      </c>
    </row>
    <row r="477" spans="1:2" x14ac:dyDescent="0.25">
      <c r="A477" s="1" t="s">
        <v>204</v>
      </c>
      <c r="B477" s="1" t="s">
        <v>1905</v>
      </c>
    </row>
    <row r="478" spans="1:2" x14ac:dyDescent="0.25">
      <c r="A478" s="1" t="s">
        <v>210</v>
      </c>
      <c r="B478" s="1" t="s">
        <v>180</v>
      </c>
    </row>
    <row r="479" spans="1:2" x14ac:dyDescent="0.25">
      <c r="A479" s="1" t="s">
        <v>213</v>
      </c>
      <c r="B479" s="1" t="s">
        <v>215</v>
      </c>
    </row>
    <row r="480" spans="1:2" x14ac:dyDescent="0.25">
      <c r="A480" s="1" t="s">
        <v>224</v>
      </c>
      <c r="B480" s="1" t="s">
        <v>215</v>
      </c>
    </row>
    <row r="481" spans="1:2" x14ac:dyDescent="0.25">
      <c r="A481" s="1" t="s">
        <v>224</v>
      </c>
      <c r="B481" s="1" t="s">
        <v>1910</v>
      </c>
    </row>
    <row r="482" spans="1:2" x14ac:dyDescent="0.25">
      <c r="A482" s="1" t="s">
        <v>224</v>
      </c>
      <c r="B482" s="1" t="s">
        <v>1911</v>
      </c>
    </row>
    <row r="483" spans="1:2" x14ac:dyDescent="0.25">
      <c r="A483" s="1" t="s">
        <v>224</v>
      </c>
      <c r="B483" s="1" t="s">
        <v>1912</v>
      </c>
    </row>
    <row r="484" spans="1:2" x14ac:dyDescent="0.25">
      <c r="A484" s="1" t="s">
        <v>224</v>
      </c>
      <c r="B484" s="1" t="s">
        <v>1913</v>
      </c>
    </row>
    <row r="485" spans="1:2" x14ac:dyDescent="0.25">
      <c r="A485" s="1" t="s">
        <v>224</v>
      </c>
      <c r="B485" s="1" t="s">
        <v>1914</v>
      </c>
    </row>
    <row r="486" spans="1:2" x14ac:dyDescent="0.25">
      <c r="A486" s="1" t="s">
        <v>224</v>
      </c>
      <c r="B486" s="1" t="s">
        <v>1915</v>
      </c>
    </row>
    <row r="487" spans="1:2" x14ac:dyDescent="0.25">
      <c r="A487" s="1" t="s">
        <v>224</v>
      </c>
      <c r="B487" s="1" t="s">
        <v>1916</v>
      </c>
    </row>
    <row r="488" spans="1:2" x14ac:dyDescent="0.25">
      <c r="A488" s="1" t="s">
        <v>224</v>
      </c>
      <c r="B488" s="1" t="s">
        <v>1917</v>
      </c>
    </row>
    <row r="489" spans="1:2" x14ac:dyDescent="0.25">
      <c r="A489" s="1" t="s">
        <v>224</v>
      </c>
      <c r="B489" s="1" t="s">
        <v>1918</v>
      </c>
    </row>
    <row r="490" spans="1:2" x14ac:dyDescent="0.25">
      <c r="A490" s="1" t="s">
        <v>224</v>
      </c>
      <c r="B490" s="1" t="s">
        <v>1919</v>
      </c>
    </row>
    <row r="491" spans="1:2" x14ac:dyDescent="0.25">
      <c r="A491" s="1" t="s">
        <v>224</v>
      </c>
      <c r="B491" s="1" t="s">
        <v>180</v>
      </c>
    </row>
    <row r="492" spans="1:2" x14ac:dyDescent="0.25">
      <c r="A492" s="1" t="s">
        <v>224</v>
      </c>
      <c r="B492" s="1" t="s">
        <v>1920</v>
      </c>
    </row>
    <row r="493" spans="1:2" x14ac:dyDescent="0.25">
      <c r="A493" s="1" t="s">
        <v>247</v>
      </c>
      <c r="B493" s="1" t="s">
        <v>1921</v>
      </c>
    </row>
    <row r="494" spans="1:2" x14ac:dyDescent="0.25">
      <c r="A494" s="1" t="s">
        <v>247</v>
      </c>
      <c r="B494" s="1" t="s">
        <v>309</v>
      </c>
    </row>
    <row r="495" spans="1:2" x14ac:dyDescent="0.25">
      <c r="A495" s="1" t="s">
        <v>247</v>
      </c>
      <c r="B495" s="1" t="s">
        <v>1922</v>
      </c>
    </row>
    <row r="496" spans="1:2" x14ac:dyDescent="0.25">
      <c r="A496" s="1" t="s">
        <v>247</v>
      </c>
      <c r="B496" s="1" t="s">
        <v>1923</v>
      </c>
    </row>
    <row r="497" spans="1:2" x14ac:dyDescent="0.25">
      <c r="A497" s="1" t="s">
        <v>247</v>
      </c>
      <c r="B497" s="1" t="s">
        <v>1924</v>
      </c>
    </row>
    <row r="498" spans="1:2" x14ac:dyDescent="0.25">
      <c r="A498" s="1" t="s">
        <v>247</v>
      </c>
      <c r="B498" s="1" t="s">
        <v>361</v>
      </c>
    </row>
    <row r="499" spans="1:2" x14ac:dyDescent="0.25">
      <c r="A499" s="1" t="s">
        <v>247</v>
      </c>
      <c r="B499" s="1" t="s">
        <v>1925</v>
      </c>
    </row>
    <row r="500" spans="1:2" x14ac:dyDescent="0.25">
      <c r="A500" s="1" t="s">
        <v>247</v>
      </c>
      <c r="B500" s="1" t="s">
        <v>1926</v>
      </c>
    </row>
    <row r="501" spans="1:2" x14ac:dyDescent="0.25">
      <c r="A501" s="1" t="s">
        <v>247</v>
      </c>
      <c r="B501" s="1" t="s">
        <v>1927</v>
      </c>
    </row>
    <row r="502" spans="1:2" x14ac:dyDescent="0.25">
      <c r="A502" s="1" t="s">
        <v>247</v>
      </c>
      <c r="B502" s="1" t="s">
        <v>1928</v>
      </c>
    </row>
    <row r="503" spans="1:2" x14ac:dyDescent="0.25">
      <c r="A503" s="1" t="s">
        <v>247</v>
      </c>
      <c r="B503" s="1" t="s">
        <v>320</v>
      </c>
    </row>
    <row r="504" spans="1:2" x14ac:dyDescent="0.25">
      <c r="A504" s="1" t="s">
        <v>247</v>
      </c>
      <c r="B504" s="1" t="s">
        <v>1929</v>
      </c>
    </row>
    <row r="505" spans="1:2" x14ac:dyDescent="0.25">
      <c r="A505" s="1" t="s">
        <v>281</v>
      </c>
      <c r="B505" s="1" t="s">
        <v>1921</v>
      </c>
    </row>
    <row r="506" spans="1:2" x14ac:dyDescent="0.25">
      <c r="A506" s="1" t="s">
        <v>281</v>
      </c>
      <c r="B506" s="1" t="s">
        <v>1930</v>
      </c>
    </row>
    <row r="507" spans="1:2" x14ac:dyDescent="0.25">
      <c r="A507" s="1" t="s">
        <v>281</v>
      </c>
      <c r="B507" s="1" t="s">
        <v>309</v>
      </c>
    </row>
    <row r="508" spans="1:2" x14ac:dyDescent="0.25">
      <c r="A508" s="1" t="s">
        <v>281</v>
      </c>
      <c r="B508" s="1" t="s">
        <v>1922</v>
      </c>
    </row>
    <row r="509" spans="1:2" x14ac:dyDescent="0.25">
      <c r="A509" s="1" t="s">
        <v>281</v>
      </c>
      <c r="B509" s="1" t="s">
        <v>1923</v>
      </c>
    </row>
    <row r="510" spans="1:2" x14ac:dyDescent="0.25">
      <c r="A510" s="1" t="s">
        <v>281</v>
      </c>
      <c r="B510" s="1" t="s">
        <v>1931</v>
      </c>
    </row>
    <row r="511" spans="1:2" x14ac:dyDescent="0.25">
      <c r="A511" s="1" t="s">
        <v>281</v>
      </c>
      <c r="B511" s="1" t="s">
        <v>1924</v>
      </c>
    </row>
    <row r="512" spans="1:2" x14ac:dyDescent="0.25">
      <c r="A512" s="1" t="s">
        <v>281</v>
      </c>
      <c r="B512" s="1" t="s">
        <v>1929</v>
      </c>
    </row>
    <row r="513" spans="1:2" x14ac:dyDescent="0.25">
      <c r="A513" s="1" t="s">
        <v>287</v>
      </c>
      <c r="B513" s="1" t="s">
        <v>1932</v>
      </c>
    </row>
    <row r="514" spans="1:2" x14ac:dyDescent="0.25">
      <c r="A514" s="1" t="s">
        <v>287</v>
      </c>
      <c r="B514" s="1" t="s">
        <v>1921</v>
      </c>
    </row>
    <row r="515" spans="1:2" x14ac:dyDescent="0.25">
      <c r="A515" s="1" t="s">
        <v>287</v>
      </c>
      <c r="B515" s="1" t="s">
        <v>1933</v>
      </c>
    </row>
    <row r="516" spans="1:2" x14ac:dyDescent="0.25">
      <c r="A516" s="1" t="s">
        <v>287</v>
      </c>
      <c r="B516" s="1" t="s">
        <v>1934</v>
      </c>
    </row>
    <row r="517" spans="1:2" x14ac:dyDescent="0.25">
      <c r="A517" s="1" t="s">
        <v>287</v>
      </c>
      <c r="B517" s="1" t="s">
        <v>1923</v>
      </c>
    </row>
    <row r="518" spans="1:2" x14ac:dyDescent="0.25">
      <c r="A518" s="1" t="s">
        <v>287</v>
      </c>
      <c r="B518" s="1" t="s">
        <v>361</v>
      </c>
    </row>
    <row r="519" spans="1:2" x14ac:dyDescent="0.25">
      <c r="A519" s="1" t="s">
        <v>287</v>
      </c>
      <c r="B519" s="1" t="s">
        <v>1925</v>
      </c>
    </row>
    <row r="520" spans="1:2" x14ac:dyDescent="0.25">
      <c r="A520" s="1" t="s">
        <v>287</v>
      </c>
      <c r="B520" s="1" t="s">
        <v>1926</v>
      </c>
    </row>
    <row r="521" spans="1:2" x14ac:dyDescent="0.25">
      <c r="A521" s="1" t="s">
        <v>287</v>
      </c>
      <c r="B521" s="1" t="s">
        <v>320</v>
      </c>
    </row>
    <row r="522" spans="1:2" x14ac:dyDescent="0.25">
      <c r="A522" s="1" t="s">
        <v>287</v>
      </c>
      <c r="B522" s="1" t="s">
        <v>1929</v>
      </c>
    </row>
    <row r="523" spans="1:2" x14ac:dyDescent="0.25">
      <c r="A523" s="1" t="s">
        <v>305</v>
      </c>
      <c r="B523" s="1" t="s">
        <v>309</v>
      </c>
    </row>
    <row r="524" spans="1:2" x14ac:dyDescent="0.25">
      <c r="A524" s="1" t="s">
        <v>310</v>
      </c>
      <c r="B524" s="1" t="s">
        <v>1921</v>
      </c>
    </row>
    <row r="525" spans="1:2" x14ac:dyDescent="0.25">
      <c r="A525" s="1" t="s">
        <v>310</v>
      </c>
      <c r="B525" s="1" t="s">
        <v>1929</v>
      </c>
    </row>
    <row r="526" spans="1:2" x14ac:dyDescent="0.25">
      <c r="A526" s="1" t="s">
        <v>314</v>
      </c>
      <c r="B526" s="1" t="s">
        <v>309</v>
      </c>
    </row>
    <row r="527" spans="1:2" x14ac:dyDescent="0.25">
      <c r="A527" s="1" t="s">
        <v>314</v>
      </c>
      <c r="B527" s="1" t="s">
        <v>1923</v>
      </c>
    </row>
    <row r="528" spans="1:2" x14ac:dyDescent="0.25">
      <c r="A528" s="1" t="s">
        <v>314</v>
      </c>
      <c r="B528" s="1" t="s">
        <v>1924</v>
      </c>
    </row>
    <row r="529" spans="1:2" x14ac:dyDescent="0.25">
      <c r="A529" s="1" t="s">
        <v>314</v>
      </c>
      <c r="B529" s="1" t="s">
        <v>361</v>
      </c>
    </row>
    <row r="530" spans="1:2" x14ac:dyDescent="0.25">
      <c r="A530" s="1" t="s">
        <v>314</v>
      </c>
      <c r="B530" s="1" t="s">
        <v>1926</v>
      </c>
    </row>
    <row r="531" spans="1:2" x14ac:dyDescent="0.25">
      <c r="A531" s="1" t="s">
        <v>314</v>
      </c>
      <c r="B531" s="1" t="s">
        <v>320</v>
      </c>
    </row>
    <row r="532" spans="1:2" x14ac:dyDescent="0.25">
      <c r="A532" s="1" t="s">
        <v>314</v>
      </c>
      <c r="B532" s="1" t="s">
        <v>1921</v>
      </c>
    </row>
    <row r="533" spans="1:2" x14ac:dyDescent="0.25">
      <c r="A533" s="1" t="s">
        <v>314</v>
      </c>
      <c r="B533" s="1" t="s">
        <v>1929</v>
      </c>
    </row>
    <row r="534" spans="1:2" x14ac:dyDescent="0.25">
      <c r="A534" s="1" t="s">
        <v>318</v>
      </c>
      <c r="B534" s="1" t="s">
        <v>320</v>
      </c>
    </row>
    <row r="535" spans="1:2" x14ac:dyDescent="0.25">
      <c r="A535" s="1" t="s">
        <v>323</v>
      </c>
      <c r="B535" s="1" t="s">
        <v>320</v>
      </c>
    </row>
    <row r="536" spans="1:2" x14ac:dyDescent="0.25">
      <c r="A536" s="1" t="s">
        <v>326</v>
      </c>
      <c r="B536" s="1" t="s">
        <v>329</v>
      </c>
    </row>
    <row r="537" spans="1:2" x14ac:dyDescent="0.25">
      <c r="A537" s="1" t="s">
        <v>337</v>
      </c>
      <c r="B537" s="1" t="s">
        <v>339</v>
      </c>
    </row>
    <row r="538" spans="1:2" x14ac:dyDescent="0.25">
      <c r="A538" s="1" t="s">
        <v>342</v>
      </c>
      <c r="B538" s="1" t="s">
        <v>309</v>
      </c>
    </row>
    <row r="539" spans="1:2" x14ac:dyDescent="0.25">
      <c r="A539" s="1" t="s">
        <v>342</v>
      </c>
      <c r="B539" s="1" t="s">
        <v>1923</v>
      </c>
    </row>
    <row r="540" spans="1:2" x14ac:dyDescent="0.25">
      <c r="A540" s="1" t="s">
        <v>342</v>
      </c>
      <c r="B540" s="1" t="s">
        <v>1935</v>
      </c>
    </row>
    <row r="541" spans="1:2" x14ac:dyDescent="0.25">
      <c r="A541" s="1" t="s">
        <v>342</v>
      </c>
      <c r="B541" s="1" t="s">
        <v>1924</v>
      </c>
    </row>
    <row r="542" spans="1:2" x14ac:dyDescent="0.25">
      <c r="A542" s="1" t="s">
        <v>342</v>
      </c>
      <c r="B542" s="1" t="s">
        <v>1927</v>
      </c>
    </row>
    <row r="543" spans="1:2" x14ac:dyDescent="0.25">
      <c r="A543" s="1" t="s">
        <v>342</v>
      </c>
      <c r="B543" s="1" t="s">
        <v>320</v>
      </c>
    </row>
    <row r="544" spans="1:2" x14ac:dyDescent="0.25">
      <c r="A544" s="1" t="s">
        <v>342</v>
      </c>
      <c r="B544" s="1" t="s">
        <v>1929</v>
      </c>
    </row>
    <row r="545" spans="1:2" x14ac:dyDescent="0.25">
      <c r="A545" s="1" t="s">
        <v>342</v>
      </c>
      <c r="B545" s="1" t="s">
        <v>1936</v>
      </c>
    </row>
    <row r="546" spans="1:2" x14ac:dyDescent="0.25">
      <c r="A546" s="1" t="s">
        <v>342</v>
      </c>
      <c r="B546" s="1" t="s">
        <v>1937</v>
      </c>
    </row>
    <row r="547" spans="1:2" x14ac:dyDescent="0.25">
      <c r="A547" s="1" t="s">
        <v>342</v>
      </c>
      <c r="B547" s="1" t="s">
        <v>1921</v>
      </c>
    </row>
    <row r="548" spans="1:2" x14ac:dyDescent="0.25">
      <c r="A548" s="1" t="s">
        <v>346</v>
      </c>
      <c r="B548" s="1" t="s">
        <v>348</v>
      </c>
    </row>
    <row r="549" spans="1:2" x14ac:dyDescent="0.25">
      <c r="A549" s="1" t="s">
        <v>351</v>
      </c>
      <c r="B549" s="1" t="s">
        <v>309</v>
      </c>
    </row>
    <row r="550" spans="1:2" x14ac:dyDescent="0.25">
      <c r="A550" s="1" t="s">
        <v>351</v>
      </c>
      <c r="B550" s="1" t="s">
        <v>1923</v>
      </c>
    </row>
    <row r="551" spans="1:2" x14ac:dyDescent="0.25">
      <c r="A551" s="1" t="s">
        <v>351</v>
      </c>
      <c r="B551" s="1" t="s">
        <v>1924</v>
      </c>
    </row>
    <row r="552" spans="1:2" x14ac:dyDescent="0.25">
      <c r="A552" s="1" t="s">
        <v>355</v>
      </c>
      <c r="B552" s="1" t="s">
        <v>1926</v>
      </c>
    </row>
    <row r="553" spans="1:2" x14ac:dyDescent="0.25">
      <c r="A553" s="1" t="s">
        <v>355</v>
      </c>
      <c r="B553" s="1" t="s">
        <v>1927</v>
      </c>
    </row>
    <row r="554" spans="1:2" x14ac:dyDescent="0.25">
      <c r="A554" s="1" t="s">
        <v>355</v>
      </c>
      <c r="B554" s="1" t="s">
        <v>1921</v>
      </c>
    </row>
    <row r="555" spans="1:2" x14ac:dyDescent="0.25">
      <c r="A555" s="1" t="s">
        <v>355</v>
      </c>
      <c r="B555" s="1" t="s">
        <v>1937</v>
      </c>
    </row>
    <row r="556" spans="1:2" x14ac:dyDescent="0.25">
      <c r="A556" s="1" t="s">
        <v>359</v>
      </c>
      <c r="B556" s="1" t="s">
        <v>361</v>
      </c>
    </row>
    <row r="557" spans="1:2" x14ac:dyDescent="0.25">
      <c r="A557" s="1" t="s">
        <v>364</v>
      </c>
      <c r="B557" s="1" t="s">
        <v>361</v>
      </c>
    </row>
    <row r="558" spans="1:2" x14ac:dyDescent="0.25">
      <c r="A558" s="1" t="s">
        <v>364</v>
      </c>
      <c r="B558" s="1" t="s">
        <v>1926</v>
      </c>
    </row>
    <row r="559" spans="1:2" x14ac:dyDescent="0.25">
      <c r="A559" s="1" t="s">
        <v>364</v>
      </c>
      <c r="B559" s="1" t="s">
        <v>320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D8AF-211C-4AE9-A5E9-66D406D69BC5}">
  <dimension ref="A1:J3136"/>
  <sheetViews>
    <sheetView topLeftCell="D1" workbookViewId="0">
      <selection activeCell="I2" sqref="I2"/>
    </sheetView>
  </sheetViews>
  <sheetFormatPr defaultRowHeight="15" x14ac:dyDescent="0.25"/>
  <cols>
    <col min="1" max="1" width="16.85546875" bestFit="1" customWidth="1"/>
    <col min="2" max="3" width="56.5703125" bestFit="1" customWidth="1"/>
    <col min="4" max="4" width="49" bestFit="1" customWidth="1"/>
    <col min="5" max="5" width="30.28515625" bestFit="1" customWidth="1"/>
    <col min="6" max="6" width="26.5703125" customWidth="1"/>
    <col min="7" max="7" width="19.42578125" customWidth="1"/>
  </cols>
  <sheetData>
    <row r="1" spans="1:10" x14ac:dyDescent="0.25">
      <c r="A1" s="1" t="s">
        <v>7</v>
      </c>
      <c r="B1" s="1" t="s">
        <v>0</v>
      </c>
      <c r="C1" s="1" t="s">
        <v>15</v>
      </c>
      <c r="D1" t="s">
        <v>14</v>
      </c>
      <c r="E1" t="s">
        <v>1938</v>
      </c>
      <c r="F1" t="s">
        <v>1944</v>
      </c>
      <c r="G1" t="s">
        <v>1942</v>
      </c>
      <c r="H1" t="s">
        <v>1941</v>
      </c>
      <c r="I1" t="s">
        <v>1943</v>
      </c>
      <c r="J1" t="s">
        <v>1961</v>
      </c>
    </row>
    <row r="2" spans="1:10" x14ac:dyDescent="0.25">
      <c r="A2" s="1" t="s">
        <v>20</v>
      </c>
      <c r="B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2" s="1" t="s">
        <v>28</v>
      </c>
      <c r="D2" s="1" t="str">
        <f>LEFT(Count_table[[#This Row],[Column1]],SEARCH("\",Count_table[[#This Row],[Column1]])-1)</f>
        <v>AD Holdings Inc</v>
      </c>
      <c r="E2" s="1" t="str">
        <f>RIGHT(Count_table[[#This Row],[Column1]],LEN(Count_table[[#This Row],[Column1]])-SEARCH("\",Count_table[[#This Row],[Column1]]))</f>
        <v>T-211</v>
      </c>
      <c r="F2" s="1" t="str">
        <f>INDEX(Sheet1!A:D,MATCH(Count_table[[#This Row],[Make]],Sheet1!D:D,0),1)</f>
        <v>AD Holdings</v>
      </c>
      <c r="G2" s="1" t="str">
        <f ca="1">IF(OR(Count_table[[#This Row],[STC Number]]&lt;&gt;OFFSET(Count_table[[#This Row],[STC Number]],-1,0),Count_table[[#This Row],[Fixed Make]]&lt;&gt;OFFSET(Count_table[[#This Row],[Fixed Make]],-1,0)),Count_table[[#This Row],[Fixed Make]],"")</f>
        <v>AD Holdings</v>
      </c>
      <c r="H2" s="1" t="str">
        <f ca="1">IF(LEN(Count_table[[#This Row],[First]])=0,OFFSET(Count_table[[#This Row],[Range]],-1,0),"E"&amp;ROW(Count_table[[#This Row],[First]])&amp;":E"&amp;COUNTIFS(Count_table[[#All],[STC Number]],Count_table[[#This Row],[STC Number]],Count_table[[#All],[Fixed Make]],Count_table[[#This Row],[First]])+ROW(Count_table[[#This Row],[First]])-1)</f>
        <v>E2:E2</v>
      </c>
      <c r="I2" s="1" t="str">
        <f ca="1">IF(LEN(Count_table[[#This Row],[First]])&lt;&gt;0,Count_table[[#This Row],[First]]&amp;": "&amp;_xlfn.TEXTJOIN(", ",TRUE,INDIRECT(Count_table[[#This Row],[Range]])),"")</f>
        <v>AD Holdings: T-211</v>
      </c>
      <c r="J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 spans="1:10" x14ac:dyDescent="0.25">
      <c r="A3" s="1" t="s">
        <v>20</v>
      </c>
      <c r="B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3" s="1" t="s">
        <v>411</v>
      </c>
      <c r="D3" s="1" t="str">
        <f>LEFT(Count_table[[#This Row],[Column1]],SEARCH("\",Count_table[[#This Row],[Column1]])-1)</f>
        <v>Aermacchi S.p.A.</v>
      </c>
      <c r="E3" s="1" t="str">
        <f>RIGHT(Count_table[[#This Row],[Column1]],LEN(Count_table[[#This Row],[Column1]])-SEARCH("\",Count_table[[#This Row],[Column1]]))</f>
        <v>F.260</v>
      </c>
      <c r="F3" s="1" t="str">
        <f>INDEX(Sheet1!A:D,MATCH(Count_table[[#This Row],[Make]],Sheet1!D:D,0),1)</f>
        <v>Aermacchi</v>
      </c>
      <c r="G3" s="1" t="str">
        <f ca="1">IF(OR(Count_table[[#This Row],[STC Number]]&lt;&gt;OFFSET(Count_table[[#This Row],[STC Number]],-1,0),Count_table[[#This Row],[Fixed Make]]&lt;&gt;OFFSET(Count_table[[#This Row],[Fixed Make]],-1,0)),Count_table[[#This Row],[Fixed Make]],"")</f>
        <v>Aermacchi</v>
      </c>
      <c r="H3" s="1" t="str">
        <f ca="1">IF(LEN(Count_table[[#This Row],[First]])=0,OFFSET(Count_table[[#This Row],[Range]],-1,0),"E"&amp;ROW(Count_table[[#This Row],[First]])&amp;":E"&amp;COUNTIFS(Count_table[[#All],[STC Number]],Count_table[[#This Row],[STC Number]],Count_table[[#All],[Fixed Make]],Count_table[[#This Row],[First]])+ROW(Count_table[[#This Row],[First]])-1)</f>
        <v>E3:E19</v>
      </c>
      <c r="I3" s="1" t="str">
        <f ca="1">IF(LEN(Count_table[[#This Row],[First]])&lt;&gt;0,Count_table[[#This Row],[First]]&amp;": "&amp;_xlfn.TEXTJOIN(", ",TRUE,INDIRECT(Count_table[[#This Row],[Range]])),"")</f>
        <v>Aermacchi: F.260, F.260B, F.260C, F.260D, F.260E, F.260F, S.205 - 18/F, S.205 - 18/R, S.205 - 20/F, S.205 - 20/R, S.205 - 22/R, S.208, S.208A, Falco F.8.L., AL 60-B, AL 60-C5, AL 60-F5</v>
      </c>
      <c r="J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 spans="1:10" x14ac:dyDescent="0.25">
      <c r="A4" s="1" t="s">
        <v>20</v>
      </c>
      <c r="B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4" s="1" t="s">
        <v>412</v>
      </c>
      <c r="D4" s="1" t="str">
        <f>LEFT(Count_table[[#This Row],[Column1]],SEARCH("\",Count_table[[#This Row],[Column1]])-1)</f>
        <v>Aermacchi S.p.A.</v>
      </c>
      <c r="E4" s="1" t="str">
        <f>RIGHT(Count_table[[#This Row],[Column1]],LEN(Count_table[[#This Row],[Column1]])-SEARCH("\",Count_table[[#This Row],[Column1]]))</f>
        <v>F.260B</v>
      </c>
      <c r="F4" s="1" t="str">
        <f>INDEX(Sheet1!A:D,MATCH(Count_table[[#This Row],[Make]],Sheet1!D:D,0),1)</f>
        <v>Aermacchi</v>
      </c>
      <c r="G4" s="1" t="str">
        <f ca="1">IF(OR(Count_table[[#This Row],[STC Number]]&lt;&gt;OFFSET(Count_table[[#This Row],[STC Number]],-1,0),Count_table[[#This Row],[Fixed Make]]&lt;&gt;OFFSET(Count_table[[#This Row],[Fixed Make]],-1,0)),Count_table[[#This Row],[Fixed Make]],"")</f>
        <v/>
      </c>
      <c r="H4" s="1" t="str">
        <f ca="1">IF(LEN(Count_table[[#This Row],[First]])=0,OFFSET(Count_table[[#This Row],[Range]],-1,0),"E"&amp;ROW(Count_table[[#This Row],[First]])&amp;":E"&amp;COUNTIFS(Count_table[[#All],[STC Number]],Count_table[[#This Row],[STC Number]],Count_table[[#All],[Fixed Make]],Count_table[[#This Row],[First]])+ROW(Count_table[[#This Row],[First]])-1)</f>
        <v>E3:E19</v>
      </c>
      <c r="I4" s="1" t="str">
        <f ca="1">IF(LEN(Count_table[[#This Row],[First]])&lt;&gt;0,Count_table[[#This Row],[First]]&amp;": "&amp;_xlfn.TEXTJOIN(", ",TRUE,INDIRECT(Count_table[[#This Row],[Range]])),"")</f>
        <v/>
      </c>
      <c r="J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 spans="1:10" x14ac:dyDescent="0.25">
      <c r="A5" s="1" t="s">
        <v>20</v>
      </c>
      <c r="B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5" s="1" t="s">
        <v>413</v>
      </c>
      <c r="D5" s="1" t="str">
        <f>LEFT(Count_table[[#This Row],[Column1]],SEARCH("\",Count_table[[#This Row],[Column1]])-1)</f>
        <v>Aermacchi S.p.A.</v>
      </c>
      <c r="E5" s="1" t="str">
        <f>RIGHT(Count_table[[#This Row],[Column1]],LEN(Count_table[[#This Row],[Column1]])-SEARCH("\",Count_table[[#This Row],[Column1]]))</f>
        <v>F.260C</v>
      </c>
      <c r="F5" s="1" t="str">
        <f>INDEX(Sheet1!A:D,MATCH(Count_table[[#This Row],[Make]],Sheet1!D:D,0),1)</f>
        <v>Aermacchi</v>
      </c>
      <c r="G5" s="1" t="str">
        <f ca="1">IF(OR(Count_table[[#This Row],[STC Number]]&lt;&gt;OFFSET(Count_table[[#This Row],[STC Number]],-1,0),Count_table[[#This Row],[Fixed Make]]&lt;&gt;OFFSET(Count_table[[#This Row],[Fixed Make]],-1,0)),Count_table[[#This Row],[Fixed Make]],"")</f>
        <v/>
      </c>
      <c r="H5" s="1" t="str">
        <f ca="1">IF(LEN(Count_table[[#This Row],[First]])=0,OFFSET(Count_table[[#This Row],[Range]],-1,0),"E"&amp;ROW(Count_table[[#This Row],[First]])&amp;":E"&amp;COUNTIFS(Count_table[[#All],[STC Number]],Count_table[[#This Row],[STC Number]],Count_table[[#All],[Fixed Make]],Count_table[[#This Row],[First]])+ROW(Count_table[[#This Row],[First]])-1)</f>
        <v>E3:E19</v>
      </c>
      <c r="I5" s="1" t="str">
        <f ca="1">IF(LEN(Count_table[[#This Row],[First]])&lt;&gt;0,Count_table[[#This Row],[First]]&amp;": "&amp;_xlfn.TEXTJOIN(", ",TRUE,INDIRECT(Count_table[[#This Row],[Range]])),"")</f>
        <v/>
      </c>
      <c r="J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 spans="1:10" x14ac:dyDescent="0.25">
      <c r="A6" s="1" t="s">
        <v>20</v>
      </c>
      <c r="B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6" s="1" t="s">
        <v>414</v>
      </c>
      <c r="D6" s="1" t="str">
        <f>LEFT(Count_table[[#This Row],[Column1]],SEARCH("\",Count_table[[#This Row],[Column1]])-1)</f>
        <v>Aermacchi S.p.A.</v>
      </c>
      <c r="E6" s="1" t="str">
        <f>RIGHT(Count_table[[#This Row],[Column1]],LEN(Count_table[[#This Row],[Column1]])-SEARCH("\",Count_table[[#This Row],[Column1]]))</f>
        <v>F.260D</v>
      </c>
      <c r="F6" s="1" t="str">
        <f>INDEX(Sheet1!A:D,MATCH(Count_table[[#This Row],[Make]],Sheet1!D:D,0),1)</f>
        <v>Aermacchi</v>
      </c>
      <c r="G6" s="1" t="str">
        <f ca="1">IF(OR(Count_table[[#This Row],[STC Number]]&lt;&gt;OFFSET(Count_table[[#This Row],[STC Number]],-1,0),Count_table[[#This Row],[Fixed Make]]&lt;&gt;OFFSET(Count_table[[#This Row],[Fixed Make]],-1,0)),Count_table[[#This Row],[Fixed Make]],"")</f>
        <v/>
      </c>
      <c r="H6" s="1" t="str">
        <f ca="1">IF(LEN(Count_table[[#This Row],[First]])=0,OFFSET(Count_table[[#This Row],[Range]],-1,0),"E"&amp;ROW(Count_table[[#This Row],[First]])&amp;":E"&amp;COUNTIFS(Count_table[[#All],[STC Number]],Count_table[[#This Row],[STC Number]],Count_table[[#All],[Fixed Make]],Count_table[[#This Row],[First]])+ROW(Count_table[[#This Row],[First]])-1)</f>
        <v>E3:E19</v>
      </c>
      <c r="I6" s="1" t="str">
        <f ca="1">IF(LEN(Count_table[[#This Row],[First]])&lt;&gt;0,Count_table[[#This Row],[First]]&amp;": "&amp;_xlfn.TEXTJOIN(", ",TRUE,INDIRECT(Count_table[[#This Row],[Range]])),"")</f>
        <v/>
      </c>
      <c r="J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 spans="1:10" x14ac:dyDescent="0.25">
      <c r="A7" s="1" t="s">
        <v>20</v>
      </c>
      <c r="B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7" s="1" t="s">
        <v>415</v>
      </c>
      <c r="D7" s="1" t="str">
        <f>LEFT(Count_table[[#This Row],[Column1]],SEARCH("\",Count_table[[#This Row],[Column1]])-1)</f>
        <v>Aermacchi S.p.A.</v>
      </c>
      <c r="E7" s="1" t="str">
        <f>RIGHT(Count_table[[#This Row],[Column1]],LEN(Count_table[[#This Row],[Column1]])-SEARCH("\",Count_table[[#This Row],[Column1]]))</f>
        <v>F.260E</v>
      </c>
      <c r="F7" s="1" t="str">
        <f>INDEX(Sheet1!A:D,MATCH(Count_table[[#This Row],[Make]],Sheet1!D:D,0),1)</f>
        <v>Aermacchi</v>
      </c>
      <c r="G7" s="1" t="str">
        <f ca="1">IF(OR(Count_table[[#This Row],[STC Number]]&lt;&gt;OFFSET(Count_table[[#This Row],[STC Number]],-1,0),Count_table[[#This Row],[Fixed Make]]&lt;&gt;OFFSET(Count_table[[#This Row],[Fixed Make]],-1,0)),Count_table[[#This Row],[Fixed Make]],"")</f>
        <v/>
      </c>
      <c r="H7" s="1" t="str">
        <f ca="1">IF(LEN(Count_table[[#This Row],[First]])=0,OFFSET(Count_table[[#This Row],[Range]],-1,0),"E"&amp;ROW(Count_table[[#This Row],[First]])&amp;":E"&amp;COUNTIFS(Count_table[[#All],[STC Number]],Count_table[[#This Row],[STC Number]],Count_table[[#All],[Fixed Make]],Count_table[[#This Row],[First]])+ROW(Count_table[[#This Row],[First]])-1)</f>
        <v>E3:E19</v>
      </c>
      <c r="I7" s="1" t="str">
        <f ca="1">IF(LEN(Count_table[[#This Row],[First]])&lt;&gt;0,Count_table[[#This Row],[First]]&amp;": "&amp;_xlfn.TEXTJOIN(", ",TRUE,INDIRECT(Count_table[[#This Row],[Range]])),"")</f>
        <v/>
      </c>
      <c r="J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 spans="1:10" x14ac:dyDescent="0.25">
      <c r="A8" s="1" t="s">
        <v>20</v>
      </c>
      <c r="B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8" s="1" t="s">
        <v>416</v>
      </c>
      <c r="D8" s="1" t="str">
        <f>LEFT(Count_table[[#This Row],[Column1]],SEARCH("\",Count_table[[#This Row],[Column1]])-1)</f>
        <v>Aermacchi S.p.A.</v>
      </c>
      <c r="E8" s="1" t="str">
        <f>RIGHT(Count_table[[#This Row],[Column1]],LEN(Count_table[[#This Row],[Column1]])-SEARCH("\",Count_table[[#This Row],[Column1]]))</f>
        <v>F.260F</v>
      </c>
      <c r="F8" s="1" t="str">
        <f>INDEX(Sheet1!A:D,MATCH(Count_table[[#This Row],[Make]],Sheet1!D:D,0),1)</f>
        <v>Aermacchi</v>
      </c>
      <c r="G8" s="1" t="str">
        <f ca="1">IF(OR(Count_table[[#This Row],[STC Number]]&lt;&gt;OFFSET(Count_table[[#This Row],[STC Number]],-1,0),Count_table[[#This Row],[Fixed Make]]&lt;&gt;OFFSET(Count_table[[#This Row],[Fixed Make]],-1,0)),Count_table[[#This Row],[Fixed Make]],"")</f>
        <v/>
      </c>
      <c r="H8" s="1" t="str">
        <f ca="1">IF(LEN(Count_table[[#This Row],[First]])=0,OFFSET(Count_table[[#This Row],[Range]],-1,0),"E"&amp;ROW(Count_table[[#This Row],[First]])&amp;":E"&amp;COUNTIFS(Count_table[[#All],[STC Number]],Count_table[[#This Row],[STC Number]],Count_table[[#All],[Fixed Make]],Count_table[[#This Row],[First]])+ROW(Count_table[[#This Row],[First]])-1)</f>
        <v>E3:E19</v>
      </c>
      <c r="I8" s="1" t="str">
        <f ca="1">IF(LEN(Count_table[[#This Row],[First]])&lt;&gt;0,Count_table[[#This Row],[First]]&amp;": "&amp;_xlfn.TEXTJOIN(", ",TRUE,INDIRECT(Count_table[[#This Row],[Range]])),"")</f>
        <v/>
      </c>
      <c r="J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 spans="1:10" x14ac:dyDescent="0.25">
      <c r="A9" s="1" t="s">
        <v>20</v>
      </c>
      <c r="B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9" s="1" t="s">
        <v>417</v>
      </c>
      <c r="D9" s="1" t="str">
        <f>LEFT(Count_table[[#This Row],[Column1]],SEARCH("\",Count_table[[#This Row],[Column1]])-1)</f>
        <v>Aermacchi S.p.A.</v>
      </c>
      <c r="E9" s="1" t="str">
        <f>RIGHT(Count_table[[#This Row],[Column1]],LEN(Count_table[[#This Row],[Column1]])-SEARCH("\",Count_table[[#This Row],[Column1]]))</f>
        <v>S.205 - 18/F</v>
      </c>
      <c r="F9" s="1" t="str">
        <f>INDEX(Sheet1!A:D,MATCH(Count_table[[#This Row],[Make]],Sheet1!D:D,0),1)</f>
        <v>Aermacchi</v>
      </c>
      <c r="G9" s="1" t="str">
        <f ca="1">IF(OR(Count_table[[#This Row],[STC Number]]&lt;&gt;OFFSET(Count_table[[#This Row],[STC Number]],-1,0),Count_table[[#This Row],[Fixed Make]]&lt;&gt;OFFSET(Count_table[[#This Row],[Fixed Make]],-1,0)),Count_table[[#This Row],[Fixed Make]],"")</f>
        <v/>
      </c>
      <c r="H9" s="1" t="str">
        <f ca="1">IF(LEN(Count_table[[#This Row],[First]])=0,OFFSET(Count_table[[#This Row],[Range]],-1,0),"E"&amp;ROW(Count_table[[#This Row],[First]])&amp;":E"&amp;COUNTIFS(Count_table[[#All],[STC Number]],Count_table[[#This Row],[STC Number]],Count_table[[#All],[Fixed Make]],Count_table[[#This Row],[First]])+ROW(Count_table[[#This Row],[First]])-1)</f>
        <v>E3:E19</v>
      </c>
      <c r="I9" s="1" t="str">
        <f ca="1">IF(LEN(Count_table[[#This Row],[First]])&lt;&gt;0,Count_table[[#This Row],[First]]&amp;": "&amp;_xlfn.TEXTJOIN(", ",TRUE,INDIRECT(Count_table[[#This Row],[Range]])),"")</f>
        <v/>
      </c>
      <c r="J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 spans="1:10" x14ac:dyDescent="0.25">
      <c r="A10" s="1" t="s">
        <v>20</v>
      </c>
      <c r="B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10" s="1" t="s">
        <v>418</v>
      </c>
      <c r="D10" s="1" t="str">
        <f>LEFT(Count_table[[#This Row],[Column1]],SEARCH("\",Count_table[[#This Row],[Column1]])-1)</f>
        <v>Aermacchi S.p.A.</v>
      </c>
      <c r="E10" s="1" t="str">
        <f>RIGHT(Count_table[[#This Row],[Column1]],LEN(Count_table[[#This Row],[Column1]])-SEARCH("\",Count_table[[#This Row],[Column1]]))</f>
        <v>S.205 - 18/R</v>
      </c>
      <c r="F10" s="1" t="str">
        <f>INDEX(Sheet1!A:D,MATCH(Count_table[[#This Row],[Make]],Sheet1!D:D,0),1)</f>
        <v>Aermacchi</v>
      </c>
      <c r="G10" s="1" t="str">
        <f ca="1">IF(OR(Count_table[[#This Row],[STC Number]]&lt;&gt;OFFSET(Count_table[[#This Row],[STC Number]],-1,0),Count_table[[#This Row],[Fixed Make]]&lt;&gt;OFFSET(Count_table[[#This Row],[Fixed Make]],-1,0)),Count_table[[#This Row],[Fixed Make]],"")</f>
        <v/>
      </c>
      <c r="H10" s="1" t="str">
        <f ca="1">IF(LEN(Count_table[[#This Row],[First]])=0,OFFSET(Count_table[[#This Row],[Range]],-1,0),"E"&amp;ROW(Count_table[[#This Row],[First]])&amp;":E"&amp;COUNTIFS(Count_table[[#All],[STC Number]],Count_table[[#This Row],[STC Number]],Count_table[[#All],[Fixed Make]],Count_table[[#This Row],[First]])+ROW(Count_table[[#This Row],[First]])-1)</f>
        <v>E3:E19</v>
      </c>
      <c r="I10" s="1" t="str">
        <f ca="1">IF(LEN(Count_table[[#This Row],[First]])&lt;&gt;0,Count_table[[#This Row],[First]]&amp;": "&amp;_xlfn.TEXTJOIN(", ",TRUE,INDIRECT(Count_table[[#This Row],[Range]])),"")</f>
        <v/>
      </c>
      <c r="J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 spans="1:10" x14ac:dyDescent="0.25">
      <c r="A11" s="1" t="s">
        <v>20</v>
      </c>
      <c r="B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11" s="1" t="s">
        <v>419</v>
      </c>
      <c r="D11" s="1" t="str">
        <f>LEFT(Count_table[[#This Row],[Column1]],SEARCH("\",Count_table[[#This Row],[Column1]])-1)</f>
        <v>Aermacchi S.p.A.</v>
      </c>
      <c r="E11" s="1" t="str">
        <f>RIGHT(Count_table[[#This Row],[Column1]],LEN(Count_table[[#This Row],[Column1]])-SEARCH("\",Count_table[[#This Row],[Column1]]))</f>
        <v>S.205 - 20/F</v>
      </c>
      <c r="F11" s="1" t="str">
        <f>INDEX(Sheet1!A:D,MATCH(Count_table[[#This Row],[Make]],Sheet1!D:D,0),1)</f>
        <v>Aermacchi</v>
      </c>
      <c r="G11" s="1" t="str">
        <f ca="1">IF(OR(Count_table[[#This Row],[STC Number]]&lt;&gt;OFFSET(Count_table[[#This Row],[STC Number]],-1,0),Count_table[[#This Row],[Fixed Make]]&lt;&gt;OFFSET(Count_table[[#This Row],[Fixed Make]],-1,0)),Count_table[[#This Row],[Fixed Make]],"")</f>
        <v/>
      </c>
      <c r="H11" s="1" t="str">
        <f ca="1">IF(LEN(Count_table[[#This Row],[First]])=0,OFFSET(Count_table[[#This Row],[Range]],-1,0),"E"&amp;ROW(Count_table[[#This Row],[First]])&amp;":E"&amp;COUNTIFS(Count_table[[#All],[STC Number]],Count_table[[#This Row],[STC Number]],Count_table[[#All],[Fixed Make]],Count_table[[#This Row],[First]])+ROW(Count_table[[#This Row],[First]])-1)</f>
        <v>E3:E19</v>
      </c>
      <c r="I11" s="1" t="str">
        <f ca="1">IF(LEN(Count_table[[#This Row],[First]])&lt;&gt;0,Count_table[[#This Row],[First]]&amp;": "&amp;_xlfn.TEXTJOIN(", ",TRUE,INDIRECT(Count_table[[#This Row],[Range]])),"")</f>
        <v/>
      </c>
      <c r="J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 spans="1:10" x14ac:dyDescent="0.25">
      <c r="A12" s="1" t="s">
        <v>20</v>
      </c>
      <c r="B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12" s="1" t="s">
        <v>420</v>
      </c>
      <c r="D12" s="1" t="str">
        <f>LEFT(Count_table[[#This Row],[Column1]],SEARCH("\",Count_table[[#This Row],[Column1]])-1)</f>
        <v>Aermacchi S.p.A.</v>
      </c>
      <c r="E12" s="1" t="str">
        <f>RIGHT(Count_table[[#This Row],[Column1]],LEN(Count_table[[#This Row],[Column1]])-SEARCH("\",Count_table[[#This Row],[Column1]]))</f>
        <v>S.205 - 20/R</v>
      </c>
      <c r="F12" s="1" t="str">
        <f>INDEX(Sheet1!A:D,MATCH(Count_table[[#This Row],[Make]],Sheet1!D:D,0),1)</f>
        <v>Aermacchi</v>
      </c>
      <c r="G12" s="1" t="str">
        <f ca="1">IF(OR(Count_table[[#This Row],[STC Number]]&lt;&gt;OFFSET(Count_table[[#This Row],[STC Number]],-1,0),Count_table[[#This Row],[Fixed Make]]&lt;&gt;OFFSET(Count_table[[#This Row],[Fixed Make]],-1,0)),Count_table[[#This Row],[Fixed Make]],"")</f>
        <v/>
      </c>
      <c r="H12" s="1" t="str">
        <f ca="1">IF(LEN(Count_table[[#This Row],[First]])=0,OFFSET(Count_table[[#This Row],[Range]],-1,0),"E"&amp;ROW(Count_table[[#This Row],[First]])&amp;":E"&amp;COUNTIFS(Count_table[[#All],[STC Number]],Count_table[[#This Row],[STC Number]],Count_table[[#All],[Fixed Make]],Count_table[[#This Row],[First]])+ROW(Count_table[[#This Row],[First]])-1)</f>
        <v>E3:E19</v>
      </c>
      <c r="I12" s="1" t="str">
        <f ca="1">IF(LEN(Count_table[[#This Row],[First]])&lt;&gt;0,Count_table[[#This Row],[First]]&amp;": "&amp;_xlfn.TEXTJOIN(", ",TRUE,INDIRECT(Count_table[[#This Row],[Range]])),"")</f>
        <v/>
      </c>
      <c r="J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 spans="1:10" x14ac:dyDescent="0.25">
      <c r="A13" s="1" t="s">
        <v>20</v>
      </c>
      <c r="B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13" s="1" t="s">
        <v>421</v>
      </c>
      <c r="D13" s="1" t="str">
        <f>LEFT(Count_table[[#This Row],[Column1]],SEARCH("\",Count_table[[#This Row],[Column1]])-1)</f>
        <v>Aermacchi S.p.A.</v>
      </c>
      <c r="E13" s="1" t="str">
        <f>RIGHT(Count_table[[#This Row],[Column1]],LEN(Count_table[[#This Row],[Column1]])-SEARCH("\",Count_table[[#This Row],[Column1]]))</f>
        <v>S.205 - 22/R</v>
      </c>
      <c r="F13" s="1" t="str">
        <f>INDEX(Sheet1!A:D,MATCH(Count_table[[#This Row],[Make]],Sheet1!D:D,0),1)</f>
        <v>Aermacchi</v>
      </c>
      <c r="G13" s="1" t="str">
        <f ca="1">IF(OR(Count_table[[#This Row],[STC Number]]&lt;&gt;OFFSET(Count_table[[#This Row],[STC Number]],-1,0),Count_table[[#This Row],[Fixed Make]]&lt;&gt;OFFSET(Count_table[[#This Row],[Fixed Make]],-1,0)),Count_table[[#This Row],[Fixed Make]],"")</f>
        <v/>
      </c>
      <c r="H13" s="1" t="str">
        <f ca="1">IF(LEN(Count_table[[#This Row],[First]])=0,OFFSET(Count_table[[#This Row],[Range]],-1,0),"E"&amp;ROW(Count_table[[#This Row],[First]])&amp;":E"&amp;COUNTIFS(Count_table[[#All],[STC Number]],Count_table[[#This Row],[STC Number]],Count_table[[#All],[Fixed Make]],Count_table[[#This Row],[First]])+ROW(Count_table[[#This Row],[First]])-1)</f>
        <v>E3:E19</v>
      </c>
      <c r="I13" s="1" t="str">
        <f ca="1">IF(LEN(Count_table[[#This Row],[First]])&lt;&gt;0,Count_table[[#This Row],[First]]&amp;": "&amp;_xlfn.TEXTJOIN(", ",TRUE,INDIRECT(Count_table[[#This Row],[Range]])),"")</f>
        <v/>
      </c>
      <c r="J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 spans="1:10" x14ac:dyDescent="0.25">
      <c r="A14" s="1" t="s">
        <v>20</v>
      </c>
      <c r="B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14" s="1" t="s">
        <v>422</v>
      </c>
      <c r="D14" s="1" t="str">
        <f>LEFT(Count_table[[#This Row],[Column1]],SEARCH("\",Count_table[[#This Row],[Column1]])-1)</f>
        <v>Aermacchi S.p.A.</v>
      </c>
      <c r="E14" s="1" t="str">
        <f>RIGHT(Count_table[[#This Row],[Column1]],LEN(Count_table[[#This Row],[Column1]])-SEARCH("\",Count_table[[#This Row],[Column1]]))</f>
        <v>S.208</v>
      </c>
      <c r="F14" s="1" t="str">
        <f>INDEX(Sheet1!A:D,MATCH(Count_table[[#This Row],[Make]],Sheet1!D:D,0),1)</f>
        <v>Aermacchi</v>
      </c>
      <c r="G14" s="1" t="str">
        <f ca="1">IF(OR(Count_table[[#This Row],[STC Number]]&lt;&gt;OFFSET(Count_table[[#This Row],[STC Number]],-1,0),Count_table[[#This Row],[Fixed Make]]&lt;&gt;OFFSET(Count_table[[#This Row],[Fixed Make]],-1,0)),Count_table[[#This Row],[Fixed Make]],"")</f>
        <v/>
      </c>
      <c r="H14" s="1" t="str">
        <f ca="1">IF(LEN(Count_table[[#This Row],[First]])=0,OFFSET(Count_table[[#This Row],[Range]],-1,0),"E"&amp;ROW(Count_table[[#This Row],[First]])&amp;":E"&amp;COUNTIFS(Count_table[[#All],[STC Number]],Count_table[[#This Row],[STC Number]],Count_table[[#All],[Fixed Make]],Count_table[[#This Row],[First]])+ROW(Count_table[[#This Row],[First]])-1)</f>
        <v>E3:E19</v>
      </c>
      <c r="I14" s="1" t="str">
        <f ca="1">IF(LEN(Count_table[[#This Row],[First]])&lt;&gt;0,Count_table[[#This Row],[First]]&amp;": "&amp;_xlfn.TEXTJOIN(", ",TRUE,INDIRECT(Count_table[[#This Row],[Range]])),"")</f>
        <v/>
      </c>
      <c r="J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 spans="1:10" x14ac:dyDescent="0.25">
      <c r="A15" s="1" t="s">
        <v>20</v>
      </c>
      <c r="B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15" s="1" t="s">
        <v>423</v>
      </c>
      <c r="D15" s="1" t="str">
        <f>LEFT(Count_table[[#This Row],[Column1]],SEARCH("\",Count_table[[#This Row],[Column1]])-1)</f>
        <v>Aermacchi S.p.A.</v>
      </c>
      <c r="E15" s="1" t="str">
        <f>RIGHT(Count_table[[#This Row],[Column1]],LEN(Count_table[[#This Row],[Column1]])-SEARCH("\",Count_table[[#This Row],[Column1]]))</f>
        <v>S.208A</v>
      </c>
      <c r="F15" s="1" t="str">
        <f>INDEX(Sheet1!A:D,MATCH(Count_table[[#This Row],[Make]],Sheet1!D:D,0),1)</f>
        <v>Aermacchi</v>
      </c>
      <c r="G15" s="1" t="str">
        <f ca="1">IF(OR(Count_table[[#This Row],[STC Number]]&lt;&gt;OFFSET(Count_table[[#This Row],[STC Number]],-1,0),Count_table[[#This Row],[Fixed Make]]&lt;&gt;OFFSET(Count_table[[#This Row],[Fixed Make]],-1,0)),Count_table[[#This Row],[Fixed Make]],"")</f>
        <v/>
      </c>
      <c r="H15" s="1" t="str">
        <f ca="1">IF(LEN(Count_table[[#This Row],[First]])=0,OFFSET(Count_table[[#This Row],[Range]],-1,0),"E"&amp;ROW(Count_table[[#This Row],[First]])&amp;":E"&amp;COUNTIFS(Count_table[[#All],[STC Number]],Count_table[[#This Row],[STC Number]],Count_table[[#All],[Fixed Make]],Count_table[[#This Row],[First]])+ROW(Count_table[[#This Row],[First]])-1)</f>
        <v>E3:E19</v>
      </c>
      <c r="I15" s="1" t="str">
        <f ca="1">IF(LEN(Count_table[[#This Row],[First]])&lt;&gt;0,Count_table[[#This Row],[First]]&amp;": "&amp;_xlfn.TEXTJOIN(", ",TRUE,INDIRECT(Count_table[[#This Row],[Range]])),"")</f>
        <v/>
      </c>
      <c r="J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 spans="1:10" x14ac:dyDescent="0.25">
      <c r="A16" s="1" t="s">
        <v>20</v>
      </c>
      <c r="B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16" s="1" t="s">
        <v>424</v>
      </c>
      <c r="D16" s="1" t="str">
        <f>LEFT(Count_table[[#This Row],[Column1]],SEARCH("\",Count_table[[#This Row],[Column1]])-1)</f>
        <v>Aeromere S.A.</v>
      </c>
      <c r="E16" s="1" t="str">
        <f>RIGHT(Count_table[[#This Row],[Column1]],LEN(Count_table[[#This Row],[Column1]])-SEARCH("\",Count_table[[#This Row],[Column1]]))</f>
        <v>Falco F.8.L.</v>
      </c>
      <c r="F16" s="1" t="str">
        <f>INDEX(Sheet1!A:D,MATCH(Count_table[[#This Row],[Make]],Sheet1!D:D,0),1)</f>
        <v>Aeromere</v>
      </c>
      <c r="G16" s="1" t="str">
        <f ca="1">IF(OR(Count_table[[#This Row],[STC Number]]&lt;&gt;OFFSET(Count_table[[#This Row],[STC Number]],-1,0),Count_table[[#This Row],[Fixed Make]]&lt;&gt;OFFSET(Count_table[[#This Row],[Fixed Make]],-1,0)),Count_table[[#This Row],[Fixed Make]],"")</f>
        <v>Aeromere</v>
      </c>
      <c r="H16" s="1" t="str">
        <f ca="1">IF(LEN(Count_table[[#This Row],[First]])=0,OFFSET(Count_table[[#This Row],[Range]],-1,0),"E"&amp;ROW(Count_table[[#This Row],[First]])&amp;":E"&amp;COUNTIFS(Count_table[[#All],[STC Number]],Count_table[[#This Row],[STC Number]],Count_table[[#All],[Fixed Make]],Count_table[[#This Row],[First]])+ROW(Count_table[[#This Row],[First]])-1)</f>
        <v>E16:E16</v>
      </c>
      <c r="I16" s="1" t="str">
        <f ca="1">IF(LEN(Count_table[[#This Row],[First]])&lt;&gt;0,Count_table[[#This Row],[First]]&amp;": "&amp;_xlfn.TEXTJOIN(", ",TRUE,INDIRECT(Count_table[[#This Row],[Range]])),"")</f>
        <v>Aeromere: Falco F.8.L.</v>
      </c>
      <c r="J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 spans="1:10" x14ac:dyDescent="0.25">
      <c r="A17" s="1" t="s">
        <v>20</v>
      </c>
      <c r="B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17" s="1" t="s">
        <v>425</v>
      </c>
      <c r="D17" s="1" t="str">
        <f>LEFT(Count_table[[#This Row],[Column1]],SEARCH("\",Count_table[[#This Row],[Column1]])-1)</f>
        <v>Aeronautica Macchi S.p.A.</v>
      </c>
      <c r="E17" s="1" t="str">
        <f>RIGHT(Count_table[[#This Row],[Column1]],LEN(Count_table[[#This Row],[Column1]])-SEARCH("\",Count_table[[#This Row],[Column1]]))</f>
        <v>AL 60-B</v>
      </c>
      <c r="F17" s="1" t="str">
        <f>INDEX(Sheet1!A:D,MATCH(Count_table[[#This Row],[Make]],Sheet1!D:D,0),1)</f>
        <v>Aermacchi</v>
      </c>
      <c r="G17" s="1" t="str">
        <f ca="1">IF(OR(Count_table[[#This Row],[STC Number]]&lt;&gt;OFFSET(Count_table[[#This Row],[STC Number]],-1,0),Count_table[[#This Row],[Fixed Make]]&lt;&gt;OFFSET(Count_table[[#This Row],[Fixed Make]],-1,0)),Count_table[[#This Row],[Fixed Make]],"")</f>
        <v>Aermacchi</v>
      </c>
      <c r="H17" s="1" t="str">
        <f ca="1">IF(LEN(Count_table[[#This Row],[First]])=0,OFFSET(Count_table[[#This Row],[Range]],-1,0),"E"&amp;ROW(Count_table[[#This Row],[First]])&amp;":E"&amp;COUNTIFS(Count_table[[#All],[STC Number]],Count_table[[#This Row],[STC Number]],Count_table[[#All],[Fixed Make]],Count_table[[#This Row],[First]])+ROW(Count_table[[#This Row],[First]])-1)</f>
        <v>E17:E33</v>
      </c>
      <c r="I17"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 spans="1:10" x14ac:dyDescent="0.25">
      <c r="A18" s="1" t="s">
        <v>20</v>
      </c>
      <c r="B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18" s="1" t="s">
        <v>426</v>
      </c>
      <c r="D18" s="1" t="str">
        <f>LEFT(Count_table[[#This Row],[Column1]],SEARCH("\",Count_table[[#This Row],[Column1]])-1)</f>
        <v>Aeronautica Macchi S.p.A.</v>
      </c>
      <c r="E18" s="1" t="str">
        <f>RIGHT(Count_table[[#This Row],[Column1]],LEN(Count_table[[#This Row],[Column1]])-SEARCH("\",Count_table[[#This Row],[Column1]]))</f>
        <v>AL 60-C5</v>
      </c>
      <c r="F18" s="1" t="str">
        <f>INDEX(Sheet1!A:D,MATCH(Count_table[[#This Row],[Make]],Sheet1!D:D,0),1)</f>
        <v>Aermacchi</v>
      </c>
      <c r="G18" s="1" t="str">
        <f ca="1">IF(OR(Count_table[[#This Row],[STC Number]]&lt;&gt;OFFSET(Count_table[[#This Row],[STC Number]],-1,0),Count_table[[#This Row],[Fixed Make]]&lt;&gt;OFFSET(Count_table[[#This Row],[Fixed Make]],-1,0)),Count_table[[#This Row],[Fixed Make]],"")</f>
        <v/>
      </c>
      <c r="H18" s="1" t="str">
        <f ca="1">IF(LEN(Count_table[[#This Row],[First]])=0,OFFSET(Count_table[[#This Row],[Range]],-1,0),"E"&amp;ROW(Count_table[[#This Row],[First]])&amp;":E"&amp;COUNTIFS(Count_table[[#All],[STC Number]],Count_table[[#This Row],[STC Number]],Count_table[[#All],[Fixed Make]],Count_table[[#This Row],[First]])+ROW(Count_table[[#This Row],[First]])-1)</f>
        <v>E17:E33</v>
      </c>
      <c r="I18" s="1" t="str">
        <f ca="1">IF(LEN(Count_table[[#This Row],[First]])&lt;&gt;0,Count_table[[#This Row],[First]]&amp;": "&amp;_xlfn.TEXTJOIN(", ",TRUE,INDIRECT(Count_table[[#This Row],[Range]])),"")</f>
        <v/>
      </c>
      <c r="J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 spans="1:10" x14ac:dyDescent="0.25">
      <c r="A19" s="1" t="s">
        <v>20</v>
      </c>
      <c r="B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19" s="1" t="s">
        <v>427</v>
      </c>
      <c r="D19" s="1" t="str">
        <f>LEFT(Count_table[[#This Row],[Column1]],SEARCH("\",Count_table[[#This Row],[Column1]])-1)</f>
        <v>Aeronautica Macchi S.p.A.</v>
      </c>
      <c r="E19" s="1" t="str">
        <f>RIGHT(Count_table[[#This Row],[Column1]],LEN(Count_table[[#This Row],[Column1]])-SEARCH("\",Count_table[[#This Row],[Column1]]))</f>
        <v>AL 60-F5</v>
      </c>
      <c r="F19" s="1" t="str">
        <f>INDEX(Sheet1!A:D,MATCH(Count_table[[#This Row],[Make]],Sheet1!D:D,0),1)</f>
        <v>Aermacchi</v>
      </c>
      <c r="G19" s="1" t="str">
        <f ca="1">IF(OR(Count_table[[#This Row],[STC Number]]&lt;&gt;OFFSET(Count_table[[#This Row],[STC Number]],-1,0),Count_table[[#This Row],[Fixed Make]]&lt;&gt;OFFSET(Count_table[[#This Row],[Fixed Make]],-1,0)),Count_table[[#This Row],[Fixed Make]],"")</f>
        <v/>
      </c>
      <c r="H19" s="1" t="str">
        <f ca="1">IF(LEN(Count_table[[#This Row],[First]])=0,OFFSET(Count_table[[#This Row],[Range]],-1,0),"E"&amp;ROW(Count_table[[#This Row],[First]])&amp;":E"&amp;COUNTIFS(Count_table[[#All],[STC Number]],Count_table[[#This Row],[STC Number]],Count_table[[#All],[Fixed Make]],Count_table[[#This Row],[First]])+ROW(Count_table[[#This Row],[First]])-1)</f>
        <v>E17:E33</v>
      </c>
      <c r="I19" s="1" t="str">
        <f ca="1">IF(LEN(Count_table[[#This Row],[First]])&lt;&gt;0,Count_table[[#This Row],[First]]&amp;": "&amp;_xlfn.TEXTJOIN(", ",TRUE,INDIRECT(Count_table[[#This Row],[Range]])),"")</f>
        <v/>
      </c>
      <c r="J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 spans="1:10" x14ac:dyDescent="0.25">
      <c r="A20" s="1" t="s">
        <v>20</v>
      </c>
      <c r="B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20" s="1" t="s">
        <v>428</v>
      </c>
      <c r="D20" s="1" t="str">
        <f>LEFT(Count_table[[#This Row],[Column1]],SEARCH("\",Count_table[[#This Row],[Column1]])-1)</f>
        <v>Aeronautica Macchi S.p.A.</v>
      </c>
      <c r="E20" s="1" t="str">
        <f>RIGHT(Count_table[[#This Row],[Column1]],LEN(Count_table[[#This Row],[Column1]])-SEARCH("\",Count_table[[#This Row],[Column1]]))</f>
        <v>AL 60</v>
      </c>
      <c r="F20" s="1" t="str">
        <f>INDEX(Sheet1!A:D,MATCH(Count_table[[#This Row],[Make]],Sheet1!D:D,0),1)</f>
        <v>Aermacchi</v>
      </c>
      <c r="G20" s="1" t="str">
        <f ca="1">IF(OR(Count_table[[#This Row],[STC Number]]&lt;&gt;OFFSET(Count_table[[#This Row],[STC Number]],-1,0),Count_table[[#This Row],[Fixed Make]]&lt;&gt;OFFSET(Count_table[[#This Row],[Fixed Make]],-1,0)),Count_table[[#This Row],[Fixed Make]],"")</f>
        <v/>
      </c>
      <c r="H20" s="1" t="str">
        <f ca="1">IF(LEN(Count_table[[#This Row],[First]])=0,OFFSET(Count_table[[#This Row],[Range]],-1,0),"E"&amp;ROW(Count_table[[#This Row],[First]])&amp;":E"&amp;COUNTIFS(Count_table[[#All],[STC Number]],Count_table[[#This Row],[STC Number]],Count_table[[#All],[Fixed Make]],Count_table[[#This Row],[First]])+ROW(Count_table[[#This Row],[First]])-1)</f>
        <v>E17:E33</v>
      </c>
      <c r="I20" s="1" t="str">
        <f ca="1">IF(LEN(Count_table[[#This Row],[First]])&lt;&gt;0,Count_table[[#This Row],[First]]&amp;": "&amp;_xlfn.TEXTJOIN(", ",TRUE,INDIRECT(Count_table[[#This Row],[Range]])),"")</f>
        <v/>
      </c>
      <c r="J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 spans="1:10" x14ac:dyDescent="0.25">
      <c r="A21" s="1" t="s">
        <v>20</v>
      </c>
      <c r="B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21" s="1" t="s">
        <v>429</v>
      </c>
      <c r="D21" s="1" t="str">
        <f>LEFT(Count_table[[#This Row],[Column1]],SEARCH("\",Count_table[[#This Row],[Column1]])-1)</f>
        <v>Aerostar Aircraft Corporation</v>
      </c>
      <c r="E21" s="1" t="str">
        <f>RIGHT(Count_table[[#This Row],[Column1]],LEN(Count_table[[#This Row],[Column1]])-SEARCH("\",Count_table[[#This Row],[Column1]]))</f>
        <v>360</v>
      </c>
      <c r="F21" s="1" t="str">
        <f>INDEX(Sheet1!A:D,MATCH(Count_table[[#This Row],[Make]],Sheet1!D:D,0),1)</f>
        <v>Aerostar</v>
      </c>
      <c r="G21" s="1" t="str">
        <f ca="1">IF(OR(Count_table[[#This Row],[STC Number]]&lt;&gt;OFFSET(Count_table[[#This Row],[STC Number]],-1,0),Count_table[[#This Row],[Fixed Make]]&lt;&gt;OFFSET(Count_table[[#This Row],[Fixed Make]],-1,0)),Count_table[[#This Row],[Fixed Make]],"")</f>
        <v>Aerostar</v>
      </c>
      <c r="H21" s="1" t="str">
        <f ca="1">IF(LEN(Count_table[[#This Row],[First]])=0,OFFSET(Count_table[[#This Row],[Range]],-1,0),"E"&amp;ROW(Count_table[[#This Row],[First]])&amp;":E"&amp;COUNTIFS(Count_table[[#All],[STC Number]],Count_table[[#This Row],[STC Number]],Count_table[[#All],[Fixed Make]],Count_table[[#This Row],[First]])+ROW(Count_table[[#This Row],[First]])-1)</f>
        <v>E21:E27</v>
      </c>
      <c r="I21" s="1" t="str">
        <f ca="1">IF(LEN(Count_table[[#This Row],[First]])&lt;&gt;0,Count_table[[#This Row],[First]]&amp;": "&amp;_xlfn.TEXTJOIN(", ",TRUE,INDIRECT(Count_table[[#This Row],[Range]])),"")</f>
        <v>Aerostar: 360, 400, PA-60-600 (Aerostar 600), PA-60-601 (Aerostar 601), PA-60-601P (Aerostar 601P), PA-60-602P (Aerostar 602P), PA-60-700P (Aerostar 700P)</v>
      </c>
      <c r="J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 spans="1:10" x14ac:dyDescent="0.25">
      <c r="A22" s="1" t="s">
        <v>20</v>
      </c>
      <c r="B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22" s="1" t="s">
        <v>430</v>
      </c>
      <c r="D22" s="1" t="str">
        <f>LEFT(Count_table[[#This Row],[Column1]],SEARCH("\",Count_table[[#This Row],[Column1]])-1)</f>
        <v>Aerostar Aircraft Corporation</v>
      </c>
      <c r="E22" s="1" t="str">
        <f>RIGHT(Count_table[[#This Row],[Column1]],LEN(Count_table[[#This Row],[Column1]])-SEARCH("\",Count_table[[#This Row],[Column1]]))</f>
        <v>400</v>
      </c>
      <c r="F22" s="1" t="str">
        <f>INDEX(Sheet1!A:D,MATCH(Count_table[[#This Row],[Make]],Sheet1!D:D,0),1)</f>
        <v>Aerostar</v>
      </c>
      <c r="G22" s="1" t="str">
        <f ca="1">IF(OR(Count_table[[#This Row],[STC Number]]&lt;&gt;OFFSET(Count_table[[#This Row],[STC Number]],-1,0),Count_table[[#This Row],[Fixed Make]]&lt;&gt;OFFSET(Count_table[[#This Row],[Fixed Make]],-1,0)),Count_table[[#This Row],[Fixed Make]],"")</f>
        <v/>
      </c>
      <c r="H22" s="1" t="str">
        <f ca="1">IF(LEN(Count_table[[#This Row],[First]])=0,OFFSET(Count_table[[#This Row],[Range]],-1,0),"E"&amp;ROW(Count_table[[#This Row],[First]])&amp;":E"&amp;COUNTIFS(Count_table[[#All],[STC Number]],Count_table[[#This Row],[STC Number]],Count_table[[#All],[Fixed Make]],Count_table[[#This Row],[First]])+ROW(Count_table[[#This Row],[First]])-1)</f>
        <v>E21:E27</v>
      </c>
      <c r="I22" s="1" t="str">
        <f ca="1">IF(LEN(Count_table[[#This Row],[First]])&lt;&gt;0,Count_table[[#This Row],[First]]&amp;": "&amp;_xlfn.TEXTJOIN(", ",TRUE,INDIRECT(Count_table[[#This Row],[Range]])),"")</f>
        <v/>
      </c>
      <c r="J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 spans="1:10" x14ac:dyDescent="0.25">
      <c r="A23" s="1" t="s">
        <v>20</v>
      </c>
      <c r="B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23" s="1" t="s">
        <v>431</v>
      </c>
      <c r="D23" s="1" t="str">
        <f>LEFT(Count_table[[#This Row],[Column1]],SEARCH("\",Count_table[[#This Row],[Column1]])-1)</f>
        <v>Aerostar Aircraft Corporation</v>
      </c>
      <c r="E23" s="1" t="str">
        <f>RIGHT(Count_table[[#This Row],[Column1]],LEN(Count_table[[#This Row],[Column1]])-SEARCH("\",Count_table[[#This Row],[Column1]]))</f>
        <v>PA-60-600 (Aerostar 600)</v>
      </c>
      <c r="F23" s="1" t="str">
        <f>INDEX(Sheet1!A:D,MATCH(Count_table[[#This Row],[Make]],Sheet1!D:D,0),1)</f>
        <v>Aerostar</v>
      </c>
      <c r="G23" s="1" t="str">
        <f ca="1">IF(OR(Count_table[[#This Row],[STC Number]]&lt;&gt;OFFSET(Count_table[[#This Row],[STC Number]],-1,0),Count_table[[#This Row],[Fixed Make]]&lt;&gt;OFFSET(Count_table[[#This Row],[Fixed Make]],-1,0)),Count_table[[#This Row],[Fixed Make]],"")</f>
        <v/>
      </c>
      <c r="H23" s="1" t="str">
        <f ca="1">IF(LEN(Count_table[[#This Row],[First]])=0,OFFSET(Count_table[[#This Row],[Range]],-1,0),"E"&amp;ROW(Count_table[[#This Row],[First]])&amp;":E"&amp;COUNTIFS(Count_table[[#All],[STC Number]],Count_table[[#This Row],[STC Number]],Count_table[[#All],[Fixed Make]],Count_table[[#This Row],[First]])+ROW(Count_table[[#This Row],[First]])-1)</f>
        <v>E21:E27</v>
      </c>
      <c r="I23" s="1" t="str">
        <f ca="1">IF(LEN(Count_table[[#This Row],[First]])&lt;&gt;0,Count_table[[#This Row],[First]]&amp;": "&amp;_xlfn.TEXTJOIN(", ",TRUE,INDIRECT(Count_table[[#This Row],[Range]])),"")</f>
        <v/>
      </c>
      <c r="J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 spans="1:10" x14ac:dyDescent="0.25">
      <c r="A24" s="1" t="s">
        <v>20</v>
      </c>
      <c r="B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24" s="1" t="s">
        <v>432</v>
      </c>
      <c r="D24" s="1" t="str">
        <f>LEFT(Count_table[[#This Row],[Column1]],SEARCH("\",Count_table[[#This Row],[Column1]])-1)</f>
        <v>Aerostar Aircraft Corporation</v>
      </c>
      <c r="E24" s="1" t="str">
        <f>RIGHT(Count_table[[#This Row],[Column1]],LEN(Count_table[[#This Row],[Column1]])-SEARCH("\",Count_table[[#This Row],[Column1]]))</f>
        <v>PA-60-601 (Aerostar 601)</v>
      </c>
      <c r="F24" s="1" t="str">
        <f>INDEX(Sheet1!A:D,MATCH(Count_table[[#This Row],[Make]],Sheet1!D:D,0),1)</f>
        <v>Aerostar</v>
      </c>
      <c r="G24" s="1" t="str">
        <f ca="1">IF(OR(Count_table[[#This Row],[STC Number]]&lt;&gt;OFFSET(Count_table[[#This Row],[STC Number]],-1,0),Count_table[[#This Row],[Fixed Make]]&lt;&gt;OFFSET(Count_table[[#This Row],[Fixed Make]],-1,0)),Count_table[[#This Row],[Fixed Make]],"")</f>
        <v/>
      </c>
      <c r="H24" s="1" t="str">
        <f ca="1">IF(LEN(Count_table[[#This Row],[First]])=0,OFFSET(Count_table[[#This Row],[Range]],-1,0),"E"&amp;ROW(Count_table[[#This Row],[First]])&amp;":E"&amp;COUNTIFS(Count_table[[#All],[STC Number]],Count_table[[#This Row],[STC Number]],Count_table[[#All],[Fixed Make]],Count_table[[#This Row],[First]])+ROW(Count_table[[#This Row],[First]])-1)</f>
        <v>E21:E27</v>
      </c>
      <c r="I24" s="1" t="str">
        <f ca="1">IF(LEN(Count_table[[#This Row],[First]])&lt;&gt;0,Count_table[[#This Row],[First]]&amp;": "&amp;_xlfn.TEXTJOIN(", ",TRUE,INDIRECT(Count_table[[#This Row],[Range]])),"")</f>
        <v/>
      </c>
      <c r="J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 spans="1:10" x14ac:dyDescent="0.25">
      <c r="A25" s="1" t="s">
        <v>20</v>
      </c>
      <c r="B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25" s="1" t="s">
        <v>433</v>
      </c>
      <c r="D25" s="1" t="str">
        <f>LEFT(Count_table[[#This Row],[Column1]],SEARCH("\",Count_table[[#This Row],[Column1]])-1)</f>
        <v>Aerostar Aircraft Corporation</v>
      </c>
      <c r="E25" s="1" t="str">
        <f>RIGHT(Count_table[[#This Row],[Column1]],LEN(Count_table[[#This Row],[Column1]])-SEARCH("\",Count_table[[#This Row],[Column1]]))</f>
        <v>PA-60-601P (Aerostar 601P)</v>
      </c>
      <c r="F25" s="1" t="str">
        <f>INDEX(Sheet1!A:D,MATCH(Count_table[[#This Row],[Make]],Sheet1!D:D,0),1)</f>
        <v>Aerostar</v>
      </c>
      <c r="G25" s="1" t="str">
        <f ca="1">IF(OR(Count_table[[#This Row],[STC Number]]&lt;&gt;OFFSET(Count_table[[#This Row],[STC Number]],-1,0),Count_table[[#This Row],[Fixed Make]]&lt;&gt;OFFSET(Count_table[[#This Row],[Fixed Make]],-1,0)),Count_table[[#This Row],[Fixed Make]],"")</f>
        <v/>
      </c>
      <c r="H25" s="1" t="str">
        <f ca="1">IF(LEN(Count_table[[#This Row],[First]])=0,OFFSET(Count_table[[#This Row],[Range]],-1,0),"E"&amp;ROW(Count_table[[#This Row],[First]])&amp;":E"&amp;COUNTIFS(Count_table[[#All],[STC Number]],Count_table[[#This Row],[STC Number]],Count_table[[#All],[Fixed Make]],Count_table[[#This Row],[First]])+ROW(Count_table[[#This Row],[First]])-1)</f>
        <v>E21:E27</v>
      </c>
      <c r="I25" s="1" t="str">
        <f ca="1">IF(LEN(Count_table[[#This Row],[First]])&lt;&gt;0,Count_table[[#This Row],[First]]&amp;": "&amp;_xlfn.TEXTJOIN(", ",TRUE,INDIRECT(Count_table[[#This Row],[Range]])),"")</f>
        <v/>
      </c>
      <c r="J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 spans="1:10" x14ac:dyDescent="0.25">
      <c r="A26" s="1" t="s">
        <v>20</v>
      </c>
      <c r="B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26" s="1" t="s">
        <v>434</v>
      </c>
      <c r="D26" s="1" t="str">
        <f>LEFT(Count_table[[#This Row],[Column1]],SEARCH("\",Count_table[[#This Row],[Column1]])-1)</f>
        <v>Aerostar Aircraft Corporation</v>
      </c>
      <c r="E26" s="1" t="str">
        <f>RIGHT(Count_table[[#This Row],[Column1]],LEN(Count_table[[#This Row],[Column1]])-SEARCH("\",Count_table[[#This Row],[Column1]]))</f>
        <v>PA-60-602P (Aerostar 602P)</v>
      </c>
      <c r="F26" s="1" t="str">
        <f>INDEX(Sheet1!A:D,MATCH(Count_table[[#This Row],[Make]],Sheet1!D:D,0),1)</f>
        <v>Aerostar</v>
      </c>
      <c r="G26" s="1" t="str">
        <f ca="1">IF(OR(Count_table[[#This Row],[STC Number]]&lt;&gt;OFFSET(Count_table[[#This Row],[STC Number]],-1,0),Count_table[[#This Row],[Fixed Make]]&lt;&gt;OFFSET(Count_table[[#This Row],[Fixed Make]],-1,0)),Count_table[[#This Row],[Fixed Make]],"")</f>
        <v/>
      </c>
      <c r="H26" s="1" t="str">
        <f ca="1">IF(LEN(Count_table[[#This Row],[First]])=0,OFFSET(Count_table[[#This Row],[Range]],-1,0),"E"&amp;ROW(Count_table[[#This Row],[First]])&amp;":E"&amp;COUNTIFS(Count_table[[#All],[STC Number]],Count_table[[#This Row],[STC Number]],Count_table[[#All],[Fixed Make]],Count_table[[#This Row],[First]])+ROW(Count_table[[#This Row],[First]])-1)</f>
        <v>E21:E27</v>
      </c>
      <c r="I26" s="1" t="str">
        <f ca="1">IF(LEN(Count_table[[#This Row],[First]])&lt;&gt;0,Count_table[[#This Row],[First]]&amp;": "&amp;_xlfn.TEXTJOIN(", ",TRUE,INDIRECT(Count_table[[#This Row],[Range]])),"")</f>
        <v/>
      </c>
      <c r="J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 spans="1:10" x14ac:dyDescent="0.25">
      <c r="A27" s="1" t="s">
        <v>20</v>
      </c>
      <c r="B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27" s="1" t="s">
        <v>435</v>
      </c>
      <c r="D27" s="1" t="str">
        <f>LEFT(Count_table[[#This Row],[Column1]],SEARCH("\",Count_table[[#This Row],[Column1]])-1)</f>
        <v>Aerostar Aircraft Corporation</v>
      </c>
      <c r="E27" s="1" t="str">
        <f>RIGHT(Count_table[[#This Row],[Column1]],LEN(Count_table[[#This Row],[Column1]])-SEARCH("\",Count_table[[#This Row],[Column1]]))</f>
        <v>PA-60-700P (Aerostar 700P)</v>
      </c>
      <c r="F27" s="1" t="str">
        <f>INDEX(Sheet1!A:D,MATCH(Count_table[[#This Row],[Make]],Sheet1!D:D,0),1)</f>
        <v>Aerostar</v>
      </c>
      <c r="G27" s="1" t="str">
        <f ca="1">IF(OR(Count_table[[#This Row],[STC Number]]&lt;&gt;OFFSET(Count_table[[#This Row],[STC Number]],-1,0),Count_table[[#This Row],[Fixed Make]]&lt;&gt;OFFSET(Count_table[[#This Row],[Fixed Make]],-1,0)),Count_table[[#This Row],[Fixed Make]],"")</f>
        <v/>
      </c>
      <c r="H27" s="1" t="str">
        <f ca="1">IF(LEN(Count_table[[#This Row],[First]])=0,OFFSET(Count_table[[#This Row],[Range]],-1,0),"E"&amp;ROW(Count_table[[#This Row],[First]])&amp;":E"&amp;COUNTIFS(Count_table[[#All],[STC Number]],Count_table[[#This Row],[STC Number]],Count_table[[#All],[Fixed Make]],Count_table[[#This Row],[First]])+ROW(Count_table[[#This Row],[First]])-1)</f>
        <v>E21:E27</v>
      </c>
      <c r="I27" s="1" t="str">
        <f ca="1">IF(LEN(Count_table[[#This Row],[First]])&lt;&gt;0,Count_table[[#This Row],[First]]&amp;": "&amp;_xlfn.TEXTJOIN(", ",TRUE,INDIRECT(Count_table[[#This Row],[Range]])),"")</f>
        <v/>
      </c>
      <c r="J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 spans="1:10" x14ac:dyDescent="0.25">
      <c r="A28" s="1" t="s">
        <v>20</v>
      </c>
      <c r="B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28" s="1" t="s">
        <v>436</v>
      </c>
      <c r="D28" s="1" t="str">
        <f>LEFT(Count_table[[#This Row],[Column1]],SEARCH("\",Count_table[[#This Row],[Column1]])-1)</f>
        <v>Alexandria Aircraft, LLC</v>
      </c>
      <c r="E28" s="1" t="str">
        <f>RIGHT(Count_table[[#This Row],[Column1]],LEN(Count_table[[#This Row],[Column1]])-SEARCH("\",Count_table[[#This Row],[Column1]]))</f>
        <v>14-19-2</v>
      </c>
      <c r="F28" s="1" t="str">
        <f>INDEX(Sheet1!A:D,MATCH(Count_table[[#This Row],[Make]],Sheet1!D:D,0),1)</f>
        <v>Alexandria Aircraft</v>
      </c>
      <c r="G28" s="1" t="str">
        <f ca="1">IF(OR(Count_table[[#This Row],[STC Number]]&lt;&gt;OFFSET(Count_table[[#This Row],[STC Number]],-1,0),Count_table[[#This Row],[Fixed Make]]&lt;&gt;OFFSET(Count_table[[#This Row],[Fixed Make]],-1,0)),Count_table[[#This Row],[Fixed Make]],"")</f>
        <v>Alexandria Aircraft</v>
      </c>
      <c r="H28" s="1" t="str">
        <f ca="1">IF(LEN(Count_table[[#This Row],[First]])=0,OFFSET(Count_table[[#This Row],[Range]],-1,0),"E"&amp;ROW(Count_table[[#This Row],[First]])&amp;":E"&amp;COUNTIFS(Count_table[[#All],[STC Number]],Count_table[[#This Row],[STC Number]],Count_table[[#All],[Fixed Make]],Count_table[[#This Row],[First]])+ROW(Count_table[[#This Row],[First]])-1)</f>
        <v>E28:E37</v>
      </c>
      <c r="I28" s="1" t="str">
        <f ca="1">IF(LEN(Count_table[[#This Row],[First]])&lt;&gt;0,Count_table[[#This Row],[First]]&amp;": "&amp;_xlfn.TEXTJOIN(", ",TRUE,INDIRECT(Count_table[[#This Row],[Range]])),"")</f>
        <v>Alexandria Aircraft: 14-19-2, 14-19-3, 14-19-3A, 14-19, 17-30, 17-30A, 17-31, 17-31A, 17-31ATC, 17-31TC</v>
      </c>
      <c r="J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 spans="1:10" x14ac:dyDescent="0.25">
      <c r="A29" s="1" t="s">
        <v>20</v>
      </c>
      <c r="B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29" s="1" t="s">
        <v>437</v>
      </c>
      <c r="D29" s="1" t="str">
        <f>LEFT(Count_table[[#This Row],[Column1]],SEARCH("\",Count_table[[#This Row],[Column1]])-1)</f>
        <v>Alexandria Aircraft, LLC</v>
      </c>
      <c r="E29" s="1" t="str">
        <f>RIGHT(Count_table[[#This Row],[Column1]],LEN(Count_table[[#This Row],[Column1]])-SEARCH("\",Count_table[[#This Row],[Column1]]))</f>
        <v>14-19-3</v>
      </c>
      <c r="F29" s="1" t="str">
        <f>INDEX(Sheet1!A:D,MATCH(Count_table[[#This Row],[Make]],Sheet1!D:D,0),1)</f>
        <v>Alexandria Aircraft</v>
      </c>
      <c r="G29" s="1" t="str">
        <f ca="1">IF(OR(Count_table[[#This Row],[STC Number]]&lt;&gt;OFFSET(Count_table[[#This Row],[STC Number]],-1,0),Count_table[[#This Row],[Fixed Make]]&lt;&gt;OFFSET(Count_table[[#This Row],[Fixed Make]],-1,0)),Count_table[[#This Row],[Fixed Make]],"")</f>
        <v/>
      </c>
      <c r="H29" s="1" t="str">
        <f ca="1">IF(LEN(Count_table[[#This Row],[First]])=0,OFFSET(Count_table[[#This Row],[Range]],-1,0),"E"&amp;ROW(Count_table[[#This Row],[First]])&amp;":E"&amp;COUNTIFS(Count_table[[#All],[STC Number]],Count_table[[#This Row],[STC Number]],Count_table[[#All],[Fixed Make]],Count_table[[#This Row],[First]])+ROW(Count_table[[#This Row],[First]])-1)</f>
        <v>E28:E37</v>
      </c>
      <c r="I29" s="1" t="str">
        <f ca="1">IF(LEN(Count_table[[#This Row],[First]])&lt;&gt;0,Count_table[[#This Row],[First]]&amp;": "&amp;_xlfn.TEXTJOIN(", ",TRUE,INDIRECT(Count_table[[#This Row],[Range]])),"")</f>
        <v/>
      </c>
      <c r="J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 spans="1:10" x14ac:dyDescent="0.25">
      <c r="A30" s="1" t="s">
        <v>20</v>
      </c>
      <c r="B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30" s="1" t="s">
        <v>438</v>
      </c>
      <c r="D30" s="1" t="str">
        <f>LEFT(Count_table[[#This Row],[Column1]],SEARCH("\",Count_table[[#This Row],[Column1]])-1)</f>
        <v>Alexandria Aircraft, LLC</v>
      </c>
      <c r="E30" s="1" t="str">
        <f>RIGHT(Count_table[[#This Row],[Column1]],LEN(Count_table[[#This Row],[Column1]])-SEARCH("\",Count_table[[#This Row],[Column1]]))</f>
        <v>14-19-3A</v>
      </c>
      <c r="F30" s="1" t="str">
        <f>INDEX(Sheet1!A:D,MATCH(Count_table[[#This Row],[Make]],Sheet1!D:D,0),1)</f>
        <v>Alexandria Aircraft</v>
      </c>
      <c r="G30" s="1" t="str">
        <f ca="1">IF(OR(Count_table[[#This Row],[STC Number]]&lt;&gt;OFFSET(Count_table[[#This Row],[STC Number]],-1,0),Count_table[[#This Row],[Fixed Make]]&lt;&gt;OFFSET(Count_table[[#This Row],[Fixed Make]],-1,0)),Count_table[[#This Row],[Fixed Make]],"")</f>
        <v/>
      </c>
      <c r="H30" s="1" t="str">
        <f ca="1">IF(LEN(Count_table[[#This Row],[First]])=0,OFFSET(Count_table[[#This Row],[Range]],-1,0),"E"&amp;ROW(Count_table[[#This Row],[First]])&amp;":E"&amp;COUNTIFS(Count_table[[#All],[STC Number]],Count_table[[#This Row],[STC Number]],Count_table[[#All],[Fixed Make]],Count_table[[#This Row],[First]])+ROW(Count_table[[#This Row],[First]])-1)</f>
        <v>E28:E37</v>
      </c>
      <c r="I30" s="1" t="str">
        <f ca="1">IF(LEN(Count_table[[#This Row],[First]])&lt;&gt;0,Count_table[[#This Row],[First]]&amp;": "&amp;_xlfn.TEXTJOIN(", ",TRUE,INDIRECT(Count_table[[#This Row],[Range]])),"")</f>
        <v/>
      </c>
      <c r="J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 spans="1:10" x14ac:dyDescent="0.25">
      <c r="A31" s="1" t="s">
        <v>20</v>
      </c>
      <c r="B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31" s="1" t="s">
        <v>439</v>
      </c>
      <c r="D31" s="1" t="str">
        <f>LEFT(Count_table[[#This Row],[Column1]],SEARCH("\",Count_table[[#This Row],[Column1]])-1)</f>
        <v>Alexandria Aircraft, LLC</v>
      </c>
      <c r="E31" s="1" t="str">
        <f>RIGHT(Count_table[[#This Row],[Column1]],LEN(Count_table[[#This Row],[Column1]])-SEARCH("\",Count_table[[#This Row],[Column1]]))</f>
        <v>14-19</v>
      </c>
      <c r="F31" s="1" t="str">
        <f>INDEX(Sheet1!A:D,MATCH(Count_table[[#This Row],[Make]],Sheet1!D:D,0),1)</f>
        <v>Alexandria Aircraft</v>
      </c>
      <c r="G31" s="1" t="str">
        <f ca="1">IF(OR(Count_table[[#This Row],[STC Number]]&lt;&gt;OFFSET(Count_table[[#This Row],[STC Number]],-1,0),Count_table[[#This Row],[Fixed Make]]&lt;&gt;OFFSET(Count_table[[#This Row],[Fixed Make]],-1,0)),Count_table[[#This Row],[Fixed Make]],"")</f>
        <v/>
      </c>
      <c r="H31" s="1" t="str">
        <f ca="1">IF(LEN(Count_table[[#This Row],[First]])=0,OFFSET(Count_table[[#This Row],[Range]],-1,0),"E"&amp;ROW(Count_table[[#This Row],[First]])&amp;":E"&amp;COUNTIFS(Count_table[[#All],[STC Number]],Count_table[[#This Row],[STC Number]],Count_table[[#All],[Fixed Make]],Count_table[[#This Row],[First]])+ROW(Count_table[[#This Row],[First]])-1)</f>
        <v>E28:E37</v>
      </c>
      <c r="I31" s="1" t="str">
        <f ca="1">IF(LEN(Count_table[[#This Row],[First]])&lt;&gt;0,Count_table[[#This Row],[First]]&amp;": "&amp;_xlfn.TEXTJOIN(", ",TRUE,INDIRECT(Count_table[[#This Row],[Range]])),"")</f>
        <v/>
      </c>
      <c r="J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 spans="1:10" x14ac:dyDescent="0.25">
      <c r="A32" s="1" t="s">
        <v>20</v>
      </c>
      <c r="B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32" s="1" t="s">
        <v>440</v>
      </c>
      <c r="D32" s="1" t="str">
        <f>LEFT(Count_table[[#This Row],[Column1]],SEARCH("\",Count_table[[#This Row],[Column1]])-1)</f>
        <v>AlexandriaAircraft, LLC</v>
      </c>
      <c r="E32" s="1" t="str">
        <f>RIGHT(Count_table[[#This Row],[Column1]],LEN(Count_table[[#This Row],[Column1]])-SEARCH("\",Count_table[[#This Row],[Column1]]))</f>
        <v>17-30</v>
      </c>
      <c r="F32" s="1" t="str">
        <f>INDEX(Sheet1!A:D,MATCH(Count_table[[#This Row],[Make]],Sheet1!D:D,0),1)</f>
        <v>Alexandria Aircraft</v>
      </c>
      <c r="G32" s="1" t="str">
        <f ca="1">IF(OR(Count_table[[#This Row],[STC Number]]&lt;&gt;OFFSET(Count_table[[#This Row],[STC Number]],-1,0),Count_table[[#This Row],[Fixed Make]]&lt;&gt;OFFSET(Count_table[[#This Row],[Fixed Make]],-1,0)),Count_table[[#This Row],[Fixed Make]],"")</f>
        <v/>
      </c>
      <c r="H32" s="1" t="str">
        <f ca="1">IF(LEN(Count_table[[#This Row],[First]])=0,OFFSET(Count_table[[#This Row],[Range]],-1,0),"E"&amp;ROW(Count_table[[#This Row],[First]])&amp;":E"&amp;COUNTIFS(Count_table[[#All],[STC Number]],Count_table[[#This Row],[STC Number]],Count_table[[#All],[Fixed Make]],Count_table[[#This Row],[First]])+ROW(Count_table[[#This Row],[First]])-1)</f>
        <v>E28:E37</v>
      </c>
      <c r="I32" s="1" t="str">
        <f ca="1">IF(LEN(Count_table[[#This Row],[First]])&lt;&gt;0,Count_table[[#This Row],[First]]&amp;": "&amp;_xlfn.TEXTJOIN(", ",TRUE,INDIRECT(Count_table[[#This Row],[Range]])),"")</f>
        <v/>
      </c>
      <c r="J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 spans="1:10" x14ac:dyDescent="0.25">
      <c r="A33" s="1" t="s">
        <v>20</v>
      </c>
      <c r="B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33" s="1" t="s">
        <v>441</v>
      </c>
      <c r="D33" s="1" t="str">
        <f>LEFT(Count_table[[#This Row],[Column1]],SEARCH("\",Count_table[[#This Row],[Column1]])-1)</f>
        <v>Alexandria Aircraft, LLC</v>
      </c>
      <c r="E33" s="1" t="str">
        <f>RIGHT(Count_table[[#This Row],[Column1]],LEN(Count_table[[#This Row],[Column1]])-SEARCH("\",Count_table[[#This Row],[Column1]]))</f>
        <v>17-30A</v>
      </c>
      <c r="F33" s="1" t="str">
        <f>INDEX(Sheet1!A:D,MATCH(Count_table[[#This Row],[Make]],Sheet1!D:D,0),1)</f>
        <v>Alexandria Aircraft</v>
      </c>
      <c r="G33" s="1" t="str">
        <f ca="1">IF(OR(Count_table[[#This Row],[STC Number]]&lt;&gt;OFFSET(Count_table[[#This Row],[STC Number]],-1,0),Count_table[[#This Row],[Fixed Make]]&lt;&gt;OFFSET(Count_table[[#This Row],[Fixed Make]],-1,0)),Count_table[[#This Row],[Fixed Make]],"")</f>
        <v/>
      </c>
      <c r="H33" s="1" t="str">
        <f ca="1">IF(LEN(Count_table[[#This Row],[First]])=0,OFFSET(Count_table[[#This Row],[Range]],-1,0),"E"&amp;ROW(Count_table[[#This Row],[First]])&amp;":E"&amp;COUNTIFS(Count_table[[#All],[STC Number]],Count_table[[#This Row],[STC Number]],Count_table[[#All],[Fixed Make]],Count_table[[#This Row],[First]])+ROW(Count_table[[#This Row],[First]])-1)</f>
        <v>E28:E37</v>
      </c>
      <c r="I33" s="1" t="str">
        <f ca="1">IF(LEN(Count_table[[#This Row],[First]])&lt;&gt;0,Count_table[[#This Row],[First]]&amp;": "&amp;_xlfn.TEXTJOIN(", ",TRUE,INDIRECT(Count_table[[#This Row],[Range]])),"")</f>
        <v/>
      </c>
      <c r="J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 spans="1:10" x14ac:dyDescent="0.25">
      <c r="A34" s="1" t="s">
        <v>20</v>
      </c>
      <c r="B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34" s="1" t="s">
        <v>442</v>
      </c>
      <c r="D34" s="1" t="str">
        <f>LEFT(Count_table[[#This Row],[Column1]],SEARCH("\",Count_table[[#This Row],[Column1]])-1)</f>
        <v>Alexandria Aircraft, LLC</v>
      </c>
      <c r="E34" s="1" t="str">
        <f>RIGHT(Count_table[[#This Row],[Column1]],LEN(Count_table[[#This Row],[Column1]])-SEARCH("\",Count_table[[#This Row],[Column1]]))</f>
        <v>17-31</v>
      </c>
      <c r="F34" s="1" t="str">
        <f>INDEX(Sheet1!A:D,MATCH(Count_table[[#This Row],[Make]],Sheet1!D:D,0),1)</f>
        <v>Alexandria Aircraft</v>
      </c>
      <c r="G34" s="1" t="str">
        <f ca="1">IF(OR(Count_table[[#This Row],[STC Number]]&lt;&gt;OFFSET(Count_table[[#This Row],[STC Number]],-1,0),Count_table[[#This Row],[Fixed Make]]&lt;&gt;OFFSET(Count_table[[#This Row],[Fixed Make]],-1,0)),Count_table[[#This Row],[Fixed Make]],"")</f>
        <v/>
      </c>
      <c r="H34" s="1" t="str">
        <f ca="1">IF(LEN(Count_table[[#This Row],[First]])=0,OFFSET(Count_table[[#This Row],[Range]],-1,0),"E"&amp;ROW(Count_table[[#This Row],[First]])&amp;":E"&amp;COUNTIFS(Count_table[[#All],[STC Number]],Count_table[[#This Row],[STC Number]],Count_table[[#All],[Fixed Make]],Count_table[[#This Row],[First]])+ROW(Count_table[[#This Row],[First]])-1)</f>
        <v>E28:E37</v>
      </c>
      <c r="I34" s="1" t="str">
        <f ca="1">IF(LEN(Count_table[[#This Row],[First]])&lt;&gt;0,Count_table[[#This Row],[First]]&amp;": "&amp;_xlfn.TEXTJOIN(", ",TRUE,INDIRECT(Count_table[[#This Row],[Range]])),"")</f>
        <v/>
      </c>
      <c r="J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 spans="1:10" x14ac:dyDescent="0.25">
      <c r="A35" s="1" t="s">
        <v>20</v>
      </c>
      <c r="B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35" s="1" t="s">
        <v>443</v>
      </c>
      <c r="D35" s="1" t="str">
        <f>LEFT(Count_table[[#This Row],[Column1]],SEARCH("\",Count_table[[#This Row],[Column1]])-1)</f>
        <v>Alexandria Aircraft, LLC</v>
      </c>
      <c r="E35" s="1" t="str">
        <f>RIGHT(Count_table[[#This Row],[Column1]],LEN(Count_table[[#This Row],[Column1]])-SEARCH("\",Count_table[[#This Row],[Column1]]))</f>
        <v>17-31A</v>
      </c>
      <c r="F35" s="1" t="str">
        <f>INDEX(Sheet1!A:D,MATCH(Count_table[[#This Row],[Make]],Sheet1!D:D,0),1)</f>
        <v>Alexandria Aircraft</v>
      </c>
      <c r="G35" s="1" t="str">
        <f ca="1">IF(OR(Count_table[[#This Row],[STC Number]]&lt;&gt;OFFSET(Count_table[[#This Row],[STC Number]],-1,0),Count_table[[#This Row],[Fixed Make]]&lt;&gt;OFFSET(Count_table[[#This Row],[Fixed Make]],-1,0)),Count_table[[#This Row],[Fixed Make]],"")</f>
        <v/>
      </c>
      <c r="H35" s="1" t="str">
        <f ca="1">IF(LEN(Count_table[[#This Row],[First]])=0,OFFSET(Count_table[[#This Row],[Range]],-1,0),"E"&amp;ROW(Count_table[[#This Row],[First]])&amp;":E"&amp;COUNTIFS(Count_table[[#All],[STC Number]],Count_table[[#This Row],[STC Number]],Count_table[[#All],[Fixed Make]],Count_table[[#This Row],[First]])+ROW(Count_table[[#This Row],[First]])-1)</f>
        <v>E28:E37</v>
      </c>
      <c r="I35" s="1" t="str">
        <f ca="1">IF(LEN(Count_table[[#This Row],[First]])&lt;&gt;0,Count_table[[#This Row],[First]]&amp;": "&amp;_xlfn.TEXTJOIN(", ",TRUE,INDIRECT(Count_table[[#This Row],[Range]])),"")</f>
        <v/>
      </c>
      <c r="J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 spans="1:10" x14ac:dyDescent="0.25">
      <c r="A36" s="1" t="s">
        <v>20</v>
      </c>
      <c r="B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36" s="1" t="s">
        <v>444</v>
      </c>
      <c r="D36" s="1" t="str">
        <f>LEFT(Count_table[[#This Row],[Column1]],SEARCH("\",Count_table[[#This Row],[Column1]])-1)</f>
        <v>Alexandria Aircraft, LLC</v>
      </c>
      <c r="E36" s="1" t="str">
        <f>RIGHT(Count_table[[#This Row],[Column1]],LEN(Count_table[[#This Row],[Column1]])-SEARCH("\",Count_table[[#This Row],[Column1]]))</f>
        <v>17-31ATC</v>
      </c>
      <c r="F36" s="1" t="str">
        <f>INDEX(Sheet1!A:D,MATCH(Count_table[[#This Row],[Make]],Sheet1!D:D,0),1)</f>
        <v>Alexandria Aircraft</v>
      </c>
      <c r="G36" s="1" t="str">
        <f ca="1">IF(OR(Count_table[[#This Row],[STC Number]]&lt;&gt;OFFSET(Count_table[[#This Row],[STC Number]],-1,0),Count_table[[#This Row],[Fixed Make]]&lt;&gt;OFFSET(Count_table[[#This Row],[Fixed Make]],-1,0)),Count_table[[#This Row],[Fixed Make]],"")</f>
        <v/>
      </c>
      <c r="H36" s="1" t="str">
        <f ca="1">IF(LEN(Count_table[[#This Row],[First]])=0,OFFSET(Count_table[[#This Row],[Range]],-1,0),"E"&amp;ROW(Count_table[[#This Row],[First]])&amp;":E"&amp;COUNTIFS(Count_table[[#All],[STC Number]],Count_table[[#This Row],[STC Number]],Count_table[[#All],[Fixed Make]],Count_table[[#This Row],[First]])+ROW(Count_table[[#This Row],[First]])-1)</f>
        <v>E28:E37</v>
      </c>
      <c r="I36" s="1" t="str">
        <f ca="1">IF(LEN(Count_table[[#This Row],[First]])&lt;&gt;0,Count_table[[#This Row],[First]]&amp;": "&amp;_xlfn.TEXTJOIN(", ",TRUE,INDIRECT(Count_table[[#This Row],[Range]])),"")</f>
        <v/>
      </c>
      <c r="J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 spans="1:10" x14ac:dyDescent="0.25">
      <c r="A37" s="1" t="s">
        <v>20</v>
      </c>
      <c r="B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37" s="1" t="s">
        <v>445</v>
      </c>
      <c r="D37" s="1" t="str">
        <f>LEFT(Count_table[[#This Row],[Column1]],SEARCH("\",Count_table[[#This Row],[Column1]])-1)</f>
        <v>Alexandria Aircraft, LLC</v>
      </c>
      <c r="E37" s="1" t="str">
        <f>RIGHT(Count_table[[#This Row],[Column1]],LEN(Count_table[[#This Row],[Column1]])-SEARCH("\",Count_table[[#This Row],[Column1]]))</f>
        <v>17-31TC</v>
      </c>
      <c r="F37" s="1" t="str">
        <f>INDEX(Sheet1!A:D,MATCH(Count_table[[#This Row],[Make]],Sheet1!D:D,0),1)</f>
        <v>Alexandria Aircraft</v>
      </c>
      <c r="G37" s="1" t="str">
        <f ca="1">IF(OR(Count_table[[#This Row],[STC Number]]&lt;&gt;OFFSET(Count_table[[#This Row],[STC Number]],-1,0),Count_table[[#This Row],[Fixed Make]]&lt;&gt;OFFSET(Count_table[[#This Row],[Fixed Make]],-1,0)),Count_table[[#This Row],[Fixed Make]],"")</f>
        <v/>
      </c>
      <c r="H37" s="1" t="str">
        <f ca="1">IF(LEN(Count_table[[#This Row],[First]])=0,OFFSET(Count_table[[#This Row],[Range]],-1,0),"E"&amp;ROW(Count_table[[#This Row],[First]])&amp;":E"&amp;COUNTIFS(Count_table[[#All],[STC Number]],Count_table[[#This Row],[STC Number]],Count_table[[#All],[Fixed Make]],Count_table[[#This Row],[First]])+ROW(Count_table[[#This Row],[First]])-1)</f>
        <v>E28:E37</v>
      </c>
      <c r="I37" s="1" t="str">
        <f ca="1">IF(LEN(Count_table[[#This Row],[First]])&lt;&gt;0,Count_table[[#This Row],[First]]&amp;": "&amp;_xlfn.TEXTJOIN(", ",TRUE,INDIRECT(Count_table[[#This Row],[Range]])),"")</f>
        <v/>
      </c>
      <c r="J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 spans="1:10" x14ac:dyDescent="0.25">
      <c r="A38" s="1" t="s">
        <v>20</v>
      </c>
      <c r="B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38" s="1" t="s">
        <v>446</v>
      </c>
      <c r="D38" s="1" t="str">
        <f>LEFT(Count_table[[#This Row],[Column1]],SEARCH("\",Count_table[[#This Row],[Column1]])-1)</f>
        <v>American Champion Aircraft Corp.</v>
      </c>
      <c r="E38" s="1" t="str">
        <f>RIGHT(Count_table[[#This Row],[Column1]],LEN(Count_table[[#This Row],[Column1]])-SEARCH("\",Count_table[[#This Row],[Column1]]))</f>
        <v>8GCBC</v>
      </c>
      <c r="F38" s="1" t="str">
        <f>INDEX(Sheet1!A:D,MATCH(Count_table[[#This Row],[Make]],Sheet1!D:D,0),1)</f>
        <v>American Champion</v>
      </c>
      <c r="G38" s="1" t="str">
        <f ca="1">IF(OR(Count_table[[#This Row],[STC Number]]&lt;&gt;OFFSET(Count_table[[#This Row],[STC Number]],-1,0),Count_table[[#This Row],[Fixed Make]]&lt;&gt;OFFSET(Count_table[[#This Row],[Fixed Make]],-1,0)),Count_table[[#This Row],[Fixed Make]],"")</f>
        <v>American Champion</v>
      </c>
      <c r="H38" s="1" t="str">
        <f ca="1">IF(LEN(Count_table[[#This Row],[First]])=0,OFFSET(Count_table[[#This Row],[Range]],-1,0),"E"&amp;ROW(Count_table[[#This Row],[First]])&amp;":E"&amp;COUNTIFS(Count_table[[#All],[STC Number]],Count_table[[#This Row],[STC Number]],Count_table[[#All],[Fixed Make]],Count_table[[#This Row],[First]])+ROW(Count_table[[#This Row],[First]])-1)</f>
        <v>E38:E39</v>
      </c>
      <c r="I38" s="1" t="str">
        <f ca="1">IF(LEN(Count_table[[#This Row],[First]])&lt;&gt;0,Count_table[[#This Row],[First]]&amp;": "&amp;_xlfn.TEXTJOIN(", ",TRUE,INDIRECT(Count_table[[#This Row],[Range]])),"")</f>
        <v>American Champion: 8GCBC, 8KCAB</v>
      </c>
      <c r="J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 spans="1:10" x14ac:dyDescent="0.25">
      <c r="A39" s="1" t="s">
        <v>20</v>
      </c>
      <c r="B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39" s="1" t="s">
        <v>447</v>
      </c>
      <c r="D39" s="1" t="str">
        <f>LEFT(Count_table[[#This Row],[Column1]],SEARCH("\",Count_table[[#This Row],[Column1]])-1)</f>
        <v>American Champion Aircraft Corp.</v>
      </c>
      <c r="E39" s="1" t="str">
        <f>RIGHT(Count_table[[#This Row],[Column1]],LEN(Count_table[[#This Row],[Column1]])-SEARCH("\",Count_table[[#This Row],[Column1]]))</f>
        <v>8KCAB</v>
      </c>
      <c r="F39" s="1" t="str">
        <f>INDEX(Sheet1!A:D,MATCH(Count_table[[#This Row],[Make]],Sheet1!D:D,0),1)</f>
        <v>American Champion</v>
      </c>
      <c r="G39" s="1" t="str">
        <f ca="1">IF(OR(Count_table[[#This Row],[STC Number]]&lt;&gt;OFFSET(Count_table[[#This Row],[STC Number]],-1,0),Count_table[[#This Row],[Fixed Make]]&lt;&gt;OFFSET(Count_table[[#This Row],[Fixed Make]],-1,0)),Count_table[[#This Row],[Fixed Make]],"")</f>
        <v/>
      </c>
      <c r="H39" s="1" t="str">
        <f ca="1">IF(LEN(Count_table[[#This Row],[First]])=0,OFFSET(Count_table[[#This Row],[Range]],-1,0),"E"&amp;ROW(Count_table[[#This Row],[First]])&amp;":E"&amp;COUNTIFS(Count_table[[#All],[STC Number]],Count_table[[#This Row],[STC Number]],Count_table[[#All],[Fixed Make]],Count_table[[#This Row],[First]])+ROW(Count_table[[#This Row],[First]])-1)</f>
        <v>E38:E39</v>
      </c>
      <c r="I39" s="1" t="str">
        <f ca="1">IF(LEN(Count_table[[#This Row],[First]])&lt;&gt;0,Count_table[[#This Row],[First]]&amp;": "&amp;_xlfn.TEXTJOIN(", ",TRUE,INDIRECT(Count_table[[#This Row],[Range]])),"")</f>
        <v/>
      </c>
      <c r="J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 spans="1:10" x14ac:dyDescent="0.25">
      <c r="A40" s="1" t="s">
        <v>20</v>
      </c>
      <c r="B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40" s="1" t="s">
        <v>448</v>
      </c>
      <c r="D40" s="1" t="str">
        <f>LEFT(Count_table[[#This Row],[Column1]],SEARCH("\",Count_table[[#This Row],[Column1]])-1)</f>
        <v>APEX Aircraft</v>
      </c>
      <c r="E40" s="1" t="str">
        <f>RIGHT(Count_table[[#This Row],[Column1]],LEN(Count_table[[#This Row],[Column1]])-SEARCH("\",Count_table[[#This Row],[Column1]]))</f>
        <v>CAP 10 B</v>
      </c>
      <c r="F40" s="1" t="str">
        <f>INDEX(Sheet1!A:D,MATCH(Count_table[[#This Row],[Make]],Sheet1!D:D,0),1)</f>
        <v>APEX</v>
      </c>
      <c r="G40" s="1" t="str">
        <f ca="1">IF(OR(Count_table[[#This Row],[STC Number]]&lt;&gt;OFFSET(Count_table[[#This Row],[STC Number]],-1,0),Count_table[[#This Row],[Fixed Make]]&lt;&gt;OFFSET(Count_table[[#This Row],[Fixed Make]],-1,0)),Count_table[[#This Row],[Fixed Make]],"")</f>
        <v>APEX</v>
      </c>
      <c r="H40" s="1" t="str">
        <f ca="1">IF(LEN(Count_table[[#This Row],[First]])=0,OFFSET(Count_table[[#This Row],[Range]],-1,0),"E"&amp;ROW(Count_table[[#This Row],[First]])&amp;":E"&amp;COUNTIFS(Count_table[[#All],[STC Number]],Count_table[[#This Row],[STC Number]],Count_table[[#All],[Fixed Make]],Count_table[[#This Row],[First]])+ROW(Count_table[[#This Row],[First]])-1)</f>
        <v>E40:E40</v>
      </c>
      <c r="I40" s="1" t="str">
        <f ca="1">IF(LEN(Count_table[[#This Row],[First]])&lt;&gt;0,Count_table[[#This Row],[First]]&amp;": "&amp;_xlfn.TEXTJOIN(", ",TRUE,INDIRECT(Count_table[[#This Row],[Range]])),"")</f>
        <v>APEX: CAP 10 B</v>
      </c>
      <c r="J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 spans="1:10" x14ac:dyDescent="0.25">
      <c r="A41" s="1" t="s">
        <v>20</v>
      </c>
      <c r="B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41" s="1" t="s">
        <v>449</v>
      </c>
      <c r="D41" s="1" t="str">
        <f>LEFT(Count_table[[#This Row],[Column1]],SEARCH("\",Count_table[[#This Row],[Column1]])-1)</f>
        <v>B-N Group Ltd.</v>
      </c>
      <c r="E41" s="1" t="str">
        <f>RIGHT(Count_table[[#This Row],[Column1]],LEN(Count_table[[#This Row],[Column1]])-SEARCH("\",Count_table[[#This Row],[Column1]]))</f>
        <v>BN2A MK. III-2</v>
      </c>
      <c r="F41" s="1" t="str">
        <f>INDEX(Sheet1!A:D,MATCH(Count_table[[#This Row],[Make]],Sheet1!D:D,0),1)</f>
        <v>B-N</v>
      </c>
      <c r="G41" s="1" t="str">
        <f ca="1">IF(OR(Count_table[[#This Row],[STC Number]]&lt;&gt;OFFSET(Count_table[[#This Row],[STC Number]],-1,0),Count_table[[#This Row],[Fixed Make]]&lt;&gt;OFFSET(Count_table[[#This Row],[Fixed Make]],-1,0)),Count_table[[#This Row],[Fixed Make]],"")</f>
        <v>B-N</v>
      </c>
      <c r="H41" s="1" t="str">
        <f ca="1">IF(LEN(Count_table[[#This Row],[First]])=0,OFFSET(Count_table[[#This Row],[Range]],-1,0),"E"&amp;ROW(Count_table[[#This Row],[First]])&amp;":E"&amp;COUNTIFS(Count_table[[#All],[STC Number]],Count_table[[#This Row],[STC Number]],Count_table[[#All],[Fixed Make]],Count_table[[#This Row],[First]])+ROW(Count_table[[#This Row],[First]])-1)</f>
        <v>E41:E43</v>
      </c>
      <c r="I41" s="1" t="str">
        <f ca="1">IF(LEN(Count_table[[#This Row],[First]])&lt;&gt;0,Count_table[[#This Row],[First]]&amp;": "&amp;_xlfn.TEXTJOIN(", ",TRUE,INDIRECT(Count_table[[#This Row],[Range]])),"")</f>
        <v>B-N: BN2A MK. III-2, BN2A MK. III-3, BN2A MK. III</v>
      </c>
      <c r="J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 spans="1:10" x14ac:dyDescent="0.25">
      <c r="A42" s="1" t="s">
        <v>20</v>
      </c>
      <c r="B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42" s="1" t="s">
        <v>450</v>
      </c>
      <c r="D42" s="1" t="str">
        <f>LEFT(Count_table[[#This Row],[Column1]],SEARCH("\",Count_table[[#This Row],[Column1]])-1)</f>
        <v>B-N Group Ltd.</v>
      </c>
      <c r="E42" s="1" t="str">
        <f>RIGHT(Count_table[[#This Row],[Column1]],LEN(Count_table[[#This Row],[Column1]])-SEARCH("\",Count_table[[#This Row],[Column1]]))</f>
        <v>BN2A MK. III-3</v>
      </c>
      <c r="F42" s="1" t="str">
        <f>INDEX(Sheet1!A:D,MATCH(Count_table[[#This Row],[Make]],Sheet1!D:D,0),1)</f>
        <v>B-N</v>
      </c>
      <c r="G42" s="1" t="str">
        <f ca="1">IF(OR(Count_table[[#This Row],[STC Number]]&lt;&gt;OFFSET(Count_table[[#This Row],[STC Number]],-1,0),Count_table[[#This Row],[Fixed Make]]&lt;&gt;OFFSET(Count_table[[#This Row],[Fixed Make]],-1,0)),Count_table[[#This Row],[Fixed Make]],"")</f>
        <v/>
      </c>
      <c r="H42" s="1" t="str">
        <f ca="1">IF(LEN(Count_table[[#This Row],[First]])=0,OFFSET(Count_table[[#This Row],[Range]],-1,0),"E"&amp;ROW(Count_table[[#This Row],[First]])&amp;":E"&amp;COUNTIFS(Count_table[[#All],[STC Number]],Count_table[[#This Row],[STC Number]],Count_table[[#All],[Fixed Make]],Count_table[[#This Row],[First]])+ROW(Count_table[[#This Row],[First]])-1)</f>
        <v>E41:E43</v>
      </c>
      <c r="I42" s="1" t="str">
        <f ca="1">IF(LEN(Count_table[[#This Row],[First]])&lt;&gt;0,Count_table[[#This Row],[First]]&amp;": "&amp;_xlfn.TEXTJOIN(", ",TRUE,INDIRECT(Count_table[[#This Row],[Range]])),"")</f>
        <v/>
      </c>
      <c r="J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 spans="1:10" x14ac:dyDescent="0.25">
      <c r="A43" s="1" t="s">
        <v>20</v>
      </c>
      <c r="B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43" s="1" t="s">
        <v>451</v>
      </c>
      <c r="D43" s="1" t="str">
        <f>LEFT(Count_table[[#This Row],[Column1]],SEARCH("\",Count_table[[#This Row],[Column1]])-1)</f>
        <v>B-N Group Ltd.</v>
      </c>
      <c r="E43" s="1" t="str">
        <f>RIGHT(Count_table[[#This Row],[Column1]],LEN(Count_table[[#This Row],[Column1]])-SEARCH("\",Count_table[[#This Row],[Column1]]))</f>
        <v>BN2A MK. III</v>
      </c>
      <c r="F43" s="1" t="str">
        <f>INDEX(Sheet1!A:D,MATCH(Count_table[[#This Row],[Make]],Sheet1!D:D,0),1)</f>
        <v>B-N</v>
      </c>
      <c r="G43" s="1" t="str">
        <f ca="1">IF(OR(Count_table[[#This Row],[STC Number]]&lt;&gt;OFFSET(Count_table[[#This Row],[STC Number]],-1,0),Count_table[[#This Row],[Fixed Make]]&lt;&gt;OFFSET(Count_table[[#This Row],[Fixed Make]],-1,0)),Count_table[[#This Row],[Fixed Make]],"")</f>
        <v/>
      </c>
      <c r="H43" s="1" t="str">
        <f ca="1">IF(LEN(Count_table[[#This Row],[First]])=0,OFFSET(Count_table[[#This Row],[Range]],-1,0),"E"&amp;ROW(Count_table[[#This Row],[First]])&amp;":E"&amp;COUNTIFS(Count_table[[#All],[STC Number]],Count_table[[#This Row],[STC Number]],Count_table[[#All],[Fixed Make]],Count_table[[#This Row],[First]])+ROW(Count_table[[#This Row],[First]])-1)</f>
        <v>E41:E43</v>
      </c>
      <c r="I43" s="1" t="str">
        <f ca="1">IF(LEN(Count_table[[#This Row],[First]])&lt;&gt;0,Count_table[[#This Row],[First]]&amp;": "&amp;_xlfn.TEXTJOIN(", ",TRUE,INDIRECT(Count_table[[#This Row],[Range]])),"")</f>
        <v/>
      </c>
      <c r="J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 spans="1:10" x14ac:dyDescent="0.25">
      <c r="A44" s="1" t="s">
        <v>20</v>
      </c>
      <c r="B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Corporation\19A</v>
      </c>
      <c r="C44" s="1" t="s">
        <v>452</v>
      </c>
      <c r="D44" s="1" t="str">
        <f>LEFT(Count_table[[#This Row],[Column1]],SEARCH("\",Count_table[[#This Row],[Column1]])-1)</f>
        <v>Beechcraft Corporation</v>
      </c>
      <c r="E44" s="1" t="str">
        <f>RIGHT(Count_table[[#This Row],[Column1]],LEN(Count_table[[#This Row],[Column1]])-SEARCH("\",Count_table[[#This Row],[Column1]]))</f>
        <v>19A</v>
      </c>
      <c r="F44" s="1" t="str">
        <f>INDEX(Sheet1!A:D,MATCH(Count_table[[#This Row],[Make]],Sheet1!D:D,0),1)</f>
        <v>Beechcraft</v>
      </c>
      <c r="G44" s="1" t="str">
        <f ca="1">IF(OR(Count_table[[#This Row],[STC Number]]&lt;&gt;OFFSET(Count_table[[#This Row],[STC Number]],-1,0),Count_table[[#This Row],[Fixed Make]]&lt;&gt;OFFSET(Count_table[[#This Row],[Fixed Make]],-1,0)),Count_table[[#This Row],[Fixed Make]],"")</f>
        <v>Beechcraft</v>
      </c>
      <c r="H44" s="1" t="str">
        <f ca="1">IF(LEN(Count_table[[#This Row],[First]])=0,OFFSET(Count_table[[#This Row],[Range]],-1,0),"E"&amp;ROW(Count_table[[#This Row],[First]])&amp;":E"&amp;COUNTIFS(Count_table[[#All],[STC Number]],Count_table[[#This Row],[STC Number]],Count_table[[#All],[Fixed Make]],Count_table[[#This Row],[First]])+ROW(Count_table[[#This Row],[First]])-1)</f>
        <v>E44:E148</v>
      </c>
      <c r="I44" s="1" t="str">
        <f ca="1">IF(LEN(Count_table[[#This Row],[First]])&lt;&gt;0,Count_table[[#This Row],[First]]&amp;": "&amp;_xlfn.TEXTJOIN(", ",TRUE,INDIRECT(Count_table[[#This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 spans="1:10" x14ac:dyDescent="0.25">
      <c r="A45" s="1" t="s">
        <v>20</v>
      </c>
      <c r="B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Corporation\23</v>
      </c>
      <c r="C45" s="1" t="s">
        <v>453</v>
      </c>
      <c r="D45" s="1" t="str">
        <f>LEFT(Count_table[[#This Row],[Column1]],SEARCH("\",Count_table[[#This Row],[Column1]])-1)</f>
        <v>Beechcraft Corporation</v>
      </c>
      <c r="E45" s="1" t="str">
        <f>RIGHT(Count_table[[#This Row],[Column1]],LEN(Count_table[[#This Row],[Column1]])-SEARCH("\",Count_table[[#This Row],[Column1]]))</f>
        <v>23</v>
      </c>
      <c r="F45" s="1" t="str">
        <f>INDEX(Sheet1!A:D,MATCH(Count_table[[#This Row],[Make]],Sheet1!D:D,0),1)</f>
        <v>Beechcraft</v>
      </c>
      <c r="G45" s="1" t="str">
        <f ca="1">IF(OR(Count_table[[#This Row],[STC Number]]&lt;&gt;OFFSET(Count_table[[#This Row],[STC Number]],-1,0),Count_table[[#This Row],[Fixed Make]]&lt;&gt;OFFSET(Count_table[[#This Row],[Fixed Make]],-1,0)),Count_table[[#This Row],[Fixed Make]],"")</f>
        <v/>
      </c>
      <c r="H45" s="1" t="str">
        <f ca="1">IF(LEN(Count_table[[#This Row],[First]])=0,OFFSET(Count_table[[#This Row],[Range]],-1,0),"E"&amp;ROW(Count_table[[#This Row],[First]])&amp;":E"&amp;COUNTIFS(Count_table[[#All],[STC Number]],Count_table[[#This Row],[STC Number]],Count_table[[#All],[Fixed Make]],Count_table[[#This Row],[First]])+ROW(Count_table[[#This Row],[First]])-1)</f>
        <v>E44:E148</v>
      </c>
      <c r="I45" s="1" t="str">
        <f ca="1">IF(LEN(Count_table[[#This Row],[First]])&lt;&gt;0,Count_table[[#This Row],[First]]&amp;": "&amp;_xlfn.TEXTJOIN(", ",TRUE,INDIRECT(Count_table[[#This Row],[Range]])),"")</f>
        <v/>
      </c>
      <c r="J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 spans="1:10" x14ac:dyDescent="0.25">
      <c r="A46" s="1" t="s">
        <v>20</v>
      </c>
      <c r="B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Corporation\35-33</v>
      </c>
      <c r="C46" s="1" t="s">
        <v>454</v>
      </c>
      <c r="D46" s="1" t="str">
        <f>LEFT(Count_table[[#This Row],[Column1]],SEARCH("\",Count_table[[#This Row],[Column1]])-1)</f>
        <v>Beechcraft Corporation</v>
      </c>
      <c r="E46" s="1" t="str">
        <f>RIGHT(Count_table[[#This Row],[Column1]],LEN(Count_table[[#This Row],[Column1]])-SEARCH("\",Count_table[[#This Row],[Column1]]))</f>
        <v>35-33</v>
      </c>
      <c r="F46" s="1" t="str">
        <f>INDEX(Sheet1!A:D,MATCH(Count_table[[#This Row],[Make]],Sheet1!D:D,0),1)</f>
        <v>Beechcraft</v>
      </c>
      <c r="G46" s="1" t="str">
        <f ca="1">IF(OR(Count_table[[#This Row],[STC Number]]&lt;&gt;OFFSET(Count_table[[#This Row],[STC Number]],-1,0),Count_table[[#This Row],[Fixed Make]]&lt;&gt;OFFSET(Count_table[[#This Row],[Fixed Make]],-1,0)),Count_table[[#This Row],[Fixed Make]],"")</f>
        <v/>
      </c>
      <c r="H46" s="1" t="str">
        <f ca="1">IF(LEN(Count_table[[#This Row],[First]])=0,OFFSET(Count_table[[#This Row],[Range]],-1,0),"E"&amp;ROW(Count_table[[#This Row],[First]])&amp;":E"&amp;COUNTIFS(Count_table[[#All],[STC Number]],Count_table[[#This Row],[STC Number]],Count_table[[#All],[Fixed Make]],Count_table[[#This Row],[First]])+ROW(Count_table[[#This Row],[First]])-1)</f>
        <v>E44:E148</v>
      </c>
      <c r="I46" s="1" t="str">
        <f ca="1">IF(LEN(Count_table[[#This Row],[First]])&lt;&gt;0,Count_table[[#This Row],[First]]&amp;": "&amp;_xlfn.TEXTJOIN(", ",TRUE,INDIRECT(Count_table[[#This Row],[Range]])),"")</f>
        <v/>
      </c>
      <c r="J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 spans="1:10" x14ac:dyDescent="0.25">
      <c r="A47" s="1" t="s">
        <v>20</v>
      </c>
      <c r="B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Corporation\35-A33</v>
      </c>
      <c r="C47" s="1" t="s">
        <v>455</v>
      </c>
      <c r="D47" s="1" t="str">
        <f>LEFT(Count_table[[#This Row],[Column1]],SEARCH("\",Count_table[[#This Row],[Column1]])-1)</f>
        <v>Beechcraft Corporation</v>
      </c>
      <c r="E47" s="1" t="str">
        <f>RIGHT(Count_table[[#This Row],[Column1]],LEN(Count_table[[#This Row],[Column1]])-SEARCH("\",Count_table[[#This Row],[Column1]]))</f>
        <v>35-A33</v>
      </c>
      <c r="F47" s="1" t="str">
        <f>INDEX(Sheet1!A:D,MATCH(Count_table[[#This Row],[Make]],Sheet1!D:D,0),1)</f>
        <v>Beechcraft</v>
      </c>
      <c r="G47" s="1" t="str">
        <f ca="1">IF(OR(Count_table[[#This Row],[STC Number]]&lt;&gt;OFFSET(Count_table[[#This Row],[STC Number]],-1,0),Count_table[[#This Row],[Fixed Make]]&lt;&gt;OFFSET(Count_table[[#This Row],[Fixed Make]],-1,0)),Count_table[[#This Row],[Fixed Make]],"")</f>
        <v/>
      </c>
      <c r="H47" s="1" t="str">
        <f ca="1">IF(LEN(Count_table[[#This Row],[First]])=0,OFFSET(Count_table[[#This Row],[Range]],-1,0),"E"&amp;ROW(Count_table[[#This Row],[First]])&amp;":E"&amp;COUNTIFS(Count_table[[#All],[STC Number]],Count_table[[#This Row],[STC Number]],Count_table[[#All],[Fixed Make]],Count_table[[#This Row],[First]])+ROW(Count_table[[#This Row],[First]])-1)</f>
        <v>E44:E148</v>
      </c>
      <c r="I47" s="1" t="str">
        <f ca="1">IF(LEN(Count_table[[#This Row],[First]])&lt;&gt;0,Count_table[[#This Row],[First]]&amp;": "&amp;_xlfn.TEXTJOIN(", ",TRUE,INDIRECT(Count_table[[#This Row],[Range]])),"")</f>
        <v/>
      </c>
      <c r="J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 spans="1:10" x14ac:dyDescent="0.25">
      <c r="A48" s="1" t="s">
        <v>20</v>
      </c>
      <c r="B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Corporation\35-B33</v>
      </c>
      <c r="C48" s="1" t="s">
        <v>456</v>
      </c>
      <c r="D48" s="1" t="str">
        <f>LEFT(Count_table[[#This Row],[Column1]],SEARCH("\",Count_table[[#This Row],[Column1]])-1)</f>
        <v>Beechcraft Corporation</v>
      </c>
      <c r="E48" s="1" t="str">
        <f>RIGHT(Count_table[[#This Row],[Column1]],LEN(Count_table[[#This Row],[Column1]])-SEARCH("\",Count_table[[#This Row],[Column1]]))</f>
        <v>35-B33</v>
      </c>
      <c r="F48" s="1" t="str">
        <f>INDEX(Sheet1!A:D,MATCH(Count_table[[#This Row],[Make]],Sheet1!D:D,0),1)</f>
        <v>Beechcraft</v>
      </c>
      <c r="G48" s="1" t="str">
        <f ca="1">IF(OR(Count_table[[#This Row],[STC Number]]&lt;&gt;OFFSET(Count_table[[#This Row],[STC Number]],-1,0),Count_table[[#This Row],[Fixed Make]]&lt;&gt;OFFSET(Count_table[[#This Row],[Fixed Make]],-1,0)),Count_table[[#This Row],[Fixed Make]],"")</f>
        <v/>
      </c>
      <c r="H48" s="1" t="str">
        <f ca="1">IF(LEN(Count_table[[#This Row],[First]])=0,OFFSET(Count_table[[#This Row],[Range]],-1,0),"E"&amp;ROW(Count_table[[#This Row],[First]])&amp;":E"&amp;COUNTIFS(Count_table[[#All],[STC Number]],Count_table[[#This Row],[STC Number]],Count_table[[#All],[Fixed Make]],Count_table[[#This Row],[First]])+ROW(Count_table[[#This Row],[First]])-1)</f>
        <v>E44:E148</v>
      </c>
      <c r="I48" s="1" t="str">
        <f ca="1">IF(LEN(Count_table[[#This Row],[First]])&lt;&gt;0,Count_table[[#This Row],[First]]&amp;": "&amp;_xlfn.TEXTJOIN(", ",TRUE,INDIRECT(Count_table[[#This Row],[Range]])),"")</f>
        <v/>
      </c>
      <c r="J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 spans="1:10" x14ac:dyDescent="0.25">
      <c r="A49" s="1" t="s">
        <v>20</v>
      </c>
      <c r="B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v>
      </c>
      <c r="C49" s="1" t="s">
        <v>457</v>
      </c>
      <c r="D49" s="1" t="str">
        <f>LEFT(Count_table[[#This Row],[Column1]],SEARCH("\",Count_table[[#This Row],[Column1]])-1)</f>
        <v>Beechcraft Corporation</v>
      </c>
      <c r="E49" s="1" t="str">
        <f>RIGHT(Count_table[[#This Row],[Column1]],LEN(Count_table[[#This Row],[Column1]])-SEARCH("\",Count_table[[#This Row],[Column1]]))</f>
        <v>35-C33</v>
      </c>
      <c r="F49" s="1" t="str">
        <f>INDEX(Sheet1!A:D,MATCH(Count_table[[#This Row],[Make]],Sheet1!D:D,0),1)</f>
        <v>Beechcraft</v>
      </c>
      <c r="G49" s="1" t="str">
        <f ca="1">IF(OR(Count_table[[#This Row],[STC Number]]&lt;&gt;OFFSET(Count_table[[#This Row],[STC Number]],-1,0),Count_table[[#This Row],[Fixed Make]]&lt;&gt;OFFSET(Count_table[[#This Row],[Fixed Make]],-1,0)),Count_table[[#This Row],[Fixed Make]],"")</f>
        <v/>
      </c>
      <c r="H49" s="1" t="str">
        <f ca="1">IF(LEN(Count_table[[#This Row],[First]])=0,OFFSET(Count_table[[#This Row],[Range]],-1,0),"E"&amp;ROW(Count_table[[#This Row],[First]])&amp;":E"&amp;COUNTIFS(Count_table[[#All],[STC Number]],Count_table[[#This Row],[STC Number]],Count_table[[#All],[Fixed Make]],Count_table[[#This Row],[First]])+ROW(Count_table[[#This Row],[First]])-1)</f>
        <v>E44:E148</v>
      </c>
      <c r="I49" s="1" t="str">
        <f ca="1">IF(LEN(Count_table[[#This Row],[First]])&lt;&gt;0,Count_table[[#This Row],[First]]&amp;": "&amp;_xlfn.TEXTJOIN(", ",TRUE,INDIRECT(Count_table[[#This Row],[Range]])),"")</f>
        <v/>
      </c>
      <c r="J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 spans="1:10" x14ac:dyDescent="0.25">
      <c r="A50" s="1" t="s">
        <v>20</v>
      </c>
      <c r="B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Corporation\35-C33A</v>
      </c>
      <c r="C50" s="1" t="s">
        <v>458</v>
      </c>
      <c r="D50" s="1" t="str">
        <f>LEFT(Count_table[[#This Row],[Column1]],SEARCH("\",Count_table[[#This Row],[Column1]])-1)</f>
        <v>Beechcraft Corporation</v>
      </c>
      <c r="E50" s="1" t="str">
        <f>RIGHT(Count_table[[#This Row],[Column1]],LEN(Count_table[[#This Row],[Column1]])-SEARCH("\",Count_table[[#This Row],[Column1]]))</f>
        <v>35-C33A</v>
      </c>
      <c r="F50" s="1" t="str">
        <f>INDEX(Sheet1!A:D,MATCH(Count_table[[#This Row],[Make]],Sheet1!D:D,0),1)</f>
        <v>Beechcraft</v>
      </c>
      <c r="G50" s="1" t="str">
        <f ca="1">IF(OR(Count_table[[#This Row],[STC Number]]&lt;&gt;OFFSET(Count_table[[#This Row],[STC Number]],-1,0),Count_table[[#This Row],[Fixed Make]]&lt;&gt;OFFSET(Count_table[[#This Row],[Fixed Make]],-1,0)),Count_table[[#This Row],[Fixed Make]],"")</f>
        <v/>
      </c>
      <c r="H50" s="1" t="str">
        <f ca="1">IF(LEN(Count_table[[#This Row],[First]])=0,OFFSET(Count_table[[#This Row],[Range]],-1,0),"E"&amp;ROW(Count_table[[#This Row],[First]])&amp;":E"&amp;COUNTIFS(Count_table[[#All],[STC Number]],Count_table[[#This Row],[STC Number]],Count_table[[#All],[Fixed Make]],Count_table[[#This Row],[First]])+ROW(Count_table[[#This Row],[First]])-1)</f>
        <v>E44:E148</v>
      </c>
      <c r="I50" s="1" t="str">
        <f ca="1">IF(LEN(Count_table[[#This Row],[First]])&lt;&gt;0,Count_table[[#This Row],[First]]&amp;": "&amp;_xlfn.TEXTJOIN(", ",TRUE,INDIRECT(Count_table[[#This Row],[Range]])),"")</f>
        <v/>
      </c>
      <c r="J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 spans="1:10" x14ac:dyDescent="0.25">
      <c r="A51" s="1" t="s">
        <v>20</v>
      </c>
      <c r="B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v>
      </c>
      <c r="C51" s="1" t="s">
        <v>459</v>
      </c>
      <c r="D51" s="1" t="str">
        <f>LEFT(Count_table[[#This Row],[Column1]],SEARCH("\",Count_table[[#This Row],[Column1]])-1)</f>
        <v>Beechcraft Corporation</v>
      </c>
      <c r="E51" s="1" t="str">
        <f>RIGHT(Count_table[[#This Row],[Column1]],LEN(Count_table[[#This Row],[Column1]])-SEARCH("\",Count_table[[#This Row],[Column1]]))</f>
        <v>35</v>
      </c>
      <c r="F51" s="1" t="str">
        <f>INDEX(Sheet1!A:D,MATCH(Count_table[[#This Row],[Make]],Sheet1!D:D,0),1)</f>
        <v>Beechcraft</v>
      </c>
      <c r="G51" s="1" t="str">
        <f ca="1">IF(OR(Count_table[[#This Row],[STC Number]]&lt;&gt;OFFSET(Count_table[[#This Row],[STC Number]],-1,0),Count_table[[#This Row],[Fixed Make]]&lt;&gt;OFFSET(Count_table[[#This Row],[Fixed Make]],-1,0)),Count_table[[#This Row],[Fixed Make]],"")</f>
        <v/>
      </c>
      <c r="H51" s="1" t="str">
        <f ca="1">IF(LEN(Count_table[[#This Row],[First]])=0,OFFSET(Count_table[[#This Row],[Range]],-1,0),"E"&amp;ROW(Count_table[[#This Row],[First]])&amp;":E"&amp;COUNTIFS(Count_table[[#All],[STC Number]],Count_table[[#This Row],[STC Number]],Count_table[[#All],[Fixed Make]],Count_table[[#This Row],[First]])+ROW(Count_table[[#This Row],[First]])-1)</f>
        <v>E44:E148</v>
      </c>
      <c r="I51" s="1" t="str">
        <f ca="1">IF(LEN(Count_table[[#This Row],[First]])&lt;&gt;0,Count_table[[#This Row],[First]]&amp;": "&amp;_xlfn.TEXTJOIN(", ",TRUE,INDIRECT(Count_table[[#This Row],[Range]])),"")</f>
        <v/>
      </c>
      <c r="J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 spans="1:10" x14ac:dyDescent="0.25">
      <c r="A52" s="1" t="s">
        <v>20</v>
      </c>
      <c r="B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Corporation\35R</v>
      </c>
      <c r="C52" s="1" t="s">
        <v>460</v>
      </c>
      <c r="D52" s="1" t="str">
        <f>LEFT(Count_table[[#This Row],[Column1]],SEARCH("\",Count_table[[#This Row],[Column1]])-1)</f>
        <v>Beechcraft Corporation</v>
      </c>
      <c r="E52" s="1" t="str">
        <f>RIGHT(Count_table[[#This Row],[Column1]],LEN(Count_table[[#This Row],[Column1]])-SEARCH("\",Count_table[[#This Row],[Column1]]))</f>
        <v>35R</v>
      </c>
      <c r="F52" s="1" t="str">
        <f>INDEX(Sheet1!A:D,MATCH(Count_table[[#This Row],[Make]],Sheet1!D:D,0),1)</f>
        <v>Beechcraft</v>
      </c>
      <c r="G52" s="1" t="str">
        <f ca="1">IF(OR(Count_table[[#This Row],[STC Number]]&lt;&gt;OFFSET(Count_table[[#This Row],[STC Number]],-1,0),Count_table[[#This Row],[Fixed Make]]&lt;&gt;OFFSET(Count_table[[#This Row],[Fixed Make]],-1,0)),Count_table[[#This Row],[Fixed Make]],"")</f>
        <v/>
      </c>
      <c r="H52" s="1" t="str">
        <f ca="1">IF(LEN(Count_table[[#This Row],[First]])=0,OFFSET(Count_table[[#This Row],[Range]],-1,0),"E"&amp;ROW(Count_table[[#This Row],[First]])&amp;":E"&amp;COUNTIFS(Count_table[[#All],[STC Number]],Count_table[[#This Row],[STC Number]],Count_table[[#All],[Fixed Make]],Count_table[[#This Row],[First]])+ROW(Count_table[[#This Row],[First]])-1)</f>
        <v>E44:E148</v>
      </c>
      <c r="I52" s="1" t="str">
        <f ca="1">IF(LEN(Count_table[[#This Row],[First]])&lt;&gt;0,Count_table[[#This Row],[First]]&amp;": "&amp;_xlfn.TEXTJOIN(", ",TRUE,INDIRECT(Count_table[[#This Row],[Range]])),"")</f>
        <v/>
      </c>
      <c r="J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 spans="1:10" x14ac:dyDescent="0.25">
      <c r="A53" s="1" t="s">
        <v>20</v>
      </c>
      <c r="B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Corporation\36</v>
      </c>
      <c r="C53" s="1" t="s">
        <v>461</v>
      </c>
      <c r="D53" s="1" t="str">
        <f>LEFT(Count_table[[#This Row],[Column1]],SEARCH("\",Count_table[[#This Row],[Column1]])-1)</f>
        <v>Beechcraft Corporation</v>
      </c>
      <c r="E53" s="1" t="str">
        <f>RIGHT(Count_table[[#This Row],[Column1]],LEN(Count_table[[#This Row],[Column1]])-SEARCH("\",Count_table[[#This Row],[Column1]]))</f>
        <v>36</v>
      </c>
      <c r="F53" s="1" t="str">
        <f>INDEX(Sheet1!A:D,MATCH(Count_table[[#This Row],[Make]],Sheet1!D:D,0),1)</f>
        <v>Beechcraft</v>
      </c>
      <c r="G53" s="1" t="str">
        <f ca="1">IF(OR(Count_table[[#This Row],[STC Number]]&lt;&gt;OFFSET(Count_table[[#This Row],[STC Number]],-1,0),Count_table[[#This Row],[Fixed Make]]&lt;&gt;OFFSET(Count_table[[#This Row],[Fixed Make]],-1,0)),Count_table[[#This Row],[Fixed Make]],"")</f>
        <v/>
      </c>
      <c r="H53" s="1" t="str">
        <f ca="1">IF(LEN(Count_table[[#This Row],[First]])=0,OFFSET(Count_table[[#This Row],[Range]],-1,0),"E"&amp;ROW(Count_table[[#This Row],[First]])&amp;":E"&amp;COUNTIFS(Count_table[[#All],[STC Number]],Count_table[[#This Row],[STC Number]],Count_table[[#All],[Fixed Make]],Count_table[[#This Row],[First]])+ROW(Count_table[[#This Row],[First]])-1)</f>
        <v>E44:E148</v>
      </c>
      <c r="I53" s="1" t="str">
        <f ca="1">IF(LEN(Count_table[[#This Row],[First]])&lt;&gt;0,Count_table[[#This Row],[First]]&amp;": "&amp;_xlfn.TEXTJOIN(", ",TRUE,INDIRECT(Count_table[[#This Row],[Range]])),"")</f>
        <v/>
      </c>
      <c r="J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 spans="1:10" x14ac:dyDescent="0.25">
      <c r="A54" s="1" t="s">
        <v>20</v>
      </c>
      <c r="B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54" s="1" t="s">
        <v>462</v>
      </c>
      <c r="D54" s="1" t="str">
        <f>LEFT(Count_table[[#This Row],[Column1]],SEARCH("\",Count_table[[#This Row],[Column1]])-1)</f>
        <v>Beechcraft Corporation</v>
      </c>
      <c r="E54" s="1" t="str">
        <f>RIGHT(Count_table[[#This Row],[Column1]],LEN(Count_table[[#This Row],[Column1]])-SEARCH("\",Count_table[[#This Row],[Column1]]))</f>
        <v>45 (Military YT-34)</v>
      </c>
      <c r="F54" s="1" t="str">
        <f>INDEX(Sheet1!A:D,MATCH(Count_table[[#This Row],[Make]],Sheet1!D:D,0),1)</f>
        <v>Beechcraft</v>
      </c>
      <c r="G54" s="1" t="str">
        <f ca="1">IF(OR(Count_table[[#This Row],[STC Number]]&lt;&gt;OFFSET(Count_table[[#This Row],[STC Number]],-1,0),Count_table[[#This Row],[Fixed Make]]&lt;&gt;OFFSET(Count_table[[#This Row],[Fixed Make]],-1,0)),Count_table[[#This Row],[Fixed Make]],"")</f>
        <v/>
      </c>
      <c r="H54" s="1" t="str">
        <f ca="1">IF(LEN(Count_table[[#This Row],[First]])=0,OFFSET(Count_table[[#This Row],[Range]],-1,0),"E"&amp;ROW(Count_table[[#This Row],[First]])&amp;":E"&amp;COUNTIFS(Count_table[[#All],[STC Number]],Count_table[[#This Row],[STC Number]],Count_table[[#All],[Fixed Make]],Count_table[[#This Row],[First]])+ROW(Count_table[[#This Row],[First]])-1)</f>
        <v>E44:E148</v>
      </c>
      <c r="I54" s="1" t="str">
        <f ca="1">IF(LEN(Count_table[[#This Row],[First]])&lt;&gt;0,Count_table[[#This Row],[First]]&amp;": "&amp;_xlfn.TEXTJOIN(", ",TRUE,INDIRECT(Count_table[[#This Row],[Range]])),"")</f>
        <v/>
      </c>
      <c r="J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 spans="1:10" x14ac:dyDescent="0.25">
      <c r="A55" s="1" t="s">
        <v>20</v>
      </c>
      <c r="B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55" s="1" t="s">
        <v>463</v>
      </c>
      <c r="D55" s="1" t="str">
        <f>LEFT(Count_table[[#This Row],[Column1]],SEARCH("\",Count_table[[#This Row],[Column1]])-1)</f>
        <v>Beechcraft Corporation</v>
      </c>
      <c r="E55" s="1" t="str">
        <f>RIGHT(Count_table[[#This Row],[Column1]],LEN(Count_table[[#This Row],[Column1]])-SEARCH("\",Count_table[[#This Row],[Column1]]))</f>
        <v>50</v>
      </c>
      <c r="F55" s="1" t="str">
        <f>INDEX(Sheet1!A:D,MATCH(Count_table[[#This Row],[Make]],Sheet1!D:D,0),1)</f>
        <v>Beechcraft</v>
      </c>
      <c r="G55" s="1" t="str">
        <f ca="1">IF(OR(Count_table[[#This Row],[STC Number]]&lt;&gt;OFFSET(Count_table[[#This Row],[STC Number]],-1,0),Count_table[[#This Row],[Fixed Make]]&lt;&gt;OFFSET(Count_table[[#This Row],[Fixed Make]],-1,0)),Count_table[[#This Row],[Fixed Make]],"")</f>
        <v/>
      </c>
      <c r="H55" s="1" t="str">
        <f ca="1">IF(LEN(Count_table[[#This Row],[First]])=0,OFFSET(Count_table[[#This Row],[Range]],-1,0),"E"&amp;ROW(Count_table[[#This Row],[First]])&amp;":E"&amp;COUNTIFS(Count_table[[#All],[STC Number]],Count_table[[#This Row],[STC Number]],Count_table[[#All],[Fixed Make]],Count_table[[#This Row],[First]])+ROW(Count_table[[#This Row],[First]])-1)</f>
        <v>E44:E148</v>
      </c>
      <c r="I55" s="1" t="str">
        <f ca="1">IF(LEN(Count_table[[#This Row],[First]])&lt;&gt;0,Count_table[[#This Row],[First]]&amp;": "&amp;_xlfn.TEXTJOIN(", ",TRUE,INDIRECT(Count_table[[#This Row],[Range]])),"")</f>
        <v/>
      </c>
      <c r="J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 spans="1:10" x14ac:dyDescent="0.25">
      <c r="A56" s="1" t="s">
        <v>20</v>
      </c>
      <c r="B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Corporation\56TC</v>
      </c>
      <c r="C56" s="1" t="s">
        <v>464</v>
      </c>
      <c r="D56" s="1" t="str">
        <f>LEFT(Count_table[[#This Row],[Column1]],SEARCH("\",Count_table[[#This Row],[Column1]])-1)</f>
        <v>Beechcraft Corporation</v>
      </c>
      <c r="E56" s="1" t="str">
        <f>RIGHT(Count_table[[#This Row],[Column1]],LEN(Count_table[[#This Row],[Column1]])-SEARCH("\",Count_table[[#This Row],[Column1]]))</f>
        <v>56TC</v>
      </c>
      <c r="F56" s="1" t="str">
        <f>INDEX(Sheet1!A:D,MATCH(Count_table[[#This Row],[Make]],Sheet1!D:D,0),1)</f>
        <v>Beechcraft</v>
      </c>
      <c r="G56" s="1" t="str">
        <f ca="1">IF(OR(Count_table[[#This Row],[STC Number]]&lt;&gt;OFFSET(Count_table[[#This Row],[STC Number]],-1,0),Count_table[[#This Row],[Fixed Make]]&lt;&gt;OFFSET(Count_table[[#This Row],[Fixed Make]],-1,0)),Count_table[[#This Row],[Fixed Make]],"")</f>
        <v/>
      </c>
      <c r="H56" s="1" t="str">
        <f ca="1">IF(LEN(Count_table[[#This Row],[First]])=0,OFFSET(Count_table[[#This Row],[Range]],-1,0),"E"&amp;ROW(Count_table[[#This Row],[First]])&amp;":E"&amp;COUNTIFS(Count_table[[#All],[STC Number]],Count_table[[#This Row],[STC Number]],Count_table[[#All],[Fixed Make]],Count_table[[#This Row],[First]])+ROW(Count_table[[#This Row],[First]])-1)</f>
        <v>E44:E148</v>
      </c>
      <c r="I56" s="1" t="str">
        <f ca="1">IF(LEN(Count_table[[#This Row],[First]])&lt;&gt;0,Count_table[[#This Row],[First]]&amp;": "&amp;_xlfn.TEXTJOIN(", ",TRUE,INDIRECT(Count_table[[#This Row],[Range]])),"")</f>
        <v/>
      </c>
      <c r="J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 spans="1:10" x14ac:dyDescent="0.25">
      <c r="A57" s="1" t="s">
        <v>20</v>
      </c>
      <c r="B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v>
      </c>
      <c r="C57" s="1" t="s">
        <v>465</v>
      </c>
      <c r="D57" s="1" t="str">
        <f>LEFT(Count_table[[#This Row],[Column1]],SEARCH("\",Count_table[[#This Row],[Column1]])-1)</f>
        <v>Beechcraft Corporation</v>
      </c>
      <c r="E57" s="1" t="str">
        <f>RIGHT(Count_table[[#This Row],[Column1]],LEN(Count_table[[#This Row],[Column1]])-SEARCH("\",Count_table[[#This Row],[Column1]]))</f>
        <v>58</v>
      </c>
      <c r="F57" s="1" t="str">
        <f>INDEX(Sheet1!A:D,MATCH(Count_table[[#This Row],[Make]],Sheet1!D:D,0),1)</f>
        <v>Beechcraft</v>
      </c>
      <c r="G57" s="1" t="str">
        <f ca="1">IF(OR(Count_table[[#This Row],[STC Number]]&lt;&gt;OFFSET(Count_table[[#This Row],[STC Number]],-1,0),Count_table[[#This Row],[Fixed Make]]&lt;&gt;OFFSET(Count_table[[#This Row],[Fixed Make]],-1,0)),Count_table[[#This Row],[Fixed Make]],"")</f>
        <v/>
      </c>
      <c r="H57" s="1" t="str">
        <f ca="1">IF(LEN(Count_table[[#This Row],[First]])=0,OFFSET(Count_table[[#This Row],[Range]],-1,0),"E"&amp;ROW(Count_table[[#This Row],[First]])&amp;":E"&amp;COUNTIFS(Count_table[[#All],[STC Number]],Count_table[[#This Row],[STC Number]],Count_table[[#All],[Fixed Make]],Count_table[[#This Row],[First]])+ROW(Count_table[[#This Row],[First]])-1)</f>
        <v>E44:E148</v>
      </c>
      <c r="I57" s="1" t="str">
        <f ca="1">IF(LEN(Count_table[[#This Row],[First]])&lt;&gt;0,Count_table[[#This Row],[First]]&amp;": "&amp;_xlfn.TEXTJOIN(", ",TRUE,INDIRECT(Count_table[[#This Row],[Range]])),"")</f>
        <v/>
      </c>
      <c r="J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 spans="1:10" x14ac:dyDescent="0.25">
      <c r="A58" s="1" t="s">
        <v>20</v>
      </c>
      <c r="B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Corporation\58A</v>
      </c>
      <c r="C58" s="1" t="s">
        <v>466</v>
      </c>
      <c r="D58" s="1" t="str">
        <f>LEFT(Count_table[[#This Row],[Column1]],SEARCH("\",Count_table[[#This Row],[Column1]])-1)</f>
        <v>Beechcraft Corporation</v>
      </c>
      <c r="E58" s="1" t="str">
        <f>RIGHT(Count_table[[#This Row],[Column1]],LEN(Count_table[[#This Row],[Column1]])-SEARCH("\",Count_table[[#This Row],[Column1]]))</f>
        <v>58A</v>
      </c>
      <c r="F58" s="1" t="str">
        <f>INDEX(Sheet1!A:D,MATCH(Count_table[[#This Row],[Make]],Sheet1!D:D,0),1)</f>
        <v>Beechcraft</v>
      </c>
      <c r="G58" s="1" t="str">
        <f ca="1">IF(OR(Count_table[[#This Row],[STC Number]]&lt;&gt;OFFSET(Count_table[[#This Row],[STC Number]],-1,0),Count_table[[#This Row],[Fixed Make]]&lt;&gt;OFFSET(Count_table[[#This Row],[Fixed Make]],-1,0)),Count_table[[#This Row],[Fixed Make]],"")</f>
        <v/>
      </c>
      <c r="H58" s="1" t="str">
        <f ca="1">IF(LEN(Count_table[[#This Row],[First]])=0,OFFSET(Count_table[[#This Row],[Range]],-1,0),"E"&amp;ROW(Count_table[[#This Row],[First]])&amp;":E"&amp;COUNTIFS(Count_table[[#All],[STC Number]],Count_table[[#This Row],[STC Number]],Count_table[[#All],[Fixed Make]],Count_table[[#This Row],[First]])+ROW(Count_table[[#This Row],[First]])-1)</f>
        <v>E44:E148</v>
      </c>
      <c r="I58" s="1" t="str">
        <f ca="1">IF(LEN(Count_table[[#This Row],[First]])&lt;&gt;0,Count_table[[#This Row],[First]]&amp;": "&amp;_xlfn.TEXTJOIN(", ",TRUE,INDIRECT(Count_table[[#This Row],[Range]])),"")</f>
        <v/>
      </c>
      <c r="J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 spans="1:10" x14ac:dyDescent="0.25">
      <c r="A59" s="1" t="s">
        <v>20</v>
      </c>
      <c r="B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59" s="1" t="s">
        <v>467</v>
      </c>
      <c r="D59" s="1" t="str">
        <f>LEFT(Count_table[[#This Row],[Column1]],SEARCH("\",Count_table[[#This Row],[Column1]])-1)</f>
        <v>Beechcraft Corporation</v>
      </c>
      <c r="E59" s="1" t="str">
        <f>RIGHT(Count_table[[#This Row],[Column1]],LEN(Count_table[[#This Row],[Column1]])-SEARCH("\",Count_table[[#This Row],[Column1]]))</f>
        <v>58P</v>
      </c>
      <c r="F59" s="1" t="str">
        <f>INDEX(Sheet1!A:D,MATCH(Count_table[[#This Row],[Make]],Sheet1!D:D,0),1)</f>
        <v>Beechcraft</v>
      </c>
      <c r="G59" s="1" t="str">
        <f ca="1">IF(OR(Count_table[[#This Row],[STC Number]]&lt;&gt;OFFSET(Count_table[[#This Row],[STC Number]],-1,0),Count_table[[#This Row],[Fixed Make]]&lt;&gt;OFFSET(Count_table[[#This Row],[Fixed Make]],-1,0)),Count_table[[#This Row],[Fixed Make]],"")</f>
        <v/>
      </c>
      <c r="H59" s="1" t="str">
        <f ca="1">IF(LEN(Count_table[[#This Row],[First]])=0,OFFSET(Count_table[[#This Row],[Range]],-1,0),"E"&amp;ROW(Count_table[[#This Row],[First]])&amp;":E"&amp;COUNTIFS(Count_table[[#All],[STC Number]],Count_table[[#This Row],[STC Number]],Count_table[[#All],[Fixed Make]],Count_table[[#This Row],[First]])+ROW(Count_table[[#This Row],[First]])-1)</f>
        <v>E44:E148</v>
      </c>
      <c r="I59" s="1" t="str">
        <f ca="1">IF(LEN(Count_table[[#This Row],[First]])&lt;&gt;0,Count_table[[#This Row],[First]]&amp;": "&amp;_xlfn.TEXTJOIN(", ",TRUE,INDIRECT(Count_table[[#This Row],[Range]])),"")</f>
        <v/>
      </c>
      <c r="J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 spans="1:10" x14ac:dyDescent="0.25">
      <c r="A60" s="1" t="s">
        <v>20</v>
      </c>
      <c r="B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60" s="1" t="s">
        <v>468</v>
      </c>
      <c r="D60" s="1" t="str">
        <f>LEFT(Count_table[[#This Row],[Column1]],SEARCH("\",Count_table[[#This Row],[Column1]])-1)</f>
        <v>Beechcraft Corporation</v>
      </c>
      <c r="E60" s="1" t="str">
        <f>RIGHT(Count_table[[#This Row],[Column1]],LEN(Count_table[[#This Row],[Column1]])-SEARCH("\",Count_table[[#This Row],[Column1]]))</f>
        <v>58PA</v>
      </c>
      <c r="F60" s="1" t="str">
        <f>INDEX(Sheet1!A:D,MATCH(Count_table[[#This Row],[Make]],Sheet1!D:D,0),1)</f>
        <v>Beechcraft</v>
      </c>
      <c r="G60" s="1" t="str">
        <f ca="1">IF(OR(Count_table[[#This Row],[STC Number]]&lt;&gt;OFFSET(Count_table[[#This Row],[STC Number]],-1,0),Count_table[[#This Row],[Fixed Make]]&lt;&gt;OFFSET(Count_table[[#This Row],[Fixed Make]],-1,0)),Count_table[[#This Row],[Fixed Make]],"")</f>
        <v/>
      </c>
      <c r="H60" s="1" t="str">
        <f ca="1">IF(LEN(Count_table[[#This Row],[First]])=0,OFFSET(Count_table[[#This Row],[Range]],-1,0),"E"&amp;ROW(Count_table[[#This Row],[First]])&amp;":E"&amp;COUNTIFS(Count_table[[#All],[STC Number]],Count_table[[#This Row],[STC Number]],Count_table[[#All],[Fixed Make]],Count_table[[#This Row],[First]])+ROW(Count_table[[#This Row],[First]])-1)</f>
        <v>E44:E148</v>
      </c>
      <c r="I60" s="1" t="str">
        <f ca="1">IF(LEN(Count_table[[#This Row],[First]])&lt;&gt;0,Count_table[[#This Row],[First]]&amp;": "&amp;_xlfn.TEXTJOIN(", ",TRUE,INDIRECT(Count_table[[#This Row],[Range]])),"")</f>
        <v/>
      </c>
      <c r="J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 spans="1:10" x14ac:dyDescent="0.25">
      <c r="A61" s="1" t="s">
        <v>20</v>
      </c>
      <c r="B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61" s="1" t="s">
        <v>469</v>
      </c>
      <c r="D61" s="1" t="str">
        <f>LEFT(Count_table[[#This Row],[Column1]],SEARCH("\",Count_table[[#This Row],[Column1]])-1)</f>
        <v>Beechcraft Corporation</v>
      </c>
      <c r="E61" s="1" t="str">
        <f>RIGHT(Count_table[[#This Row],[Column1]],LEN(Count_table[[#This Row],[Column1]])-SEARCH("\",Count_table[[#This Row],[Column1]]))</f>
        <v>58TC</v>
      </c>
      <c r="F61" s="1" t="str">
        <f>INDEX(Sheet1!A:D,MATCH(Count_table[[#This Row],[Make]],Sheet1!D:D,0),1)</f>
        <v>Beechcraft</v>
      </c>
      <c r="G61" s="1" t="str">
        <f ca="1">IF(OR(Count_table[[#This Row],[STC Number]]&lt;&gt;OFFSET(Count_table[[#This Row],[STC Number]],-1,0),Count_table[[#This Row],[Fixed Make]]&lt;&gt;OFFSET(Count_table[[#This Row],[Fixed Make]],-1,0)),Count_table[[#This Row],[Fixed Make]],"")</f>
        <v/>
      </c>
      <c r="H61" s="1" t="str">
        <f ca="1">IF(LEN(Count_table[[#This Row],[First]])=0,OFFSET(Count_table[[#This Row],[Range]],-1,0),"E"&amp;ROW(Count_table[[#This Row],[First]])&amp;":E"&amp;COUNTIFS(Count_table[[#All],[STC Number]],Count_table[[#This Row],[STC Number]],Count_table[[#All],[Fixed Make]],Count_table[[#This Row],[First]])+ROW(Count_table[[#This Row],[First]])-1)</f>
        <v>E44:E148</v>
      </c>
      <c r="I61" s="1" t="str">
        <f ca="1">IF(LEN(Count_table[[#This Row],[First]])&lt;&gt;0,Count_table[[#This Row],[First]]&amp;": "&amp;_xlfn.TEXTJOIN(", ",TRUE,INDIRECT(Count_table[[#This Row],[Range]])),"")</f>
        <v/>
      </c>
      <c r="J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 spans="1:10" x14ac:dyDescent="0.25">
      <c r="A62" s="1" t="s">
        <v>20</v>
      </c>
      <c r="B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62" s="1" t="s">
        <v>470</v>
      </c>
      <c r="D62" s="1" t="str">
        <f>LEFT(Count_table[[#This Row],[Column1]],SEARCH("\",Count_table[[#This Row],[Column1]])-1)</f>
        <v>Beechcraft Corporation</v>
      </c>
      <c r="E62" s="1" t="str">
        <f>RIGHT(Count_table[[#This Row],[Column1]],LEN(Count_table[[#This Row],[Column1]])-SEARCH("\",Count_table[[#This Row],[Column1]]))</f>
        <v>58TCA</v>
      </c>
      <c r="F62" s="1" t="str">
        <f>INDEX(Sheet1!A:D,MATCH(Count_table[[#This Row],[Make]],Sheet1!D:D,0),1)</f>
        <v>Beechcraft</v>
      </c>
      <c r="G62" s="1" t="str">
        <f ca="1">IF(OR(Count_table[[#This Row],[STC Number]]&lt;&gt;OFFSET(Count_table[[#This Row],[STC Number]],-1,0),Count_table[[#This Row],[Fixed Make]]&lt;&gt;OFFSET(Count_table[[#This Row],[Fixed Make]],-1,0)),Count_table[[#This Row],[Fixed Make]],"")</f>
        <v/>
      </c>
      <c r="H62" s="1" t="str">
        <f ca="1">IF(LEN(Count_table[[#This Row],[First]])=0,OFFSET(Count_table[[#This Row],[Range]],-1,0),"E"&amp;ROW(Count_table[[#This Row],[First]])&amp;":E"&amp;COUNTIFS(Count_table[[#All],[STC Number]],Count_table[[#This Row],[STC Number]],Count_table[[#All],[Fixed Make]],Count_table[[#This Row],[First]])+ROW(Count_table[[#This Row],[First]])-1)</f>
        <v>E44:E148</v>
      </c>
      <c r="I62" s="1" t="str">
        <f ca="1">IF(LEN(Count_table[[#This Row],[First]])&lt;&gt;0,Count_table[[#This Row],[First]]&amp;": "&amp;_xlfn.TEXTJOIN(", ",TRUE,INDIRECT(Count_table[[#This Row],[Range]])),"")</f>
        <v/>
      </c>
      <c r="J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 spans="1:10" x14ac:dyDescent="0.25">
      <c r="A63" s="1" t="s">
        <v>20</v>
      </c>
      <c r="B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63" s="1" t="s">
        <v>471</v>
      </c>
      <c r="D63" s="1" t="str">
        <f>LEFT(Count_table[[#This Row],[Column1]],SEARCH("\",Count_table[[#This Row],[Column1]])-1)</f>
        <v>Beechcraft Corporation</v>
      </c>
      <c r="E63" s="1" t="str">
        <f>RIGHT(Count_table[[#This Row],[Column1]],LEN(Count_table[[#This Row],[Column1]])-SEARCH("\",Count_table[[#This Row],[Column1]]))</f>
        <v>60</v>
      </c>
      <c r="F63" s="1" t="str">
        <f>INDEX(Sheet1!A:D,MATCH(Count_table[[#This Row],[Make]],Sheet1!D:D,0),1)</f>
        <v>Beechcraft</v>
      </c>
      <c r="G63" s="1" t="str">
        <f ca="1">IF(OR(Count_table[[#This Row],[STC Number]]&lt;&gt;OFFSET(Count_table[[#This Row],[STC Number]],-1,0),Count_table[[#This Row],[Fixed Make]]&lt;&gt;OFFSET(Count_table[[#This Row],[Fixed Make]],-1,0)),Count_table[[#This Row],[Fixed Make]],"")</f>
        <v/>
      </c>
      <c r="H63" s="1" t="str">
        <f ca="1">IF(LEN(Count_table[[#This Row],[First]])=0,OFFSET(Count_table[[#This Row],[Range]],-1,0),"E"&amp;ROW(Count_table[[#This Row],[First]])&amp;":E"&amp;COUNTIFS(Count_table[[#All],[STC Number]],Count_table[[#This Row],[STC Number]],Count_table[[#All],[Fixed Make]],Count_table[[#This Row],[First]])+ROW(Count_table[[#This Row],[First]])-1)</f>
        <v>E44:E148</v>
      </c>
      <c r="I63" s="1" t="str">
        <f ca="1">IF(LEN(Count_table[[#This Row],[First]])&lt;&gt;0,Count_table[[#This Row],[First]]&amp;": "&amp;_xlfn.TEXTJOIN(", ",TRUE,INDIRECT(Count_table[[#This Row],[Range]])),"")</f>
        <v/>
      </c>
      <c r="J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 spans="1:10" x14ac:dyDescent="0.25">
      <c r="A64" s="1" t="s">
        <v>20</v>
      </c>
      <c r="B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Corporation\65-80</v>
      </c>
      <c r="C64" s="1" t="s">
        <v>472</v>
      </c>
      <c r="D64" s="1" t="str">
        <f>LEFT(Count_table[[#This Row],[Column1]],SEARCH("\",Count_table[[#This Row],[Column1]])-1)</f>
        <v>Beechcraft Corporation</v>
      </c>
      <c r="E64" s="1" t="str">
        <f>RIGHT(Count_table[[#This Row],[Column1]],LEN(Count_table[[#This Row],[Column1]])-SEARCH("\",Count_table[[#This Row],[Column1]]))</f>
        <v>65-80</v>
      </c>
      <c r="F64" s="1" t="str">
        <f>INDEX(Sheet1!A:D,MATCH(Count_table[[#This Row],[Make]],Sheet1!D:D,0),1)</f>
        <v>Beechcraft</v>
      </c>
      <c r="G64" s="1" t="str">
        <f ca="1">IF(OR(Count_table[[#This Row],[STC Number]]&lt;&gt;OFFSET(Count_table[[#This Row],[STC Number]],-1,0),Count_table[[#This Row],[Fixed Make]]&lt;&gt;OFFSET(Count_table[[#This Row],[Fixed Make]],-1,0)),Count_table[[#This Row],[Fixed Make]],"")</f>
        <v/>
      </c>
      <c r="H64" s="1" t="str">
        <f ca="1">IF(LEN(Count_table[[#This Row],[First]])=0,OFFSET(Count_table[[#This Row],[Range]],-1,0),"E"&amp;ROW(Count_table[[#This Row],[First]])&amp;":E"&amp;COUNTIFS(Count_table[[#All],[STC Number]],Count_table[[#This Row],[STC Number]],Count_table[[#All],[Fixed Make]],Count_table[[#This Row],[First]])+ROW(Count_table[[#This Row],[First]])-1)</f>
        <v>E44:E148</v>
      </c>
      <c r="I64" s="1" t="str">
        <f ca="1">IF(LEN(Count_table[[#This Row],[First]])&lt;&gt;0,Count_table[[#This Row],[First]]&amp;": "&amp;_xlfn.TEXTJOIN(", ",TRUE,INDIRECT(Count_table[[#This Row],[Range]])),"")</f>
        <v/>
      </c>
      <c r="J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 spans="1:10" x14ac:dyDescent="0.25">
      <c r="A65" s="1" t="s">
        <v>20</v>
      </c>
      <c r="B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Corporation\65-88</v>
      </c>
      <c r="C65" s="1" t="s">
        <v>473</v>
      </c>
      <c r="D65" s="1" t="str">
        <f>LEFT(Count_table[[#This Row],[Column1]],SEARCH("\",Count_table[[#This Row],[Column1]])-1)</f>
        <v>Beechcraft Corporation</v>
      </c>
      <c r="E65" s="1" t="str">
        <f>RIGHT(Count_table[[#This Row],[Column1]],LEN(Count_table[[#This Row],[Column1]])-SEARCH("\",Count_table[[#This Row],[Column1]]))</f>
        <v>65-88</v>
      </c>
      <c r="F65" s="1" t="str">
        <f>INDEX(Sheet1!A:D,MATCH(Count_table[[#This Row],[Make]],Sheet1!D:D,0),1)</f>
        <v>Beechcraft</v>
      </c>
      <c r="G65" s="1" t="str">
        <f ca="1">IF(OR(Count_table[[#This Row],[STC Number]]&lt;&gt;OFFSET(Count_table[[#This Row],[STC Number]],-1,0),Count_table[[#This Row],[Fixed Make]]&lt;&gt;OFFSET(Count_table[[#This Row],[Fixed Make]],-1,0)),Count_table[[#This Row],[Fixed Make]],"")</f>
        <v/>
      </c>
      <c r="H65" s="1" t="str">
        <f ca="1">IF(LEN(Count_table[[#This Row],[First]])=0,OFFSET(Count_table[[#This Row],[Range]],-1,0),"E"&amp;ROW(Count_table[[#This Row],[First]])&amp;":E"&amp;COUNTIFS(Count_table[[#All],[STC Number]],Count_table[[#This Row],[STC Number]],Count_table[[#All],[Fixed Make]],Count_table[[#This Row],[First]])+ROW(Count_table[[#This Row],[First]])-1)</f>
        <v>E44:E148</v>
      </c>
      <c r="I65" s="1" t="str">
        <f ca="1">IF(LEN(Count_table[[#This Row],[First]])&lt;&gt;0,Count_table[[#This Row],[First]]&amp;": "&amp;_xlfn.TEXTJOIN(", ",TRUE,INDIRECT(Count_table[[#This Row],[Range]])),"")</f>
        <v/>
      </c>
      <c r="J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6" spans="1:10" x14ac:dyDescent="0.25">
      <c r="A66" s="1" t="s">
        <v>20</v>
      </c>
      <c r="B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Corporation\65-A80-8800</v>
      </c>
      <c r="C66" s="1" t="s">
        <v>474</v>
      </c>
      <c r="D66" s="1" t="str">
        <f>LEFT(Count_table[[#This Row],[Column1]],SEARCH("\",Count_table[[#This Row],[Column1]])-1)</f>
        <v>Beechcraft Corporation</v>
      </c>
      <c r="E66" s="1" t="str">
        <f>RIGHT(Count_table[[#This Row],[Column1]],LEN(Count_table[[#This Row],[Column1]])-SEARCH("\",Count_table[[#This Row],[Column1]]))</f>
        <v>65-A80-8800</v>
      </c>
      <c r="F66" s="1" t="str">
        <f>INDEX(Sheet1!A:D,MATCH(Count_table[[#This Row],[Make]],Sheet1!D:D,0),1)</f>
        <v>Beechcraft</v>
      </c>
      <c r="G66" s="1" t="str">
        <f ca="1">IF(OR(Count_table[[#This Row],[STC Number]]&lt;&gt;OFFSET(Count_table[[#This Row],[STC Number]],-1,0),Count_table[[#This Row],[Fixed Make]]&lt;&gt;OFFSET(Count_table[[#This Row],[Fixed Make]],-1,0)),Count_table[[#This Row],[Fixed Make]],"")</f>
        <v/>
      </c>
      <c r="H66" s="1" t="str">
        <f ca="1">IF(LEN(Count_table[[#This Row],[First]])=0,OFFSET(Count_table[[#This Row],[Range]],-1,0),"E"&amp;ROW(Count_table[[#This Row],[First]])&amp;":E"&amp;COUNTIFS(Count_table[[#All],[STC Number]],Count_table[[#This Row],[STC Number]],Count_table[[#All],[Fixed Make]],Count_table[[#This Row],[First]])+ROW(Count_table[[#This Row],[First]])-1)</f>
        <v>E44:E148</v>
      </c>
      <c r="I66" s="1" t="str">
        <f ca="1">IF(LEN(Count_table[[#This Row],[First]])&lt;&gt;0,Count_table[[#This Row],[First]]&amp;": "&amp;_xlfn.TEXTJOIN(", ",TRUE,INDIRECT(Count_table[[#This Row],[Range]])),"")</f>
        <v/>
      </c>
      <c r="J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7" spans="1:10" x14ac:dyDescent="0.25">
      <c r="A67" s="1" t="s">
        <v>20</v>
      </c>
      <c r="B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v>
      </c>
      <c r="C67" s="1" t="s">
        <v>475</v>
      </c>
      <c r="D67" s="1" t="str">
        <f>LEFT(Count_table[[#This Row],[Column1]],SEARCH("\",Count_table[[#This Row],[Column1]])-1)</f>
        <v>Beechcraft Corporation</v>
      </c>
      <c r="E67" s="1" t="str">
        <f>RIGHT(Count_table[[#This Row],[Column1]],LEN(Count_table[[#This Row],[Column1]])-SEARCH("\",Count_table[[#This Row],[Column1]]))</f>
        <v>65-A80</v>
      </c>
      <c r="F67" s="1" t="str">
        <f>INDEX(Sheet1!A:D,MATCH(Count_table[[#This Row],[Make]],Sheet1!D:D,0),1)</f>
        <v>Beechcraft</v>
      </c>
      <c r="G67" s="1" t="str">
        <f ca="1">IF(OR(Count_table[[#This Row],[STC Number]]&lt;&gt;OFFSET(Count_table[[#This Row],[STC Number]],-1,0),Count_table[[#This Row],[Fixed Make]]&lt;&gt;OFFSET(Count_table[[#This Row],[Fixed Make]],-1,0)),Count_table[[#This Row],[Fixed Make]],"")</f>
        <v/>
      </c>
      <c r="H67" s="1" t="str">
        <f ca="1">IF(LEN(Count_table[[#This Row],[First]])=0,OFFSET(Count_table[[#This Row],[Range]],-1,0),"E"&amp;ROW(Count_table[[#This Row],[First]])&amp;":E"&amp;COUNTIFS(Count_table[[#All],[STC Number]],Count_table[[#This Row],[STC Number]],Count_table[[#All],[Fixed Make]],Count_table[[#This Row],[First]])+ROW(Count_table[[#This Row],[First]])-1)</f>
        <v>E44:E148</v>
      </c>
      <c r="I67" s="1" t="str">
        <f ca="1">IF(LEN(Count_table[[#This Row],[First]])&lt;&gt;0,Count_table[[#This Row],[First]]&amp;": "&amp;_xlfn.TEXTJOIN(", ",TRUE,INDIRECT(Count_table[[#This Row],[Range]])),"")</f>
        <v/>
      </c>
      <c r="J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8" spans="1:10" x14ac:dyDescent="0.25">
      <c r="A68" s="1" t="s">
        <v>20</v>
      </c>
      <c r="B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Corporation\65-B80</v>
      </c>
      <c r="C68" s="1" t="s">
        <v>476</v>
      </c>
      <c r="D68" s="1" t="str">
        <f>LEFT(Count_table[[#This Row],[Column1]],SEARCH("\",Count_table[[#This Row],[Column1]])-1)</f>
        <v>Beechcraft Corporation</v>
      </c>
      <c r="E68" s="1" t="str">
        <f>RIGHT(Count_table[[#This Row],[Column1]],LEN(Count_table[[#This Row],[Column1]])-SEARCH("\",Count_table[[#This Row],[Column1]]))</f>
        <v>65-B80</v>
      </c>
      <c r="F68" s="1" t="str">
        <f>INDEX(Sheet1!A:D,MATCH(Count_table[[#This Row],[Make]],Sheet1!D:D,0),1)</f>
        <v>Beechcraft</v>
      </c>
      <c r="G68" s="1" t="str">
        <f ca="1">IF(OR(Count_table[[#This Row],[STC Number]]&lt;&gt;OFFSET(Count_table[[#This Row],[STC Number]],-1,0),Count_table[[#This Row],[Fixed Make]]&lt;&gt;OFFSET(Count_table[[#This Row],[Fixed Make]],-1,0)),Count_table[[#This Row],[Fixed Make]],"")</f>
        <v/>
      </c>
      <c r="H68" s="1" t="str">
        <f ca="1">IF(LEN(Count_table[[#This Row],[First]])=0,OFFSET(Count_table[[#This Row],[Range]],-1,0),"E"&amp;ROW(Count_table[[#This Row],[First]])&amp;":E"&amp;COUNTIFS(Count_table[[#All],[STC Number]],Count_table[[#This Row],[STC Number]],Count_table[[#All],[Fixed Make]],Count_table[[#This Row],[First]])+ROW(Count_table[[#This Row],[First]])-1)</f>
        <v>E44:E148</v>
      </c>
      <c r="I68" s="1" t="str">
        <f ca="1">IF(LEN(Count_table[[#This Row],[First]])&lt;&gt;0,Count_table[[#This Row],[First]]&amp;": "&amp;_xlfn.TEXTJOIN(", ",TRUE,INDIRECT(Count_table[[#This Row],[Range]])),"")</f>
        <v/>
      </c>
      <c r="J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9" spans="1:10" x14ac:dyDescent="0.25">
      <c r="A69" s="1" t="s">
        <v>20</v>
      </c>
      <c r="B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v>
      </c>
      <c r="C69" s="1" t="s">
        <v>477</v>
      </c>
      <c r="D69" s="1" t="str">
        <f>LEFT(Count_table[[#This Row],[Column1]],SEARCH("\",Count_table[[#This Row],[Column1]])-1)</f>
        <v>Beechcraft Corporation</v>
      </c>
      <c r="E69" s="1" t="str">
        <f>RIGHT(Count_table[[#This Row],[Column1]],LEN(Count_table[[#This Row],[Column1]])-SEARCH("\",Count_table[[#This Row],[Column1]]))</f>
        <v>65</v>
      </c>
      <c r="F69" s="1" t="str">
        <f>INDEX(Sheet1!A:D,MATCH(Count_table[[#This Row],[Make]],Sheet1!D:D,0),1)</f>
        <v>Beechcraft</v>
      </c>
      <c r="G69" s="1" t="str">
        <f ca="1">IF(OR(Count_table[[#This Row],[STC Number]]&lt;&gt;OFFSET(Count_table[[#This Row],[STC Number]],-1,0),Count_table[[#This Row],[Fixed Make]]&lt;&gt;OFFSET(Count_table[[#This Row],[Fixed Make]],-1,0)),Count_table[[#This Row],[Fixed Make]],"")</f>
        <v/>
      </c>
      <c r="H69" s="1" t="str">
        <f ca="1">IF(LEN(Count_table[[#This Row],[First]])=0,OFFSET(Count_table[[#This Row],[Range]],-1,0),"E"&amp;ROW(Count_table[[#This Row],[First]])&amp;":E"&amp;COUNTIFS(Count_table[[#All],[STC Number]],Count_table[[#This Row],[STC Number]],Count_table[[#All],[Fixed Make]],Count_table[[#This Row],[First]])+ROW(Count_table[[#This Row],[First]])-1)</f>
        <v>E44:E148</v>
      </c>
      <c r="I69" s="1" t="str">
        <f ca="1">IF(LEN(Count_table[[#This Row],[First]])&lt;&gt;0,Count_table[[#This Row],[First]]&amp;": "&amp;_xlfn.TEXTJOIN(", ",TRUE,INDIRECT(Count_table[[#This Row],[Range]])),"")</f>
        <v/>
      </c>
      <c r="J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0" spans="1:10" x14ac:dyDescent="0.25">
      <c r="A70" s="1" t="s">
        <v>20</v>
      </c>
      <c r="B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Corporation\70</v>
      </c>
      <c r="C70" s="1" t="s">
        <v>478</v>
      </c>
      <c r="D70" s="1" t="str">
        <f>LEFT(Count_table[[#This Row],[Column1]],SEARCH("\",Count_table[[#This Row],[Column1]])-1)</f>
        <v>Beechcraft Corporation</v>
      </c>
      <c r="E70" s="1" t="str">
        <f>RIGHT(Count_table[[#This Row],[Column1]],LEN(Count_table[[#This Row],[Column1]])-SEARCH("\",Count_table[[#This Row],[Column1]]))</f>
        <v>70</v>
      </c>
      <c r="F70" s="1" t="str">
        <f>INDEX(Sheet1!A:D,MATCH(Count_table[[#This Row],[Make]],Sheet1!D:D,0),1)</f>
        <v>Beechcraft</v>
      </c>
      <c r="G70" s="1" t="str">
        <f ca="1">IF(OR(Count_table[[#This Row],[STC Number]]&lt;&gt;OFFSET(Count_table[[#This Row],[STC Number]],-1,0),Count_table[[#This Row],[Fixed Make]]&lt;&gt;OFFSET(Count_table[[#This Row],[Fixed Make]],-1,0)),Count_table[[#This Row],[Fixed Make]],"")</f>
        <v/>
      </c>
      <c r="H70" s="1" t="str">
        <f ca="1">IF(LEN(Count_table[[#This Row],[First]])=0,OFFSET(Count_table[[#This Row],[Range]],-1,0),"E"&amp;ROW(Count_table[[#This Row],[First]])&amp;":E"&amp;COUNTIFS(Count_table[[#All],[STC Number]],Count_table[[#This Row],[STC Number]],Count_table[[#All],[Fixed Make]],Count_table[[#This Row],[First]])+ROW(Count_table[[#This Row],[First]])-1)</f>
        <v>E44:E148</v>
      </c>
      <c r="I70" s="1" t="str">
        <f ca="1">IF(LEN(Count_table[[#This Row],[First]])&lt;&gt;0,Count_table[[#This Row],[First]]&amp;": "&amp;_xlfn.TEXTJOIN(", ",TRUE,INDIRECT(Count_table[[#This Row],[Range]])),"")</f>
        <v/>
      </c>
      <c r="J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1" spans="1:10" x14ac:dyDescent="0.25">
      <c r="A71" s="1" t="s">
        <v>20</v>
      </c>
      <c r="B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71" s="1" t="s">
        <v>479</v>
      </c>
      <c r="D71" s="1" t="str">
        <f>LEFT(Count_table[[#This Row],[Column1]],SEARCH("\",Count_table[[#This Row],[Column1]])-1)</f>
        <v>Beechcraft Corporation</v>
      </c>
      <c r="E71" s="1" t="str">
        <f>RIGHT(Count_table[[#This Row],[Column1]],LEN(Count_table[[#This Row],[Column1]])-SEARCH("\",Count_table[[#This Row],[Column1]]))</f>
        <v>76</v>
      </c>
      <c r="F71" s="1" t="str">
        <f>INDEX(Sheet1!A:D,MATCH(Count_table[[#This Row],[Make]],Sheet1!D:D,0),1)</f>
        <v>Beechcraft</v>
      </c>
      <c r="G71" s="1" t="str">
        <f ca="1">IF(OR(Count_table[[#This Row],[STC Number]]&lt;&gt;OFFSET(Count_table[[#This Row],[STC Number]],-1,0),Count_table[[#This Row],[Fixed Make]]&lt;&gt;OFFSET(Count_table[[#This Row],[Fixed Make]],-1,0)),Count_table[[#This Row],[Fixed Make]],"")</f>
        <v/>
      </c>
      <c r="H71" s="1" t="str">
        <f ca="1">IF(LEN(Count_table[[#This Row],[First]])=0,OFFSET(Count_table[[#This Row],[Range]],-1,0),"E"&amp;ROW(Count_table[[#This Row],[First]])&amp;":E"&amp;COUNTIFS(Count_table[[#All],[STC Number]],Count_table[[#This Row],[STC Number]],Count_table[[#All],[Fixed Make]],Count_table[[#This Row],[First]])+ROW(Count_table[[#This Row],[First]])-1)</f>
        <v>E44:E148</v>
      </c>
      <c r="I71" s="1" t="str">
        <f ca="1">IF(LEN(Count_table[[#This Row],[First]])&lt;&gt;0,Count_table[[#This Row],[First]]&amp;": "&amp;_xlfn.TEXTJOIN(", ",TRUE,INDIRECT(Count_table[[#This Row],[Range]])),"")</f>
        <v/>
      </c>
      <c r="J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2" spans="1:10" x14ac:dyDescent="0.25">
      <c r="A72" s="1" t="s">
        <v>20</v>
      </c>
      <c r="B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72" s="1" t="s">
        <v>480</v>
      </c>
      <c r="D72" s="1" t="str">
        <f>LEFT(Count_table[[#This Row],[Column1]],SEARCH("\",Count_table[[#This Row],[Column1]])-1)</f>
        <v>Beechcraft Corporation</v>
      </c>
      <c r="E72" s="1" t="str">
        <f>RIGHT(Count_table[[#This Row],[Column1]],LEN(Count_table[[#This Row],[Column1]])-SEARCH("\",Count_table[[#This Row],[Column1]]))</f>
        <v>77</v>
      </c>
      <c r="F72" s="1" t="str">
        <f>INDEX(Sheet1!A:D,MATCH(Count_table[[#This Row],[Make]],Sheet1!D:D,0),1)</f>
        <v>Beechcraft</v>
      </c>
      <c r="G72" s="1" t="str">
        <f ca="1">IF(OR(Count_table[[#This Row],[STC Number]]&lt;&gt;OFFSET(Count_table[[#This Row],[STC Number]],-1,0),Count_table[[#This Row],[Fixed Make]]&lt;&gt;OFFSET(Count_table[[#This Row],[Fixed Make]],-1,0)),Count_table[[#This Row],[Fixed Make]],"")</f>
        <v/>
      </c>
      <c r="H72" s="1" t="str">
        <f ca="1">IF(LEN(Count_table[[#This Row],[First]])=0,OFFSET(Count_table[[#This Row],[Range]],-1,0),"E"&amp;ROW(Count_table[[#This Row],[First]])&amp;":E"&amp;COUNTIFS(Count_table[[#All],[STC Number]],Count_table[[#This Row],[STC Number]],Count_table[[#All],[Fixed Make]],Count_table[[#This Row],[First]])+ROW(Count_table[[#This Row],[First]])-1)</f>
        <v>E44:E148</v>
      </c>
      <c r="I72" s="1" t="str">
        <f ca="1">IF(LEN(Count_table[[#This Row],[First]])&lt;&gt;0,Count_table[[#This Row],[First]]&amp;": "&amp;_xlfn.TEXTJOIN(", ",TRUE,INDIRECT(Count_table[[#This Row],[Range]])),"")</f>
        <v/>
      </c>
      <c r="J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3" spans="1:10" x14ac:dyDescent="0.25">
      <c r="A73" s="1" t="s">
        <v>20</v>
      </c>
      <c r="B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Corporation\95-55</v>
      </c>
      <c r="C73" s="1" t="s">
        <v>481</v>
      </c>
      <c r="D73" s="1" t="str">
        <f>LEFT(Count_table[[#This Row],[Column1]],SEARCH("\",Count_table[[#This Row],[Column1]])-1)</f>
        <v>Beechcraft Corporation</v>
      </c>
      <c r="E73" s="1" t="str">
        <f>RIGHT(Count_table[[#This Row],[Column1]],LEN(Count_table[[#This Row],[Column1]])-SEARCH("\",Count_table[[#This Row],[Column1]]))</f>
        <v>95-55</v>
      </c>
      <c r="F73" s="1" t="str">
        <f>INDEX(Sheet1!A:D,MATCH(Count_table[[#This Row],[Make]],Sheet1!D:D,0),1)</f>
        <v>Beechcraft</v>
      </c>
      <c r="G73" s="1" t="str">
        <f ca="1">IF(OR(Count_table[[#This Row],[STC Number]]&lt;&gt;OFFSET(Count_table[[#This Row],[STC Number]],-1,0),Count_table[[#This Row],[Fixed Make]]&lt;&gt;OFFSET(Count_table[[#This Row],[Fixed Make]],-1,0)),Count_table[[#This Row],[Fixed Make]],"")</f>
        <v/>
      </c>
      <c r="H73" s="1" t="str">
        <f ca="1">IF(LEN(Count_table[[#This Row],[First]])=0,OFFSET(Count_table[[#This Row],[Range]],-1,0),"E"&amp;ROW(Count_table[[#This Row],[First]])&amp;":E"&amp;COUNTIFS(Count_table[[#All],[STC Number]],Count_table[[#This Row],[STC Number]],Count_table[[#All],[Fixed Make]],Count_table[[#This Row],[First]])+ROW(Count_table[[#This Row],[First]])-1)</f>
        <v>E44:E148</v>
      </c>
      <c r="I73" s="1" t="str">
        <f ca="1">IF(LEN(Count_table[[#This Row],[First]])&lt;&gt;0,Count_table[[#This Row],[First]]&amp;": "&amp;_xlfn.TEXTJOIN(", ",TRUE,INDIRECT(Count_table[[#This Row],[Range]])),"")</f>
        <v/>
      </c>
      <c r="J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4" spans="1:10" x14ac:dyDescent="0.25">
      <c r="A74" s="1" t="s">
        <v>20</v>
      </c>
      <c r="B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Corporation\95-A55</v>
      </c>
      <c r="C74" s="1" t="s">
        <v>482</v>
      </c>
      <c r="D74" s="1" t="str">
        <f>LEFT(Count_table[[#This Row],[Column1]],SEARCH("\",Count_table[[#This Row],[Column1]])-1)</f>
        <v>Beechcraft Corporation</v>
      </c>
      <c r="E74" s="1" t="str">
        <f>RIGHT(Count_table[[#This Row],[Column1]],LEN(Count_table[[#This Row],[Column1]])-SEARCH("\",Count_table[[#This Row],[Column1]]))</f>
        <v>95-A55</v>
      </c>
      <c r="F74" s="1" t="str">
        <f>INDEX(Sheet1!A:D,MATCH(Count_table[[#This Row],[Make]],Sheet1!D:D,0),1)</f>
        <v>Beechcraft</v>
      </c>
      <c r="G74" s="1" t="str">
        <f ca="1">IF(OR(Count_table[[#This Row],[STC Number]]&lt;&gt;OFFSET(Count_table[[#This Row],[STC Number]],-1,0),Count_table[[#This Row],[Fixed Make]]&lt;&gt;OFFSET(Count_table[[#This Row],[Fixed Make]],-1,0)),Count_table[[#This Row],[Fixed Make]],"")</f>
        <v/>
      </c>
      <c r="H74" s="1" t="str">
        <f ca="1">IF(LEN(Count_table[[#This Row],[First]])=0,OFFSET(Count_table[[#This Row],[Range]],-1,0),"E"&amp;ROW(Count_table[[#This Row],[First]])&amp;":E"&amp;COUNTIFS(Count_table[[#All],[STC Number]],Count_table[[#This Row],[STC Number]],Count_table[[#All],[Fixed Make]],Count_table[[#This Row],[First]])+ROW(Count_table[[#This Row],[First]])-1)</f>
        <v>E44:E148</v>
      </c>
      <c r="I74" s="1" t="str">
        <f ca="1">IF(LEN(Count_table[[#This Row],[First]])&lt;&gt;0,Count_table[[#This Row],[First]]&amp;": "&amp;_xlfn.TEXTJOIN(", ",TRUE,INDIRECT(Count_table[[#This Row],[Range]])),"")</f>
        <v/>
      </c>
      <c r="J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5" spans="1:10" x14ac:dyDescent="0.25">
      <c r="A75" s="1" t="s">
        <v>20</v>
      </c>
      <c r="B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v>
      </c>
      <c r="C75" s="1" t="s">
        <v>483</v>
      </c>
      <c r="D75" s="1" t="str">
        <f>LEFT(Count_table[[#This Row],[Column1]],SEARCH("\",Count_table[[#This Row],[Column1]])-1)</f>
        <v>Beechcraft Corporation</v>
      </c>
      <c r="E75" s="1" t="str">
        <f>RIGHT(Count_table[[#This Row],[Column1]],LEN(Count_table[[#This Row],[Column1]])-SEARCH("\",Count_table[[#This Row],[Column1]]))</f>
        <v>95-B55</v>
      </c>
      <c r="F75" s="1" t="str">
        <f>INDEX(Sheet1!A:D,MATCH(Count_table[[#This Row],[Make]],Sheet1!D:D,0),1)</f>
        <v>Beechcraft</v>
      </c>
      <c r="G75" s="1" t="str">
        <f ca="1">IF(OR(Count_table[[#This Row],[STC Number]]&lt;&gt;OFFSET(Count_table[[#This Row],[STC Number]],-1,0),Count_table[[#This Row],[Fixed Make]]&lt;&gt;OFFSET(Count_table[[#This Row],[Fixed Make]],-1,0)),Count_table[[#This Row],[Fixed Make]],"")</f>
        <v/>
      </c>
      <c r="H75" s="1" t="str">
        <f ca="1">IF(LEN(Count_table[[#This Row],[First]])=0,OFFSET(Count_table[[#This Row],[Range]],-1,0),"E"&amp;ROW(Count_table[[#This Row],[First]])&amp;":E"&amp;COUNTIFS(Count_table[[#All],[STC Number]],Count_table[[#This Row],[STC Number]],Count_table[[#All],[Fixed Make]],Count_table[[#This Row],[First]])+ROW(Count_table[[#This Row],[First]])-1)</f>
        <v>E44:E148</v>
      </c>
      <c r="I75" s="1" t="str">
        <f ca="1">IF(LEN(Count_table[[#This Row],[First]])&lt;&gt;0,Count_table[[#This Row],[First]]&amp;": "&amp;_xlfn.TEXTJOIN(", ",TRUE,INDIRECT(Count_table[[#This Row],[Range]])),"")</f>
        <v/>
      </c>
      <c r="J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6" spans="1:10" x14ac:dyDescent="0.25">
      <c r="A76" s="1" t="s">
        <v>20</v>
      </c>
      <c r="B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Corporation\95-B55A</v>
      </c>
      <c r="C76" s="1" t="s">
        <v>484</v>
      </c>
      <c r="D76" s="1" t="str">
        <f>LEFT(Count_table[[#This Row],[Column1]],SEARCH("\",Count_table[[#This Row],[Column1]])-1)</f>
        <v>Beechcraft Corporation</v>
      </c>
      <c r="E76" s="1" t="str">
        <f>RIGHT(Count_table[[#This Row],[Column1]],LEN(Count_table[[#This Row],[Column1]])-SEARCH("\",Count_table[[#This Row],[Column1]]))</f>
        <v>95-B55A</v>
      </c>
      <c r="F76" s="1" t="str">
        <f>INDEX(Sheet1!A:D,MATCH(Count_table[[#This Row],[Make]],Sheet1!D:D,0),1)</f>
        <v>Beechcraft</v>
      </c>
      <c r="G76" s="1" t="str">
        <f ca="1">IF(OR(Count_table[[#This Row],[STC Number]]&lt;&gt;OFFSET(Count_table[[#This Row],[STC Number]],-1,0),Count_table[[#This Row],[Fixed Make]]&lt;&gt;OFFSET(Count_table[[#This Row],[Fixed Make]],-1,0)),Count_table[[#This Row],[Fixed Make]],"")</f>
        <v/>
      </c>
      <c r="H76" s="1" t="str">
        <f ca="1">IF(LEN(Count_table[[#This Row],[First]])=0,OFFSET(Count_table[[#This Row],[Range]],-1,0),"E"&amp;ROW(Count_table[[#This Row],[First]])&amp;":E"&amp;COUNTIFS(Count_table[[#All],[STC Number]],Count_table[[#This Row],[STC Number]],Count_table[[#All],[Fixed Make]],Count_table[[#This Row],[First]])+ROW(Count_table[[#This Row],[First]])-1)</f>
        <v>E44:E148</v>
      </c>
      <c r="I76" s="1" t="str">
        <f ca="1">IF(LEN(Count_table[[#This Row],[First]])&lt;&gt;0,Count_table[[#This Row],[First]]&amp;": "&amp;_xlfn.TEXTJOIN(", ",TRUE,INDIRECT(Count_table[[#This Row],[Range]])),"")</f>
        <v/>
      </c>
      <c r="J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7" spans="1:10" x14ac:dyDescent="0.25">
      <c r="A77" s="1" t="s">
        <v>20</v>
      </c>
      <c r="B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Corporation\95-B55B</v>
      </c>
      <c r="C77" s="1" t="s">
        <v>485</v>
      </c>
      <c r="D77" s="1" t="str">
        <f>LEFT(Count_table[[#This Row],[Column1]],SEARCH("\",Count_table[[#This Row],[Column1]])-1)</f>
        <v>Beechcraft Corporation</v>
      </c>
      <c r="E77" s="1" t="str">
        <f>RIGHT(Count_table[[#This Row],[Column1]],LEN(Count_table[[#This Row],[Column1]])-SEARCH("\",Count_table[[#This Row],[Column1]]))</f>
        <v>95-B55B</v>
      </c>
      <c r="F77" s="1" t="str">
        <f>INDEX(Sheet1!A:D,MATCH(Count_table[[#This Row],[Make]],Sheet1!D:D,0),1)</f>
        <v>Beechcraft</v>
      </c>
      <c r="G77" s="1" t="str">
        <f ca="1">IF(OR(Count_table[[#This Row],[STC Number]]&lt;&gt;OFFSET(Count_table[[#This Row],[STC Number]],-1,0),Count_table[[#This Row],[Fixed Make]]&lt;&gt;OFFSET(Count_table[[#This Row],[Fixed Make]],-1,0)),Count_table[[#This Row],[Fixed Make]],"")</f>
        <v/>
      </c>
      <c r="H77" s="1" t="str">
        <f ca="1">IF(LEN(Count_table[[#This Row],[First]])=0,OFFSET(Count_table[[#This Row],[Range]],-1,0),"E"&amp;ROW(Count_table[[#This Row],[First]])&amp;":E"&amp;COUNTIFS(Count_table[[#All],[STC Number]],Count_table[[#This Row],[STC Number]],Count_table[[#All],[Fixed Make]],Count_table[[#This Row],[First]])+ROW(Count_table[[#This Row],[First]])-1)</f>
        <v>E44:E148</v>
      </c>
      <c r="I77" s="1" t="str">
        <f ca="1">IF(LEN(Count_table[[#This Row],[First]])&lt;&gt;0,Count_table[[#This Row],[First]]&amp;": "&amp;_xlfn.TEXTJOIN(", ",TRUE,INDIRECT(Count_table[[#This Row],[Range]])),"")</f>
        <v/>
      </c>
      <c r="J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8" spans="1:10" x14ac:dyDescent="0.25">
      <c r="A78" s="1" t="s">
        <v>20</v>
      </c>
      <c r="B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v>
      </c>
      <c r="C78" s="1" t="s">
        <v>486</v>
      </c>
      <c r="D78" s="1" t="str">
        <f>LEFT(Count_table[[#This Row],[Column1]],SEARCH("\",Count_table[[#This Row],[Column1]])-1)</f>
        <v>Beechcraft Corporation</v>
      </c>
      <c r="E78" s="1" t="str">
        <f>RIGHT(Count_table[[#This Row],[Column1]],LEN(Count_table[[#This Row],[Column1]])-SEARCH("\",Count_table[[#This Row],[Column1]]))</f>
        <v>95-C55</v>
      </c>
      <c r="F78" s="1" t="str">
        <f>INDEX(Sheet1!A:D,MATCH(Count_table[[#This Row],[Make]],Sheet1!D:D,0),1)</f>
        <v>Beechcraft</v>
      </c>
      <c r="G78" s="1" t="str">
        <f ca="1">IF(OR(Count_table[[#This Row],[STC Number]]&lt;&gt;OFFSET(Count_table[[#This Row],[STC Number]],-1,0),Count_table[[#This Row],[Fixed Make]]&lt;&gt;OFFSET(Count_table[[#This Row],[Fixed Make]],-1,0)),Count_table[[#This Row],[Fixed Make]],"")</f>
        <v/>
      </c>
      <c r="H78" s="1" t="str">
        <f ca="1">IF(LEN(Count_table[[#This Row],[First]])=0,OFFSET(Count_table[[#This Row],[Range]],-1,0),"E"&amp;ROW(Count_table[[#This Row],[First]])&amp;":E"&amp;COUNTIFS(Count_table[[#All],[STC Number]],Count_table[[#This Row],[STC Number]],Count_table[[#All],[Fixed Make]],Count_table[[#This Row],[First]])+ROW(Count_table[[#This Row],[First]])-1)</f>
        <v>E44:E148</v>
      </c>
      <c r="I78" s="1" t="str">
        <f ca="1">IF(LEN(Count_table[[#This Row],[First]])&lt;&gt;0,Count_table[[#This Row],[First]]&amp;": "&amp;_xlfn.TEXTJOIN(", ",TRUE,INDIRECT(Count_table[[#This Row],[Range]])),"")</f>
        <v/>
      </c>
      <c r="J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79" spans="1:10" x14ac:dyDescent="0.25">
      <c r="A79" s="1" t="s">
        <v>20</v>
      </c>
      <c r="B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Corporation\95-C55A</v>
      </c>
      <c r="C79" s="1" t="s">
        <v>487</v>
      </c>
      <c r="D79" s="1" t="str">
        <f>LEFT(Count_table[[#This Row],[Column1]],SEARCH("\",Count_table[[#This Row],[Column1]])-1)</f>
        <v>Beechcraft Corporation</v>
      </c>
      <c r="E79" s="1" t="str">
        <f>RIGHT(Count_table[[#This Row],[Column1]],LEN(Count_table[[#This Row],[Column1]])-SEARCH("\",Count_table[[#This Row],[Column1]]))</f>
        <v>95-C55A</v>
      </c>
      <c r="F79" s="1" t="str">
        <f>INDEX(Sheet1!A:D,MATCH(Count_table[[#This Row],[Make]],Sheet1!D:D,0),1)</f>
        <v>Beechcraft</v>
      </c>
      <c r="G79" s="1" t="str">
        <f ca="1">IF(OR(Count_table[[#This Row],[STC Number]]&lt;&gt;OFFSET(Count_table[[#This Row],[STC Number]],-1,0),Count_table[[#This Row],[Fixed Make]]&lt;&gt;OFFSET(Count_table[[#This Row],[Fixed Make]],-1,0)),Count_table[[#This Row],[Fixed Make]],"")</f>
        <v/>
      </c>
      <c r="H79" s="1" t="str">
        <f ca="1">IF(LEN(Count_table[[#This Row],[First]])=0,OFFSET(Count_table[[#This Row],[Range]],-1,0),"E"&amp;ROW(Count_table[[#This Row],[First]])&amp;":E"&amp;COUNTIFS(Count_table[[#All],[STC Number]],Count_table[[#This Row],[STC Number]],Count_table[[#All],[Fixed Make]],Count_table[[#This Row],[First]])+ROW(Count_table[[#This Row],[First]])-1)</f>
        <v>E44:E148</v>
      </c>
      <c r="I79" s="1" t="str">
        <f ca="1">IF(LEN(Count_table[[#This Row],[First]])&lt;&gt;0,Count_table[[#This Row],[First]]&amp;": "&amp;_xlfn.TEXTJOIN(", ",TRUE,INDIRECT(Count_table[[#This Row],[Range]])),"")</f>
        <v/>
      </c>
      <c r="J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0" spans="1:10" x14ac:dyDescent="0.25">
      <c r="A80" s="1" t="s">
        <v>20</v>
      </c>
      <c r="B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v>
      </c>
      <c r="C80" s="1" t="s">
        <v>488</v>
      </c>
      <c r="D80" s="1" t="str">
        <f>LEFT(Count_table[[#This Row],[Column1]],SEARCH("\",Count_table[[#This Row],[Column1]])-1)</f>
        <v>Beechcraft Corporation</v>
      </c>
      <c r="E80" s="1" t="str">
        <f>RIGHT(Count_table[[#This Row],[Column1]],LEN(Count_table[[#This Row],[Column1]])-SEARCH("\",Count_table[[#This Row],[Column1]]))</f>
        <v>95</v>
      </c>
      <c r="F80" s="1" t="str">
        <f>INDEX(Sheet1!A:D,MATCH(Count_table[[#This Row],[Make]],Sheet1!D:D,0),1)</f>
        <v>Beechcraft</v>
      </c>
      <c r="G80" s="1" t="str">
        <f ca="1">IF(OR(Count_table[[#This Row],[STC Number]]&lt;&gt;OFFSET(Count_table[[#This Row],[STC Number]],-1,0),Count_table[[#This Row],[Fixed Make]]&lt;&gt;OFFSET(Count_table[[#This Row],[Fixed Make]],-1,0)),Count_table[[#This Row],[Fixed Make]],"")</f>
        <v/>
      </c>
      <c r="H80" s="1" t="str">
        <f ca="1">IF(LEN(Count_table[[#This Row],[First]])=0,OFFSET(Count_table[[#This Row],[Range]],-1,0),"E"&amp;ROW(Count_table[[#This Row],[First]])&amp;":E"&amp;COUNTIFS(Count_table[[#All],[STC Number]],Count_table[[#This Row],[STC Number]],Count_table[[#All],[Fixed Make]],Count_table[[#This Row],[First]])+ROW(Count_table[[#This Row],[First]])-1)</f>
        <v>E44:E148</v>
      </c>
      <c r="I80" s="1" t="str">
        <f ca="1">IF(LEN(Count_table[[#This Row],[First]])&lt;&gt;0,Count_table[[#This Row],[First]]&amp;": "&amp;_xlfn.TEXTJOIN(", ",TRUE,INDIRECT(Count_table[[#This Row],[Range]])),"")</f>
        <v/>
      </c>
      <c r="J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1" spans="1:10" x14ac:dyDescent="0.25">
      <c r="A81" s="1" t="s">
        <v>20</v>
      </c>
      <c r="B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Corporation\A23-19</v>
      </c>
      <c r="C81" s="1" t="s">
        <v>489</v>
      </c>
      <c r="D81" s="1" t="str">
        <f>LEFT(Count_table[[#This Row],[Column1]],SEARCH("\",Count_table[[#This Row],[Column1]])-1)</f>
        <v>Beechcraft Corporation</v>
      </c>
      <c r="E81" s="1" t="str">
        <f>RIGHT(Count_table[[#This Row],[Column1]],LEN(Count_table[[#This Row],[Column1]])-SEARCH("\",Count_table[[#This Row],[Column1]]))</f>
        <v>A23-19</v>
      </c>
      <c r="F81" s="1" t="str">
        <f>INDEX(Sheet1!A:D,MATCH(Count_table[[#This Row],[Make]],Sheet1!D:D,0),1)</f>
        <v>Beechcraft</v>
      </c>
      <c r="G81" s="1" t="str">
        <f ca="1">IF(OR(Count_table[[#This Row],[STC Number]]&lt;&gt;OFFSET(Count_table[[#This Row],[STC Number]],-1,0),Count_table[[#This Row],[Fixed Make]]&lt;&gt;OFFSET(Count_table[[#This Row],[Fixed Make]],-1,0)),Count_table[[#This Row],[Fixed Make]],"")</f>
        <v/>
      </c>
      <c r="H81" s="1" t="str">
        <f ca="1">IF(LEN(Count_table[[#This Row],[First]])=0,OFFSET(Count_table[[#This Row],[Range]],-1,0),"E"&amp;ROW(Count_table[[#This Row],[First]])&amp;":E"&amp;COUNTIFS(Count_table[[#All],[STC Number]],Count_table[[#This Row],[STC Number]],Count_table[[#All],[Fixed Make]],Count_table[[#This Row],[First]])+ROW(Count_table[[#This Row],[First]])-1)</f>
        <v>E44:E148</v>
      </c>
      <c r="I81" s="1" t="str">
        <f ca="1">IF(LEN(Count_table[[#This Row],[First]])&lt;&gt;0,Count_table[[#This Row],[First]]&amp;": "&amp;_xlfn.TEXTJOIN(", ",TRUE,INDIRECT(Count_table[[#This Row],[Range]])),"")</f>
        <v/>
      </c>
      <c r="J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2" spans="1:10" x14ac:dyDescent="0.25">
      <c r="A82" s="1" t="s">
        <v>20</v>
      </c>
      <c r="B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Corporation\A23-24</v>
      </c>
      <c r="C82" s="1" t="s">
        <v>490</v>
      </c>
      <c r="D82" s="1" t="str">
        <f>LEFT(Count_table[[#This Row],[Column1]],SEARCH("\",Count_table[[#This Row],[Column1]])-1)</f>
        <v>Beechcraft Corporation</v>
      </c>
      <c r="E82" s="1" t="str">
        <f>RIGHT(Count_table[[#This Row],[Column1]],LEN(Count_table[[#This Row],[Column1]])-SEARCH("\",Count_table[[#This Row],[Column1]]))</f>
        <v>A23-24</v>
      </c>
      <c r="F82" s="1" t="str">
        <f>INDEX(Sheet1!A:D,MATCH(Count_table[[#This Row],[Make]],Sheet1!D:D,0),1)</f>
        <v>Beechcraft</v>
      </c>
      <c r="G82" s="1" t="str">
        <f ca="1">IF(OR(Count_table[[#This Row],[STC Number]]&lt;&gt;OFFSET(Count_table[[#This Row],[STC Number]],-1,0),Count_table[[#This Row],[Fixed Make]]&lt;&gt;OFFSET(Count_table[[#This Row],[Fixed Make]],-1,0)),Count_table[[#This Row],[Fixed Make]],"")</f>
        <v/>
      </c>
      <c r="H82" s="1" t="str">
        <f ca="1">IF(LEN(Count_table[[#This Row],[First]])=0,OFFSET(Count_table[[#This Row],[Range]],-1,0),"E"&amp;ROW(Count_table[[#This Row],[First]])&amp;":E"&amp;COUNTIFS(Count_table[[#All],[STC Number]],Count_table[[#This Row],[STC Number]],Count_table[[#All],[Fixed Make]],Count_table[[#This Row],[First]])+ROW(Count_table[[#This Row],[First]])-1)</f>
        <v>E44:E148</v>
      </c>
      <c r="I82" s="1" t="str">
        <f ca="1">IF(LEN(Count_table[[#This Row],[First]])&lt;&gt;0,Count_table[[#This Row],[First]]&amp;": "&amp;_xlfn.TEXTJOIN(", ",TRUE,INDIRECT(Count_table[[#This Row],[Range]])),"")</f>
        <v/>
      </c>
      <c r="J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3" spans="1:10" x14ac:dyDescent="0.25">
      <c r="A83" s="1" t="s">
        <v>20</v>
      </c>
      <c r="B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v>
      </c>
      <c r="C83" s="1" t="s">
        <v>491</v>
      </c>
      <c r="D83" s="1" t="str">
        <f>LEFT(Count_table[[#This Row],[Column1]],SEARCH("\",Count_table[[#This Row],[Column1]])-1)</f>
        <v>Beechcraft Corporation</v>
      </c>
      <c r="E83" s="1" t="str">
        <f>RIGHT(Count_table[[#This Row],[Column1]],LEN(Count_table[[#This Row],[Column1]])-SEARCH("\",Count_table[[#This Row],[Column1]]))</f>
        <v>A23</v>
      </c>
      <c r="F83" s="1" t="str">
        <f>INDEX(Sheet1!A:D,MATCH(Count_table[[#This Row],[Make]],Sheet1!D:D,0),1)</f>
        <v>Beechcraft</v>
      </c>
      <c r="G83" s="1" t="str">
        <f ca="1">IF(OR(Count_table[[#This Row],[STC Number]]&lt;&gt;OFFSET(Count_table[[#This Row],[STC Number]],-1,0),Count_table[[#This Row],[Fixed Make]]&lt;&gt;OFFSET(Count_table[[#This Row],[Fixed Make]],-1,0)),Count_table[[#This Row],[Fixed Make]],"")</f>
        <v/>
      </c>
      <c r="H83" s="1" t="str">
        <f ca="1">IF(LEN(Count_table[[#This Row],[First]])=0,OFFSET(Count_table[[#This Row],[Range]],-1,0),"E"&amp;ROW(Count_table[[#This Row],[First]])&amp;":E"&amp;COUNTIFS(Count_table[[#All],[STC Number]],Count_table[[#This Row],[STC Number]],Count_table[[#All],[Fixed Make]],Count_table[[#This Row],[First]])+ROW(Count_table[[#This Row],[First]])-1)</f>
        <v>E44:E148</v>
      </c>
      <c r="I83" s="1" t="str">
        <f ca="1">IF(LEN(Count_table[[#This Row],[First]])&lt;&gt;0,Count_table[[#This Row],[First]]&amp;": "&amp;_xlfn.TEXTJOIN(", ",TRUE,INDIRECT(Count_table[[#This Row],[Range]])),"")</f>
        <v/>
      </c>
      <c r="J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4" spans="1:10" x14ac:dyDescent="0.25">
      <c r="A84" s="1" t="s">
        <v>20</v>
      </c>
      <c r="B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Corporation\A23A</v>
      </c>
      <c r="C84" s="1" t="s">
        <v>492</v>
      </c>
      <c r="D84" s="1" t="str">
        <f>LEFT(Count_table[[#This Row],[Column1]],SEARCH("\",Count_table[[#This Row],[Column1]])-1)</f>
        <v>Beechcraft Corporation</v>
      </c>
      <c r="E84" s="1" t="str">
        <f>RIGHT(Count_table[[#This Row],[Column1]],LEN(Count_table[[#This Row],[Column1]])-SEARCH("\",Count_table[[#This Row],[Column1]]))</f>
        <v>A23A</v>
      </c>
      <c r="F84" s="1" t="str">
        <f>INDEX(Sheet1!A:D,MATCH(Count_table[[#This Row],[Make]],Sheet1!D:D,0),1)</f>
        <v>Beechcraft</v>
      </c>
      <c r="G84" s="1" t="str">
        <f ca="1">IF(OR(Count_table[[#This Row],[STC Number]]&lt;&gt;OFFSET(Count_table[[#This Row],[STC Number]],-1,0),Count_table[[#This Row],[Fixed Make]]&lt;&gt;OFFSET(Count_table[[#This Row],[Fixed Make]],-1,0)),Count_table[[#This Row],[Fixed Make]],"")</f>
        <v/>
      </c>
      <c r="H84" s="1" t="str">
        <f ca="1">IF(LEN(Count_table[[#This Row],[First]])=0,OFFSET(Count_table[[#This Row],[Range]],-1,0),"E"&amp;ROW(Count_table[[#This Row],[First]])&amp;":E"&amp;COUNTIFS(Count_table[[#All],[STC Number]],Count_table[[#This Row],[STC Number]],Count_table[[#All],[Fixed Make]],Count_table[[#This Row],[First]])+ROW(Count_table[[#This Row],[First]])-1)</f>
        <v>E44:E148</v>
      </c>
      <c r="I84" s="1" t="str">
        <f ca="1">IF(LEN(Count_table[[#This Row],[First]])&lt;&gt;0,Count_table[[#This Row],[First]]&amp;": "&amp;_xlfn.TEXTJOIN(", ",TRUE,INDIRECT(Count_table[[#This Row],[Range]])),"")</f>
        <v/>
      </c>
      <c r="J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5" spans="1:10" x14ac:dyDescent="0.25">
      <c r="A85" s="1" t="s">
        <v>20</v>
      </c>
      <c r="B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v>
      </c>
      <c r="C85" s="1" t="s">
        <v>493</v>
      </c>
      <c r="D85" s="1" t="str">
        <f>LEFT(Count_table[[#This Row],[Column1]],SEARCH("\",Count_table[[#This Row],[Column1]])-1)</f>
        <v>Beechcraft Corporation</v>
      </c>
      <c r="E85" s="1" t="str">
        <f>RIGHT(Count_table[[#This Row],[Column1]],LEN(Count_table[[#This Row],[Column1]])-SEARCH("\",Count_table[[#This Row],[Column1]]))</f>
        <v>A24</v>
      </c>
      <c r="F85" s="1" t="str">
        <f>INDEX(Sheet1!A:D,MATCH(Count_table[[#This Row],[Make]],Sheet1!D:D,0),1)</f>
        <v>Beechcraft</v>
      </c>
      <c r="G85" s="1" t="str">
        <f ca="1">IF(OR(Count_table[[#This Row],[STC Number]]&lt;&gt;OFFSET(Count_table[[#This Row],[STC Number]],-1,0),Count_table[[#This Row],[Fixed Make]]&lt;&gt;OFFSET(Count_table[[#This Row],[Fixed Make]],-1,0)),Count_table[[#This Row],[Fixed Make]],"")</f>
        <v/>
      </c>
      <c r="H85" s="1" t="str">
        <f ca="1">IF(LEN(Count_table[[#This Row],[First]])=0,OFFSET(Count_table[[#This Row],[Range]],-1,0),"E"&amp;ROW(Count_table[[#This Row],[First]])&amp;":E"&amp;COUNTIFS(Count_table[[#All],[STC Number]],Count_table[[#This Row],[STC Number]],Count_table[[#All],[Fixed Make]],Count_table[[#This Row],[First]])+ROW(Count_table[[#This Row],[First]])-1)</f>
        <v>E44:E148</v>
      </c>
      <c r="I85" s="1" t="str">
        <f ca="1">IF(LEN(Count_table[[#This Row],[First]])&lt;&gt;0,Count_table[[#This Row],[First]]&amp;": "&amp;_xlfn.TEXTJOIN(", ",TRUE,INDIRECT(Count_table[[#This Row],[Range]])),"")</f>
        <v/>
      </c>
      <c r="J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6" spans="1:10" x14ac:dyDescent="0.25">
      <c r="A86" s="1" t="s">
        <v>20</v>
      </c>
      <c r="B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Corporation\A24R</v>
      </c>
      <c r="C86" s="1" t="s">
        <v>494</v>
      </c>
      <c r="D86" s="1" t="str">
        <f>LEFT(Count_table[[#This Row],[Column1]],SEARCH("\",Count_table[[#This Row],[Column1]])-1)</f>
        <v>Beechcraft Corporation</v>
      </c>
      <c r="E86" s="1" t="str">
        <f>RIGHT(Count_table[[#This Row],[Column1]],LEN(Count_table[[#This Row],[Column1]])-SEARCH("\",Count_table[[#This Row],[Column1]]))</f>
        <v>A24R</v>
      </c>
      <c r="F86" s="1" t="str">
        <f>INDEX(Sheet1!A:D,MATCH(Count_table[[#This Row],[Make]],Sheet1!D:D,0),1)</f>
        <v>Beechcraft</v>
      </c>
      <c r="G86" s="1" t="str">
        <f ca="1">IF(OR(Count_table[[#This Row],[STC Number]]&lt;&gt;OFFSET(Count_table[[#This Row],[STC Number]],-1,0),Count_table[[#This Row],[Fixed Make]]&lt;&gt;OFFSET(Count_table[[#This Row],[Fixed Make]],-1,0)),Count_table[[#This Row],[Fixed Make]],"")</f>
        <v/>
      </c>
      <c r="H86" s="1" t="str">
        <f ca="1">IF(LEN(Count_table[[#This Row],[First]])=0,OFFSET(Count_table[[#This Row],[Range]],-1,0),"E"&amp;ROW(Count_table[[#This Row],[First]])&amp;":E"&amp;COUNTIFS(Count_table[[#All],[STC Number]],Count_table[[#This Row],[STC Number]],Count_table[[#All],[Fixed Make]],Count_table[[#This Row],[First]])+ROW(Count_table[[#This Row],[First]])-1)</f>
        <v>E44:E148</v>
      </c>
      <c r="I86" s="1" t="str">
        <f ca="1">IF(LEN(Count_table[[#This Row],[First]])&lt;&gt;0,Count_table[[#This Row],[First]]&amp;": "&amp;_xlfn.TEXTJOIN(", ",TRUE,INDIRECT(Count_table[[#This Row],[Range]])),"")</f>
        <v/>
      </c>
      <c r="J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7" spans="1:10" x14ac:dyDescent="0.25">
      <c r="A87" s="1" t="s">
        <v>20</v>
      </c>
      <c r="B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Corporation\A35</v>
      </c>
      <c r="C87" s="1" t="s">
        <v>495</v>
      </c>
      <c r="D87" s="1" t="str">
        <f>LEFT(Count_table[[#This Row],[Column1]],SEARCH("\",Count_table[[#This Row],[Column1]])-1)</f>
        <v>Beechcraft Corporation</v>
      </c>
      <c r="E87" s="1" t="str">
        <f>RIGHT(Count_table[[#This Row],[Column1]],LEN(Count_table[[#This Row],[Column1]])-SEARCH("\",Count_table[[#This Row],[Column1]]))</f>
        <v>A35</v>
      </c>
      <c r="F87" s="1" t="str">
        <f>INDEX(Sheet1!A:D,MATCH(Count_table[[#This Row],[Make]],Sheet1!D:D,0),1)</f>
        <v>Beechcraft</v>
      </c>
      <c r="G87" s="1" t="str">
        <f ca="1">IF(OR(Count_table[[#This Row],[STC Number]]&lt;&gt;OFFSET(Count_table[[#This Row],[STC Number]],-1,0),Count_table[[#This Row],[Fixed Make]]&lt;&gt;OFFSET(Count_table[[#This Row],[Fixed Make]],-1,0)),Count_table[[#This Row],[Fixed Make]],"")</f>
        <v/>
      </c>
      <c r="H87" s="1" t="str">
        <f ca="1">IF(LEN(Count_table[[#This Row],[First]])=0,OFFSET(Count_table[[#This Row],[Range]],-1,0),"E"&amp;ROW(Count_table[[#This Row],[First]])&amp;":E"&amp;COUNTIFS(Count_table[[#All],[STC Number]],Count_table[[#This Row],[STC Number]],Count_table[[#All],[Fixed Make]],Count_table[[#This Row],[First]])+ROW(Count_table[[#This Row],[First]])-1)</f>
        <v>E44:E148</v>
      </c>
      <c r="I87" s="1" t="str">
        <f ca="1">IF(LEN(Count_table[[#This Row],[First]])&lt;&gt;0,Count_table[[#This Row],[First]]&amp;": "&amp;_xlfn.TEXTJOIN(", ",TRUE,INDIRECT(Count_table[[#This Row],[Range]])),"")</f>
        <v/>
      </c>
      <c r="J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8" spans="1:10" x14ac:dyDescent="0.25">
      <c r="A88" s="1" t="s">
        <v>20</v>
      </c>
      <c r="B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v>
      </c>
      <c r="C88" s="1" t="s">
        <v>496</v>
      </c>
      <c r="D88" s="1" t="str">
        <f>LEFT(Count_table[[#This Row],[Column1]],SEARCH("\",Count_table[[#This Row],[Column1]])-1)</f>
        <v>Beechcraft Corporation</v>
      </c>
      <c r="E88" s="1" t="str">
        <f>RIGHT(Count_table[[#This Row],[Column1]],LEN(Count_table[[#This Row],[Column1]])-SEARCH("\",Count_table[[#This Row],[Column1]]))</f>
        <v>A36</v>
      </c>
      <c r="F88" s="1" t="str">
        <f>INDEX(Sheet1!A:D,MATCH(Count_table[[#This Row],[Make]],Sheet1!D:D,0),1)</f>
        <v>Beechcraft</v>
      </c>
      <c r="G88" s="1" t="str">
        <f ca="1">IF(OR(Count_table[[#This Row],[STC Number]]&lt;&gt;OFFSET(Count_table[[#This Row],[STC Number]],-1,0),Count_table[[#This Row],[Fixed Make]]&lt;&gt;OFFSET(Count_table[[#This Row],[Fixed Make]],-1,0)),Count_table[[#This Row],[Fixed Make]],"")</f>
        <v/>
      </c>
      <c r="H88" s="1" t="str">
        <f ca="1">IF(LEN(Count_table[[#This Row],[First]])=0,OFFSET(Count_table[[#This Row],[Range]],-1,0),"E"&amp;ROW(Count_table[[#This Row],[First]])&amp;":E"&amp;COUNTIFS(Count_table[[#All],[STC Number]],Count_table[[#This Row],[STC Number]],Count_table[[#All],[Fixed Make]],Count_table[[#This Row],[First]])+ROW(Count_table[[#This Row],[First]])-1)</f>
        <v>E44:E148</v>
      </c>
      <c r="I88" s="1" t="str">
        <f ca="1">IF(LEN(Count_table[[#This Row],[First]])&lt;&gt;0,Count_table[[#This Row],[First]]&amp;": "&amp;_xlfn.TEXTJOIN(", ",TRUE,INDIRECT(Count_table[[#This Row],[Range]])),"")</f>
        <v/>
      </c>
      <c r="J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89" spans="1:10" x14ac:dyDescent="0.25">
      <c r="A89" s="1" t="s">
        <v>20</v>
      </c>
      <c r="B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Corporation\A36TC</v>
      </c>
      <c r="C89" s="1" t="s">
        <v>497</v>
      </c>
      <c r="D89" s="1" t="str">
        <f>LEFT(Count_table[[#This Row],[Column1]],SEARCH("\",Count_table[[#This Row],[Column1]])-1)</f>
        <v>Beechcraft Corporation</v>
      </c>
      <c r="E89" s="1" t="str">
        <f>RIGHT(Count_table[[#This Row],[Column1]],LEN(Count_table[[#This Row],[Column1]])-SEARCH("\",Count_table[[#This Row],[Column1]]))</f>
        <v>A36TC</v>
      </c>
      <c r="F89" s="1" t="str">
        <f>INDEX(Sheet1!A:D,MATCH(Count_table[[#This Row],[Make]],Sheet1!D:D,0),1)</f>
        <v>Beechcraft</v>
      </c>
      <c r="G89" s="1" t="str">
        <f ca="1">IF(OR(Count_table[[#This Row],[STC Number]]&lt;&gt;OFFSET(Count_table[[#This Row],[STC Number]],-1,0),Count_table[[#This Row],[Fixed Make]]&lt;&gt;OFFSET(Count_table[[#This Row],[Fixed Make]],-1,0)),Count_table[[#This Row],[Fixed Make]],"")</f>
        <v/>
      </c>
      <c r="H89" s="1" t="str">
        <f ca="1">IF(LEN(Count_table[[#This Row],[First]])=0,OFFSET(Count_table[[#This Row],[Range]],-1,0),"E"&amp;ROW(Count_table[[#This Row],[First]])&amp;":E"&amp;COUNTIFS(Count_table[[#All],[STC Number]],Count_table[[#This Row],[STC Number]],Count_table[[#All],[Fixed Make]],Count_table[[#This Row],[First]])+ROW(Count_table[[#This Row],[First]])-1)</f>
        <v>E44:E148</v>
      </c>
      <c r="I89" s="1" t="str">
        <f ca="1">IF(LEN(Count_table[[#This Row],[First]])&lt;&gt;0,Count_table[[#This Row],[First]]&amp;": "&amp;_xlfn.TEXTJOIN(", ",TRUE,INDIRECT(Count_table[[#This Row],[Range]])),"")</f>
        <v/>
      </c>
      <c r="J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0" spans="1:10" x14ac:dyDescent="0.25">
      <c r="A90" s="1" t="s">
        <v>20</v>
      </c>
      <c r="B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90" s="1" t="s">
        <v>498</v>
      </c>
      <c r="D90" s="1" t="str">
        <f>LEFT(Count_table[[#This Row],[Column1]],SEARCH("\",Count_table[[#This Row],[Column1]])-1)</f>
        <v>Beechcraft Corporation</v>
      </c>
      <c r="E90" s="1" t="str">
        <f>RIGHT(Count_table[[#This Row],[Column1]],LEN(Count_table[[#This Row],[Column1]])-SEARCH("\",Count_table[[#This Row],[Column1]]))</f>
        <v>A45 (Military T-34A, B-45)</v>
      </c>
      <c r="F90" s="1" t="str">
        <f>INDEX(Sheet1!A:D,MATCH(Count_table[[#This Row],[Make]],Sheet1!D:D,0),1)</f>
        <v>Beechcraft</v>
      </c>
      <c r="G90" s="1" t="str">
        <f ca="1">IF(OR(Count_table[[#This Row],[STC Number]]&lt;&gt;OFFSET(Count_table[[#This Row],[STC Number]],-1,0),Count_table[[#This Row],[Fixed Make]]&lt;&gt;OFFSET(Count_table[[#This Row],[Fixed Make]],-1,0)),Count_table[[#This Row],[Fixed Make]],"")</f>
        <v/>
      </c>
      <c r="H90" s="1" t="str">
        <f ca="1">IF(LEN(Count_table[[#This Row],[First]])=0,OFFSET(Count_table[[#This Row],[Range]],-1,0),"E"&amp;ROW(Count_table[[#This Row],[First]])&amp;":E"&amp;COUNTIFS(Count_table[[#All],[STC Number]],Count_table[[#This Row],[STC Number]],Count_table[[#All],[Fixed Make]],Count_table[[#This Row],[First]])+ROW(Count_table[[#This Row],[First]])-1)</f>
        <v>E44:E148</v>
      </c>
      <c r="I90" s="1" t="str">
        <f ca="1">IF(LEN(Count_table[[#This Row],[First]])&lt;&gt;0,Count_table[[#This Row],[First]]&amp;": "&amp;_xlfn.TEXTJOIN(", ",TRUE,INDIRECT(Count_table[[#This Row],[Range]])),"")</f>
        <v/>
      </c>
      <c r="J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1" spans="1:10" x14ac:dyDescent="0.25">
      <c r="A91" s="1" t="s">
        <v>20</v>
      </c>
      <c r="B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Corporation\A56TC</v>
      </c>
      <c r="C91" s="1" t="s">
        <v>499</v>
      </c>
      <c r="D91" s="1" t="str">
        <f>LEFT(Count_table[[#This Row],[Column1]],SEARCH("\",Count_table[[#This Row],[Column1]])-1)</f>
        <v>Beechcraft Corporation</v>
      </c>
      <c r="E91" s="1" t="str">
        <f>RIGHT(Count_table[[#This Row],[Column1]],LEN(Count_table[[#This Row],[Column1]])-SEARCH("\",Count_table[[#This Row],[Column1]]))</f>
        <v>A56TC</v>
      </c>
      <c r="F91" s="1" t="str">
        <f>INDEX(Sheet1!A:D,MATCH(Count_table[[#This Row],[Make]],Sheet1!D:D,0),1)</f>
        <v>Beechcraft</v>
      </c>
      <c r="G91" s="1" t="str">
        <f ca="1">IF(OR(Count_table[[#This Row],[STC Number]]&lt;&gt;OFFSET(Count_table[[#This Row],[STC Number]],-1,0),Count_table[[#This Row],[Fixed Make]]&lt;&gt;OFFSET(Count_table[[#This Row],[Fixed Make]],-1,0)),Count_table[[#This Row],[Fixed Make]],"")</f>
        <v/>
      </c>
      <c r="H91" s="1" t="str">
        <f ca="1">IF(LEN(Count_table[[#This Row],[First]])=0,OFFSET(Count_table[[#This Row],[Range]],-1,0),"E"&amp;ROW(Count_table[[#This Row],[First]])&amp;":E"&amp;COUNTIFS(Count_table[[#All],[STC Number]],Count_table[[#This Row],[STC Number]],Count_table[[#All],[Fixed Make]],Count_table[[#This Row],[First]])+ROW(Count_table[[#This Row],[First]])-1)</f>
        <v>E44:E148</v>
      </c>
      <c r="I91" s="1" t="str">
        <f ca="1">IF(LEN(Count_table[[#This Row],[First]])&lt;&gt;0,Count_table[[#This Row],[First]]&amp;": "&amp;_xlfn.TEXTJOIN(", ",TRUE,INDIRECT(Count_table[[#This Row],[Range]])),"")</f>
        <v/>
      </c>
      <c r="J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2" spans="1:10" x14ac:dyDescent="0.25">
      <c r="A92" s="1" t="s">
        <v>20</v>
      </c>
      <c r="B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92" s="1" t="s">
        <v>500</v>
      </c>
      <c r="D92" s="1" t="str">
        <f>LEFT(Count_table[[#This Row],[Column1]],SEARCH("\",Count_table[[#This Row],[Column1]])-1)</f>
        <v>Beechcraft Corporation</v>
      </c>
      <c r="E92" s="1" t="str">
        <f>RIGHT(Count_table[[#This Row],[Column1]],LEN(Count_table[[#This Row],[Column1]])-SEARCH("\",Count_table[[#This Row],[Column1]]))</f>
        <v>A60</v>
      </c>
      <c r="F92" s="1" t="str">
        <f>INDEX(Sheet1!A:D,MATCH(Count_table[[#This Row],[Make]],Sheet1!D:D,0),1)</f>
        <v>Beechcraft</v>
      </c>
      <c r="G92" s="1" t="str">
        <f ca="1">IF(OR(Count_table[[#This Row],[STC Number]]&lt;&gt;OFFSET(Count_table[[#This Row],[STC Number]],-1,0),Count_table[[#This Row],[Fixed Make]]&lt;&gt;OFFSET(Count_table[[#This Row],[Fixed Make]],-1,0)),Count_table[[#This Row],[Fixed Make]],"")</f>
        <v/>
      </c>
      <c r="H92" s="1" t="str">
        <f ca="1">IF(LEN(Count_table[[#This Row],[First]])=0,OFFSET(Count_table[[#This Row],[Range]],-1,0),"E"&amp;ROW(Count_table[[#This Row],[First]])&amp;":E"&amp;COUNTIFS(Count_table[[#All],[STC Number]],Count_table[[#This Row],[STC Number]],Count_table[[#All],[Fixed Make]],Count_table[[#This Row],[First]])+ROW(Count_table[[#This Row],[First]])-1)</f>
        <v>E44:E148</v>
      </c>
      <c r="I92" s="1" t="str">
        <f ca="1">IF(LEN(Count_table[[#This Row],[First]])&lt;&gt;0,Count_table[[#This Row],[First]]&amp;": "&amp;_xlfn.TEXTJOIN(", ",TRUE,INDIRECT(Count_table[[#This Row],[Range]])),"")</f>
        <v/>
      </c>
      <c r="J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3" spans="1:10" x14ac:dyDescent="0.25">
      <c r="A93" s="1" t="s">
        <v>20</v>
      </c>
      <c r="B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Corporation\A65-8200</v>
      </c>
      <c r="C93" s="1" t="s">
        <v>501</v>
      </c>
      <c r="D93" s="1" t="str">
        <f>LEFT(Count_table[[#This Row],[Column1]],SEARCH("\",Count_table[[#This Row],[Column1]])-1)</f>
        <v>Beechcraft Corporation</v>
      </c>
      <c r="E93" s="1" t="str">
        <f>RIGHT(Count_table[[#This Row],[Column1]],LEN(Count_table[[#This Row],[Column1]])-SEARCH("\",Count_table[[#This Row],[Column1]]))</f>
        <v>A65-8200</v>
      </c>
      <c r="F93" s="1" t="str">
        <f>INDEX(Sheet1!A:D,MATCH(Count_table[[#This Row],[Make]],Sheet1!D:D,0),1)</f>
        <v>Beechcraft</v>
      </c>
      <c r="G93" s="1" t="str">
        <f ca="1">IF(OR(Count_table[[#This Row],[STC Number]]&lt;&gt;OFFSET(Count_table[[#This Row],[STC Number]],-1,0),Count_table[[#This Row],[Fixed Make]]&lt;&gt;OFFSET(Count_table[[#This Row],[Fixed Make]],-1,0)),Count_table[[#This Row],[Fixed Make]],"")</f>
        <v/>
      </c>
      <c r="H93" s="1" t="str">
        <f ca="1">IF(LEN(Count_table[[#This Row],[First]])=0,OFFSET(Count_table[[#This Row],[Range]],-1,0),"E"&amp;ROW(Count_table[[#This Row],[First]])&amp;":E"&amp;COUNTIFS(Count_table[[#All],[STC Number]],Count_table[[#This Row],[STC Number]],Count_table[[#All],[Fixed Make]],Count_table[[#This Row],[First]])+ROW(Count_table[[#This Row],[First]])-1)</f>
        <v>E44:E148</v>
      </c>
      <c r="I93" s="1" t="str">
        <f ca="1">IF(LEN(Count_table[[#This Row],[First]])&lt;&gt;0,Count_table[[#This Row],[First]]&amp;": "&amp;_xlfn.TEXTJOIN(", ",TRUE,INDIRECT(Count_table[[#This Row],[Range]])),"")</f>
        <v/>
      </c>
      <c r="J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4" spans="1:10" x14ac:dyDescent="0.25">
      <c r="A94" s="1" t="s">
        <v>20</v>
      </c>
      <c r="B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v>
      </c>
      <c r="C94" s="1" t="s">
        <v>502</v>
      </c>
      <c r="D94" s="1" t="str">
        <f>LEFT(Count_table[[#This Row],[Column1]],SEARCH("\",Count_table[[#This Row],[Column1]])-1)</f>
        <v>Beechcraft Corporation</v>
      </c>
      <c r="E94" s="1" t="str">
        <f>RIGHT(Count_table[[#This Row],[Column1]],LEN(Count_table[[#This Row],[Column1]])-SEARCH("\",Count_table[[#This Row],[Column1]]))</f>
        <v>A65</v>
      </c>
      <c r="F94" s="1" t="str">
        <f>INDEX(Sheet1!A:D,MATCH(Count_table[[#This Row],[Make]],Sheet1!D:D,0),1)</f>
        <v>Beechcraft</v>
      </c>
      <c r="G94" s="1" t="str">
        <f ca="1">IF(OR(Count_table[[#This Row],[STC Number]]&lt;&gt;OFFSET(Count_table[[#This Row],[STC Number]],-1,0),Count_table[[#This Row],[Fixed Make]]&lt;&gt;OFFSET(Count_table[[#This Row],[Fixed Make]],-1,0)),Count_table[[#This Row],[Fixed Make]],"")</f>
        <v/>
      </c>
      <c r="H94" s="1" t="str">
        <f ca="1">IF(LEN(Count_table[[#This Row],[First]])=0,OFFSET(Count_table[[#This Row],[Range]],-1,0),"E"&amp;ROW(Count_table[[#This Row],[First]])&amp;":E"&amp;COUNTIFS(Count_table[[#All],[STC Number]],Count_table[[#This Row],[STC Number]],Count_table[[#All],[Fixed Make]],Count_table[[#This Row],[First]])+ROW(Count_table[[#This Row],[First]])-1)</f>
        <v>E44:E148</v>
      </c>
      <c r="I94" s="1" t="str">
        <f ca="1">IF(LEN(Count_table[[#This Row],[First]])&lt;&gt;0,Count_table[[#This Row],[First]]&amp;": "&amp;_xlfn.TEXTJOIN(", ",TRUE,INDIRECT(Count_table[[#This Row],[Range]])),"")</f>
        <v/>
      </c>
      <c r="J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5" spans="1:10" x14ac:dyDescent="0.25">
      <c r="A95" s="1" t="s">
        <v>20</v>
      </c>
      <c r="B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Corporation\B19</v>
      </c>
      <c r="C95" s="1" t="s">
        <v>503</v>
      </c>
      <c r="D95" s="1" t="str">
        <f>LEFT(Count_table[[#This Row],[Column1]],SEARCH("\",Count_table[[#This Row],[Column1]])-1)</f>
        <v>Beechcraft Corporation</v>
      </c>
      <c r="E95" s="1" t="str">
        <f>RIGHT(Count_table[[#This Row],[Column1]],LEN(Count_table[[#This Row],[Column1]])-SEARCH("\",Count_table[[#This Row],[Column1]]))</f>
        <v>B19</v>
      </c>
      <c r="F95" s="1" t="str">
        <f>INDEX(Sheet1!A:D,MATCH(Count_table[[#This Row],[Make]],Sheet1!D:D,0),1)</f>
        <v>Beechcraft</v>
      </c>
      <c r="G95" s="1" t="str">
        <f ca="1">IF(OR(Count_table[[#This Row],[STC Number]]&lt;&gt;OFFSET(Count_table[[#This Row],[STC Number]],-1,0),Count_table[[#This Row],[Fixed Make]]&lt;&gt;OFFSET(Count_table[[#This Row],[Fixed Make]],-1,0)),Count_table[[#This Row],[Fixed Make]],"")</f>
        <v/>
      </c>
      <c r="H95" s="1" t="str">
        <f ca="1">IF(LEN(Count_table[[#This Row],[First]])=0,OFFSET(Count_table[[#This Row],[Range]],-1,0),"E"&amp;ROW(Count_table[[#This Row],[First]])&amp;":E"&amp;COUNTIFS(Count_table[[#All],[STC Number]],Count_table[[#This Row],[STC Number]],Count_table[[#All],[Fixed Make]],Count_table[[#This Row],[First]])+ROW(Count_table[[#This Row],[First]])-1)</f>
        <v>E44:E148</v>
      </c>
      <c r="I95" s="1" t="str">
        <f ca="1">IF(LEN(Count_table[[#This Row],[First]])&lt;&gt;0,Count_table[[#This Row],[First]]&amp;": "&amp;_xlfn.TEXTJOIN(", ",TRUE,INDIRECT(Count_table[[#This Row],[Range]])),"")</f>
        <v/>
      </c>
      <c r="J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6" spans="1:10" x14ac:dyDescent="0.25">
      <c r="A96" s="1" t="s">
        <v>20</v>
      </c>
      <c r="B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Corporation\B23</v>
      </c>
      <c r="C96" s="1" t="s">
        <v>504</v>
      </c>
      <c r="D96" s="1" t="str">
        <f>LEFT(Count_table[[#This Row],[Column1]],SEARCH("\",Count_table[[#This Row],[Column1]])-1)</f>
        <v>Beechcraft Corporation</v>
      </c>
      <c r="E96" s="1" t="str">
        <f>RIGHT(Count_table[[#This Row],[Column1]],LEN(Count_table[[#This Row],[Column1]])-SEARCH("\",Count_table[[#This Row],[Column1]]))</f>
        <v>B23</v>
      </c>
      <c r="F96" s="1" t="str">
        <f>INDEX(Sheet1!A:D,MATCH(Count_table[[#This Row],[Make]],Sheet1!D:D,0),1)</f>
        <v>Beechcraft</v>
      </c>
      <c r="G96" s="1" t="str">
        <f ca="1">IF(OR(Count_table[[#This Row],[STC Number]]&lt;&gt;OFFSET(Count_table[[#This Row],[STC Number]],-1,0),Count_table[[#This Row],[Fixed Make]]&lt;&gt;OFFSET(Count_table[[#This Row],[Fixed Make]],-1,0)),Count_table[[#This Row],[Fixed Make]],"")</f>
        <v/>
      </c>
      <c r="H96" s="1" t="str">
        <f ca="1">IF(LEN(Count_table[[#This Row],[First]])=0,OFFSET(Count_table[[#This Row],[Range]],-1,0),"E"&amp;ROW(Count_table[[#This Row],[First]])&amp;":E"&amp;COUNTIFS(Count_table[[#All],[STC Number]],Count_table[[#This Row],[STC Number]],Count_table[[#All],[Fixed Make]],Count_table[[#This Row],[First]])+ROW(Count_table[[#This Row],[First]])-1)</f>
        <v>E44:E148</v>
      </c>
      <c r="I96" s="1" t="str">
        <f ca="1">IF(LEN(Count_table[[#This Row],[First]])&lt;&gt;0,Count_table[[#This Row],[First]]&amp;": "&amp;_xlfn.TEXTJOIN(", ",TRUE,INDIRECT(Count_table[[#This Row],[Range]])),"")</f>
        <v/>
      </c>
      <c r="J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7" spans="1:10" x14ac:dyDescent="0.25">
      <c r="A97" s="1" t="s">
        <v>20</v>
      </c>
      <c r="B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Corporation\B24R</v>
      </c>
      <c r="C97" s="1" t="s">
        <v>505</v>
      </c>
      <c r="D97" s="1" t="str">
        <f>LEFT(Count_table[[#This Row],[Column1]],SEARCH("\",Count_table[[#This Row],[Column1]])-1)</f>
        <v>Beechcraft Corporation</v>
      </c>
      <c r="E97" s="1" t="str">
        <f>RIGHT(Count_table[[#This Row],[Column1]],LEN(Count_table[[#This Row],[Column1]])-SEARCH("\",Count_table[[#This Row],[Column1]]))</f>
        <v>B24R</v>
      </c>
      <c r="F97" s="1" t="str">
        <f>INDEX(Sheet1!A:D,MATCH(Count_table[[#This Row],[Make]],Sheet1!D:D,0),1)</f>
        <v>Beechcraft</v>
      </c>
      <c r="G97" s="1" t="str">
        <f ca="1">IF(OR(Count_table[[#This Row],[STC Number]]&lt;&gt;OFFSET(Count_table[[#This Row],[STC Number]],-1,0),Count_table[[#This Row],[Fixed Make]]&lt;&gt;OFFSET(Count_table[[#This Row],[Fixed Make]],-1,0)),Count_table[[#This Row],[Fixed Make]],"")</f>
        <v/>
      </c>
      <c r="H97" s="1" t="str">
        <f ca="1">IF(LEN(Count_table[[#This Row],[First]])=0,OFFSET(Count_table[[#This Row],[Range]],-1,0),"E"&amp;ROW(Count_table[[#This Row],[First]])&amp;":E"&amp;COUNTIFS(Count_table[[#All],[STC Number]],Count_table[[#This Row],[STC Number]],Count_table[[#All],[Fixed Make]],Count_table[[#This Row],[First]])+ROW(Count_table[[#This Row],[First]])-1)</f>
        <v>E44:E148</v>
      </c>
      <c r="I97" s="1" t="str">
        <f ca="1">IF(LEN(Count_table[[#This Row],[First]])&lt;&gt;0,Count_table[[#This Row],[First]]&amp;": "&amp;_xlfn.TEXTJOIN(", ",TRUE,INDIRECT(Count_table[[#This Row],[Range]])),"")</f>
        <v/>
      </c>
      <c r="J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8" spans="1:10" x14ac:dyDescent="0.25">
      <c r="A98" s="1" t="s">
        <v>20</v>
      </c>
      <c r="B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Corporation\B35</v>
      </c>
      <c r="C98" s="1" t="s">
        <v>506</v>
      </c>
      <c r="D98" s="1" t="str">
        <f>LEFT(Count_table[[#This Row],[Column1]],SEARCH("\",Count_table[[#This Row],[Column1]])-1)</f>
        <v>Beechcraft Corporation</v>
      </c>
      <c r="E98" s="1" t="str">
        <f>RIGHT(Count_table[[#This Row],[Column1]],LEN(Count_table[[#This Row],[Column1]])-SEARCH("\",Count_table[[#This Row],[Column1]]))</f>
        <v>B35</v>
      </c>
      <c r="F98" s="1" t="str">
        <f>INDEX(Sheet1!A:D,MATCH(Count_table[[#This Row],[Make]],Sheet1!D:D,0),1)</f>
        <v>Beechcraft</v>
      </c>
      <c r="G98" s="1" t="str">
        <f ca="1">IF(OR(Count_table[[#This Row],[STC Number]]&lt;&gt;OFFSET(Count_table[[#This Row],[STC Number]],-1,0),Count_table[[#This Row],[Fixed Make]]&lt;&gt;OFFSET(Count_table[[#This Row],[Fixed Make]],-1,0)),Count_table[[#This Row],[Fixed Make]],"")</f>
        <v/>
      </c>
      <c r="H98" s="1" t="str">
        <f ca="1">IF(LEN(Count_table[[#This Row],[First]])=0,OFFSET(Count_table[[#This Row],[Range]],-1,0),"E"&amp;ROW(Count_table[[#This Row],[First]])&amp;":E"&amp;COUNTIFS(Count_table[[#All],[STC Number]],Count_table[[#This Row],[STC Number]],Count_table[[#All],[Fixed Make]],Count_table[[#This Row],[First]])+ROW(Count_table[[#This Row],[First]])-1)</f>
        <v>E44:E148</v>
      </c>
      <c r="I98" s="1" t="str">
        <f ca="1">IF(LEN(Count_table[[#This Row],[First]])&lt;&gt;0,Count_table[[#This Row],[First]]&amp;": "&amp;_xlfn.TEXTJOIN(", ",TRUE,INDIRECT(Count_table[[#This Row],[Range]])),"")</f>
        <v/>
      </c>
      <c r="J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99" spans="1:10" x14ac:dyDescent="0.25">
      <c r="A99" s="1" t="s">
        <v>20</v>
      </c>
      <c r="B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Corporation\B36TC</v>
      </c>
      <c r="C99" s="1" t="s">
        <v>507</v>
      </c>
      <c r="D99" s="1" t="str">
        <f>LEFT(Count_table[[#This Row],[Column1]],SEARCH("\",Count_table[[#This Row],[Column1]])-1)</f>
        <v>Beechcraft Corporation</v>
      </c>
      <c r="E99" s="1" t="str">
        <f>RIGHT(Count_table[[#This Row],[Column1]],LEN(Count_table[[#This Row],[Column1]])-SEARCH("\",Count_table[[#This Row],[Column1]]))</f>
        <v>B36TC</v>
      </c>
      <c r="F99" s="1" t="str">
        <f>INDEX(Sheet1!A:D,MATCH(Count_table[[#This Row],[Make]],Sheet1!D:D,0),1)</f>
        <v>Beechcraft</v>
      </c>
      <c r="G99" s="1" t="str">
        <f ca="1">IF(OR(Count_table[[#This Row],[STC Number]]&lt;&gt;OFFSET(Count_table[[#This Row],[STC Number]],-1,0),Count_table[[#This Row],[Fixed Make]]&lt;&gt;OFFSET(Count_table[[#This Row],[Fixed Make]],-1,0)),Count_table[[#This Row],[Fixed Make]],"")</f>
        <v/>
      </c>
      <c r="H99" s="1" t="str">
        <f ca="1">IF(LEN(Count_table[[#This Row],[First]])=0,OFFSET(Count_table[[#This Row],[Range]],-1,0),"E"&amp;ROW(Count_table[[#This Row],[First]])&amp;":E"&amp;COUNTIFS(Count_table[[#All],[STC Number]],Count_table[[#This Row],[STC Number]],Count_table[[#All],[Fixed Make]],Count_table[[#This Row],[First]])+ROW(Count_table[[#This Row],[First]])-1)</f>
        <v>E44:E148</v>
      </c>
      <c r="I99" s="1" t="str">
        <f ca="1">IF(LEN(Count_table[[#This Row],[First]])&lt;&gt;0,Count_table[[#This Row],[First]]&amp;": "&amp;_xlfn.TEXTJOIN(", ",TRUE,INDIRECT(Count_table[[#This Row],[Range]])),"")</f>
        <v/>
      </c>
      <c r="J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0" spans="1:10" x14ac:dyDescent="0.25">
      <c r="A100" s="1" t="s">
        <v>20</v>
      </c>
      <c r="B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100" s="1" t="s">
        <v>508</v>
      </c>
      <c r="D100" s="1" t="str">
        <f>LEFT(Count_table[[#This Row],[Column1]],SEARCH("\",Count_table[[#This Row],[Column1]])-1)</f>
        <v>Beechcraft Corporation</v>
      </c>
      <c r="E100" s="1" t="str">
        <f>RIGHT(Count_table[[#This Row],[Column1]],LEN(Count_table[[#This Row],[Column1]])-SEARCH("\",Count_table[[#This Row],[Column1]]))</f>
        <v>B50</v>
      </c>
      <c r="F100" s="1" t="str">
        <f>INDEX(Sheet1!A:D,MATCH(Count_table[[#This Row],[Make]],Sheet1!D:D,0),1)</f>
        <v>Beechcraft</v>
      </c>
      <c r="G100" s="1" t="str">
        <f ca="1">IF(OR(Count_table[[#This Row],[STC Number]]&lt;&gt;OFFSET(Count_table[[#This Row],[STC Number]],-1,0),Count_table[[#This Row],[Fixed Make]]&lt;&gt;OFFSET(Count_table[[#This Row],[Fixed Make]],-1,0)),Count_table[[#This Row],[Fixed Make]],"")</f>
        <v/>
      </c>
      <c r="H100" s="1" t="str">
        <f ca="1">IF(LEN(Count_table[[#This Row],[First]])=0,OFFSET(Count_table[[#This Row],[Range]],-1,0),"E"&amp;ROW(Count_table[[#This Row],[First]])&amp;":E"&amp;COUNTIFS(Count_table[[#All],[STC Number]],Count_table[[#This Row],[STC Number]],Count_table[[#All],[Fixed Make]],Count_table[[#This Row],[First]])+ROW(Count_table[[#This Row],[First]])-1)</f>
        <v>E44:E148</v>
      </c>
      <c r="I100" s="1" t="str">
        <f ca="1">IF(LEN(Count_table[[#This Row],[First]])&lt;&gt;0,Count_table[[#This Row],[First]]&amp;": "&amp;_xlfn.TEXTJOIN(", ",TRUE,INDIRECT(Count_table[[#This Row],[Range]])),"")</f>
        <v/>
      </c>
      <c r="J1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1" spans="1:10" x14ac:dyDescent="0.25">
      <c r="A101" s="1" t="s">
        <v>20</v>
      </c>
      <c r="B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101" s="1" t="s">
        <v>509</v>
      </c>
      <c r="D101" s="1" t="str">
        <f>LEFT(Count_table[[#This Row],[Column1]],SEARCH("\",Count_table[[#This Row],[Column1]])-1)</f>
        <v>Beechcraft Corporation</v>
      </c>
      <c r="E101" s="1" t="str">
        <f>RIGHT(Count_table[[#This Row],[Column1]],LEN(Count_table[[#This Row],[Column1]])-SEARCH("\",Count_table[[#This Row],[Column1]]))</f>
        <v>B60</v>
      </c>
      <c r="F101" s="1" t="str">
        <f>INDEX(Sheet1!A:D,MATCH(Count_table[[#This Row],[Make]],Sheet1!D:D,0),1)</f>
        <v>Beechcraft</v>
      </c>
      <c r="G101" s="1" t="str">
        <f ca="1">IF(OR(Count_table[[#This Row],[STC Number]]&lt;&gt;OFFSET(Count_table[[#This Row],[STC Number]],-1,0),Count_table[[#This Row],[Fixed Make]]&lt;&gt;OFFSET(Count_table[[#This Row],[Fixed Make]],-1,0)),Count_table[[#This Row],[Fixed Make]],"")</f>
        <v/>
      </c>
      <c r="H101" s="1" t="str">
        <f ca="1">IF(LEN(Count_table[[#This Row],[First]])=0,OFFSET(Count_table[[#This Row],[Range]],-1,0),"E"&amp;ROW(Count_table[[#This Row],[First]])&amp;":E"&amp;COUNTIFS(Count_table[[#All],[STC Number]],Count_table[[#This Row],[STC Number]],Count_table[[#All],[Fixed Make]],Count_table[[#This Row],[First]])+ROW(Count_table[[#This Row],[First]])-1)</f>
        <v>E44:E148</v>
      </c>
      <c r="I101" s="1" t="str">
        <f ca="1">IF(LEN(Count_table[[#This Row],[First]])&lt;&gt;0,Count_table[[#This Row],[First]]&amp;": "&amp;_xlfn.TEXTJOIN(", ",TRUE,INDIRECT(Count_table[[#This Row],[Range]])),"")</f>
        <v/>
      </c>
      <c r="J1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2" spans="1:10" x14ac:dyDescent="0.25">
      <c r="A102" s="1" t="s">
        <v>20</v>
      </c>
      <c r="B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v>
      </c>
      <c r="C102" s="1" t="s">
        <v>510</v>
      </c>
      <c r="D102" s="1" t="str">
        <f>LEFT(Count_table[[#This Row],[Column1]],SEARCH("\",Count_table[[#This Row],[Column1]])-1)</f>
        <v>Beechcraft Corporation</v>
      </c>
      <c r="E102" s="1" t="str">
        <f>RIGHT(Count_table[[#This Row],[Column1]],LEN(Count_table[[#This Row],[Column1]])-SEARCH("\",Count_table[[#This Row],[Column1]]))</f>
        <v>B95</v>
      </c>
      <c r="F102" s="1" t="str">
        <f>INDEX(Sheet1!A:D,MATCH(Count_table[[#This Row],[Make]],Sheet1!D:D,0),1)</f>
        <v>Beechcraft</v>
      </c>
      <c r="G102" s="1" t="str">
        <f ca="1">IF(OR(Count_table[[#This Row],[STC Number]]&lt;&gt;OFFSET(Count_table[[#This Row],[STC Number]],-1,0),Count_table[[#This Row],[Fixed Make]]&lt;&gt;OFFSET(Count_table[[#This Row],[Fixed Make]],-1,0)),Count_table[[#This Row],[Fixed Make]],"")</f>
        <v/>
      </c>
      <c r="H102" s="1" t="str">
        <f ca="1">IF(LEN(Count_table[[#This Row],[First]])=0,OFFSET(Count_table[[#This Row],[Range]],-1,0),"E"&amp;ROW(Count_table[[#This Row],[First]])&amp;":E"&amp;COUNTIFS(Count_table[[#All],[STC Number]],Count_table[[#This Row],[STC Number]],Count_table[[#All],[Fixed Make]],Count_table[[#This Row],[First]])+ROW(Count_table[[#This Row],[First]])-1)</f>
        <v>E44:E148</v>
      </c>
      <c r="I102" s="1" t="str">
        <f ca="1">IF(LEN(Count_table[[#This Row],[First]])&lt;&gt;0,Count_table[[#This Row],[First]]&amp;": "&amp;_xlfn.TEXTJOIN(", ",TRUE,INDIRECT(Count_table[[#This Row],[Range]])),"")</f>
        <v/>
      </c>
      <c r="J1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3" spans="1:10" x14ac:dyDescent="0.25">
      <c r="A103" s="1" t="s">
        <v>20</v>
      </c>
      <c r="B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Corporation\B95A</v>
      </c>
      <c r="C103" s="1" t="s">
        <v>511</v>
      </c>
      <c r="D103" s="1" t="str">
        <f>LEFT(Count_table[[#This Row],[Column1]],SEARCH("\",Count_table[[#This Row],[Column1]])-1)</f>
        <v>Beechcraft Corporation</v>
      </c>
      <c r="E103" s="1" t="str">
        <f>RIGHT(Count_table[[#This Row],[Column1]],LEN(Count_table[[#This Row],[Column1]])-SEARCH("\",Count_table[[#This Row],[Column1]]))</f>
        <v>B95A</v>
      </c>
      <c r="F103" s="1" t="str">
        <f>INDEX(Sheet1!A:D,MATCH(Count_table[[#This Row],[Make]],Sheet1!D:D,0),1)</f>
        <v>Beechcraft</v>
      </c>
      <c r="G103" s="1" t="str">
        <f ca="1">IF(OR(Count_table[[#This Row],[STC Number]]&lt;&gt;OFFSET(Count_table[[#This Row],[STC Number]],-1,0),Count_table[[#This Row],[Fixed Make]]&lt;&gt;OFFSET(Count_table[[#This Row],[Fixed Make]],-1,0)),Count_table[[#This Row],[Fixed Make]],"")</f>
        <v/>
      </c>
      <c r="H103" s="1" t="str">
        <f ca="1">IF(LEN(Count_table[[#This Row],[First]])=0,OFFSET(Count_table[[#This Row],[Range]],-1,0),"E"&amp;ROW(Count_table[[#This Row],[First]])&amp;":E"&amp;COUNTIFS(Count_table[[#All],[STC Number]],Count_table[[#This Row],[STC Number]],Count_table[[#All],[Fixed Make]],Count_table[[#This Row],[First]])+ROW(Count_table[[#This Row],[First]])-1)</f>
        <v>E44:E148</v>
      </c>
      <c r="I103" s="1" t="str">
        <f ca="1">IF(LEN(Count_table[[#This Row],[First]])&lt;&gt;0,Count_table[[#This Row],[First]]&amp;": "&amp;_xlfn.TEXTJOIN(", ",TRUE,INDIRECT(Count_table[[#This Row],[Range]])),"")</f>
        <v/>
      </c>
      <c r="J1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4" spans="1:10" x14ac:dyDescent="0.25">
      <c r="A104" s="1" t="s">
        <v>20</v>
      </c>
      <c r="B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Corporation\C23</v>
      </c>
      <c r="C104" s="1" t="s">
        <v>512</v>
      </c>
      <c r="D104" s="1" t="str">
        <f>LEFT(Count_table[[#This Row],[Column1]],SEARCH("\",Count_table[[#This Row],[Column1]])-1)</f>
        <v>Beechcraft Corporation</v>
      </c>
      <c r="E104" s="1" t="str">
        <f>RIGHT(Count_table[[#This Row],[Column1]],LEN(Count_table[[#This Row],[Column1]])-SEARCH("\",Count_table[[#This Row],[Column1]]))</f>
        <v>C23</v>
      </c>
      <c r="F104" s="1" t="str">
        <f>INDEX(Sheet1!A:D,MATCH(Count_table[[#This Row],[Make]],Sheet1!D:D,0),1)</f>
        <v>Beechcraft</v>
      </c>
      <c r="G104" s="1" t="str">
        <f ca="1">IF(OR(Count_table[[#This Row],[STC Number]]&lt;&gt;OFFSET(Count_table[[#This Row],[STC Number]],-1,0),Count_table[[#This Row],[Fixed Make]]&lt;&gt;OFFSET(Count_table[[#This Row],[Fixed Make]],-1,0)),Count_table[[#This Row],[Fixed Make]],"")</f>
        <v/>
      </c>
      <c r="H104" s="1" t="str">
        <f ca="1">IF(LEN(Count_table[[#This Row],[First]])=0,OFFSET(Count_table[[#This Row],[Range]],-1,0),"E"&amp;ROW(Count_table[[#This Row],[First]])&amp;":E"&amp;COUNTIFS(Count_table[[#All],[STC Number]],Count_table[[#This Row],[STC Number]],Count_table[[#All],[Fixed Make]],Count_table[[#This Row],[First]])+ROW(Count_table[[#This Row],[First]])-1)</f>
        <v>E44:E148</v>
      </c>
      <c r="I104" s="1" t="str">
        <f ca="1">IF(LEN(Count_table[[#This Row],[First]])&lt;&gt;0,Count_table[[#This Row],[First]]&amp;": "&amp;_xlfn.TEXTJOIN(", ",TRUE,INDIRECT(Count_table[[#This Row],[Range]])),"")</f>
        <v/>
      </c>
      <c r="J1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5" spans="1:10" x14ac:dyDescent="0.25">
      <c r="A105" s="1" t="s">
        <v>20</v>
      </c>
      <c r="B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Corporation\C24R</v>
      </c>
      <c r="C105" s="1" t="s">
        <v>513</v>
      </c>
      <c r="D105" s="1" t="str">
        <f>LEFT(Count_table[[#This Row],[Column1]],SEARCH("\",Count_table[[#This Row],[Column1]])-1)</f>
        <v>Beechcraft Corporation</v>
      </c>
      <c r="E105" s="1" t="str">
        <f>RIGHT(Count_table[[#This Row],[Column1]],LEN(Count_table[[#This Row],[Column1]])-SEARCH("\",Count_table[[#This Row],[Column1]]))</f>
        <v>C24R</v>
      </c>
      <c r="F105" s="1" t="str">
        <f>INDEX(Sheet1!A:D,MATCH(Count_table[[#This Row],[Make]],Sheet1!D:D,0),1)</f>
        <v>Beechcraft</v>
      </c>
      <c r="G105" s="1" t="str">
        <f ca="1">IF(OR(Count_table[[#This Row],[STC Number]]&lt;&gt;OFFSET(Count_table[[#This Row],[STC Number]],-1,0),Count_table[[#This Row],[Fixed Make]]&lt;&gt;OFFSET(Count_table[[#This Row],[Fixed Make]],-1,0)),Count_table[[#This Row],[Fixed Make]],"")</f>
        <v/>
      </c>
      <c r="H105" s="1" t="str">
        <f ca="1">IF(LEN(Count_table[[#This Row],[First]])=0,OFFSET(Count_table[[#This Row],[Range]],-1,0),"E"&amp;ROW(Count_table[[#This Row],[First]])&amp;":E"&amp;COUNTIFS(Count_table[[#All],[STC Number]],Count_table[[#This Row],[STC Number]],Count_table[[#All],[Fixed Make]],Count_table[[#This Row],[First]])+ROW(Count_table[[#This Row],[First]])-1)</f>
        <v>E44:E148</v>
      </c>
      <c r="I105" s="1" t="str">
        <f ca="1">IF(LEN(Count_table[[#This Row],[First]])&lt;&gt;0,Count_table[[#This Row],[First]]&amp;": "&amp;_xlfn.TEXTJOIN(", ",TRUE,INDIRECT(Count_table[[#This Row],[Range]])),"")</f>
        <v/>
      </c>
      <c r="J1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6" spans="1:10" x14ac:dyDescent="0.25">
      <c r="A106" s="1" t="s">
        <v>20</v>
      </c>
      <c r="B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Corporation\C35</v>
      </c>
      <c r="C106" s="1" t="s">
        <v>514</v>
      </c>
      <c r="D106" s="1" t="str">
        <f>LEFT(Count_table[[#This Row],[Column1]],SEARCH("\",Count_table[[#This Row],[Column1]])-1)</f>
        <v>Beechcraft Corporation</v>
      </c>
      <c r="E106" s="1" t="str">
        <f>RIGHT(Count_table[[#This Row],[Column1]],LEN(Count_table[[#This Row],[Column1]])-SEARCH("\",Count_table[[#This Row],[Column1]]))</f>
        <v>C35</v>
      </c>
      <c r="F106" s="1" t="str">
        <f>INDEX(Sheet1!A:D,MATCH(Count_table[[#This Row],[Make]],Sheet1!D:D,0),1)</f>
        <v>Beechcraft</v>
      </c>
      <c r="G106" s="1" t="str">
        <f ca="1">IF(OR(Count_table[[#This Row],[STC Number]]&lt;&gt;OFFSET(Count_table[[#This Row],[STC Number]],-1,0),Count_table[[#This Row],[Fixed Make]]&lt;&gt;OFFSET(Count_table[[#This Row],[Fixed Make]],-1,0)),Count_table[[#This Row],[Fixed Make]],"")</f>
        <v/>
      </c>
      <c r="H106" s="1" t="str">
        <f ca="1">IF(LEN(Count_table[[#This Row],[First]])=0,OFFSET(Count_table[[#This Row],[Range]],-1,0),"E"&amp;ROW(Count_table[[#This Row],[First]])&amp;":E"&amp;COUNTIFS(Count_table[[#All],[STC Number]],Count_table[[#This Row],[STC Number]],Count_table[[#All],[Fixed Make]],Count_table[[#This Row],[First]])+ROW(Count_table[[#This Row],[First]])-1)</f>
        <v>E44:E148</v>
      </c>
      <c r="I106" s="1" t="str">
        <f ca="1">IF(LEN(Count_table[[#This Row],[First]])&lt;&gt;0,Count_table[[#This Row],[First]]&amp;": "&amp;_xlfn.TEXTJOIN(", ",TRUE,INDIRECT(Count_table[[#This Row],[Range]])),"")</f>
        <v/>
      </c>
      <c r="J1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7" spans="1:10" x14ac:dyDescent="0.25">
      <c r="A107" s="1" t="s">
        <v>20</v>
      </c>
      <c r="B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107" s="1" t="s">
        <v>515</v>
      </c>
      <c r="D107" s="1" t="str">
        <f>LEFT(Count_table[[#This Row],[Column1]],SEARCH("\",Count_table[[#This Row],[Column1]])-1)</f>
        <v>Beechcraft Corporation</v>
      </c>
      <c r="E107" s="1" t="str">
        <f>RIGHT(Count_table[[#This Row],[Column1]],LEN(Count_table[[#This Row],[Column1]])-SEARCH("\",Count_table[[#This Row],[Column1]]))</f>
        <v>C50</v>
      </c>
      <c r="F107" s="1" t="str">
        <f>INDEX(Sheet1!A:D,MATCH(Count_table[[#This Row],[Make]],Sheet1!D:D,0),1)</f>
        <v>Beechcraft</v>
      </c>
      <c r="G107" s="1" t="str">
        <f ca="1">IF(OR(Count_table[[#This Row],[STC Number]]&lt;&gt;OFFSET(Count_table[[#This Row],[STC Number]],-1,0),Count_table[[#This Row],[Fixed Make]]&lt;&gt;OFFSET(Count_table[[#This Row],[Fixed Make]],-1,0)),Count_table[[#This Row],[Fixed Make]],"")</f>
        <v/>
      </c>
      <c r="H107" s="1" t="str">
        <f ca="1">IF(LEN(Count_table[[#This Row],[First]])=0,OFFSET(Count_table[[#This Row],[Range]],-1,0),"E"&amp;ROW(Count_table[[#This Row],[First]])&amp;":E"&amp;COUNTIFS(Count_table[[#All],[STC Number]],Count_table[[#This Row],[STC Number]],Count_table[[#All],[Fixed Make]],Count_table[[#This Row],[First]])+ROW(Count_table[[#This Row],[First]])-1)</f>
        <v>E44:E148</v>
      </c>
      <c r="I107" s="1" t="str">
        <f ca="1">IF(LEN(Count_table[[#This Row],[First]])&lt;&gt;0,Count_table[[#This Row],[First]]&amp;": "&amp;_xlfn.TEXTJOIN(", ",TRUE,INDIRECT(Count_table[[#This Row],[Range]])),"")</f>
        <v/>
      </c>
      <c r="J1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8" spans="1:10" x14ac:dyDescent="0.25">
      <c r="A108" s="1" t="s">
        <v>20</v>
      </c>
      <c r="B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Corporation\D35</v>
      </c>
      <c r="C108" s="1" t="s">
        <v>516</v>
      </c>
      <c r="D108" s="1" t="str">
        <f>LEFT(Count_table[[#This Row],[Column1]],SEARCH("\",Count_table[[#This Row],[Column1]])-1)</f>
        <v>Beechcraft Corporation</v>
      </c>
      <c r="E108" s="1" t="str">
        <f>RIGHT(Count_table[[#This Row],[Column1]],LEN(Count_table[[#This Row],[Column1]])-SEARCH("\",Count_table[[#This Row],[Column1]]))</f>
        <v>D35</v>
      </c>
      <c r="F108" s="1" t="str">
        <f>INDEX(Sheet1!A:D,MATCH(Count_table[[#This Row],[Make]],Sheet1!D:D,0),1)</f>
        <v>Beechcraft</v>
      </c>
      <c r="G108" s="1" t="str">
        <f ca="1">IF(OR(Count_table[[#This Row],[STC Number]]&lt;&gt;OFFSET(Count_table[[#This Row],[STC Number]],-1,0),Count_table[[#This Row],[Fixed Make]]&lt;&gt;OFFSET(Count_table[[#This Row],[Fixed Make]],-1,0)),Count_table[[#This Row],[Fixed Make]],"")</f>
        <v/>
      </c>
      <c r="H108" s="1" t="str">
        <f ca="1">IF(LEN(Count_table[[#This Row],[First]])=0,OFFSET(Count_table[[#This Row],[Range]],-1,0),"E"&amp;ROW(Count_table[[#This Row],[First]])&amp;":E"&amp;COUNTIFS(Count_table[[#All],[STC Number]],Count_table[[#This Row],[STC Number]],Count_table[[#All],[Fixed Make]],Count_table[[#This Row],[First]])+ROW(Count_table[[#This Row],[First]])-1)</f>
        <v>E44:E148</v>
      </c>
      <c r="I108" s="1" t="str">
        <f ca="1">IF(LEN(Count_table[[#This Row],[First]])&lt;&gt;0,Count_table[[#This Row],[First]]&amp;": "&amp;_xlfn.TEXTJOIN(", ",TRUE,INDIRECT(Count_table[[#This Row],[Range]])),"")</f>
        <v/>
      </c>
      <c r="J1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09" spans="1:10" x14ac:dyDescent="0.25">
      <c r="A109" s="1" t="s">
        <v>20</v>
      </c>
      <c r="B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109" s="1" t="s">
        <v>517</v>
      </c>
      <c r="D109" s="1" t="str">
        <f>LEFT(Count_table[[#This Row],[Column1]],SEARCH("\",Count_table[[#This Row],[Column1]])-1)</f>
        <v>Beechcraft Corporation</v>
      </c>
      <c r="E109" s="1" t="str">
        <f>RIGHT(Count_table[[#This Row],[Column1]],LEN(Count_table[[#This Row],[Column1]])-SEARCH("\",Count_table[[#This Row],[Column1]]))</f>
        <v>D45 (Military T-34B)</v>
      </c>
      <c r="F109" s="1" t="str">
        <f>INDEX(Sheet1!A:D,MATCH(Count_table[[#This Row],[Make]],Sheet1!D:D,0),1)</f>
        <v>Beechcraft</v>
      </c>
      <c r="G109" s="1" t="str">
        <f ca="1">IF(OR(Count_table[[#This Row],[STC Number]]&lt;&gt;OFFSET(Count_table[[#This Row],[STC Number]],-1,0),Count_table[[#This Row],[Fixed Make]]&lt;&gt;OFFSET(Count_table[[#This Row],[Fixed Make]],-1,0)),Count_table[[#This Row],[Fixed Make]],"")</f>
        <v/>
      </c>
      <c r="H109" s="1" t="str">
        <f ca="1">IF(LEN(Count_table[[#This Row],[First]])=0,OFFSET(Count_table[[#This Row],[Range]],-1,0),"E"&amp;ROW(Count_table[[#This Row],[First]])&amp;":E"&amp;COUNTIFS(Count_table[[#All],[STC Number]],Count_table[[#This Row],[STC Number]],Count_table[[#All],[Fixed Make]],Count_table[[#This Row],[First]])+ROW(Count_table[[#This Row],[First]])-1)</f>
        <v>E44:E148</v>
      </c>
      <c r="I109" s="1" t="str">
        <f ca="1">IF(LEN(Count_table[[#This Row],[First]])&lt;&gt;0,Count_table[[#This Row],[First]]&amp;": "&amp;_xlfn.TEXTJOIN(", ",TRUE,INDIRECT(Count_table[[#This Row],[Range]])),"")</f>
        <v/>
      </c>
      <c r="J1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0" spans="1:10" x14ac:dyDescent="0.25">
      <c r="A110" s="1" t="s">
        <v>20</v>
      </c>
      <c r="B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110" s="1" t="s">
        <v>518</v>
      </c>
      <c r="D110" s="1" t="str">
        <f>LEFT(Count_table[[#This Row],[Column1]],SEARCH("\",Count_table[[#This Row],[Column1]])-1)</f>
        <v>Beechcraft Corporation</v>
      </c>
      <c r="E110" s="1" t="str">
        <f>RIGHT(Count_table[[#This Row],[Column1]],LEN(Count_table[[#This Row],[Column1]])-SEARCH("\",Count_table[[#This Row],[Column1]]))</f>
        <v>D50</v>
      </c>
      <c r="F110" s="1" t="str">
        <f>INDEX(Sheet1!A:D,MATCH(Count_table[[#This Row],[Make]],Sheet1!D:D,0),1)</f>
        <v>Beechcraft</v>
      </c>
      <c r="G110" s="1" t="str">
        <f ca="1">IF(OR(Count_table[[#This Row],[STC Number]]&lt;&gt;OFFSET(Count_table[[#This Row],[STC Number]],-1,0),Count_table[[#This Row],[Fixed Make]]&lt;&gt;OFFSET(Count_table[[#This Row],[Fixed Make]],-1,0)),Count_table[[#This Row],[Fixed Make]],"")</f>
        <v/>
      </c>
      <c r="H110" s="1" t="str">
        <f ca="1">IF(LEN(Count_table[[#This Row],[First]])=0,OFFSET(Count_table[[#This Row],[Range]],-1,0),"E"&amp;ROW(Count_table[[#This Row],[First]])&amp;":E"&amp;COUNTIFS(Count_table[[#All],[STC Number]],Count_table[[#This Row],[STC Number]],Count_table[[#All],[Fixed Make]],Count_table[[#This Row],[First]])+ROW(Count_table[[#This Row],[First]])-1)</f>
        <v>E44:E148</v>
      </c>
      <c r="I110" s="1" t="str">
        <f ca="1">IF(LEN(Count_table[[#This Row],[First]])&lt;&gt;0,Count_table[[#This Row],[First]]&amp;": "&amp;_xlfn.TEXTJOIN(", ",TRUE,INDIRECT(Count_table[[#This Row],[Range]])),"")</f>
        <v/>
      </c>
      <c r="J1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1" spans="1:10" x14ac:dyDescent="0.25">
      <c r="A111" s="1" t="s">
        <v>20</v>
      </c>
      <c r="B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111" s="1" t="s">
        <v>519</v>
      </c>
      <c r="D111" s="1" t="str">
        <f>LEFT(Count_table[[#This Row],[Column1]],SEARCH("\",Count_table[[#This Row],[Column1]])-1)</f>
        <v>Beechcraft Corporation</v>
      </c>
      <c r="E111" s="1" t="str">
        <f>RIGHT(Count_table[[#This Row],[Column1]],LEN(Count_table[[#This Row],[Column1]])-SEARCH("\",Count_table[[#This Row],[Column1]]))</f>
        <v>D50A</v>
      </c>
      <c r="F111" s="1" t="str">
        <f>INDEX(Sheet1!A:D,MATCH(Count_table[[#This Row],[Make]],Sheet1!D:D,0),1)</f>
        <v>Beechcraft</v>
      </c>
      <c r="G111" s="1" t="str">
        <f ca="1">IF(OR(Count_table[[#This Row],[STC Number]]&lt;&gt;OFFSET(Count_table[[#This Row],[STC Number]],-1,0),Count_table[[#This Row],[Fixed Make]]&lt;&gt;OFFSET(Count_table[[#This Row],[Fixed Make]],-1,0)),Count_table[[#This Row],[Fixed Make]],"")</f>
        <v/>
      </c>
      <c r="H111" s="1" t="str">
        <f ca="1">IF(LEN(Count_table[[#This Row],[First]])=0,OFFSET(Count_table[[#This Row],[Range]],-1,0),"E"&amp;ROW(Count_table[[#This Row],[First]])&amp;":E"&amp;COUNTIFS(Count_table[[#All],[STC Number]],Count_table[[#This Row],[STC Number]],Count_table[[#All],[Fixed Make]],Count_table[[#This Row],[First]])+ROW(Count_table[[#This Row],[First]])-1)</f>
        <v>E44:E148</v>
      </c>
      <c r="I111" s="1" t="str">
        <f ca="1">IF(LEN(Count_table[[#This Row],[First]])&lt;&gt;0,Count_table[[#This Row],[First]]&amp;": "&amp;_xlfn.TEXTJOIN(", ",TRUE,INDIRECT(Count_table[[#This Row],[Range]])),"")</f>
        <v/>
      </c>
      <c r="J1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2" spans="1:10" x14ac:dyDescent="0.25">
      <c r="A112" s="1" t="s">
        <v>20</v>
      </c>
      <c r="B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112" s="1" t="s">
        <v>520</v>
      </c>
      <c r="D112" s="1" t="str">
        <f>LEFT(Count_table[[#This Row],[Column1]],SEARCH("\",Count_table[[#This Row],[Column1]])-1)</f>
        <v>Beechcraft Corporation</v>
      </c>
      <c r="E112" s="1" t="str">
        <f>RIGHT(Count_table[[#This Row],[Column1]],LEN(Count_table[[#This Row],[Column1]])-SEARCH("\",Count_table[[#This Row],[Column1]]))</f>
        <v>D50B</v>
      </c>
      <c r="F112" s="1" t="str">
        <f>INDEX(Sheet1!A:D,MATCH(Count_table[[#This Row],[Make]],Sheet1!D:D,0),1)</f>
        <v>Beechcraft</v>
      </c>
      <c r="G112" s="1" t="str">
        <f ca="1">IF(OR(Count_table[[#This Row],[STC Number]]&lt;&gt;OFFSET(Count_table[[#This Row],[STC Number]],-1,0),Count_table[[#This Row],[Fixed Make]]&lt;&gt;OFFSET(Count_table[[#This Row],[Fixed Make]],-1,0)),Count_table[[#This Row],[Fixed Make]],"")</f>
        <v/>
      </c>
      <c r="H112" s="1" t="str">
        <f ca="1">IF(LEN(Count_table[[#This Row],[First]])=0,OFFSET(Count_table[[#This Row],[Range]],-1,0),"E"&amp;ROW(Count_table[[#This Row],[First]])&amp;":E"&amp;COUNTIFS(Count_table[[#All],[STC Number]],Count_table[[#This Row],[STC Number]],Count_table[[#All],[Fixed Make]],Count_table[[#This Row],[First]])+ROW(Count_table[[#This Row],[First]])-1)</f>
        <v>E44:E148</v>
      </c>
      <c r="I112" s="1" t="str">
        <f ca="1">IF(LEN(Count_table[[#This Row],[First]])&lt;&gt;0,Count_table[[#This Row],[First]]&amp;": "&amp;_xlfn.TEXTJOIN(", ",TRUE,INDIRECT(Count_table[[#This Row],[Range]])),"")</f>
        <v/>
      </c>
      <c r="J1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3" spans="1:10" x14ac:dyDescent="0.25">
      <c r="A113" s="1" t="s">
        <v>20</v>
      </c>
      <c r="B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113" s="1" t="s">
        <v>521</v>
      </c>
      <c r="D113" s="1" t="str">
        <f>LEFT(Count_table[[#This Row],[Column1]],SEARCH("\",Count_table[[#This Row],[Column1]])-1)</f>
        <v>Beechcraft Corporation</v>
      </c>
      <c r="E113" s="1" t="str">
        <f>RIGHT(Count_table[[#This Row],[Column1]],LEN(Count_table[[#This Row],[Column1]])-SEARCH("\",Count_table[[#This Row],[Column1]]))</f>
        <v>D50C</v>
      </c>
      <c r="F113" s="1" t="str">
        <f>INDEX(Sheet1!A:D,MATCH(Count_table[[#This Row],[Make]],Sheet1!D:D,0),1)</f>
        <v>Beechcraft</v>
      </c>
      <c r="G113" s="1" t="str">
        <f ca="1">IF(OR(Count_table[[#This Row],[STC Number]]&lt;&gt;OFFSET(Count_table[[#This Row],[STC Number]],-1,0),Count_table[[#This Row],[Fixed Make]]&lt;&gt;OFFSET(Count_table[[#This Row],[Fixed Make]],-1,0)),Count_table[[#This Row],[Fixed Make]],"")</f>
        <v/>
      </c>
      <c r="H113" s="1" t="str">
        <f ca="1">IF(LEN(Count_table[[#This Row],[First]])=0,OFFSET(Count_table[[#This Row],[Range]],-1,0),"E"&amp;ROW(Count_table[[#This Row],[First]])&amp;":E"&amp;COUNTIFS(Count_table[[#All],[STC Number]],Count_table[[#This Row],[STC Number]],Count_table[[#All],[Fixed Make]],Count_table[[#This Row],[First]])+ROW(Count_table[[#This Row],[First]])-1)</f>
        <v>E44:E148</v>
      </c>
      <c r="I113" s="1" t="str">
        <f ca="1">IF(LEN(Count_table[[#This Row],[First]])&lt;&gt;0,Count_table[[#This Row],[First]]&amp;": "&amp;_xlfn.TEXTJOIN(", ",TRUE,INDIRECT(Count_table[[#This Row],[Range]])),"")</f>
        <v/>
      </c>
      <c r="J1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4" spans="1:10" x14ac:dyDescent="0.25">
      <c r="A114" s="1" t="s">
        <v>20</v>
      </c>
      <c r="B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114" s="1" t="s">
        <v>522</v>
      </c>
      <c r="D114" s="1" t="str">
        <f>LEFT(Count_table[[#This Row],[Column1]],SEARCH("\",Count_table[[#This Row],[Column1]])-1)</f>
        <v>Beechcraft Corporation</v>
      </c>
      <c r="E114" s="1" t="str">
        <f>RIGHT(Count_table[[#This Row],[Column1]],LEN(Count_table[[#This Row],[Column1]])-SEARCH("\",Count_table[[#This Row],[Column1]]))</f>
        <v>D50E-5990</v>
      </c>
      <c r="F114" s="1" t="str">
        <f>INDEX(Sheet1!A:D,MATCH(Count_table[[#This Row],[Make]],Sheet1!D:D,0),1)</f>
        <v>Beechcraft</v>
      </c>
      <c r="G114" s="1" t="str">
        <f ca="1">IF(OR(Count_table[[#This Row],[STC Number]]&lt;&gt;OFFSET(Count_table[[#This Row],[STC Number]],-1,0),Count_table[[#This Row],[Fixed Make]]&lt;&gt;OFFSET(Count_table[[#This Row],[Fixed Make]],-1,0)),Count_table[[#This Row],[Fixed Make]],"")</f>
        <v/>
      </c>
      <c r="H114" s="1" t="str">
        <f ca="1">IF(LEN(Count_table[[#This Row],[First]])=0,OFFSET(Count_table[[#This Row],[Range]],-1,0),"E"&amp;ROW(Count_table[[#This Row],[First]])&amp;":E"&amp;COUNTIFS(Count_table[[#All],[STC Number]],Count_table[[#This Row],[STC Number]],Count_table[[#All],[Fixed Make]],Count_table[[#This Row],[First]])+ROW(Count_table[[#This Row],[First]])-1)</f>
        <v>E44:E148</v>
      </c>
      <c r="I114" s="1" t="str">
        <f ca="1">IF(LEN(Count_table[[#This Row],[First]])&lt;&gt;0,Count_table[[#This Row],[First]]&amp;": "&amp;_xlfn.TEXTJOIN(", ",TRUE,INDIRECT(Count_table[[#This Row],[Range]])),"")</f>
        <v/>
      </c>
      <c r="J1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5" spans="1:10" x14ac:dyDescent="0.25">
      <c r="A115" s="1" t="s">
        <v>20</v>
      </c>
      <c r="B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115" s="1" t="s">
        <v>523</v>
      </c>
      <c r="D115" s="1" t="str">
        <f>LEFT(Count_table[[#This Row],[Column1]],SEARCH("\",Count_table[[#This Row],[Column1]])-1)</f>
        <v>Beechcraft Corporation</v>
      </c>
      <c r="E115" s="1" t="str">
        <f>RIGHT(Count_table[[#This Row],[Column1]],LEN(Count_table[[#This Row],[Column1]])-SEARCH("\",Count_table[[#This Row],[Column1]]))</f>
        <v>D50E</v>
      </c>
      <c r="F115" s="1" t="str">
        <f>INDEX(Sheet1!A:D,MATCH(Count_table[[#This Row],[Make]],Sheet1!D:D,0),1)</f>
        <v>Beechcraft</v>
      </c>
      <c r="G115" s="1" t="str">
        <f ca="1">IF(OR(Count_table[[#This Row],[STC Number]]&lt;&gt;OFFSET(Count_table[[#This Row],[STC Number]],-1,0),Count_table[[#This Row],[Fixed Make]]&lt;&gt;OFFSET(Count_table[[#This Row],[Fixed Make]],-1,0)),Count_table[[#This Row],[Fixed Make]],"")</f>
        <v/>
      </c>
      <c r="H115" s="1" t="str">
        <f ca="1">IF(LEN(Count_table[[#This Row],[First]])=0,OFFSET(Count_table[[#This Row],[Range]],-1,0),"E"&amp;ROW(Count_table[[#This Row],[First]])&amp;":E"&amp;COUNTIFS(Count_table[[#All],[STC Number]],Count_table[[#This Row],[STC Number]],Count_table[[#All],[Fixed Make]],Count_table[[#This Row],[First]])+ROW(Count_table[[#This Row],[First]])-1)</f>
        <v>E44:E148</v>
      </c>
      <c r="I115" s="1" t="str">
        <f ca="1">IF(LEN(Count_table[[#This Row],[First]])&lt;&gt;0,Count_table[[#This Row],[First]]&amp;": "&amp;_xlfn.TEXTJOIN(", ",TRUE,INDIRECT(Count_table[[#This Row],[Range]])),"")</f>
        <v/>
      </c>
      <c r="J1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6" spans="1:10" x14ac:dyDescent="0.25">
      <c r="A116" s="1" t="s">
        <v>20</v>
      </c>
      <c r="B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v>
      </c>
      <c r="C116" s="1" t="s">
        <v>524</v>
      </c>
      <c r="D116" s="1" t="str">
        <f>LEFT(Count_table[[#This Row],[Column1]],SEARCH("\",Count_table[[#This Row],[Column1]])-1)</f>
        <v>Beechcraft Corporation</v>
      </c>
      <c r="E116" s="1" t="str">
        <f>RIGHT(Count_table[[#This Row],[Column1]],LEN(Count_table[[#This Row],[Column1]])-SEARCH("\",Count_table[[#This Row],[Column1]]))</f>
        <v>D55</v>
      </c>
      <c r="F116" s="1" t="str">
        <f>INDEX(Sheet1!A:D,MATCH(Count_table[[#This Row],[Make]],Sheet1!D:D,0),1)</f>
        <v>Beechcraft</v>
      </c>
      <c r="G116" s="1" t="str">
        <f ca="1">IF(OR(Count_table[[#This Row],[STC Number]]&lt;&gt;OFFSET(Count_table[[#This Row],[STC Number]],-1,0),Count_table[[#This Row],[Fixed Make]]&lt;&gt;OFFSET(Count_table[[#This Row],[Fixed Make]],-1,0)),Count_table[[#This Row],[Fixed Make]],"")</f>
        <v/>
      </c>
      <c r="H116" s="1" t="str">
        <f ca="1">IF(LEN(Count_table[[#This Row],[First]])=0,OFFSET(Count_table[[#This Row],[Range]],-1,0),"E"&amp;ROW(Count_table[[#This Row],[First]])&amp;":E"&amp;COUNTIFS(Count_table[[#All],[STC Number]],Count_table[[#This Row],[STC Number]],Count_table[[#All],[Fixed Make]],Count_table[[#This Row],[First]])+ROW(Count_table[[#This Row],[First]])-1)</f>
        <v>E44:E148</v>
      </c>
      <c r="I116" s="1" t="str">
        <f ca="1">IF(LEN(Count_table[[#This Row],[First]])&lt;&gt;0,Count_table[[#This Row],[First]]&amp;": "&amp;_xlfn.TEXTJOIN(", ",TRUE,INDIRECT(Count_table[[#This Row],[Range]])),"")</f>
        <v/>
      </c>
      <c r="J1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7" spans="1:10" x14ac:dyDescent="0.25">
      <c r="A117" s="1" t="s">
        <v>20</v>
      </c>
      <c r="B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Corporation\D55A</v>
      </c>
      <c r="C117" s="1" t="s">
        <v>525</v>
      </c>
      <c r="D117" s="1" t="str">
        <f>LEFT(Count_table[[#This Row],[Column1]],SEARCH("\",Count_table[[#This Row],[Column1]])-1)</f>
        <v>Beechcraft Corporation</v>
      </c>
      <c r="E117" s="1" t="str">
        <f>RIGHT(Count_table[[#This Row],[Column1]],LEN(Count_table[[#This Row],[Column1]])-SEARCH("\",Count_table[[#This Row],[Column1]]))</f>
        <v>D55A</v>
      </c>
      <c r="F117" s="1" t="str">
        <f>INDEX(Sheet1!A:D,MATCH(Count_table[[#This Row],[Make]],Sheet1!D:D,0),1)</f>
        <v>Beechcraft</v>
      </c>
      <c r="G117" s="1" t="str">
        <f ca="1">IF(OR(Count_table[[#This Row],[STC Number]]&lt;&gt;OFFSET(Count_table[[#This Row],[STC Number]],-1,0),Count_table[[#This Row],[Fixed Make]]&lt;&gt;OFFSET(Count_table[[#This Row],[Fixed Make]],-1,0)),Count_table[[#This Row],[Fixed Make]],"")</f>
        <v/>
      </c>
      <c r="H117" s="1" t="str">
        <f ca="1">IF(LEN(Count_table[[#This Row],[First]])=0,OFFSET(Count_table[[#This Row],[Range]],-1,0),"E"&amp;ROW(Count_table[[#This Row],[First]])&amp;":E"&amp;COUNTIFS(Count_table[[#All],[STC Number]],Count_table[[#This Row],[STC Number]],Count_table[[#All],[Fixed Make]],Count_table[[#This Row],[First]])+ROW(Count_table[[#This Row],[First]])-1)</f>
        <v>E44:E148</v>
      </c>
      <c r="I117" s="1" t="str">
        <f ca="1">IF(LEN(Count_table[[#This Row],[First]])&lt;&gt;0,Count_table[[#This Row],[First]]&amp;": "&amp;_xlfn.TEXTJOIN(", ",TRUE,INDIRECT(Count_table[[#This Row],[Range]])),"")</f>
        <v/>
      </c>
      <c r="J1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8" spans="1:10" x14ac:dyDescent="0.25">
      <c r="A118" s="1" t="s">
        <v>20</v>
      </c>
      <c r="B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Corporation\D95A</v>
      </c>
      <c r="C118" s="1" t="s">
        <v>526</v>
      </c>
      <c r="D118" s="1" t="str">
        <f>LEFT(Count_table[[#This Row],[Column1]],SEARCH("\",Count_table[[#This Row],[Column1]])-1)</f>
        <v>Beechcraft Corporation</v>
      </c>
      <c r="E118" s="1" t="str">
        <f>RIGHT(Count_table[[#This Row],[Column1]],LEN(Count_table[[#This Row],[Column1]])-SEARCH("\",Count_table[[#This Row],[Column1]]))</f>
        <v>D95A</v>
      </c>
      <c r="F118" s="1" t="str">
        <f>INDEX(Sheet1!A:D,MATCH(Count_table[[#This Row],[Make]],Sheet1!D:D,0),1)</f>
        <v>Beechcraft</v>
      </c>
      <c r="G118" s="1" t="str">
        <f ca="1">IF(OR(Count_table[[#This Row],[STC Number]]&lt;&gt;OFFSET(Count_table[[#This Row],[STC Number]],-1,0),Count_table[[#This Row],[Fixed Make]]&lt;&gt;OFFSET(Count_table[[#This Row],[Fixed Make]],-1,0)),Count_table[[#This Row],[Fixed Make]],"")</f>
        <v/>
      </c>
      <c r="H118" s="1" t="str">
        <f ca="1">IF(LEN(Count_table[[#This Row],[First]])=0,OFFSET(Count_table[[#This Row],[Range]],-1,0),"E"&amp;ROW(Count_table[[#This Row],[First]])&amp;":E"&amp;COUNTIFS(Count_table[[#All],[STC Number]],Count_table[[#This Row],[STC Number]],Count_table[[#All],[Fixed Make]],Count_table[[#This Row],[First]])+ROW(Count_table[[#This Row],[First]])-1)</f>
        <v>E44:E148</v>
      </c>
      <c r="I118" s="1" t="str">
        <f ca="1">IF(LEN(Count_table[[#This Row],[First]])&lt;&gt;0,Count_table[[#This Row],[First]]&amp;": "&amp;_xlfn.TEXTJOIN(", ",TRUE,INDIRECT(Count_table[[#This Row],[Range]])),"")</f>
        <v/>
      </c>
      <c r="J1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19" spans="1:10" x14ac:dyDescent="0.25">
      <c r="A119" s="1" t="s">
        <v>20</v>
      </c>
      <c r="B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v>
      </c>
      <c r="C119" s="1" t="s">
        <v>527</v>
      </c>
      <c r="D119" s="1" t="str">
        <f>LEFT(Count_table[[#This Row],[Column1]],SEARCH("\",Count_table[[#This Row],[Column1]])-1)</f>
        <v>Beechcraft Corporation</v>
      </c>
      <c r="E119" s="1" t="str">
        <f>RIGHT(Count_table[[#This Row],[Column1]],LEN(Count_table[[#This Row],[Column1]])-SEARCH("\",Count_table[[#This Row],[Column1]]))</f>
        <v>E33</v>
      </c>
      <c r="F119" s="1" t="str">
        <f>INDEX(Sheet1!A:D,MATCH(Count_table[[#This Row],[Make]],Sheet1!D:D,0),1)</f>
        <v>Beechcraft</v>
      </c>
      <c r="G119" s="1" t="str">
        <f ca="1">IF(OR(Count_table[[#This Row],[STC Number]]&lt;&gt;OFFSET(Count_table[[#This Row],[STC Number]],-1,0),Count_table[[#This Row],[Fixed Make]]&lt;&gt;OFFSET(Count_table[[#This Row],[Fixed Make]],-1,0)),Count_table[[#This Row],[Fixed Make]],"")</f>
        <v/>
      </c>
      <c r="H119" s="1" t="str">
        <f ca="1">IF(LEN(Count_table[[#This Row],[First]])=0,OFFSET(Count_table[[#This Row],[Range]],-1,0),"E"&amp;ROW(Count_table[[#This Row],[First]])&amp;":E"&amp;COUNTIFS(Count_table[[#All],[STC Number]],Count_table[[#This Row],[STC Number]],Count_table[[#All],[Fixed Make]],Count_table[[#This Row],[First]])+ROW(Count_table[[#This Row],[First]])-1)</f>
        <v>E44:E148</v>
      </c>
      <c r="I119" s="1" t="str">
        <f ca="1">IF(LEN(Count_table[[#This Row],[First]])&lt;&gt;0,Count_table[[#This Row],[First]]&amp;": "&amp;_xlfn.TEXTJOIN(", ",TRUE,INDIRECT(Count_table[[#This Row],[Range]])),"")</f>
        <v/>
      </c>
      <c r="J1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0" spans="1:10" x14ac:dyDescent="0.25">
      <c r="A120" s="1" t="s">
        <v>20</v>
      </c>
      <c r="B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Corporation\E33A</v>
      </c>
      <c r="C120" s="1" t="s">
        <v>528</v>
      </c>
      <c r="D120" s="1" t="str">
        <f>LEFT(Count_table[[#This Row],[Column1]],SEARCH("\",Count_table[[#This Row],[Column1]])-1)</f>
        <v>Beechcraft Corporation</v>
      </c>
      <c r="E120" s="1" t="str">
        <f>RIGHT(Count_table[[#This Row],[Column1]],LEN(Count_table[[#This Row],[Column1]])-SEARCH("\",Count_table[[#This Row],[Column1]]))</f>
        <v>E33A</v>
      </c>
      <c r="F120" s="1" t="str">
        <f>INDEX(Sheet1!A:D,MATCH(Count_table[[#This Row],[Make]],Sheet1!D:D,0),1)</f>
        <v>Beechcraft</v>
      </c>
      <c r="G120" s="1" t="str">
        <f ca="1">IF(OR(Count_table[[#This Row],[STC Number]]&lt;&gt;OFFSET(Count_table[[#This Row],[STC Number]],-1,0),Count_table[[#This Row],[Fixed Make]]&lt;&gt;OFFSET(Count_table[[#This Row],[Fixed Make]],-1,0)),Count_table[[#This Row],[Fixed Make]],"")</f>
        <v/>
      </c>
      <c r="H120" s="1" t="str">
        <f ca="1">IF(LEN(Count_table[[#This Row],[First]])=0,OFFSET(Count_table[[#This Row],[Range]],-1,0),"E"&amp;ROW(Count_table[[#This Row],[First]])&amp;":E"&amp;COUNTIFS(Count_table[[#All],[STC Number]],Count_table[[#This Row],[STC Number]],Count_table[[#All],[Fixed Make]],Count_table[[#This Row],[First]])+ROW(Count_table[[#This Row],[First]])-1)</f>
        <v>E44:E148</v>
      </c>
      <c r="I120" s="1" t="str">
        <f ca="1">IF(LEN(Count_table[[#This Row],[First]])&lt;&gt;0,Count_table[[#This Row],[First]]&amp;": "&amp;_xlfn.TEXTJOIN(", ",TRUE,INDIRECT(Count_table[[#This Row],[Range]])),"")</f>
        <v/>
      </c>
      <c r="J1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1" spans="1:10" x14ac:dyDescent="0.25">
      <c r="A121" s="1" t="s">
        <v>20</v>
      </c>
      <c r="B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Corporation\E33C</v>
      </c>
      <c r="C121" s="1" t="s">
        <v>529</v>
      </c>
      <c r="D121" s="1" t="str">
        <f>LEFT(Count_table[[#This Row],[Column1]],SEARCH("\",Count_table[[#This Row],[Column1]])-1)</f>
        <v>Beechcraft Corporation</v>
      </c>
      <c r="E121" s="1" t="str">
        <f>RIGHT(Count_table[[#This Row],[Column1]],LEN(Count_table[[#This Row],[Column1]])-SEARCH("\",Count_table[[#This Row],[Column1]]))</f>
        <v>E33C</v>
      </c>
      <c r="F121" s="1" t="str">
        <f>INDEX(Sheet1!A:D,MATCH(Count_table[[#This Row],[Make]],Sheet1!D:D,0),1)</f>
        <v>Beechcraft</v>
      </c>
      <c r="G121" s="1" t="str">
        <f ca="1">IF(OR(Count_table[[#This Row],[STC Number]]&lt;&gt;OFFSET(Count_table[[#This Row],[STC Number]],-1,0),Count_table[[#This Row],[Fixed Make]]&lt;&gt;OFFSET(Count_table[[#This Row],[Fixed Make]],-1,0)),Count_table[[#This Row],[Fixed Make]],"")</f>
        <v/>
      </c>
      <c r="H121" s="1" t="str">
        <f ca="1">IF(LEN(Count_table[[#This Row],[First]])=0,OFFSET(Count_table[[#This Row],[Range]],-1,0),"E"&amp;ROW(Count_table[[#This Row],[First]])&amp;":E"&amp;COUNTIFS(Count_table[[#All],[STC Number]],Count_table[[#This Row],[STC Number]],Count_table[[#All],[Fixed Make]],Count_table[[#This Row],[First]])+ROW(Count_table[[#This Row],[First]])-1)</f>
        <v>E44:E148</v>
      </c>
      <c r="I121" s="1" t="str">
        <f ca="1">IF(LEN(Count_table[[#This Row],[First]])&lt;&gt;0,Count_table[[#This Row],[First]]&amp;": "&amp;_xlfn.TEXTJOIN(", ",TRUE,INDIRECT(Count_table[[#This Row],[Range]])),"")</f>
        <v/>
      </c>
      <c r="J1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2" spans="1:10" x14ac:dyDescent="0.25">
      <c r="A122" s="1" t="s">
        <v>20</v>
      </c>
      <c r="B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Corporation\E35</v>
      </c>
      <c r="C122" s="1" t="s">
        <v>530</v>
      </c>
      <c r="D122" s="1" t="str">
        <f>LEFT(Count_table[[#This Row],[Column1]],SEARCH("\",Count_table[[#This Row],[Column1]])-1)</f>
        <v>Beechcraft Corporation</v>
      </c>
      <c r="E122" s="1" t="str">
        <f>RIGHT(Count_table[[#This Row],[Column1]],LEN(Count_table[[#This Row],[Column1]])-SEARCH("\",Count_table[[#This Row],[Column1]]))</f>
        <v>E35</v>
      </c>
      <c r="F122" s="1" t="str">
        <f>INDEX(Sheet1!A:D,MATCH(Count_table[[#This Row],[Make]],Sheet1!D:D,0),1)</f>
        <v>Beechcraft</v>
      </c>
      <c r="G122" s="1" t="str">
        <f ca="1">IF(OR(Count_table[[#This Row],[STC Number]]&lt;&gt;OFFSET(Count_table[[#This Row],[STC Number]],-1,0),Count_table[[#This Row],[Fixed Make]]&lt;&gt;OFFSET(Count_table[[#This Row],[Fixed Make]],-1,0)),Count_table[[#This Row],[Fixed Make]],"")</f>
        <v/>
      </c>
      <c r="H122" s="1" t="str">
        <f ca="1">IF(LEN(Count_table[[#This Row],[First]])=0,OFFSET(Count_table[[#This Row],[Range]],-1,0),"E"&amp;ROW(Count_table[[#This Row],[First]])&amp;":E"&amp;COUNTIFS(Count_table[[#All],[STC Number]],Count_table[[#This Row],[STC Number]],Count_table[[#All],[Fixed Make]],Count_table[[#This Row],[First]])+ROW(Count_table[[#This Row],[First]])-1)</f>
        <v>E44:E148</v>
      </c>
      <c r="I122" s="1" t="str">
        <f ca="1">IF(LEN(Count_table[[#This Row],[First]])&lt;&gt;0,Count_table[[#This Row],[First]]&amp;": "&amp;_xlfn.TEXTJOIN(", ",TRUE,INDIRECT(Count_table[[#This Row],[Range]])),"")</f>
        <v/>
      </c>
      <c r="J1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3" spans="1:10" x14ac:dyDescent="0.25">
      <c r="A123" s="1" t="s">
        <v>20</v>
      </c>
      <c r="B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123" s="1" t="s">
        <v>531</v>
      </c>
      <c r="D123" s="1" t="str">
        <f>LEFT(Count_table[[#This Row],[Column1]],SEARCH("\",Count_table[[#This Row],[Column1]])-1)</f>
        <v>Beechcraft Corporation</v>
      </c>
      <c r="E123" s="1" t="str">
        <f>RIGHT(Count_table[[#This Row],[Column1]],LEN(Count_table[[#This Row],[Column1]])-SEARCH("\",Count_table[[#This Row],[Column1]]))</f>
        <v>E50</v>
      </c>
      <c r="F123" s="1" t="str">
        <f>INDEX(Sheet1!A:D,MATCH(Count_table[[#This Row],[Make]],Sheet1!D:D,0),1)</f>
        <v>Beechcraft</v>
      </c>
      <c r="G123" s="1" t="str">
        <f ca="1">IF(OR(Count_table[[#This Row],[STC Number]]&lt;&gt;OFFSET(Count_table[[#This Row],[STC Number]],-1,0),Count_table[[#This Row],[Fixed Make]]&lt;&gt;OFFSET(Count_table[[#This Row],[Fixed Make]],-1,0)),Count_table[[#This Row],[Fixed Make]],"")</f>
        <v/>
      </c>
      <c r="H123" s="1" t="str">
        <f ca="1">IF(LEN(Count_table[[#This Row],[First]])=0,OFFSET(Count_table[[#This Row],[Range]],-1,0),"E"&amp;ROW(Count_table[[#This Row],[First]])&amp;":E"&amp;COUNTIFS(Count_table[[#All],[STC Number]],Count_table[[#This Row],[STC Number]],Count_table[[#All],[Fixed Make]],Count_table[[#This Row],[First]])+ROW(Count_table[[#This Row],[First]])-1)</f>
        <v>E44:E148</v>
      </c>
      <c r="I123" s="1" t="str">
        <f ca="1">IF(LEN(Count_table[[#This Row],[First]])&lt;&gt;0,Count_table[[#This Row],[First]]&amp;": "&amp;_xlfn.TEXTJOIN(", ",TRUE,INDIRECT(Count_table[[#This Row],[Range]])),"")</f>
        <v/>
      </c>
      <c r="J1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4" spans="1:10" x14ac:dyDescent="0.25">
      <c r="A124" s="1" t="s">
        <v>20</v>
      </c>
      <c r="B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v>
      </c>
      <c r="C124" s="1" t="s">
        <v>532</v>
      </c>
      <c r="D124" s="1" t="str">
        <f>LEFT(Count_table[[#This Row],[Column1]],SEARCH("\",Count_table[[#This Row],[Column1]])-1)</f>
        <v>Beechcraft Corporation</v>
      </c>
      <c r="E124" s="1" t="str">
        <f>RIGHT(Count_table[[#This Row],[Column1]],LEN(Count_table[[#This Row],[Column1]])-SEARCH("\",Count_table[[#This Row],[Column1]]))</f>
        <v>E55</v>
      </c>
      <c r="F124" s="1" t="str">
        <f>INDEX(Sheet1!A:D,MATCH(Count_table[[#This Row],[Make]],Sheet1!D:D,0),1)</f>
        <v>Beechcraft</v>
      </c>
      <c r="G124" s="1" t="str">
        <f ca="1">IF(OR(Count_table[[#This Row],[STC Number]]&lt;&gt;OFFSET(Count_table[[#This Row],[STC Number]],-1,0),Count_table[[#This Row],[Fixed Make]]&lt;&gt;OFFSET(Count_table[[#This Row],[Fixed Make]],-1,0)),Count_table[[#This Row],[Fixed Make]],"")</f>
        <v/>
      </c>
      <c r="H124" s="1" t="str">
        <f ca="1">IF(LEN(Count_table[[#This Row],[First]])=0,OFFSET(Count_table[[#This Row],[Range]],-1,0),"E"&amp;ROW(Count_table[[#This Row],[First]])&amp;":E"&amp;COUNTIFS(Count_table[[#All],[STC Number]],Count_table[[#This Row],[STC Number]],Count_table[[#All],[Fixed Make]],Count_table[[#This Row],[First]])+ROW(Count_table[[#This Row],[First]])-1)</f>
        <v>E44:E148</v>
      </c>
      <c r="I124" s="1" t="str">
        <f ca="1">IF(LEN(Count_table[[#This Row],[First]])&lt;&gt;0,Count_table[[#This Row],[First]]&amp;": "&amp;_xlfn.TEXTJOIN(", ",TRUE,INDIRECT(Count_table[[#This Row],[Range]])),"")</f>
        <v/>
      </c>
      <c r="J1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5" spans="1:10" x14ac:dyDescent="0.25">
      <c r="A125" s="1" t="s">
        <v>20</v>
      </c>
      <c r="B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Corporation\E55A</v>
      </c>
      <c r="C125" s="1" t="s">
        <v>533</v>
      </c>
      <c r="D125" s="1" t="str">
        <f>LEFT(Count_table[[#This Row],[Column1]],SEARCH("\",Count_table[[#This Row],[Column1]])-1)</f>
        <v>Beechcraft Corporation</v>
      </c>
      <c r="E125" s="1" t="str">
        <f>RIGHT(Count_table[[#This Row],[Column1]],LEN(Count_table[[#This Row],[Column1]])-SEARCH("\",Count_table[[#This Row],[Column1]]))</f>
        <v>E55A</v>
      </c>
      <c r="F125" s="1" t="str">
        <f>INDEX(Sheet1!A:D,MATCH(Count_table[[#This Row],[Make]],Sheet1!D:D,0),1)</f>
        <v>Beechcraft</v>
      </c>
      <c r="G125" s="1" t="str">
        <f ca="1">IF(OR(Count_table[[#This Row],[STC Number]]&lt;&gt;OFFSET(Count_table[[#This Row],[STC Number]],-1,0),Count_table[[#This Row],[Fixed Make]]&lt;&gt;OFFSET(Count_table[[#This Row],[Fixed Make]],-1,0)),Count_table[[#This Row],[Fixed Make]],"")</f>
        <v/>
      </c>
      <c r="H125" s="1" t="str">
        <f ca="1">IF(LEN(Count_table[[#This Row],[First]])=0,OFFSET(Count_table[[#This Row],[Range]],-1,0),"E"&amp;ROW(Count_table[[#This Row],[First]])&amp;":E"&amp;COUNTIFS(Count_table[[#All],[STC Number]],Count_table[[#This Row],[STC Number]],Count_table[[#All],[Fixed Make]],Count_table[[#This Row],[First]])+ROW(Count_table[[#This Row],[First]])-1)</f>
        <v>E44:E148</v>
      </c>
      <c r="I125" s="1" t="str">
        <f ca="1">IF(LEN(Count_table[[#This Row],[First]])&lt;&gt;0,Count_table[[#This Row],[First]]&amp;": "&amp;_xlfn.TEXTJOIN(", ",TRUE,INDIRECT(Count_table[[#This Row],[Range]])),"")</f>
        <v/>
      </c>
      <c r="J1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6" spans="1:10" x14ac:dyDescent="0.25">
      <c r="A126" s="1" t="s">
        <v>20</v>
      </c>
      <c r="B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Corporation\E95</v>
      </c>
      <c r="C126" s="1" t="s">
        <v>534</v>
      </c>
      <c r="D126" s="1" t="str">
        <f>LEFT(Count_table[[#This Row],[Column1]],SEARCH("\",Count_table[[#This Row],[Column1]])-1)</f>
        <v>Beechcraft Corporation</v>
      </c>
      <c r="E126" s="1" t="str">
        <f>RIGHT(Count_table[[#This Row],[Column1]],LEN(Count_table[[#This Row],[Column1]])-SEARCH("\",Count_table[[#This Row],[Column1]]))</f>
        <v>E95</v>
      </c>
      <c r="F126" s="1" t="str">
        <f>INDEX(Sheet1!A:D,MATCH(Count_table[[#This Row],[Make]],Sheet1!D:D,0),1)</f>
        <v>Beechcraft</v>
      </c>
      <c r="G126" s="1" t="str">
        <f ca="1">IF(OR(Count_table[[#This Row],[STC Number]]&lt;&gt;OFFSET(Count_table[[#This Row],[STC Number]],-1,0),Count_table[[#This Row],[Fixed Make]]&lt;&gt;OFFSET(Count_table[[#This Row],[Fixed Make]],-1,0)),Count_table[[#This Row],[Fixed Make]],"")</f>
        <v/>
      </c>
      <c r="H126" s="1" t="str">
        <f ca="1">IF(LEN(Count_table[[#This Row],[First]])=0,OFFSET(Count_table[[#This Row],[Range]],-1,0),"E"&amp;ROW(Count_table[[#This Row],[First]])&amp;":E"&amp;COUNTIFS(Count_table[[#All],[STC Number]],Count_table[[#This Row],[STC Number]],Count_table[[#All],[Fixed Make]],Count_table[[#This Row],[First]])+ROW(Count_table[[#This Row],[First]])-1)</f>
        <v>E44:E148</v>
      </c>
      <c r="I126" s="1" t="str">
        <f ca="1">IF(LEN(Count_table[[#This Row],[First]])&lt;&gt;0,Count_table[[#This Row],[First]]&amp;": "&amp;_xlfn.TEXTJOIN(", ",TRUE,INDIRECT(Count_table[[#This Row],[Range]])),"")</f>
        <v/>
      </c>
      <c r="J1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7" spans="1:10" x14ac:dyDescent="0.25">
      <c r="A127" s="1" t="s">
        <v>20</v>
      </c>
      <c r="B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v>
      </c>
      <c r="C127" s="1" t="s">
        <v>535</v>
      </c>
      <c r="D127" s="1" t="str">
        <f>LEFT(Count_table[[#This Row],[Column1]],SEARCH("\",Count_table[[#This Row],[Column1]])-1)</f>
        <v>Beechcraft Corporation</v>
      </c>
      <c r="E127" s="1" t="str">
        <f>RIGHT(Count_table[[#This Row],[Column1]],LEN(Count_table[[#This Row],[Column1]])-SEARCH("\",Count_table[[#This Row],[Column1]]))</f>
        <v>F33</v>
      </c>
      <c r="F127" s="1" t="str">
        <f>INDEX(Sheet1!A:D,MATCH(Count_table[[#This Row],[Make]],Sheet1!D:D,0),1)</f>
        <v>Beechcraft</v>
      </c>
      <c r="G127" s="1" t="str">
        <f ca="1">IF(OR(Count_table[[#This Row],[STC Number]]&lt;&gt;OFFSET(Count_table[[#This Row],[STC Number]],-1,0),Count_table[[#This Row],[Fixed Make]]&lt;&gt;OFFSET(Count_table[[#This Row],[Fixed Make]],-1,0)),Count_table[[#This Row],[Fixed Make]],"")</f>
        <v/>
      </c>
      <c r="H127" s="1" t="str">
        <f ca="1">IF(LEN(Count_table[[#This Row],[First]])=0,OFFSET(Count_table[[#This Row],[Range]],-1,0),"E"&amp;ROW(Count_table[[#This Row],[First]])&amp;":E"&amp;COUNTIFS(Count_table[[#All],[STC Number]],Count_table[[#This Row],[STC Number]],Count_table[[#All],[Fixed Make]],Count_table[[#This Row],[First]])+ROW(Count_table[[#This Row],[First]])-1)</f>
        <v>E44:E148</v>
      </c>
      <c r="I127" s="1" t="str">
        <f ca="1">IF(LEN(Count_table[[#This Row],[First]])&lt;&gt;0,Count_table[[#This Row],[First]]&amp;": "&amp;_xlfn.TEXTJOIN(", ",TRUE,INDIRECT(Count_table[[#This Row],[Range]])),"")</f>
        <v/>
      </c>
      <c r="J1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8" spans="1:10" x14ac:dyDescent="0.25">
      <c r="A128" s="1" t="s">
        <v>20</v>
      </c>
      <c r="B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Corporation\F33A</v>
      </c>
      <c r="C128" s="1" t="s">
        <v>536</v>
      </c>
      <c r="D128" s="1" t="str">
        <f>LEFT(Count_table[[#This Row],[Column1]],SEARCH("\",Count_table[[#This Row],[Column1]])-1)</f>
        <v>Beechcraft Corporation</v>
      </c>
      <c r="E128" s="1" t="str">
        <f>RIGHT(Count_table[[#This Row],[Column1]],LEN(Count_table[[#This Row],[Column1]])-SEARCH("\",Count_table[[#This Row],[Column1]]))</f>
        <v>F33A</v>
      </c>
      <c r="F128" s="1" t="str">
        <f>INDEX(Sheet1!A:D,MATCH(Count_table[[#This Row],[Make]],Sheet1!D:D,0),1)</f>
        <v>Beechcraft</v>
      </c>
      <c r="G128" s="1" t="str">
        <f ca="1">IF(OR(Count_table[[#This Row],[STC Number]]&lt;&gt;OFFSET(Count_table[[#This Row],[STC Number]],-1,0),Count_table[[#This Row],[Fixed Make]]&lt;&gt;OFFSET(Count_table[[#This Row],[Fixed Make]],-1,0)),Count_table[[#This Row],[Fixed Make]],"")</f>
        <v/>
      </c>
      <c r="H128" s="1" t="str">
        <f ca="1">IF(LEN(Count_table[[#This Row],[First]])=0,OFFSET(Count_table[[#This Row],[Range]],-1,0),"E"&amp;ROW(Count_table[[#This Row],[First]])&amp;":E"&amp;COUNTIFS(Count_table[[#All],[STC Number]],Count_table[[#This Row],[STC Number]],Count_table[[#All],[Fixed Make]],Count_table[[#This Row],[First]])+ROW(Count_table[[#This Row],[First]])-1)</f>
        <v>E44:E148</v>
      </c>
      <c r="I128" s="1" t="str">
        <f ca="1">IF(LEN(Count_table[[#This Row],[First]])&lt;&gt;0,Count_table[[#This Row],[First]]&amp;": "&amp;_xlfn.TEXTJOIN(", ",TRUE,INDIRECT(Count_table[[#This Row],[Range]])),"")</f>
        <v/>
      </c>
      <c r="J1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29" spans="1:10" x14ac:dyDescent="0.25">
      <c r="A129" s="1" t="s">
        <v>20</v>
      </c>
      <c r="B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Corporation\F33C</v>
      </c>
      <c r="C129" s="1" t="s">
        <v>537</v>
      </c>
      <c r="D129" s="1" t="str">
        <f>LEFT(Count_table[[#This Row],[Column1]],SEARCH("\",Count_table[[#This Row],[Column1]])-1)</f>
        <v>Beechcraft Corporation</v>
      </c>
      <c r="E129" s="1" t="str">
        <f>RIGHT(Count_table[[#This Row],[Column1]],LEN(Count_table[[#This Row],[Column1]])-SEARCH("\",Count_table[[#This Row],[Column1]]))</f>
        <v>F33C</v>
      </c>
      <c r="F129" s="1" t="str">
        <f>INDEX(Sheet1!A:D,MATCH(Count_table[[#This Row],[Make]],Sheet1!D:D,0),1)</f>
        <v>Beechcraft</v>
      </c>
      <c r="G129" s="1" t="str">
        <f ca="1">IF(OR(Count_table[[#This Row],[STC Number]]&lt;&gt;OFFSET(Count_table[[#This Row],[STC Number]],-1,0),Count_table[[#This Row],[Fixed Make]]&lt;&gt;OFFSET(Count_table[[#This Row],[Fixed Make]],-1,0)),Count_table[[#This Row],[Fixed Make]],"")</f>
        <v/>
      </c>
      <c r="H129" s="1" t="str">
        <f ca="1">IF(LEN(Count_table[[#This Row],[First]])=0,OFFSET(Count_table[[#This Row],[Range]],-1,0),"E"&amp;ROW(Count_table[[#This Row],[First]])&amp;":E"&amp;COUNTIFS(Count_table[[#All],[STC Number]],Count_table[[#This Row],[STC Number]],Count_table[[#All],[Fixed Make]],Count_table[[#This Row],[First]])+ROW(Count_table[[#This Row],[First]])-1)</f>
        <v>E44:E148</v>
      </c>
      <c r="I129" s="1" t="str">
        <f ca="1">IF(LEN(Count_table[[#This Row],[First]])&lt;&gt;0,Count_table[[#This Row],[First]]&amp;": "&amp;_xlfn.TEXTJOIN(", ",TRUE,INDIRECT(Count_table[[#This Row],[Range]])),"")</f>
        <v/>
      </c>
      <c r="J1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0" spans="1:10" x14ac:dyDescent="0.25">
      <c r="A130" s="1" t="s">
        <v>20</v>
      </c>
      <c r="B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Corporation\F35</v>
      </c>
      <c r="C130" s="1" t="s">
        <v>538</v>
      </c>
      <c r="D130" s="1" t="str">
        <f>LEFT(Count_table[[#This Row],[Column1]],SEARCH("\",Count_table[[#This Row],[Column1]])-1)</f>
        <v>Beechcraft Corporation</v>
      </c>
      <c r="E130" s="1" t="str">
        <f>RIGHT(Count_table[[#This Row],[Column1]],LEN(Count_table[[#This Row],[Column1]])-SEARCH("\",Count_table[[#This Row],[Column1]]))</f>
        <v>F35</v>
      </c>
      <c r="F130" s="1" t="str">
        <f>INDEX(Sheet1!A:D,MATCH(Count_table[[#This Row],[Make]],Sheet1!D:D,0),1)</f>
        <v>Beechcraft</v>
      </c>
      <c r="G130" s="1" t="str">
        <f ca="1">IF(OR(Count_table[[#This Row],[STC Number]]&lt;&gt;OFFSET(Count_table[[#This Row],[STC Number]],-1,0),Count_table[[#This Row],[Fixed Make]]&lt;&gt;OFFSET(Count_table[[#This Row],[Fixed Make]],-1,0)),Count_table[[#This Row],[Fixed Make]],"")</f>
        <v/>
      </c>
      <c r="H130" s="1" t="str">
        <f ca="1">IF(LEN(Count_table[[#This Row],[First]])=0,OFFSET(Count_table[[#This Row],[Range]],-1,0),"E"&amp;ROW(Count_table[[#This Row],[First]])&amp;":E"&amp;COUNTIFS(Count_table[[#All],[STC Number]],Count_table[[#This Row],[STC Number]],Count_table[[#All],[Fixed Make]],Count_table[[#This Row],[First]])+ROW(Count_table[[#This Row],[First]])-1)</f>
        <v>E44:E148</v>
      </c>
      <c r="I130" s="1" t="str">
        <f ca="1">IF(LEN(Count_table[[#This Row],[First]])&lt;&gt;0,Count_table[[#This Row],[First]]&amp;": "&amp;_xlfn.TEXTJOIN(", ",TRUE,INDIRECT(Count_table[[#This Row],[Range]])),"")</f>
        <v/>
      </c>
      <c r="J1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1" spans="1:10" x14ac:dyDescent="0.25">
      <c r="A131" s="1" t="s">
        <v>20</v>
      </c>
      <c r="B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131" s="1" t="s">
        <v>539</v>
      </c>
      <c r="D131" s="1" t="str">
        <f>LEFT(Count_table[[#This Row],[Column1]],SEARCH("\",Count_table[[#This Row],[Column1]])-1)</f>
        <v>Beechcraft Corporation</v>
      </c>
      <c r="E131" s="1" t="str">
        <f>RIGHT(Count_table[[#This Row],[Column1]],LEN(Count_table[[#This Row],[Column1]])-SEARCH("\",Count_table[[#This Row],[Column1]]))</f>
        <v>F50</v>
      </c>
      <c r="F131" s="1" t="str">
        <f>INDEX(Sheet1!A:D,MATCH(Count_table[[#This Row],[Make]],Sheet1!D:D,0),1)</f>
        <v>Beechcraft</v>
      </c>
      <c r="G131" s="1" t="str">
        <f ca="1">IF(OR(Count_table[[#This Row],[STC Number]]&lt;&gt;OFFSET(Count_table[[#This Row],[STC Number]],-1,0),Count_table[[#This Row],[Fixed Make]]&lt;&gt;OFFSET(Count_table[[#This Row],[Fixed Make]],-1,0)),Count_table[[#This Row],[Fixed Make]],"")</f>
        <v/>
      </c>
      <c r="H131" s="1" t="str">
        <f ca="1">IF(LEN(Count_table[[#This Row],[First]])=0,OFFSET(Count_table[[#This Row],[Range]],-1,0),"E"&amp;ROW(Count_table[[#This Row],[First]])&amp;":E"&amp;COUNTIFS(Count_table[[#All],[STC Number]],Count_table[[#This Row],[STC Number]],Count_table[[#All],[Fixed Make]],Count_table[[#This Row],[First]])+ROW(Count_table[[#This Row],[First]])-1)</f>
        <v>E44:E148</v>
      </c>
      <c r="I131" s="1" t="str">
        <f ca="1">IF(LEN(Count_table[[#This Row],[First]])&lt;&gt;0,Count_table[[#This Row],[First]]&amp;": "&amp;_xlfn.TEXTJOIN(", ",TRUE,INDIRECT(Count_table[[#This Row],[Range]])),"")</f>
        <v/>
      </c>
      <c r="J1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2" spans="1:10" x14ac:dyDescent="0.25">
      <c r="A132" s="1" t="s">
        <v>20</v>
      </c>
      <c r="B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132" s="1" t="s">
        <v>540</v>
      </c>
      <c r="D132" s="1" t="str">
        <f>LEFT(Count_table[[#This Row],[Column1]],SEARCH("\",Count_table[[#This Row],[Column1]])-1)</f>
        <v>Beechcraft Corporation</v>
      </c>
      <c r="E132" s="1" t="str">
        <f>RIGHT(Count_table[[#This Row],[Column1]],LEN(Count_table[[#This Row],[Column1]])-SEARCH("\",Count_table[[#This Row],[Column1]]))</f>
        <v>G17S</v>
      </c>
      <c r="F132" s="1" t="str">
        <f>INDEX(Sheet1!A:D,MATCH(Count_table[[#This Row],[Make]],Sheet1!D:D,0),1)</f>
        <v>Beechcraft</v>
      </c>
      <c r="G132" s="1" t="str">
        <f ca="1">IF(OR(Count_table[[#This Row],[STC Number]]&lt;&gt;OFFSET(Count_table[[#This Row],[STC Number]],-1,0),Count_table[[#This Row],[Fixed Make]]&lt;&gt;OFFSET(Count_table[[#This Row],[Fixed Make]],-1,0)),Count_table[[#This Row],[Fixed Make]],"")</f>
        <v/>
      </c>
      <c r="H132" s="1" t="str">
        <f ca="1">IF(LEN(Count_table[[#This Row],[First]])=0,OFFSET(Count_table[[#This Row],[Range]],-1,0),"E"&amp;ROW(Count_table[[#This Row],[First]])&amp;":E"&amp;COUNTIFS(Count_table[[#All],[STC Number]],Count_table[[#This Row],[STC Number]],Count_table[[#All],[Fixed Make]],Count_table[[#This Row],[First]])+ROW(Count_table[[#This Row],[First]])-1)</f>
        <v>E44:E148</v>
      </c>
      <c r="I132" s="1" t="str">
        <f ca="1">IF(LEN(Count_table[[#This Row],[First]])&lt;&gt;0,Count_table[[#This Row],[First]]&amp;": "&amp;_xlfn.TEXTJOIN(", ",TRUE,INDIRECT(Count_table[[#This Row],[Range]])),"")</f>
        <v/>
      </c>
      <c r="J1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3" spans="1:10" x14ac:dyDescent="0.25">
      <c r="A133" s="1" t="s">
        <v>20</v>
      </c>
      <c r="B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Corporation\G33</v>
      </c>
      <c r="C133" s="1" t="s">
        <v>541</v>
      </c>
      <c r="D133" s="1" t="str">
        <f>LEFT(Count_table[[#This Row],[Column1]],SEARCH("\",Count_table[[#This Row],[Column1]])-1)</f>
        <v>Beechcraft Corporation</v>
      </c>
      <c r="E133" s="1" t="str">
        <f>RIGHT(Count_table[[#This Row],[Column1]],LEN(Count_table[[#This Row],[Column1]])-SEARCH("\",Count_table[[#This Row],[Column1]]))</f>
        <v>G33</v>
      </c>
      <c r="F133" s="1" t="str">
        <f>INDEX(Sheet1!A:D,MATCH(Count_table[[#This Row],[Make]],Sheet1!D:D,0),1)</f>
        <v>Beechcraft</v>
      </c>
      <c r="G133" s="1" t="str">
        <f ca="1">IF(OR(Count_table[[#This Row],[STC Number]]&lt;&gt;OFFSET(Count_table[[#This Row],[STC Number]],-1,0),Count_table[[#This Row],[Fixed Make]]&lt;&gt;OFFSET(Count_table[[#This Row],[Fixed Make]],-1,0)),Count_table[[#This Row],[Fixed Make]],"")</f>
        <v/>
      </c>
      <c r="H133" s="1" t="str">
        <f ca="1">IF(LEN(Count_table[[#This Row],[First]])=0,OFFSET(Count_table[[#This Row],[Range]],-1,0),"E"&amp;ROW(Count_table[[#This Row],[First]])&amp;":E"&amp;COUNTIFS(Count_table[[#All],[STC Number]],Count_table[[#This Row],[STC Number]],Count_table[[#All],[Fixed Make]],Count_table[[#This Row],[First]])+ROW(Count_table[[#This Row],[First]])-1)</f>
        <v>E44:E148</v>
      </c>
      <c r="I133" s="1" t="str">
        <f ca="1">IF(LEN(Count_table[[#This Row],[First]])&lt;&gt;0,Count_table[[#This Row],[First]]&amp;": "&amp;_xlfn.TEXTJOIN(", ",TRUE,INDIRECT(Count_table[[#This Row],[Range]])),"")</f>
        <v/>
      </c>
      <c r="J1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4" spans="1:10" x14ac:dyDescent="0.25">
      <c r="A134" s="1" t="s">
        <v>20</v>
      </c>
      <c r="B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Corporation\G35</v>
      </c>
      <c r="C134" s="1" t="s">
        <v>542</v>
      </c>
      <c r="D134" s="1" t="str">
        <f>LEFT(Count_table[[#This Row],[Column1]],SEARCH("\",Count_table[[#This Row],[Column1]])-1)</f>
        <v>Beechcraft Corporation</v>
      </c>
      <c r="E134" s="1" t="str">
        <f>RIGHT(Count_table[[#This Row],[Column1]],LEN(Count_table[[#This Row],[Column1]])-SEARCH("\",Count_table[[#This Row],[Column1]]))</f>
        <v>G35</v>
      </c>
      <c r="F134" s="1" t="str">
        <f>INDEX(Sheet1!A:D,MATCH(Count_table[[#This Row],[Make]],Sheet1!D:D,0),1)</f>
        <v>Beechcraft</v>
      </c>
      <c r="G134" s="1" t="str">
        <f ca="1">IF(OR(Count_table[[#This Row],[STC Number]]&lt;&gt;OFFSET(Count_table[[#This Row],[STC Number]],-1,0),Count_table[[#This Row],[Fixed Make]]&lt;&gt;OFFSET(Count_table[[#This Row],[Fixed Make]],-1,0)),Count_table[[#This Row],[Fixed Make]],"")</f>
        <v/>
      </c>
      <c r="H134" s="1" t="str">
        <f ca="1">IF(LEN(Count_table[[#This Row],[First]])=0,OFFSET(Count_table[[#This Row],[Range]],-1,0),"E"&amp;ROW(Count_table[[#This Row],[First]])&amp;":E"&amp;COUNTIFS(Count_table[[#All],[STC Number]],Count_table[[#This Row],[STC Number]],Count_table[[#All],[Fixed Make]],Count_table[[#This Row],[First]])+ROW(Count_table[[#This Row],[First]])-1)</f>
        <v>E44:E148</v>
      </c>
      <c r="I134" s="1" t="str">
        <f ca="1">IF(LEN(Count_table[[#This Row],[First]])&lt;&gt;0,Count_table[[#This Row],[First]]&amp;": "&amp;_xlfn.TEXTJOIN(", ",TRUE,INDIRECT(Count_table[[#This Row],[Range]])),"")</f>
        <v/>
      </c>
      <c r="J1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5" spans="1:10" x14ac:dyDescent="0.25">
      <c r="A135" s="1" t="s">
        <v>20</v>
      </c>
      <c r="B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135" s="1" t="s">
        <v>543</v>
      </c>
      <c r="D135" s="1" t="str">
        <f>LEFT(Count_table[[#This Row],[Column1]],SEARCH("\",Count_table[[#This Row],[Column1]])-1)</f>
        <v>Beechcraft Corporation</v>
      </c>
      <c r="E135" s="1" t="str">
        <f>RIGHT(Count_table[[#This Row],[Column1]],LEN(Count_table[[#This Row],[Column1]])-SEARCH("\",Count_table[[#This Row],[Column1]]))</f>
        <v>G50</v>
      </c>
      <c r="F135" s="1" t="str">
        <f>INDEX(Sheet1!A:D,MATCH(Count_table[[#This Row],[Make]],Sheet1!D:D,0),1)</f>
        <v>Beechcraft</v>
      </c>
      <c r="G135" s="1" t="str">
        <f ca="1">IF(OR(Count_table[[#This Row],[STC Number]]&lt;&gt;OFFSET(Count_table[[#This Row],[STC Number]],-1,0),Count_table[[#This Row],[Fixed Make]]&lt;&gt;OFFSET(Count_table[[#This Row],[Fixed Make]],-1,0)),Count_table[[#This Row],[Fixed Make]],"")</f>
        <v/>
      </c>
      <c r="H135" s="1" t="str">
        <f ca="1">IF(LEN(Count_table[[#This Row],[First]])=0,OFFSET(Count_table[[#This Row],[Range]],-1,0),"E"&amp;ROW(Count_table[[#This Row],[First]])&amp;":E"&amp;COUNTIFS(Count_table[[#All],[STC Number]],Count_table[[#This Row],[STC Number]],Count_table[[#All],[Fixed Make]],Count_table[[#This Row],[First]])+ROW(Count_table[[#This Row],[First]])-1)</f>
        <v>E44:E148</v>
      </c>
      <c r="I135" s="1" t="str">
        <f ca="1">IF(LEN(Count_table[[#This Row],[First]])&lt;&gt;0,Count_table[[#This Row],[First]]&amp;": "&amp;_xlfn.TEXTJOIN(", ",TRUE,INDIRECT(Count_table[[#This Row],[Range]])),"")</f>
        <v/>
      </c>
      <c r="J1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6" spans="1:10" x14ac:dyDescent="0.25">
      <c r="A136" s="1" t="s">
        <v>20</v>
      </c>
      <c r="B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Corporation\H35</v>
      </c>
      <c r="C136" s="1" t="s">
        <v>544</v>
      </c>
      <c r="D136" s="1" t="str">
        <f>LEFT(Count_table[[#This Row],[Column1]],SEARCH("\",Count_table[[#This Row],[Column1]])-1)</f>
        <v>Beechcraft Corporation</v>
      </c>
      <c r="E136" s="1" t="str">
        <f>RIGHT(Count_table[[#This Row],[Column1]],LEN(Count_table[[#This Row],[Column1]])-SEARCH("\",Count_table[[#This Row],[Column1]]))</f>
        <v>H35</v>
      </c>
      <c r="F136" s="1" t="str">
        <f>INDEX(Sheet1!A:D,MATCH(Count_table[[#This Row],[Make]],Sheet1!D:D,0),1)</f>
        <v>Beechcraft</v>
      </c>
      <c r="G136" s="1" t="str">
        <f ca="1">IF(OR(Count_table[[#This Row],[STC Number]]&lt;&gt;OFFSET(Count_table[[#This Row],[STC Number]],-1,0),Count_table[[#This Row],[Fixed Make]]&lt;&gt;OFFSET(Count_table[[#This Row],[Fixed Make]],-1,0)),Count_table[[#This Row],[Fixed Make]],"")</f>
        <v/>
      </c>
      <c r="H136" s="1" t="str">
        <f ca="1">IF(LEN(Count_table[[#This Row],[First]])=0,OFFSET(Count_table[[#This Row],[Range]],-1,0),"E"&amp;ROW(Count_table[[#This Row],[First]])&amp;":E"&amp;COUNTIFS(Count_table[[#All],[STC Number]],Count_table[[#This Row],[STC Number]],Count_table[[#All],[Fixed Make]],Count_table[[#This Row],[First]])+ROW(Count_table[[#This Row],[First]])-1)</f>
        <v>E44:E148</v>
      </c>
      <c r="I136" s="1" t="str">
        <f ca="1">IF(LEN(Count_table[[#This Row],[First]])&lt;&gt;0,Count_table[[#This Row],[First]]&amp;": "&amp;_xlfn.TEXTJOIN(", ",TRUE,INDIRECT(Count_table[[#This Row],[Range]])),"")</f>
        <v/>
      </c>
      <c r="J1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7" spans="1:10" x14ac:dyDescent="0.25">
      <c r="A137" s="1" t="s">
        <v>20</v>
      </c>
      <c r="B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137" s="1" t="s">
        <v>545</v>
      </c>
      <c r="D137" s="1" t="str">
        <f>LEFT(Count_table[[#This Row],[Column1]],SEARCH("\",Count_table[[#This Row],[Column1]])-1)</f>
        <v>Beechcraft Corporation</v>
      </c>
      <c r="E137" s="1" t="str">
        <f>RIGHT(Count_table[[#This Row],[Column1]],LEN(Count_table[[#This Row],[Column1]])-SEARCH("\",Count_table[[#This Row],[Column1]]))</f>
        <v>H50</v>
      </c>
      <c r="F137" s="1" t="str">
        <f>INDEX(Sheet1!A:D,MATCH(Count_table[[#This Row],[Make]],Sheet1!D:D,0),1)</f>
        <v>Beechcraft</v>
      </c>
      <c r="G137" s="1" t="str">
        <f ca="1">IF(OR(Count_table[[#This Row],[STC Number]]&lt;&gt;OFFSET(Count_table[[#This Row],[STC Number]],-1,0),Count_table[[#This Row],[Fixed Make]]&lt;&gt;OFFSET(Count_table[[#This Row],[Fixed Make]],-1,0)),Count_table[[#This Row],[Fixed Make]],"")</f>
        <v/>
      </c>
      <c r="H137" s="1" t="str">
        <f ca="1">IF(LEN(Count_table[[#This Row],[First]])=0,OFFSET(Count_table[[#This Row],[Range]],-1,0),"E"&amp;ROW(Count_table[[#This Row],[First]])&amp;":E"&amp;COUNTIFS(Count_table[[#All],[STC Number]],Count_table[[#This Row],[STC Number]],Count_table[[#All],[Fixed Make]],Count_table[[#This Row],[First]])+ROW(Count_table[[#This Row],[First]])-1)</f>
        <v>E44:E148</v>
      </c>
      <c r="I137" s="1" t="str">
        <f ca="1">IF(LEN(Count_table[[#This Row],[First]])&lt;&gt;0,Count_table[[#This Row],[First]]&amp;": "&amp;_xlfn.TEXTJOIN(", ",TRUE,INDIRECT(Count_table[[#This Row],[Range]])),"")</f>
        <v/>
      </c>
      <c r="J1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8" spans="1:10" x14ac:dyDescent="0.25">
      <c r="A138" s="1" t="s">
        <v>20</v>
      </c>
      <c r="B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Corporation\J35</v>
      </c>
      <c r="C138" s="1" t="s">
        <v>546</v>
      </c>
      <c r="D138" s="1" t="str">
        <f>LEFT(Count_table[[#This Row],[Column1]],SEARCH("\",Count_table[[#This Row],[Column1]])-1)</f>
        <v>Beechcraft Corporation</v>
      </c>
      <c r="E138" s="1" t="str">
        <f>RIGHT(Count_table[[#This Row],[Column1]],LEN(Count_table[[#This Row],[Column1]])-SEARCH("\",Count_table[[#This Row],[Column1]]))</f>
        <v>J35</v>
      </c>
      <c r="F138" s="1" t="str">
        <f>INDEX(Sheet1!A:D,MATCH(Count_table[[#This Row],[Make]],Sheet1!D:D,0),1)</f>
        <v>Beechcraft</v>
      </c>
      <c r="G138" s="1" t="str">
        <f ca="1">IF(OR(Count_table[[#This Row],[STC Number]]&lt;&gt;OFFSET(Count_table[[#This Row],[STC Number]],-1,0),Count_table[[#This Row],[Fixed Make]]&lt;&gt;OFFSET(Count_table[[#This Row],[Fixed Make]],-1,0)),Count_table[[#This Row],[Fixed Make]],"")</f>
        <v/>
      </c>
      <c r="H138" s="1" t="str">
        <f ca="1">IF(LEN(Count_table[[#This Row],[First]])=0,OFFSET(Count_table[[#This Row],[Range]],-1,0),"E"&amp;ROW(Count_table[[#This Row],[First]])&amp;":E"&amp;COUNTIFS(Count_table[[#All],[STC Number]],Count_table[[#This Row],[STC Number]],Count_table[[#All],[Fixed Make]],Count_table[[#This Row],[First]])+ROW(Count_table[[#This Row],[First]])-1)</f>
        <v>E44:E148</v>
      </c>
      <c r="I138" s="1" t="str">
        <f ca="1">IF(LEN(Count_table[[#This Row],[First]])&lt;&gt;0,Count_table[[#This Row],[First]]&amp;": "&amp;_xlfn.TEXTJOIN(", ",TRUE,INDIRECT(Count_table[[#This Row],[Range]])),"")</f>
        <v/>
      </c>
      <c r="J1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39" spans="1:10" x14ac:dyDescent="0.25">
      <c r="A139" s="1" t="s">
        <v>20</v>
      </c>
      <c r="B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139" s="1" t="s">
        <v>547</v>
      </c>
      <c r="D139" s="1" t="str">
        <f>LEFT(Count_table[[#This Row],[Column1]],SEARCH("\",Count_table[[#This Row],[Column1]])-1)</f>
        <v>Beechcraft Corporation</v>
      </c>
      <c r="E139" s="1" t="str">
        <f>RIGHT(Count_table[[#This Row],[Column1]],LEN(Count_table[[#This Row],[Column1]])-SEARCH("\",Count_table[[#This Row],[Column1]]))</f>
        <v>J50</v>
      </c>
      <c r="F139" s="1" t="str">
        <f>INDEX(Sheet1!A:D,MATCH(Count_table[[#This Row],[Make]],Sheet1!D:D,0),1)</f>
        <v>Beechcraft</v>
      </c>
      <c r="G139" s="1" t="str">
        <f ca="1">IF(OR(Count_table[[#This Row],[STC Number]]&lt;&gt;OFFSET(Count_table[[#This Row],[STC Number]],-1,0),Count_table[[#This Row],[Fixed Make]]&lt;&gt;OFFSET(Count_table[[#This Row],[Fixed Make]],-1,0)),Count_table[[#This Row],[Fixed Make]],"")</f>
        <v/>
      </c>
      <c r="H139" s="1" t="str">
        <f ca="1">IF(LEN(Count_table[[#This Row],[First]])=0,OFFSET(Count_table[[#This Row],[Range]],-1,0),"E"&amp;ROW(Count_table[[#This Row],[First]])&amp;":E"&amp;COUNTIFS(Count_table[[#All],[STC Number]],Count_table[[#This Row],[STC Number]],Count_table[[#All],[Fixed Make]],Count_table[[#This Row],[First]])+ROW(Count_table[[#This Row],[First]])-1)</f>
        <v>E44:E148</v>
      </c>
      <c r="I139" s="1" t="str">
        <f ca="1">IF(LEN(Count_table[[#This Row],[First]])&lt;&gt;0,Count_table[[#This Row],[First]]&amp;": "&amp;_xlfn.TEXTJOIN(", ",TRUE,INDIRECT(Count_table[[#This Row],[Range]])),"")</f>
        <v/>
      </c>
      <c r="J1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0" spans="1:10" x14ac:dyDescent="0.25">
      <c r="A140" s="1" t="s">
        <v>20</v>
      </c>
      <c r="B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Corporation\K35</v>
      </c>
      <c r="C140" s="1" t="s">
        <v>548</v>
      </c>
      <c r="D140" s="1" t="str">
        <f>LEFT(Count_table[[#This Row],[Column1]],SEARCH("\",Count_table[[#This Row],[Column1]])-1)</f>
        <v>Beechcraft Corporation</v>
      </c>
      <c r="E140" s="1" t="str">
        <f>RIGHT(Count_table[[#This Row],[Column1]],LEN(Count_table[[#This Row],[Column1]])-SEARCH("\",Count_table[[#This Row],[Column1]]))</f>
        <v>K35</v>
      </c>
      <c r="F140" s="1" t="str">
        <f>INDEX(Sheet1!A:D,MATCH(Count_table[[#This Row],[Make]],Sheet1!D:D,0),1)</f>
        <v>Beechcraft</v>
      </c>
      <c r="G140" s="1" t="str">
        <f ca="1">IF(OR(Count_table[[#This Row],[STC Number]]&lt;&gt;OFFSET(Count_table[[#This Row],[STC Number]],-1,0),Count_table[[#This Row],[Fixed Make]]&lt;&gt;OFFSET(Count_table[[#This Row],[Fixed Make]],-1,0)),Count_table[[#This Row],[Fixed Make]],"")</f>
        <v/>
      </c>
      <c r="H140" s="1" t="str">
        <f ca="1">IF(LEN(Count_table[[#This Row],[First]])=0,OFFSET(Count_table[[#This Row],[Range]],-1,0),"E"&amp;ROW(Count_table[[#This Row],[First]])&amp;":E"&amp;COUNTIFS(Count_table[[#All],[STC Number]],Count_table[[#This Row],[STC Number]],Count_table[[#All],[Fixed Make]],Count_table[[#This Row],[First]])+ROW(Count_table[[#This Row],[First]])-1)</f>
        <v>E44:E148</v>
      </c>
      <c r="I140" s="1" t="str">
        <f ca="1">IF(LEN(Count_table[[#This Row],[First]])&lt;&gt;0,Count_table[[#This Row],[First]]&amp;": "&amp;_xlfn.TEXTJOIN(", ",TRUE,INDIRECT(Count_table[[#This Row],[Range]])),"")</f>
        <v/>
      </c>
      <c r="J1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1" spans="1:10" x14ac:dyDescent="0.25">
      <c r="A141" s="1" t="s">
        <v>20</v>
      </c>
      <c r="B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Corporation\M19A</v>
      </c>
      <c r="C141" s="1" t="s">
        <v>549</v>
      </c>
      <c r="D141" s="1" t="str">
        <f>LEFT(Count_table[[#This Row],[Column1]],SEARCH("\",Count_table[[#This Row],[Column1]])-1)</f>
        <v>Beechcraft Corporation</v>
      </c>
      <c r="E141" s="1" t="str">
        <f>RIGHT(Count_table[[#This Row],[Column1]],LEN(Count_table[[#This Row],[Column1]])-SEARCH("\",Count_table[[#This Row],[Column1]]))</f>
        <v>M19A</v>
      </c>
      <c r="F141" s="1" t="str">
        <f>INDEX(Sheet1!A:D,MATCH(Count_table[[#This Row],[Make]],Sheet1!D:D,0),1)</f>
        <v>Beechcraft</v>
      </c>
      <c r="G141" s="1" t="str">
        <f ca="1">IF(OR(Count_table[[#This Row],[STC Number]]&lt;&gt;OFFSET(Count_table[[#This Row],[STC Number]],-1,0),Count_table[[#This Row],[Fixed Make]]&lt;&gt;OFFSET(Count_table[[#This Row],[Fixed Make]],-1,0)),Count_table[[#This Row],[Fixed Make]],"")</f>
        <v/>
      </c>
      <c r="H141" s="1" t="str">
        <f ca="1">IF(LEN(Count_table[[#This Row],[First]])=0,OFFSET(Count_table[[#This Row],[Range]],-1,0),"E"&amp;ROW(Count_table[[#This Row],[First]])&amp;":E"&amp;COUNTIFS(Count_table[[#All],[STC Number]],Count_table[[#This Row],[STC Number]],Count_table[[#All],[Fixed Make]],Count_table[[#This Row],[First]])+ROW(Count_table[[#This Row],[First]])-1)</f>
        <v>E44:E148</v>
      </c>
      <c r="I141" s="1" t="str">
        <f ca="1">IF(LEN(Count_table[[#This Row],[First]])&lt;&gt;0,Count_table[[#This Row],[First]]&amp;": "&amp;_xlfn.TEXTJOIN(", ",TRUE,INDIRECT(Count_table[[#This Row],[Range]])),"")</f>
        <v/>
      </c>
      <c r="J1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2" spans="1:10" x14ac:dyDescent="0.25">
      <c r="A142" s="1" t="s">
        <v>20</v>
      </c>
      <c r="B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Corporation\M35</v>
      </c>
      <c r="C142" s="1" t="s">
        <v>550</v>
      </c>
      <c r="D142" s="1" t="str">
        <f>LEFT(Count_table[[#This Row],[Column1]],SEARCH("\",Count_table[[#This Row],[Column1]])-1)</f>
        <v>Beechcraft Corporation</v>
      </c>
      <c r="E142" s="1" t="str">
        <f>RIGHT(Count_table[[#This Row],[Column1]],LEN(Count_table[[#This Row],[Column1]])-SEARCH("\",Count_table[[#This Row],[Column1]]))</f>
        <v>M35</v>
      </c>
      <c r="F142" s="1" t="str">
        <f>INDEX(Sheet1!A:D,MATCH(Count_table[[#This Row],[Make]],Sheet1!D:D,0),1)</f>
        <v>Beechcraft</v>
      </c>
      <c r="G142" s="1" t="str">
        <f ca="1">IF(OR(Count_table[[#This Row],[STC Number]]&lt;&gt;OFFSET(Count_table[[#This Row],[STC Number]],-1,0),Count_table[[#This Row],[Fixed Make]]&lt;&gt;OFFSET(Count_table[[#This Row],[Fixed Make]],-1,0)),Count_table[[#This Row],[Fixed Make]],"")</f>
        <v/>
      </c>
      <c r="H142" s="1" t="str">
        <f ca="1">IF(LEN(Count_table[[#This Row],[First]])=0,OFFSET(Count_table[[#This Row],[Range]],-1,0),"E"&amp;ROW(Count_table[[#This Row],[First]])&amp;":E"&amp;COUNTIFS(Count_table[[#All],[STC Number]],Count_table[[#This Row],[STC Number]],Count_table[[#All],[Fixed Make]],Count_table[[#This Row],[First]])+ROW(Count_table[[#This Row],[First]])-1)</f>
        <v>E44:E148</v>
      </c>
      <c r="I142" s="1" t="str">
        <f ca="1">IF(LEN(Count_table[[#This Row],[First]])&lt;&gt;0,Count_table[[#This Row],[First]]&amp;": "&amp;_xlfn.TEXTJOIN(", ",TRUE,INDIRECT(Count_table[[#This Row],[Range]])),"")</f>
        <v/>
      </c>
      <c r="J1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3" spans="1:10" x14ac:dyDescent="0.25">
      <c r="A143" s="1" t="s">
        <v>20</v>
      </c>
      <c r="B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Corporation\N35</v>
      </c>
      <c r="C143" s="1" t="s">
        <v>551</v>
      </c>
      <c r="D143" s="1" t="str">
        <f>LEFT(Count_table[[#This Row],[Column1]],SEARCH("\",Count_table[[#This Row],[Column1]])-1)</f>
        <v>Beechcraft Corporation</v>
      </c>
      <c r="E143" s="1" t="str">
        <f>RIGHT(Count_table[[#This Row],[Column1]],LEN(Count_table[[#This Row],[Column1]])-SEARCH("\",Count_table[[#This Row],[Column1]]))</f>
        <v>N35</v>
      </c>
      <c r="F143" s="1" t="str">
        <f>INDEX(Sheet1!A:D,MATCH(Count_table[[#This Row],[Make]],Sheet1!D:D,0),1)</f>
        <v>Beechcraft</v>
      </c>
      <c r="G143" s="1" t="str">
        <f ca="1">IF(OR(Count_table[[#This Row],[STC Number]]&lt;&gt;OFFSET(Count_table[[#This Row],[STC Number]],-1,0),Count_table[[#This Row],[Fixed Make]]&lt;&gt;OFFSET(Count_table[[#This Row],[Fixed Make]],-1,0)),Count_table[[#This Row],[Fixed Make]],"")</f>
        <v/>
      </c>
      <c r="H143" s="1" t="str">
        <f ca="1">IF(LEN(Count_table[[#This Row],[First]])=0,OFFSET(Count_table[[#This Row],[Range]],-1,0),"E"&amp;ROW(Count_table[[#This Row],[First]])&amp;":E"&amp;COUNTIFS(Count_table[[#All],[STC Number]],Count_table[[#This Row],[STC Number]],Count_table[[#All],[Fixed Make]],Count_table[[#This Row],[First]])+ROW(Count_table[[#This Row],[First]])-1)</f>
        <v>E44:E148</v>
      </c>
      <c r="I143" s="1" t="str">
        <f ca="1">IF(LEN(Count_table[[#This Row],[First]])&lt;&gt;0,Count_table[[#This Row],[First]]&amp;": "&amp;_xlfn.TEXTJOIN(", ",TRUE,INDIRECT(Count_table[[#This Row],[Range]])),"")</f>
        <v/>
      </c>
      <c r="J1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4" spans="1:10" x14ac:dyDescent="0.25">
      <c r="A144" s="1" t="s">
        <v>20</v>
      </c>
      <c r="B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Corporation\P35</v>
      </c>
      <c r="C144" s="1" t="s">
        <v>552</v>
      </c>
      <c r="D144" s="1" t="str">
        <f>LEFT(Count_table[[#This Row],[Column1]],SEARCH("\",Count_table[[#This Row],[Column1]])-1)</f>
        <v>Beechcraft Corporation</v>
      </c>
      <c r="E144" s="1" t="str">
        <f>RIGHT(Count_table[[#This Row],[Column1]],LEN(Count_table[[#This Row],[Column1]])-SEARCH("\",Count_table[[#This Row],[Column1]]))</f>
        <v>P35</v>
      </c>
      <c r="F144" s="1" t="str">
        <f>INDEX(Sheet1!A:D,MATCH(Count_table[[#This Row],[Make]],Sheet1!D:D,0),1)</f>
        <v>Beechcraft</v>
      </c>
      <c r="G144" s="1" t="str">
        <f ca="1">IF(OR(Count_table[[#This Row],[STC Number]]&lt;&gt;OFFSET(Count_table[[#This Row],[STC Number]],-1,0),Count_table[[#This Row],[Fixed Make]]&lt;&gt;OFFSET(Count_table[[#This Row],[Fixed Make]],-1,0)),Count_table[[#This Row],[Fixed Make]],"")</f>
        <v/>
      </c>
      <c r="H144" s="1" t="str">
        <f ca="1">IF(LEN(Count_table[[#This Row],[First]])=0,OFFSET(Count_table[[#This Row],[Range]],-1,0),"E"&amp;ROW(Count_table[[#This Row],[First]])&amp;":E"&amp;COUNTIFS(Count_table[[#All],[STC Number]],Count_table[[#This Row],[STC Number]],Count_table[[#All],[Fixed Make]],Count_table[[#This Row],[First]])+ROW(Count_table[[#This Row],[First]])-1)</f>
        <v>E44:E148</v>
      </c>
      <c r="I144" s="1" t="str">
        <f ca="1">IF(LEN(Count_table[[#This Row],[First]])&lt;&gt;0,Count_table[[#This Row],[First]]&amp;": "&amp;_xlfn.TEXTJOIN(", ",TRUE,INDIRECT(Count_table[[#This Row],[Range]])),"")</f>
        <v/>
      </c>
      <c r="J1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5" spans="1:10" x14ac:dyDescent="0.25">
      <c r="A145" s="1" t="s">
        <v>20</v>
      </c>
      <c r="B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Corporation\S35</v>
      </c>
      <c r="C145" s="1" t="s">
        <v>553</v>
      </c>
      <c r="D145" s="1" t="str">
        <f>LEFT(Count_table[[#This Row],[Column1]],SEARCH("\",Count_table[[#This Row],[Column1]])-1)</f>
        <v>Beechcraft Corporation</v>
      </c>
      <c r="E145" s="1" t="str">
        <f>RIGHT(Count_table[[#This Row],[Column1]],LEN(Count_table[[#This Row],[Column1]])-SEARCH("\",Count_table[[#This Row],[Column1]]))</f>
        <v>S35</v>
      </c>
      <c r="F145" s="1" t="str">
        <f>INDEX(Sheet1!A:D,MATCH(Count_table[[#This Row],[Make]],Sheet1!D:D,0),1)</f>
        <v>Beechcraft</v>
      </c>
      <c r="G145" s="1" t="str">
        <f ca="1">IF(OR(Count_table[[#This Row],[STC Number]]&lt;&gt;OFFSET(Count_table[[#This Row],[STC Number]],-1,0),Count_table[[#This Row],[Fixed Make]]&lt;&gt;OFFSET(Count_table[[#This Row],[Fixed Make]],-1,0)),Count_table[[#This Row],[Fixed Make]],"")</f>
        <v/>
      </c>
      <c r="H145" s="1" t="str">
        <f ca="1">IF(LEN(Count_table[[#This Row],[First]])=0,OFFSET(Count_table[[#This Row],[Range]],-1,0),"E"&amp;ROW(Count_table[[#This Row],[First]])&amp;":E"&amp;COUNTIFS(Count_table[[#All],[STC Number]],Count_table[[#This Row],[STC Number]],Count_table[[#All],[Fixed Make]],Count_table[[#This Row],[First]])+ROW(Count_table[[#This Row],[First]])-1)</f>
        <v>E44:E148</v>
      </c>
      <c r="I145" s="1" t="str">
        <f ca="1">IF(LEN(Count_table[[#This Row],[First]])&lt;&gt;0,Count_table[[#This Row],[First]]&amp;": "&amp;_xlfn.TEXTJOIN(", ",TRUE,INDIRECT(Count_table[[#This Row],[Range]])),"")</f>
        <v/>
      </c>
      <c r="J1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6" spans="1:10" x14ac:dyDescent="0.25">
      <c r="A146" s="1" t="s">
        <v>20</v>
      </c>
      <c r="B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v>
      </c>
      <c r="C146" s="1" t="s">
        <v>554</v>
      </c>
      <c r="D146" s="1" t="str">
        <f>LEFT(Count_table[[#This Row],[Column1]],SEARCH("\",Count_table[[#This Row],[Column1]])-1)</f>
        <v>Beechcraft Corporation</v>
      </c>
      <c r="E146" s="1" t="str">
        <f>RIGHT(Count_table[[#This Row],[Column1]],LEN(Count_table[[#This Row],[Column1]])-SEARCH("\",Count_table[[#This Row],[Column1]]))</f>
        <v>V35</v>
      </c>
      <c r="F146" s="1" t="str">
        <f>INDEX(Sheet1!A:D,MATCH(Count_table[[#This Row],[Make]],Sheet1!D:D,0),1)</f>
        <v>Beechcraft</v>
      </c>
      <c r="G146" s="1" t="str">
        <f ca="1">IF(OR(Count_table[[#This Row],[STC Number]]&lt;&gt;OFFSET(Count_table[[#This Row],[STC Number]],-1,0),Count_table[[#This Row],[Fixed Make]]&lt;&gt;OFFSET(Count_table[[#This Row],[Fixed Make]],-1,0)),Count_table[[#This Row],[Fixed Make]],"")</f>
        <v/>
      </c>
      <c r="H146" s="1" t="str">
        <f ca="1">IF(LEN(Count_table[[#This Row],[First]])=0,OFFSET(Count_table[[#This Row],[Range]],-1,0),"E"&amp;ROW(Count_table[[#This Row],[First]])&amp;":E"&amp;COUNTIFS(Count_table[[#All],[STC Number]],Count_table[[#This Row],[STC Number]],Count_table[[#All],[Fixed Make]],Count_table[[#This Row],[First]])+ROW(Count_table[[#This Row],[First]])-1)</f>
        <v>E44:E148</v>
      </c>
      <c r="I146" s="1" t="str">
        <f ca="1">IF(LEN(Count_table[[#This Row],[First]])&lt;&gt;0,Count_table[[#This Row],[First]]&amp;": "&amp;_xlfn.TEXTJOIN(", ",TRUE,INDIRECT(Count_table[[#This Row],[Range]])),"")</f>
        <v/>
      </c>
      <c r="J1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7" spans="1:10" x14ac:dyDescent="0.25">
      <c r="A147" s="1" t="s">
        <v>20</v>
      </c>
      <c r="B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Corporation\V35A</v>
      </c>
      <c r="C147" s="1" t="s">
        <v>555</v>
      </c>
      <c r="D147" s="1" t="str">
        <f>LEFT(Count_table[[#This Row],[Column1]],SEARCH("\",Count_table[[#This Row],[Column1]])-1)</f>
        <v>Beechcraft Corporation</v>
      </c>
      <c r="E147" s="1" t="str">
        <f>RIGHT(Count_table[[#This Row],[Column1]],LEN(Count_table[[#This Row],[Column1]])-SEARCH("\",Count_table[[#This Row],[Column1]]))</f>
        <v>V35A</v>
      </c>
      <c r="F147" s="1" t="str">
        <f>INDEX(Sheet1!A:D,MATCH(Count_table[[#This Row],[Make]],Sheet1!D:D,0),1)</f>
        <v>Beechcraft</v>
      </c>
      <c r="G147" s="1" t="str">
        <f ca="1">IF(OR(Count_table[[#This Row],[STC Number]]&lt;&gt;OFFSET(Count_table[[#This Row],[STC Number]],-1,0),Count_table[[#This Row],[Fixed Make]]&lt;&gt;OFFSET(Count_table[[#This Row],[Fixed Make]],-1,0)),Count_table[[#This Row],[Fixed Make]],"")</f>
        <v/>
      </c>
      <c r="H147" s="1" t="str">
        <f ca="1">IF(LEN(Count_table[[#This Row],[First]])=0,OFFSET(Count_table[[#This Row],[Range]],-1,0),"E"&amp;ROW(Count_table[[#This Row],[First]])&amp;":E"&amp;COUNTIFS(Count_table[[#All],[STC Number]],Count_table[[#This Row],[STC Number]],Count_table[[#All],[Fixed Make]],Count_table[[#This Row],[First]])+ROW(Count_table[[#This Row],[First]])-1)</f>
        <v>E44:E148</v>
      </c>
      <c r="I147" s="1" t="str">
        <f ca="1">IF(LEN(Count_table[[#This Row],[First]])&lt;&gt;0,Count_table[[#This Row],[First]]&amp;": "&amp;_xlfn.TEXTJOIN(", ",TRUE,INDIRECT(Count_table[[#This Row],[Range]])),"")</f>
        <v/>
      </c>
      <c r="J1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8" spans="1:10" x14ac:dyDescent="0.25">
      <c r="A148" s="1" t="s">
        <v>20</v>
      </c>
      <c r="B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Corporation\V35B</v>
      </c>
      <c r="C148" s="1" t="s">
        <v>556</v>
      </c>
      <c r="D148" s="1" t="str">
        <f>LEFT(Count_table[[#This Row],[Column1]],SEARCH("\",Count_table[[#This Row],[Column1]])-1)</f>
        <v>Beechcraft Corporation</v>
      </c>
      <c r="E148" s="1" t="str">
        <f>RIGHT(Count_table[[#This Row],[Column1]],LEN(Count_table[[#This Row],[Column1]])-SEARCH("\",Count_table[[#This Row],[Column1]]))</f>
        <v>V35B</v>
      </c>
      <c r="F148" s="1" t="str">
        <f>INDEX(Sheet1!A:D,MATCH(Count_table[[#This Row],[Make]],Sheet1!D:D,0),1)</f>
        <v>Beechcraft</v>
      </c>
      <c r="G148" s="1" t="str">
        <f ca="1">IF(OR(Count_table[[#This Row],[STC Number]]&lt;&gt;OFFSET(Count_table[[#This Row],[STC Number]],-1,0),Count_table[[#This Row],[Fixed Make]]&lt;&gt;OFFSET(Count_table[[#This Row],[Fixed Make]],-1,0)),Count_table[[#This Row],[Fixed Make]],"")</f>
        <v/>
      </c>
      <c r="H148" s="1" t="str">
        <f ca="1">IF(LEN(Count_table[[#This Row],[First]])=0,OFFSET(Count_table[[#This Row],[Range]],-1,0),"E"&amp;ROW(Count_table[[#This Row],[First]])&amp;":E"&amp;COUNTIFS(Count_table[[#All],[STC Number]],Count_table[[#This Row],[STC Number]],Count_table[[#All],[Fixed Make]],Count_table[[#This Row],[First]])+ROW(Count_table[[#This Row],[First]])-1)</f>
        <v>E44:E148</v>
      </c>
      <c r="I148" s="1" t="str">
        <f ca="1">IF(LEN(Count_table[[#This Row],[First]])&lt;&gt;0,Count_table[[#This Row],[First]]&amp;": "&amp;_xlfn.TEXTJOIN(", ",TRUE,INDIRECT(Count_table[[#This Row],[Range]])),"")</f>
        <v/>
      </c>
      <c r="J1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49" spans="1:10" x14ac:dyDescent="0.25">
      <c r="A149" s="1" t="s">
        <v>20</v>
      </c>
      <c r="B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149" s="1" t="s">
        <v>557</v>
      </c>
      <c r="D149" s="1" t="str">
        <f>LEFT(Count_table[[#This Row],[Column1]],SEARCH("\",Count_table[[#This Row],[Column1]])-1)</f>
        <v>Bellanca Aircraft Corporation</v>
      </c>
      <c r="E149" s="1" t="str">
        <f>RIGHT(Count_table[[#This Row],[Column1]],LEN(Count_table[[#This Row],[Column1]])-SEARCH("\",Count_table[[#This Row],[Column1]]))</f>
        <v>14-13-2</v>
      </c>
      <c r="F149" s="1" t="str">
        <f>INDEX(Sheet1!A:D,MATCH(Count_table[[#This Row],[Make]],Sheet1!D:D,0),1)</f>
        <v>Bellanca</v>
      </c>
      <c r="G149" s="1" t="str">
        <f ca="1">IF(OR(Count_table[[#This Row],[STC Number]]&lt;&gt;OFFSET(Count_table[[#This Row],[STC Number]],-1,0),Count_table[[#This Row],[Fixed Make]]&lt;&gt;OFFSET(Count_table[[#This Row],[Fixed Make]],-1,0)),Count_table[[#This Row],[Fixed Make]],"")</f>
        <v>Bellanca</v>
      </c>
      <c r="H149" s="1" t="str">
        <f ca="1">IF(LEN(Count_table[[#This Row],[First]])=0,OFFSET(Count_table[[#This Row],[Range]],-1,0),"E"&amp;ROW(Count_table[[#This Row],[First]])&amp;":E"&amp;COUNTIFS(Count_table[[#All],[STC Number]],Count_table[[#This Row],[STC Number]],Count_table[[#All],[Fixed Make]],Count_table[[#This Row],[First]])+ROW(Count_table[[#This Row],[First]])-1)</f>
        <v>E149:E152</v>
      </c>
      <c r="I149" s="1" t="str">
        <f ca="1">IF(LEN(Count_table[[#This Row],[First]])&lt;&gt;0,Count_table[[#This Row],[First]]&amp;": "&amp;_xlfn.TEXTJOIN(", ",TRUE,INDIRECT(Count_table[[#This Row],[Range]])),"")</f>
        <v>Bellanca: 14-13-2, 14-13-3, 14-13-3W, 14-13</v>
      </c>
      <c r="J1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0" spans="1:10" x14ac:dyDescent="0.25">
      <c r="A150" s="1" t="s">
        <v>20</v>
      </c>
      <c r="B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150" s="1" t="s">
        <v>558</v>
      </c>
      <c r="D150" s="1" t="str">
        <f>LEFT(Count_table[[#This Row],[Column1]],SEARCH("\",Count_table[[#This Row],[Column1]])-1)</f>
        <v>Bellanca Aircraft Corporation</v>
      </c>
      <c r="E150" s="1" t="str">
        <f>RIGHT(Count_table[[#This Row],[Column1]],LEN(Count_table[[#This Row],[Column1]])-SEARCH("\",Count_table[[#This Row],[Column1]]))</f>
        <v>14-13-3</v>
      </c>
      <c r="F150" s="1" t="str">
        <f>INDEX(Sheet1!A:D,MATCH(Count_table[[#This Row],[Make]],Sheet1!D:D,0),1)</f>
        <v>Bellanca</v>
      </c>
      <c r="G150" s="1" t="str">
        <f ca="1">IF(OR(Count_table[[#This Row],[STC Number]]&lt;&gt;OFFSET(Count_table[[#This Row],[STC Number]],-1,0),Count_table[[#This Row],[Fixed Make]]&lt;&gt;OFFSET(Count_table[[#This Row],[Fixed Make]],-1,0)),Count_table[[#This Row],[Fixed Make]],"")</f>
        <v/>
      </c>
      <c r="H150" s="1" t="str">
        <f ca="1">IF(LEN(Count_table[[#This Row],[First]])=0,OFFSET(Count_table[[#This Row],[Range]],-1,0),"E"&amp;ROW(Count_table[[#This Row],[First]])&amp;":E"&amp;COUNTIFS(Count_table[[#All],[STC Number]],Count_table[[#This Row],[STC Number]],Count_table[[#All],[Fixed Make]],Count_table[[#This Row],[First]])+ROW(Count_table[[#This Row],[First]])-1)</f>
        <v>E149:E152</v>
      </c>
      <c r="I150" s="1" t="str">
        <f ca="1">IF(LEN(Count_table[[#This Row],[First]])&lt;&gt;0,Count_table[[#This Row],[First]]&amp;": "&amp;_xlfn.TEXTJOIN(", ",TRUE,INDIRECT(Count_table[[#This Row],[Range]])),"")</f>
        <v/>
      </c>
      <c r="J1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1" spans="1:10" x14ac:dyDescent="0.25">
      <c r="A151" s="1" t="s">
        <v>20</v>
      </c>
      <c r="B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151" s="1" t="s">
        <v>559</v>
      </c>
      <c r="D151" s="1" t="str">
        <f>LEFT(Count_table[[#This Row],[Column1]],SEARCH("\",Count_table[[#This Row],[Column1]])-1)</f>
        <v>Bellanca Aircraft Corporation</v>
      </c>
      <c r="E151" s="1" t="str">
        <f>RIGHT(Count_table[[#This Row],[Column1]],LEN(Count_table[[#This Row],[Column1]])-SEARCH("\",Count_table[[#This Row],[Column1]]))</f>
        <v>14-13-3W</v>
      </c>
      <c r="F151" s="1" t="str">
        <f>INDEX(Sheet1!A:D,MATCH(Count_table[[#This Row],[Make]],Sheet1!D:D,0),1)</f>
        <v>Bellanca</v>
      </c>
      <c r="G151" s="1" t="str">
        <f ca="1">IF(OR(Count_table[[#This Row],[STC Number]]&lt;&gt;OFFSET(Count_table[[#This Row],[STC Number]],-1,0),Count_table[[#This Row],[Fixed Make]]&lt;&gt;OFFSET(Count_table[[#This Row],[Fixed Make]],-1,0)),Count_table[[#This Row],[Fixed Make]],"")</f>
        <v/>
      </c>
      <c r="H151" s="1" t="str">
        <f ca="1">IF(LEN(Count_table[[#This Row],[First]])=0,OFFSET(Count_table[[#This Row],[Range]],-1,0),"E"&amp;ROW(Count_table[[#This Row],[First]])&amp;":E"&amp;COUNTIFS(Count_table[[#All],[STC Number]],Count_table[[#This Row],[STC Number]],Count_table[[#All],[Fixed Make]],Count_table[[#This Row],[First]])+ROW(Count_table[[#This Row],[First]])-1)</f>
        <v>E149:E152</v>
      </c>
      <c r="I151" s="1" t="str">
        <f ca="1">IF(LEN(Count_table[[#This Row],[First]])&lt;&gt;0,Count_table[[#This Row],[First]]&amp;": "&amp;_xlfn.TEXTJOIN(", ",TRUE,INDIRECT(Count_table[[#This Row],[Range]])),"")</f>
        <v/>
      </c>
      <c r="J1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2" spans="1:10" x14ac:dyDescent="0.25">
      <c r="A152" s="1" t="s">
        <v>20</v>
      </c>
      <c r="B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152" s="1" t="s">
        <v>560</v>
      </c>
      <c r="D152" s="1" t="str">
        <f>LEFT(Count_table[[#This Row],[Column1]],SEARCH("\",Count_table[[#This Row],[Column1]])-1)</f>
        <v>Bellanca Aircraft Corporation</v>
      </c>
      <c r="E152" s="1" t="str">
        <f>RIGHT(Count_table[[#This Row],[Column1]],LEN(Count_table[[#This Row],[Column1]])-SEARCH("\",Count_table[[#This Row],[Column1]]))</f>
        <v>14-13</v>
      </c>
      <c r="F152" s="1" t="str">
        <f>INDEX(Sheet1!A:D,MATCH(Count_table[[#This Row],[Make]],Sheet1!D:D,0),1)</f>
        <v>Bellanca</v>
      </c>
      <c r="G152" s="1" t="str">
        <f ca="1">IF(OR(Count_table[[#This Row],[STC Number]]&lt;&gt;OFFSET(Count_table[[#This Row],[STC Number]],-1,0),Count_table[[#This Row],[Fixed Make]]&lt;&gt;OFFSET(Count_table[[#This Row],[Fixed Make]],-1,0)),Count_table[[#This Row],[Fixed Make]],"")</f>
        <v/>
      </c>
      <c r="H152" s="1" t="str">
        <f ca="1">IF(LEN(Count_table[[#This Row],[First]])=0,OFFSET(Count_table[[#This Row],[Range]],-1,0),"E"&amp;ROW(Count_table[[#This Row],[First]])&amp;":E"&amp;COUNTIFS(Count_table[[#All],[STC Number]],Count_table[[#This Row],[STC Number]],Count_table[[#All],[Fixed Make]],Count_table[[#This Row],[First]])+ROW(Count_table[[#This Row],[First]])-1)</f>
        <v>E149:E152</v>
      </c>
      <c r="I152" s="1" t="str">
        <f ca="1">IF(LEN(Count_table[[#This Row],[First]])&lt;&gt;0,Count_table[[#This Row],[First]]&amp;": "&amp;_xlfn.TEXTJOIN(", ",TRUE,INDIRECT(Count_table[[#This Row],[Range]])),"")</f>
        <v/>
      </c>
      <c r="J1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3" spans="1:10" x14ac:dyDescent="0.25">
      <c r="A153" s="1" t="s">
        <v>20</v>
      </c>
      <c r="B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Company\120</v>
      </c>
      <c r="C153" s="1" t="s">
        <v>561</v>
      </c>
      <c r="D153" s="1" t="str">
        <f>LEFT(Count_table[[#This Row],[Column1]],SEARCH("\",Count_table[[#This Row],[Column1]])-1)</f>
        <v>Cessna Aircraft Company</v>
      </c>
      <c r="E153" s="1" t="str">
        <f>RIGHT(Count_table[[#This Row],[Column1]],LEN(Count_table[[#This Row],[Column1]])-SEARCH("\",Count_table[[#This Row],[Column1]]))</f>
        <v>120</v>
      </c>
      <c r="F153" s="1" t="str">
        <f>INDEX(Sheet1!A:D,MATCH(Count_table[[#This Row],[Make]],Sheet1!D:D,0),1)</f>
        <v>Cessna</v>
      </c>
      <c r="G153" s="1" t="str">
        <f ca="1">IF(OR(Count_table[[#This Row],[STC Number]]&lt;&gt;OFFSET(Count_table[[#This Row],[STC Number]],-1,0),Count_table[[#This Row],[Fixed Make]]&lt;&gt;OFFSET(Count_table[[#This Row],[Fixed Make]],-1,0)),Count_table[[#This Row],[Fixed Make]],"")</f>
        <v>Cessna</v>
      </c>
      <c r="H153" s="1" t="str">
        <f ca="1">IF(LEN(Count_table[[#This Row],[First]])=0,OFFSET(Count_table[[#This Row],[Range]],-1,0),"E"&amp;ROW(Count_table[[#This Row],[First]])&amp;":E"&amp;COUNTIFS(Count_table[[#All],[STC Number]],Count_table[[#This Row],[STC Number]],Count_table[[#All],[Fixed Make]],Count_table[[#This Row],[First]])+ROW(Count_table[[#This Row],[First]])-1)</f>
        <v>E153:E390</v>
      </c>
      <c r="I153" s="1" t="str">
        <f ca="1">IF(LEN(Count_table[[#This Row],[First]])&lt;&gt;0,Count_table[[#This Row],[First]]&amp;": "&amp;_xlfn.TEXTJOIN(", ",TRUE,INDIRECT(Count_table[[#This Row],[Range]])),"")</f>
        <v>Cessna: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206H, 207, 207A,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T206H, T207, T207A, T210F, T210G, T210H, T210J, T210L, T210M, T210N, T210R, T303, T310P, T310Q, T310R, T337B, T337C, T337D, T337E, T337F, T337G, T337H-SP, T337H, TP206A, TP206B, TP206C, TP206D, TP206E, TR182, TU206A, TU206B, TU206C, TU206D, TU206E, TU206F, TU206G, U206, U206A, U206B, U206C, U206D, U206E, U206F, U206G</v>
      </c>
      <c r="J1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4" spans="1:10" x14ac:dyDescent="0.25">
      <c r="A154" s="1" t="s">
        <v>20</v>
      </c>
      <c r="B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v>
      </c>
      <c r="C154" s="1" t="s">
        <v>562</v>
      </c>
      <c r="D154" s="1" t="str">
        <f>LEFT(Count_table[[#This Row],[Column1]],SEARCH("\",Count_table[[#This Row],[Column1]])-1)</f>
        <v>Cessna Aircraft Company</v>
      </c>
      <c r="E154" s="1" t="str">
        <f>RIGHT(Count_table[[#This Row],[Column1]],LEN(Count_table[[#This Row],[Column1]])-SEARCH("\",Count_table[[#This Row],[Column1]]))</f>
        <v>140</v>
      </c>
      <c r="F154" s="1" t="str">
        <f>INDEX(Sheet1!A:D,MATCH(Count_table[[#This Row],[Make]],Sheet1!D:D,0),1)</f>
        <v>Cessna</v>
      </c>
      <c r="G154" s="1" t="str">
        <f ca="1">IF(OR(Count_table[[#This Row],[STC Number]]&lt;&gt;OFFSET(Count_table[[#This Row],[STC Number]],-1,0),Count_table[[#This Row],[Fixed Make]]&lt;&gt;OFFSET(Count_table[[#This Row],[Fixed Make]],-1,0)),Count_table[[#This Row],[Fixed Make]],"")</f>
        <v/>
      </c>
      <c r="H154" s="1" t="str">
        <f ca="1">IF(LEN(Count_table[[#This Row],[First]])=0,OFFSET(Count_table[[#This Row],[Range]],-1,0),"E"&amp;ROW(Count_table[[#This Row],[First]])&amp;":E"&amp;COUNTIFS(Count_table[[#All],[STC Number]],Count_table[[#This Row],[STC Number]],Count_table[[#All],[Fixed Make]],Count_table[[#This Row],[First]])+ROW(Count_table[[#This Row],[First]])-1)</f>
        <v>E153:E390</v>
      </c>
      <c r="I154" s="1" t="str">
        <f ca="1">IF(LEN(Count_table[[#This Row],[First]])&lt;&gt;0,Count_table[[#This Row],[First]]&amp;": "&amp;_xlfn.TEXTJOIN(", ",TRUE,INDIRECT(Count_table[[#This Row],[Range]])),"")</f>
        <v/>
      </c>
      <c r="J1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5" spans="1:10" x14ac:dyDescent="0.25">
      <c r="A155" s="1" t="s">
        <v>20</v>
      </c>
      <c r="B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v>
      </c>
      <c r="C155" s="1" t="s">
        <v>563</v>
      </c>
      <c r="D155" s="1" t="str">
        <f>LEFT(Count_table[[#This Row],[Column1]],SEARCH("\",Count_table[[#This Row],[Column1]])-1)</f>
        <v>Cessna Aircraft Company</v>
      </c>
      <c r="E155" s="1" t="str">
        <f>RIGHT(Count_table[[#This Row],[Column1]],LEN(Count_table[[#This Row],[Column1]])-SEARCH("\",Count_table[[#This Row],[Column1]]))</f>
        <v>150</v>
      </c>
      <c r="F155" s="1" t="str">
        <f>INDEX(Sheet1!A:D,MATCH(Count_table[[#This Row],[Make]],Sheet1!D:D,0),1)</f>
        <v>Cessna</v>
      </c>
      <c r="G155" s="1" t="str">
        <f ca="1">IF(OR(Count_table[[#This Row],[STC Number]]&lt;&gt;OFFSET(Count_table[[#This Row],[STC Number]],-1,0),Count_table[[#This Row],[Fixed Make]]&lt;&gt;OFFSET(Count_table[[#This Row],[Fixed Make]],-1,0)),Count_table[[#This Row],[Fixed Make]],"")</f>
        <v/>
      </c>
      <c r="H155" s="1" t="str">
        <f ca="1">IF(LEN(Count_table[[#This Row],[First]])=0,OFFSET(Count_table[[#This Row],[Range]],-1,0),"E"&amp;ROW(Count_table[[#This Row],[First]])&amp;":E"&amp;COUNTIFS(Count_table[[#All],[STC Number]],Count_table[[#This Row],[STC Number]],Count_table[[#All],[Fixed Make]],Count_table[[#This Row],[First]])+ROW(Count_table[[#This Row],[First]])-1)</f>
        <v>E153:E390</v>
      </c>
      <c r="I155" s="1" t="str">
        <f ca="1">IF(LEN(Count_table[[#This Row],[First]])&lt;&gt;0,Count_table[[#This Row],[First]]&amp;": "&amp;_xlfn.TEXTJOIN(", ",TRUE,INDIRECT(Count_table[[#This Row],[Range]])),"")</f>
        <v/>
      </c>
      <c r="J1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6" spans="1:10" x14ac:dyDescent="0.25">
      <c r="A156" s="1" t="s">
        <v>20</v>
      </c>
      <c r="B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Company\150A</v>
      </c>
      <c r="C156" s="1" t="s">
        <v>564</v>
      </c>
      <c r="D156" s="1" t="str">
        <f>LEFT(Count_table[[#This Row],[Column1]],SEARCH("\",Count_table[[#This Row],[Column1]])-1)</f>
        <v>Cessna Aircraft Company</v>
      </c>
      <c r="E156" s="1" t="str">
        <f>RIGHT(Count_table[[#This Row],[Column1]],LEN(Count_table[[#This Row],[Column1]])-SEARCH("\",Count_table[[#This Row],[Column1]]))</f>
        <v>150A</v>
      </c>
      <c r="F156" s="1" t="str">
        <f>INDEX(Sheet1!A:D,MATCH(Count_table[[#This Row],[Make]],Sheet1!D:D,0),1)</f>
        <v>Cessna</v>
      </c>
      <c r="G156" s="1" t="str">
        <f ca="1">IF(OR(Count_table[[#This Row],[STC Number]]&lt;&gt;OFFSET(Count_table[[#This Row],[STC Number]],-1,0),Count_table[[#This Row],[Fixed Make]]&lt;&gt;OFFSET(Count_table[[#This Row],[Fixed Make]],-1,0)),Count_table[[#This Row],[Fixed Make]],"")</f>
        <v/>
      </c>
      <c r="H156" s="1" t="str">
        <f ca="1">IF(LEN(Count_table[[#This Row],[First]])=0,OFFSET(Count_table[[#This Row],[Range]],-1,0),"E"&amp;ROW(Count_table[[#This Row],[First]])&amp;":E"&amp;COUNTIFS(Count_table[[#All],[STC Number]],Count_table[[#This Row],[STC Number]],Count_table[[#All],[Fixed Make]],Count_table[[#This Row],[First]])+ROW(Count_table[[#This Row],[First]])-1)</f>
        <v>E153:E390</v>
      </c>
      <c r="I156" s="1" t="str">
        <f ca="1">IF(LEN(Count_table[[#This Row],[First]])&lt;&gt;0,Count_table[[#This Row],[First]]&amp;": "&amp;_xlfn.TEXTJOIN(", ",TRUE,INDIRECT(Count_table[[#This Row],[Range]])),"")</f>
        <v/>
      </c>
      <c r="J1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7" spans="1:10" x14ac:dyDescent="0.25">
      <c r="A157" s="1" t="s">
        <v>20</v>
      </c>
      <c r="B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Company\150B</v>
      </c>
      <c r="C157" s="1" t="s">
        <v>565</v>
      </c>
      <c r="D157" s="1" t="str">
        <f>LEFT(Count_table[[#This Row],[Column1]],SEARCH("\",Count_table[[#This Row],[Column1]])-1)</f>
        <v>Cessna Aircraft Company</v>
      </c>
      <c r="E157" s="1" t="str">
        <f>RIGHT(Count_table[[#This Row],[Column1]],LEN(Count_table[[#This Row],[Column1]])-SEARCH("\",Count_table[[#This Row],[Column1]]))</f>
        <v>150B</v>
      </c>
      <c r="F157" s="1" t="str">
        <f>INDEX(Sheet1!A:D,MATCH(Count_table[[#This Row],[Make]],Sheet1!D:D,0),1)</f>
        <v>Cessna</v>
      </c>
      <c r="G157" s="1" t="str">
        <f ca="1">IF(OR(Count_table[[#This Row],[STC Number]]&lt;&gt;OFFSET(Count_table[[#This Row],[STC Number]],-1,0),Count_table[[#This Row],[Fixed Make]]&lt;&gt;OFFSET(Count_table[[#This Row],[Fixed Make]],-1,0)),Count_table[[#This Row],[Fixed Make]],"")</f>
        <v/>
      </c>
      <c r="H157" s="1" t="str">
        <f ca="1">IF(LEN(Count_table[[#This Row],[First]])=0,OFFSET(Count_table[[#This Row],[Range]],-1,0),"E"&amp;ROW(Count_table[[#This Row],[First]])&amp;":E"&amp;COUNTIFS(Count_table[[#All],[STC Number]],Count_table[[#This Row],[STC Number]],Count_table[[#All],[Fixed Make]],Count_table[[#This Row],[First]])+ROW(Count_table[[#This Row],[First]])-1)</f>
        <v>E153:E390</v>
      </c>
      <c r="I157" s="1" t="str">
        <f ca="1">IF(LEN(Count_table[[#This Row],[First]])&lt;&gt;0,Count_table[[#This Row],[First]]&amp;": "&amp;_xlfn.TEXTJOIN(", ",TRUE,INDIRECT(Count_table[[#This Row],[Range]])),"")</f>
        <v/>
      </c>
      <c r="J1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8" spans="1:10" x14ac:dyDescent="0.25">
      <c r="A158" s="1" t="s">
        <v>20</v>
      </c>
      <c r="B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Company\150C</v>
      </c>
      <c r="C158" s="1" t="s">
        <v>566</v>
      </c>
      <c r="D158" s="1" t="str">
        <f>LEFT(Count_table[[#This Row],[Column1]],SEARCH("\",Count_table[[#This Row],[Column1]])-1)</f>
        <v>Cessna Aircraft Company</v>
      </c>
      <c r="E158" s="1" t="str">
        <f>RIGHT(Count_table[[#This Row],[Column1]],LEN(Count_table[[#This Row],[Column1]])-SEARCH("\",Count_table[[#This Row],[Column1]]))</f>
        <v>150C</v>
      </c>
      <c r="F158" s="1" t="str">
        <f>INDEX(Sheet1!A:D,MATCH(Count_table[[#This Row],[Make]],Sheet1!D:D,0),1)</f>
        <v>Cessna</v>
      </c>
      <c r="G158" s="1" t="str">
        <f ca="1">IF(OR(Count_table[[#This Row],[STC Number]]&lt;&gt;OFFSET(Count_table[[#This Row],[STC Number]],-1,0),Count_table[[#This Row],[Fixed Make]]&lt;&gt;OFFSET(Count_table[[#This Row],[Fixed Make]],-1,0)),Count_table[[#This Row],[Fixed Make]],"")</f>
        <v/>
      </c>
      <c r="H158" s="1" t="str">
        <f ca="1">IF(LEN(Count_table[[#This Row],[First]])=0,OFFSET(Count_table[[#This Row],[Range]],-1,0),"E"&amp;ROW(Count_table[[#This Row],[First]])&amp;":E"&amp;COUNTIFS(Count_table[[#All],[STC Number]],Count_table[[#This Row],[STC Number]],Count_table[[#All],[Fixed Make]],Count_table[[#This Row],[First]])+ROW(Count_table[[#This Row],[First]])-1)</f>
        <v>E153:E390</v>
      </c>
      <c r="I158" s="1" t="str">
        <f ca="1">IF(LEN(Count_table[[#This Row],[First]])&lt;&gt;0,Count_table[[#This Row],[First]]&amp;": "&amp;_xlfn.TEXTJOIN(", ",TRUE,INDIRECT(Count_table[[#This Row],[Range]])),"")</f>
        <v/>
      </c>
      <c r="J1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59" spans="1:10" x14ac:dyDescent="0.25">
      <c r="A159" s="1" t="s">
        <v>20</v>
      </c>
      <c r="B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Company\150D</v>
      </c>
      <c r="C159" s="1" t="s">
        <v>567</v>
      </c>
      <c r="D159" s="1" t="str">
        <f>LEFT(Count_table[[#This Row],[Column1]],SEARCH("\",Count_table[[#This Row],[Column1]])-1)</f>
        <v>Cessna Aircraft Company</v>
      </c>
      <c r="E159" s="1" t="str">
        <f>RIGHT(Count_table[[#This Row],[Column1]],LEN(Count_table[[#This Row],[Column1]])-SEARCH("\",Count_table[[#This Row],[Column1]]))</f>
        <v>150D</v>
      </c>
      <c r="F159" s="1" t="str">
        <f>INDEX(Sheet1!A:D,MATCH(Count_table[[#This Row],[Make]],Sheet1!D:D,0),1)</f>
        <v>Cessna</v>
      </c>
      <c r="G159" s="1" t="str">
        <f ca="1">IF(OR(Count_table[[#This Row],[STC Number]]&lt;&gt;OFFSET(Count_table[[#This Row],[STC Number]],-1,0),Count_table[[#This Row],[Fixed Make]]&lt;&gt;OFFSET(Count_table[[#This Row],[Fixed Make]],-1,0)),Count_table[[#This Row],[Fixed Make]],"")</f>
        <v/>
      </c>
      <c r="H159" s="1" t="str">
        <f ca="1">IF(LEN(Count_table[[#This Row],[First]])=0,OFFSET(Count_table[[#This Row],[Range]],-1,0),"E"&amp;ROW(Count_table[[#This Row],[First]])&amp;":E"&amp;COUNTIFS(Count_table[[#All],[STC Number]],Count_table[[#This Row],[STC Number]],Count_table[[#All],[Fixed Make]],Count_table[[#This Row],[First]])+ROW(Count_table[[#This Row],[First]])-1)</f>
        <v>E153:E390</v>
      </c>
      <c r="I159" s="1" t="str">
        <f ca="1">IF(LEN(Count_table[[#This Row],[First]])&lt;&gt;0,Count_table[[#This Row],[First]]&amp;": "&amp;_xlfn.TEXTJOIN(", ",TRUE,INDIRECT(Count_table[[#This Row],[Range]])),"")</f>
        <v/>
      </c>
      <c r="J1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0" spans="1:10" x14ac:dyDescent="0.25">
      <c r="A160" s="1" t="s">
        <v>20</v>
      </c>
      <c r="B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Company\150E</v>
      </c>
      <c r="C160" s="1" t="s">
        <v>568</v>
      </c>
      <c r="D160" s="1" t="str">
        <f>LEFT(Count_table[[#This Row],[Column1]],SEARCH("\",Count_table[[#This Row],[Column1]])-1)</f>
        <v>Cessna Aircraft Company</v>
      </c>
      <c r="E160" s="1" t="str">
        <f>RIGHT(Count_table[[#This Row],[Column1]],LEN(Count_table[[#This Row],[Column1]])-SEARCH("\",Count_table[[#This Row],[Column1]]))</f>
        <v>150E</v>
      </c>
      <c r="F160" s="1" t="str">
        <f>INDEX(Sheet1!A:D,MATCH(Count_table[[#This Row],[Make]],Sheet1!D:D,0),1)</f>
        <v>Cessna</v>
      </c>
      <c r="G160" s="1" t="str">
        <f ca="1">IF(OR(Count_table[[#This Row],[STC Number]]&lt;&gt;OFFSET(Count_table[[#This Row],[STC Number]],-1,0),Count_table[[#This Row],[Fixed Make]]&lt;&gt;OFFSET(Count_table[[#This Row],[Fixed Make]],-1,0)),Count_table[[#This Row],[Fixed Make]],"")</f>
        <v/>
      </c>
      <c r="H160" s="1" t="str">
        <f ca="1">IF(LEN(Count_table[[#This Row],[First]])=0,OFFSET(Count_table[[#This Row],[Range]],-1,0),"E"&amp;ROW(Count_table[[#This Row],[First]])&amp;":E"&amp;COUNTIFS(Count_table[[#All],[STC Number]],Count_table[[#This Row],[STC Number]],Count_table[[#All],[Fixed Make]],Count_table[[#This Row],[First]])+ROW(Count_table[[#This Row],[First]])-1)</f>
        <v>E153:E390</v>
      </c>
      <c r="I160" s="1" t="str">
        <f ca="1">IF(LEN(Count_table[[#This Row],[First]])&lt;&gt;0,Count_table[[#This Row],[First]]&amp;": "&amp;_xlfn.TEXTJOIN(", ",TRUE,INDIRECT(Count_table[[#This Row],[Range]])),"")</f>
        <v/>
      </c>
      <c r="J1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1" spans="1:10" x14ac:dyDescent="0.25">
      <c r="A161" s="1" t="s">
        <v>20</v>
      </c>
      <c r="B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Company\150F</v>
      </c>
      <c r="C161" s="1" t="s">
        <v>569</v>
      </c>
      <c r="D161" s="1" t="str">
        <f>LEFT(Count_table[[#This Row],[Column1]],SEARCH("\",Count_table[[#This Row],[Column1]])-1)</f>
        <v>Cessna Aircraft Company</v>
      </c>
      <c r="E161" s="1" t="str">
        <f>RIGHT(Count_table[[#This Row],[Column1]],LEN(Count_table[[#This Row],[Column1]])-SEARCH("\",Count_table[[#This Row],[Column1]]))</f>
        <v>150F</v>
      </c>
      <c r="F161" s="1" t="str">
        <f>INDEX(Sheet1!A:D,MATCH(Count_table[[#This Row],[Make]],Sheet1!D:D,0),1)</f>
        <v>Cessna</v>
      </c>
      <c r="G161" s="1" t="str">
        <f ca="1">IF(OR(Count_table[[#This Row],[STC Number]]&lt;&gt;OFFSET(Count_table[[#This Row],[STC Number]],-1,0),Count_table[[#This Row],[Fixed Make]]&lt;&gt;OFFSET(Count_table[[#This Row],[Fixed Make]],-1,0)),Count_table[[#This Row],[Fixed Make]],"")</f>
        <v/>
      </c>
      <c r="H161" s="1" t="str">
        <f ca="1">IF(LEN(Count_table[[#This Row],[First]])=0,OFFSET(Count_table[[#This Row],[Range]],-1,0),"E"&amp;ROW(Count_table[[#This Row],[First]])&amp;":E"&amp;COUNTIFS(Count_table[[#All],[STC Number]],Count_table[[#This Row],[STC Number]],Count_table[[#All],[Fixed Make]],Count_table[[#This Row],[First]])+ROW(Count_table[[#This Row],[First]])-1)</f>
        <v>E153:E390</v>
      </c>
      <c r="I161" s="1" t="str">
        <f ca="1">IF(LEN(Count_table[[#This Row],[First]])&lt;&gt;0,Count_table[[#This Row],[First]]&amp;": "&amp;_xlfn.TEXTJOIN(", ",TRUE,INDIRECT(Count_table[[#This Row],[Range]])),"")</f>
        <v/>
      </c>
      <c r="J1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2" spans="1:10" x14ac:dyDescent="0.25">
      <c r="A162" s="1" t="s">
        <v>20</v>
      </c>
      <c r="B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Company\150G</v>
      </c>
      <c r="C162" s="1" t="s">
        <v>570</v>
      </c>
      <c r="D162" s="1" t="str">
        <f>LEFT(Count_table[[#This Row],[Column1]],SEARCH("\",Count_table[[#This Row],[Column1]])-1)</f>
        <v>Cessna Aircraft Company</v>
      </c>
      <c r="E162" s="1" t="str">
        <f>RIGHT(Count_table[[#This Row],[Column1]],LEN(Count_table[[#This Row],[Column1]])-SEARCH("\",Count_table[[#This Row],[Column1]]))</f>
        <v>150G</v>
      </c>
      <c r="F162" s="1" t="str">
        <f>INDEX(Sheet1!A:D,MATCH(Count_table[[#This Row],[Make]],Sheet1!D:D,0),1)</f>
        <v>Cessna</v>
      </c>
      <c r="G162" s="1" t="str">
        <f ca="1">IF(OR(Count_table[[#This Row],[STC Number]]&lt;&gt;OFFSET(Count_table[[#This Row],[STC Number]],-1,0),Count_table[[#This Row],[Fixed Make]]&lt;&gt;OFFSET(Count_table[[#This Row],[Fixed Make]],-1,0)),Count_table[[#This Row],[Fixed Make]],"")</f>
        <v/>
      </c>
      <c r="H162" s="1" t="str">
        <f ca="1">IF(LEN(Count_table[[#This Row],[First]])=0,OFFSET(Count_table[[#This Row],[Range]],-1,0),"E"&amp;ROW(Count_table[[#This Row],[First]])&amp;":E"&amp;COUNTIFS(Count_table[[#All],[STC Number]],Count_table[[#This Row],[STC Number]],Count_table[[#All],[Fixed Make]],Count_table[[#This Row],[First]])+ROW(Count_table[[#This Row],[First]])-1)</f>
        <v>E153:E390</v>
      </c>
      <c r="I162" s="1" t="str">
        <f ca="1">IF(LEN(Count_table[[#This Row],[First]])&lt;&gt;0,Count_table[[#This Row],[First]]&amp;": "&amp;_xlfn.TEXTJOIN(", ",TRUE,INDIRECT(Count_table[[#This Row],[Range]])),"")</f>
        <v/>
      </c>
      <c r="J1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3" spans="1:10" x14ac:dyDescent="0.25">
      <c r="A163" s="1" t="s">
        <v>20</v>
      </c>
      <c r="B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Company\150H</v>
      </c>
      <c r="C163" s="1" t="s">
        <v>571</v>
      </c>
      <c r="D163" s="1" t="str">
        <f>LEFT(Count_table[[#This Row],[Column1]],SEARCH("\",Count_table[[#This Row],[Column1]])-1)</f>
        <v>Cessna Aircraft Company</v>
      </c>
      <c r="E163" s="1" t="str">
        <f>RIGHT(Count_table[[#This Row],[Column1]],LEN(Count_table[[#This Row],[Column1]])-SEARCH("\",Count_table[[#This Row],[Column1]]))</f>
        <v>150H</v>
      </c>
      <c r="F163" s="1" t="str">
        <f>INDEX(Sheet1!A:D,MATCH(Count_table[[#This Row],[Make]],Sheet1!D:D,0),1)</f>
        <v>Cessna</v>
      </c>
      <c r="G163" s="1" t="str">
        <f ca="1">IF(OR(Count_table[[#This Row],[STC Number]]&lt;&gt;OFFSET(Count_table[[#This Row],[STC Number]],-1,0),Count_table[[#This Row],[Fixed Make]]&lt;&gt;OFFSET(Count_table[[#This Row],[Fixed Make]],-1,0)),Count_table[[#This Row],[Fixed Make]],"")</f>
        <v/>
      </c>
      <c r="H163" s="1" t="str">
        <f ca="1">IF(LEN(Count_table[[#This Row],[First]])=0,OFFSET(Count_table[[#This Row],[Range]],-1,0),"E"&amp;ROW(Count_table[[#This Row],[First]])&amp;":E"&amp;COUNTIFS(Count_table[[#All],[STC Number]],Count_table[[#This Row],[STC Number]],Count_table[[#All],[Fixed Make]],Count_table[[#This Row],[First]])+ROW(Count_table[[#This Row],[First]])-1)</f>
        <v>E153:E390</v>
      </c>
      <c r="I163" s="1" t="str">
        <f ca="1">IF(LEN(Count_table[[#This Row],[First]])&lt;&gt;0,Count_table[[#This Row],[First]]&amp;": "&amp;_xlfn.TEXTJOIN(", ",TRUE,INDIRECT(Count_table[[#This Row],[Range]])),"")</f>
        <v/>
      </c>
      <c r="J1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4" spans="1:10" x14ac:dyDescent="0.25">
      <c r="A164" s="1" t="s">
        <v>20</v>
      </c>
      <c r="B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Company\150J</v>
      </c>
      <c r="C164" s="1" t="s">
        <v>572</v>
      </c>
      <c r="D164" s="1" t="str">
        <f>LEFT(Count_table[[#This Row],[Column1]],SEARCH("\",Count_table[[#This Row],[Column1]])-1)</f>
        <v>Cessna Aircraft Company</v>
      </c>
      <c r="E164" s="1" t="str">
        <f>RIGHT(Count_table[[#This Row],[Column1]],LEN(Count_table[[#This Row],[Column1]])-SEARCH("\",Count_table[[#This Row],[Column1]]))</f>
        <v>150J</v>
      </c>
      <c r="F164" s="1" t="str">
        <f>INDEX(Sheet1!A:D,MATCH(Count_table[[#This Row],[Make]],Sheet1!D:D,0),1)</f>
        <v>Cessna</v>
      </c>
      <c r="G164" s="1" t="str">
        <f ca="1">IF(OR(Count_table[[#This Row],[STC Number]]&lt;&gt;OFFSET(Count_table[[#This Row],[STC Number]],-1,0),Count_table[[#This Row],[Fixed Make]]&lt;&gt;OFFSET(Count_table[[#This Row],[Fixed Make]],-1,0)),Count_table[[#This Row],[Fixed Make]],"")</f>
        <v/>
      </c>
      <c r="H164" s="1" t="str">
        <f ca="1">IF(LEN(Count_table[[#This Row],[First]])=0,OFFSET(Count_table[[#This Row],[Range]],-1,0),"E"&amp;ROW(Count_table[[#This Row],[First]])&amp;":E"&amp;COUNTIFS(Count_table[[#All],[STC Number]],Count_table[[#This Row],[STC Number]],Count_table[[#All],[Fixed Make]],Count_table[[#This Row],[First]])+ROW(Count_table[[#This Row],[First]])-1)</f>
        <v>E153:E390</v>
      </c>
      <c r="I164" s="1" t="str">
        <f ca="1">IF(LEN(Count_table[[#This Row],[First]])&lt;&gt;0,Count_table[[#This Row],[First]]&amp;": "&amp;_xlfn.TEXTJOIN(", ",TRUE,INDIRECT(Count_table[[#This Row],[Range]])),"")</f>
        <v/>
      </c>
      <c r="J1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5" spans="1:10" x14ac:dyDescent="0.25">
      <c r="A165" s="1" t="s">
        <v>20</v>
      </c>
      <c r="B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Company\150K</v>
      </c>
      <c r="C165" s="1" t="s">
        <v>573</v>
      </c>
      <c r="D165" s="1" t="str">
        <f>LEFT(Count_table[[#This Row],[Column1]],SEARCH("\",Count_table[[#This Row],[Column1]])-1)</f>
        <v>Cessna Aircraft Company</v>
      </c>
      <c r="E165" s="1" t="str">
        <f>RIGHT(Count_table[[#This Row],[Column1]],LEN(Count_table[[#This Row],[Column1]])-SEARCH("\",Count_table[[#This Row],[Column1]]))</f>
        <v>150K</v>
      </c>
      <c r="F165" s="1" t="str">
        <f>INDEX(Sheet1!A:D,MATCH(Count_table[[#This Row],[Make]],Sheet1!D:D,0),1)</f>
        <v>Cessna</v>
      </c>
      <c r="G165" s="1" t="str">
        <f ca="1">IF(OR(Count_table[[#This Row],[STC Number]]&lt;&gt;OFFSET(Count_table[[#This Row],[STC Number]],-1,0),Count_table[[#This Row],[Fixed Make]]&lt;&gt;OFFSET(Count_table[[#This Row],[Fixed Make]],-1,0)),Count_table[[#This Row],[Fixed Make]],"")</f>
        <v/>
      </c>
      <c r="H165" s="1" t="str">
        <f ca="1">IF(LEN(Count_table[[#This Row],[First]])=0,OFFSET(Count_table[[#This Row],[Range]],-1,0),"E"&amp;ROW(Count_table[[#This Row],[First]])&amp;":E"&amp;COUNTIFS(Count_table[[#All],[STC Number]],Count_table[[#This Row],[STC Number]],Count_table[[#All],[Fixed Make]],Count_table[[#This Row],[First]])+ROW(Count_table[[#This Row],[First]])-1)</f>
        <v>E153:E390</v>
      </c>
      <c r="I165" s="1" t="str">
        <f ca="1">IF(LEN(Count_table[[#This Row],[First]])&lt;&gt;0,Count_table[[#This Row],[First]]&amp;": "&amp;_xlfn.TEXTJOIN(", ",TRUE,INDIRECT(Count_table[[#This Row],[Range]])),"")</f>
        <v/>
      </c>
      <c r="J1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6" spans="1:10" x14ac:dyDescent="0.25">
      <c r="A166" s="1" t="s">
        <v>20</v>
      </c>
      <c r="B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Company\150L</v>
      </c>
      <c r="C166" s="1" t="s">
        <v>574</v>
      </c>
      <c r="D166" s="1" t="str">
        <f>LEFT(Count_table[[#This Row],[Column1]],SEARCH("\",Count_table[[#This Row],[Column1]])-1)</f>
        <v>Cessna Aircraft Company</v>
      </c>
      <c r="E166" s="1" t="str">
        <f>RIGHT(Count_table[[#This Row],[Column1]],LEN(Count_table[[#This Row],[Column1]])-SEARCH("\",Count_table[[#This Row],[Column1]]))</f>
        <v>150L</v>
      </c>
      <c r="F166" s="1" t="str">
        <f>INDEX(Sheet1!A:D,MATCH(Count_table[[#This Row],[Make]],Sheet1!D:D,0),1)</f>
        <v>Cessna</v>
      </c>
      <c r="G166" s="1" t="str">
        <f ca="1">IF(OR(Count_table[[#This Row],[STC Number]]&lt;&gt;OFFSET(Count_table[[#This Row],[STC Number]],-1,0),Count_table[[#This Row],[Fixed Make]]&lt;&gt;OFFSET(Count_table[[#This Row],[Fixed Make]],-1,0)),Count_table[[#This Row],[Fixed Make]],"")</f>
        <v/>
      </c>
      <c r="H166" s="1" t="str">
        <f ca="1">IF(LEN(Count_table[[#This Row],[First]])=0,OFFSET(Count_table[[#This Row],[Range]],-1,0),"E"&amp;ROW(Count_table[[#This Row],[First]])&amp;":E"&amp;COUNTIFS(Count_table[[#All],[STC Number]],Count_table[[#This Row],[STC Number]],Count_table[[#All],[Fixed Make]],Count_table[[#This Row],[First]])+ROW(Count_table[[#This Row],[First]])-1)</f>
        <v>E153:E390</v>
      </c>
      <c r="I166" s="1" t="str">
        <f ca="1">IF(LEN(Count_table[[#This Row],[First]])&lt;&gt;0,Count_table[[#This Row],[First]]&amp;": "&amp;_xlfn.TEXTJOIN(", ",TRUE,INDIRECT(Count_table[[#This Row],[Range]])),"")</f>
        <v/>
      </c>
      <c r="J1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7" spans="1:10" x14ac:dyDescent="0.25">
      <c r="A167" s="1" t="s">
        <v>20</v>
      </c>
      <c r="B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Company\150M</v>
      </c>
      <c r="C167" s="1" t="s">
        <v>575</v>
      </c>
      <c r="D167" s="1" t="str">
        <f>LEFT(Count_table[[#This Row],[Column1]],SEARCH("\",Count_table[[#This Row],[Column1]])-1)</f>
        <v>Cessna Aircraft Company</v>
      </c>
      <c r="E167" s="1" t="str">
        <f>RIGHT(Count_table[[#This Row],[Column1]],LEN(Count_table[[#This Row],[Column1]])-SEARCH("\",Count_table[[#This Row],[Column1]]))</f>
        <v>150M</v>
      </c>
      <c r="F167" s="1" t="str">
        <f>INDEX(Sheet1!A:D,MATCH(Count_table[[#This Row],[Make]],Sheet1!D:D,0),1)</f>
        <v>Cessna</v>
      </c>
      <c r="G167" s="1" t="str">
        <f ca="1">IF(OR(Count_table[[#This Row],[STC Number]]&lt;&gt;OFFSET(Count_table[[#This Row],[STC Number]],-1,0),Count_table[[#This Row],[Fixed Make]]&lt;&gt;OFFSET(Count_table[[#This Row],[Fixed Make]],-1,0)),Count_table[[#This Row],[Fixed Make]],"")</f>
        <v/>
      </c>
      <c r="H167" s="1" t="str">
        <f ca="1">IF(LEN(Count_table[[#This Row],[First]])=0,OFFSET(Count_table[[#This Row],[Range]],-1,0),"E"&amp;ROW(Count_table[[#This Row],[First]])&amp;":E"&amp;COUNTIFS(Count_table[[#All],[STC Number]],Count_table[[#This Row],[STC Number]],Count_table[[#All],[Fixed Make]],Count_table[[#This Row],[First]])+ROW(Count_table[[#This Row],[First]])-1)</f>
        <v>E153:E390</v>
      </c>
      <c r="I167" s="1" t="str">
        <f ca="1">IF(LEN(Count_table[[#This Row],[First]])&lt;&gt;0,Count_table[[#This Row],[First]]&amp;": "&amp;_xlfn.TEXTJOIN(", ",TRUE,INDIRECT(Count_table[[#This Row],[Range]])),"")</f>
        <v/>
      </c>
      <c r="J1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8" spans="1:10" x14ac:dyDescent="0.25">
      <c r="A168" s="1" t="s">
        <v>20</v>
      </c>
      <c r="B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Company\152</v>
      </c>
      <c r="C168" s="1" t="s">
        <v>576</v>
      </c>
      <c r="D168" s="1" t="str">
        <f>LEFT(Count_table[[#This Row],[Column1]],SEARCH("\",Count_table[[#This Row],[Column1]])-1)</f>
        <v>Cessna Aircraft Company</v>
      </c>
      <c r="E168" s="1" t="str">
        <f>RIGHT(Count_table[[#This Row],[Column1]],LEN(Count_table[[#This Row],[Column1]])-SEARCH("\",Count_table[[#This Row],[Column1]]))</f>
        <v>152</v>
      </c>
      <c r="F168" s="1" t="str">
        <f>INDEX(Sheet1!A:D,MATCH(Count_table[[#This Row],[Make]],Sheet1!D:D,0),1)</f>
        <v>Cessna</v>
      </c>
      <c r="G168" s="1" t="str">
        <f ca="1">IF(OR(Count_table[[#This Row],[STC Number]]&lt;&gt;OFFSET(Count_table[[#This Row],[STC Number]],-1,0),Count_table[[#This Row],[Fixed Make]]&lt;&gt;OFFSET(Count_table[[#This Row],[Fixed Make]],-1,0)),Count_table[[#This Row],[Fixed Make]],"")</f>
        <v/>
      </c>
      <c r="H168" s="1" t="str">
        <f ca="1">IF(LEN(Count_table[[#This Row],[First]])=0,OFFSET(Count_table[[#This Row],[Range]],-1,0),"E"&amp;ROW(Count_table[[#This Row],[First]])&amp;":E"&amp;COUNTIFS(Count_table[[#All],[STC Number]],Count_table[[#This Row],[STC Number]],Count_table[[#All],[Fixed Make]],Count_table[[#This Row],[First]])+ROW(Count_table[[#This Row],[First]])-1)</f>
        <v>E153:E390</v>
      </c>
      <c r="I168" s="1" t="str">
        <f ca="1">IF(LEN(Count_table[[#This Row],[First]])&lt;&gt;0,Count_table[[#This Row],[First]]&amp;": "&amp;_xlfn.TEXTJOIN(", ",TRUE,INDIRECT(Count_table[[#This Row],[Range]])),"")</f>
        <v/>
      </c>
      <c r="J1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69" spans="1:10" x14ac:dyDescent="0.25">
      <c r="A169" s="1" t="s">
        <v>20</v>
      </c>
      <c r="B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v>
      </c>
      <c r="C169" s="1" t="s">
        <v>577</v>
      </c>
      <c r="D169" s="1" t="str">
        <f>LEFT(Count_table[[#This Row],[Column1]],SEARCH("\",Count_table[[#This Row],[Column1]])-1)</f>
        <v>Cessna Aircraft Company</v>
      </c>
      <c r="E169" s="1" t="str">
        <f>RIGHT(Count_table[[#This Row],[Column1]],LEN(Count_table[[#This Row],[Column1]])-SEARCH("\",Count_table[[#This Row],[Column1]]))</f>
        <v>170</v>
      </c>
      <c r="F169" s="1" t="str">
        <f>INDEX(Sheet1!A:D,MATCH(Count_table[[#This Row],[Make]],Sheet1!D:D,0),1)</f>
        <v>Cessna</v>
      </c>
      <c r="G169" s="1" t="str">
        <f ca="1">IF(OR(Count_table[[#This Row],[STC Number]]&lt;&gt;OFFSET(Count_table[[#This Row],[STC Number]],-1,0),Count_table[[#This Row],[Fixed Make]]&lt;&gt;OFFSET(Count_table[[#This Row],[Fixed Make]],-1,0)),Count_table[[#This Row],[Fixed Make]],"")</f>
        <v/>
      </c>
      <c r="H169" s="1" t="str">
        <f ca="1">IF(LEN(Count_table[[#This Row],[First]])=0,OFFSET(Count_table[[#This Row],[Range]],-1,0),"E"&amp;ROW(Count_table[[#This Row],[First]])&amp;":E"&amp;COUNTIFS(Count_table[[#All],[STC Number]],Count_table[[#This Row],[STC Number]],Count_table[[#All],[Fixed Make]],Count_table[[#This Row],[First]])+ROW(Count_table[[#This Row],[First]])-1)</f>
        <v>E153:E390</v>
      </c>
      <c r="I169" s="1" t="str">
        <f ca="1">IF(LEN(Count_table[[#This Row],[First]])&lt;&gt;0,Count_table[[#This Row],[First]]&amp;": "&amp;_xlfn.TEXTJOIN(", ",TRUE,INDIRECT(Count_table[[#This Row],[Range]])),"")</f>
        <v/>
      </c>
      <c r="J1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0" spans="1:10" x14ac:dyDescent="0.25">
      <c r="A170" s="1" t="s">
        <v>20</v>
      </c>
      <c r="B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CessnaAircraft Company\170A</v>
      </c>
      <c r="C170" s="1" t="s">
        <v>578</v>
      </c>
      <c r="D170" s="1" t="str">
        <f>LEFT(Count_table[[#This Row],[Column1]],SEARCH("\",Count_table[[#This Row],[Column1]])-1)</f>
        <v>CessnaAircraft Company</v>
      </c>
      <c r="E170" s="1" t="str">
        <f>RIGHT(Count_table[[#This Row],[Column1]],LEN(Count_table[[#This Row],[Column1]])-SEARCH("\",Count_table[[#This Row],[Column1]]))</f>
        <v>170A</v>
      </c>
      <c r="F170" s="1" t="str">
        <f>INDEX(Sheet1!A:D,MATCH(Count_table[[#This Row],[Make]],Sheet1!D:D,0),1)</f>
        <v>Cessna</v>
      </c>
      <c r="G170" s="1" t="str">
        <f ca="1">IF(OR(Count_table[[#This Row],[STC Number]]&lt;&gt;OFFSET(Count_table[[#This Row],[STC Number]],-1,0),Count_table[[#This Row],[Fixed Make]]&lt;&gt;OFFSET(Count_table[[#This Row],[Fixed Make]],-1,0)),Count_table[[#This Row],[Fixed Make]],"")</f>
        <v/>
      </c>
      <c r="H170" s="1" t="str">
        <f ca="1">IF(LEN(Count_table[[#This Row],[First]])=0,OFFSET(Count_table[[#This Row],[Range]],-1,0),"E"&amp;ROW(Count_table[[#This Row],[First]])&amp;":E"&amp;COUNTIFS(Count_table[[#All],[STC Number]],Count_table[[#This Row],[STC Number]],Count_table[[#All],[Fixed Make]],Count_table[[#This Row],[First]])+ROW(Count_table[[#This Row],[First]])-1)</f>
        <v>E153:E390</v>
      </c>
      <c r="I170" s="1" t="str">
        <f ca="1">IF(LEN(Count_table[[#This Row],[First]])&lt;&gt;0,Count_table[[#This Row],[First]]&amp;": "&amp;_xlfn.TEXTJOIN(", ",TRUE,INDIRECT(Count_table[[#This Row],[Range]])),"")</f>
        <v/>
      </c>
      <c r="J1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1" spans="1:10" x14ac:dyDescent="0.25">
      <c r="A171" s="1" t="s">
        <v>20</v>
      </c>
      <c r="B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Company\170B</v>
      </c>
      <c r="C171" s="1" t="s">
        <v>579</v>
      </c>
      <c r="D171" s="1" t="str">
        <f>LEFT(Count_table[[#This Row],[Column1]],SEARCH("\",Count_table[[#This Row],[Column1]])-1)</f>
        <v>Cessna Aircraft Company</v>
      </c>
      <c r="E171" s="1" t="str">
        <f>RIGHT(Count_table[[#This Row],[Column1]],LEN(Count_table[[#This Row],[Column1]])-SEARCH("\",Count_table[[#This Row],[Column1]]))</f>
        <v>170B</v>
      </c>
      <c r="F171" s="1" t="str">
        <f>INDEX(Sheet1!A:D,MATCH(Count_table[[#This Row],[Make]],Sheet1!D:D,0),1)</f>
        <v>Cessna</v>
      </c>
      <c r="G171" s="1" t="str">
        <f ca="1">IF(OR(Count_table[[#This Row],[STC Number]]&lt;&gt;OFFSET(Count_table[[#This Row],[STC Number]],-1,0),Count_table[[#This Row],[Fixed Make]]&lt;&gt;OFFSET(Count_table[[#This Row],[Fixed Make]],-1,0)),Count_table[[#This Row],[Fixed Make]],"")</f>
        <v/>
      </c>
      <c r="H171" s="1" t="str">
        <f ca="1">IF(LEN(Count_table[[#This Row],[First]])=0,OFFSET(Count_table[[#This Row],[Range]],-1,0),"E"&amp;ROW(Count_table[[#This Row],[First]])&amp;":E"&amp;COUNTIFS(Count_table[[#All],[STC Number]],Count_table[[#This Row],[STC Number]],Count_table[[#All],[Fixed Make]],Count_table[[#This Row],[First]])+ROW(Count_table[[#This Row],[First]])-1)</f>
        <v>E153:E390</v>
      </c>
      <c r="I171" s="1" t="str">
        <f ca="1">IF(LEN(Count_table[[#This Row],[First]])&lt;&gt;0,Count_table[[#This Row],[First]]&amp;": "&amp;_xlfn.TEXTJOIN(", ",TRUE,INDIRECT(Count_table[[#This Row],[Range]])),"")</f>
        <v/>
      </c>
      <c r="J1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2" spans="1:10" x14ac:dyDescent="0.25">
      <c r="A172" s="1" t="s">
        <v>20</v>
      </c>
      <c r="B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v>
      </c>
      <c r="C172" s="1" t="s">
        <v>580</v>
      </c>
      <c r="D172" s="1" t="str">
        <f>LEFT(Count_table[[#This Row],[Column1]],SEARCH("\",Count_table[[#This Row],[Column1]])-1)</f>
        <v>Cessna Aircraft Company</v>
      </c>
      <c r="E172" s="1" t="str">
        <f>RIGHT(Count_table[[#This Row],[Column1]],LEN(Count_table[[#This Row],[Column1]])-SEARCH("\",Count_table[[#This Row],[Column1]]))</f>
        <v>172</v>
      </c>
      <c r="F172" s="1" t="str">
        <f>INDEX(Sheet1!A:D,MATCH(Count_table[[#This Row],[Make]],Sheet1!D:D,0),1)</f>
        <v>Cessna</v>
      </c>
      <c r="G172" s="1" t="str">
        <f ca="1">IF(OR(Count_table[[#This Row],[STC Number]]&lt;&gt;OFFSET(Count_table[[#This Row],[STC Number]],-1,0),Count_table[[#This Row],[Fixed Make]]&lt;&gt;OFFSET(Count_table[[#This Row],[Fixed Make]],-1,0)),Count_table[[#This Row],[Fixed Make]],"")</f>
        <v/>
      </c>
      <c r="H172" s="1" t="str">
        <f ca="1">IF(LEN(Count_table[[#This Row],[First]])=0,OFFSET(Count_table[[#This Row],[Range]],-1,0),"E"&amp;ROW(Count_table[[#This Row],[First]])&amp;":E"&amp;COUNTIFS(Count_table[[#All],[STC Number]],Count_table[[#This Row],[STC Number]],Count_table[[#All],[Fixed Make]],Count_table[[#This Row],[First]])+ROW(Count_table[[#This Row],[First]])-1)</f>
        <v>E153:E390</v>
      </c>
      <c r="I172" s="1" t="str">
        <f ca="1">IF(LEN(Count_table[[#This Row],[First]])&lt;&gt;0,Count_table[[#This Row],[First]]&amp;": "&amp;_xlfn.TEXTJOIN(", ",TRUE,INDIRECT(Count_table[[#This Row],[Range]])),"")</f>
        <v/>
      </c>
      <c r="J1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3" spans="1:10" x14ac:dyDescent="0.25">
      <c r="A173" s="1" t="s">
        <v>20</v>
      </c>
      <c r="B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Company\172A</v>
      </c>
      <c r="C173" s="1" t="s">
        <v>581</v>
      </c>
      <c r="D173" s="1" t="str">
        <f>LEFT(Count_table[[#This Row],[Column1]],SEARCH("\",Count_table[[#This Row],[Column1]])-1)</f>
        <v>Cessna Aircraft Company</v>
      </c>
      <c r="E173" s="1" t="str">
        <f>RIGHT(Count_table[[#This Row],[Column1]],LEN(Count_table[[#This Row],[Column1]])-SEARCH("\",Count_table[[#This Row],[Column1]]))</f>
        <v>172A</v>
      </c>
      <c r="F173" s="1" t="str">
        <f>INDEX(Sheet1!A:D,MATCH(Count_table[[#This Row],[Make]],Sheet1!D:D,0),1)</f>
        <v>Cessna</v>
      </c>
      <c r="G173" s="1" t="str">
        <f ca="1">IF(OR(Count_table[[#This Row],[STC Number]]&lt;&gt;OFFSET(Count_table[[#This Row],[STC Number]],-1,0),Count_table[[#This Row],[Fixed Make]]&lt;&gt;OFFSET(Count_table[[#This Row],[Fixed Make]],-1,0)),Count_table[[#This Row],[Fixed Make]],"")</f>
        <v/>
      </c>
      <c r="H173" s="1" t="str">
        <f ca="1">IF(LEN(Count_table[[#This Row],[First]])=0,OFFSET(Count_table[[#This Row],[Range]],-1,0),"E"&amp;ROW(Count_table[[#This Row],[First]])&amp;":E"&amp;COUNTIFS(Count_table[[#All],[STC Number]],Count_table[[#This Row],[STC Number]],Count_table[[#All],[Fixed Make]],Count_table[[#This Row],[First]])+ROW(Count_table[[#This Row],[First]])-1)</f>
        <v>E153:E390</v>
      </c>
      <c r="I173" s="1" t="str">
        <f ca="1">IF(LEN(Count_table[[#This Row],[First]])&lt;&gt;0,Count_table[[#This Row],[First]]&amp;": "&amp;_xlfn.TEXTJOIN(", ",TRUE,INDIRECT(Count_table[[#This Row],[Range]])),"")</f>
        <v/>
      </c>
      <c r="J1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4" spans="1:10" x14ac:dyDescent="0.25">
      <c r="A174" s="1" t="s">
        <v>20</v>
      </c>
      <c r="B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Company\172B</v>
      </c>
      <c r="C174" s="1" t="s">
        <v>582</v>
      </c>
      <c r="D174" s="1" t="str">
        <f>LEFT(Count_table[[#This Row],[Column1]],SEARCH("\",Count_table[[#This Row],[Column1]])-1)</f>
        <v>Cessna Aircraft Company</v>
      </c>
      <c r="E174" s="1" t="str">
        <f>RIGHT(Count_table[[#This Row],[Column1]],LEN(Count_table[[#This Row],[Column1]])-SEARCH("\",Count_table[[#This Row],[Column1]]))</f>
        <v>172B</v>
      </c>
      <c r="F174" s="1" t="str">
        <f>INDEX(Sheet1!A:D,MATCH(Count_table[[#This Row],[Make]],Sheet1!D:D,0),1)</f>
        <v>Cessna</v>
      </c>
      <c r="G174" s="1" t="str">
        <f ca="1">IF(OR(Count_table[[#This Row],[STC Number]]&lt;&gt;OFFSET(Count_table[[#This Row],[STC Number]],-1,0),Count_table[[#This Row],[Fixed Make]]&lt;&gt;OFFSET(Count_table[[#This Row],[Fixed Make]],-1,0)),Count_table[[#This Row],[Fixed Make]],"")</f>
        <v/>
      </c>
      <c r="H174" s="1" t="str">
        <f ca="1">IF(LEN(Count_table[[#This Row],[First]])=0,OFFSET(Count_table[[#This Row],[Range]],-1,0),"E"&amp;ROW(Count_table[[#This Row],[First]])&amp;":E"&amp;COUNTIFS(Count_table[[#All],[STC Number]],Count_table[[#This Row],[STC Number]],Count_table[[#All],[Fixed Make]],Count_table[[#This Row],[First]])+ROW(Count_table[[#This Row],[First]])-1)</f>
        <v>E153:E390</v>
      </c>
      <c r="I174" s="1" t="str">
        <f ca="1">IF(LEN(Count_table[[#This Row],[First]])&lt;&gt;0,Count_table[[#This Row],[First]]&amp;": "&amp;_xlfn.TEXTJOIN(", ",TRUE,INDIRECT(Count_table[[#This Row],[Range]])),"")</f>
        <v/>
      </c>
      <c r="J1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5" spans="1:10" x14ac:dyDescent="0.25">
      <c r="A175" s="1" t="s">
        <v>20</v>
      </c>
      <c r="B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Company\172C</v>
      </c>
      <c r="C175" s="1" t="s">
        <v>583</v>
      </c>
      <c r="D175" s="1" t="str">
        <f>LEFT(Count_table[[#This Row],[Column1]],SEARCH("\",Count_table[[#This Row],[Column1]])-1)</f>
        <v>Cessna Aircraft Company</v>
      </c>
      <c r="E175" s="1" t="str">
        <f>RIGHT(Count_table[[#This Row],[Column1]],LEN(Count_table[[#This Row],[Column1]])-SEARCH("\",Count_table[[#This Row],[Column1]]))</f>
        <v>172C</v>
      </c>
      <c r="F175" s="1" t="str">
        <f>INDEX(Sheet1!A:D,MATCH(Count_table[[#This Row],[Make]],Sheet1!D:D,0),1)</f>
        <v>Cessna</v>
      </c>
      <c r="G175" s="1" t="str">
        <f ca="1">IF(OR(Count_table[[#This Row],[STC Number]]&lt;&gt;OFFSET(Count_table[[#This Row],[STC Number]],-1,0),Count_table[[#This Row],[Fixed Make]]&lt;&gt;OFFSET(Count_table[[#This Row],[Fixed Make]],-1,0)),Count_table[[#This Row],[Fixed Make]],"")</f>
        <v/>
      </c>
      <c r="H175" s="1" t="str">
        <f ca="1">IF(LEN(Count_table[[#This Row],[First]])=0,OFFSET(Count_table[[#This Row],[Range]],-1,0),"E"&amp;ROW(Count_table[[#This Row],[First]])&amp;":E"&amp;COUNTIFS(Count_table[[#All],[STC Number]],Count_table[[#This Row],[STC Number]],Count_table[[#All],[Fixed Make]],Count_table[[#This Row],[First]])+ROW(Count_table[[#This Row],[First]])-1)</f>
        <v>E153:E390</v>
      </c>
      <c r="I175" s="1" t="str">
        <f ca="1">IF(LEN(Count_table[[#This Row],[First]])&lt;&gt;0,Count_table[[#This Row],[First]]&amp;": "&amp;_xlfn.TEXTJOIN(", ",TRUE,INDIRECT(Count_table[[#This Row],[Range]])),"")</f>
        <v/>
      </c>
      <c r="J1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6" spans="1:10" x14ac:dyDescent="0.25">
      <c r="A176" s="1" t="s">
        <v>20</v>
      </c>
      <c r="B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Company\172D</v>
      </c>
      <c r="C176" s="1" t="s">
        <v>584</v>
      </c>
      <c r="D176" s="1" t="str">
        <f>LEFT(Count_table[[#This Row],[Column1]],SEARCH("\",Count_table[[#This Row],[Column1]])-1)</f>
        <v>Cessna Aircraft Company</v>
      </c>
      <c r="E176" s="1" t="str">
        <f>RIGHT(Count_table[[#This Row],[Column1]],LEN(Count_table[[#This Row],[Column1]])-SEARCH("\",Count_table[[#This Row],[Column1]]))</f>
        <v>172D</v>
      </c>
      <c r="F176" s="1" t="str">
        <f>INDEX(Sheet1!A:D,MATCH(Count_table[[#This Row],[Make]],Sheet1!D:D,0),1)</f>
        <v>Cessna</v>
      </c>
      <c r="G176" s="1" t="str">
        <f ca="1">IF(OR(Count_table[[#This Row],[STC Number]]&lt;&gt;OFFSET(Count_table[[#This Row],[STC Number]],-1,0),Count_table[[#This Row],[Fixed Make]]&lt;&gt;OFFSET(Count_table[[#This Row],[Fixed Make]],-1,0)),Count_table[[#This Row],[Fixed Make]],"")</f>
        <v/>
      </c>
      <c r="H176" s="1" t="str">
        <f ca="1">IF(LEN(Count_table[[#This Row],[First]])=0,OFFSET(Count_table[[#This Row],[Range]],-1,0),"E"&amp;ROW(Count_table[[#This Row],[First]])&amp;":E"&amp;COUNTIFS(Count_table[[#All],[STC Number]],Count_table[[#This Row],[STC Number]],Count_table[[#All],[Fixed Make]],Count_table[[#This Row],[First]])+ROW(Count_table[[#This Row],[First]])-1)</f>
        <v>E153:E390</v>
      </c>
      <c r="I176" s="1" t="str">
        <f ca="1">IF(LEN(Count_table[[#This Row],[First]])&lt;&gt;0,Count_table[[#This Row],[First]]&amp;": "&amp;_xlfn.TEXTJOIN(", ",TRUE,INDIRECT(Count_table[[#This Row],[Range]])),"")</f>
        <v/>
      </c>
      <c r="J1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7" spans="1:10" x14ac:dyDescent="0.25">
      <c r="A177" s="1" t="s">
        <v>20</v>
      </c>
      <c r="B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Company\172E</v>
      </c>
      <c r="C177" s="1" t="s">
        <v>585</v>
      </c>
      <c r="D177" s="1" t="str">
        <f>LEFT(Count_table[[#This Row],[Column1]],SEARCH("\",Count_table[[#This Row],[Column1]])-1)</f>
        <v>Cessna Aircraft Company</v>
      </c>
      <c r="E177" s="1" t="str">
        <f>RIGHT(Count_table[[#This Row],[Column1]],LEN(Count_table[[#This Row],[Column1]])-SEARCH("\",Count_table[[#This Row],[Column1]]))</f>
        <v>172E</v>
      </c>
      <c r="F177" s="1" t="str">
        <f>INDEX(Sheet1!A:D,MATCH(Count_table[[#This Row],[Make]],Sheet1!D:D,0),1)</f>
        <v>Cessna</v>
      </c>
      <c r="G177" s="1" t="str">
        <f ca="1">IF(OR(Count_table[[#This Row],[STC Number]]&lt;&gt;OFFSET(Count_table[[#This Row],[STC Number]],-1,0),Count_table[[#This Row],[Fixed Make]]&lt;&gt;OFFSET(Count_table[[#This Row],[Fixed Make]],-1,0)),Count_table[[#This Row],[Fixed Make]],"")</f>
        <v/>
      </c>
      <c r="H177" s="1" t="str">
        <f ca="1">IF(LEN(Count_table[[#This Row],[First]])=0,OFFSET(Count_table[[#This Row],[Range]],-1,0),"E"&amp;ROW(Count_table[[#This Row],[First]])&amp;":E"&amp;COUNTIFS(Count_table[[#All],[STC Number]],Count_table[[#This Row],[STC Number]],Count_table[[#All],[Fixed Make]],Count_table[[#This Row],[First]])+ROW(Count_table[[#This Row],[First]])-1)</f>
        <v>E153:E390</v>
      </c>
      <c r="I177" s="1" t="str">
        <f ca="1">IF(LEN(Count_table[[#This Row],[First]])&lt;&gt;0,Count_table[[#This Row],[First]]&amp;": "&amp;_xlfn.TEXTJOIN(", ",TRUE,INDIRECT(Count_table[[#This Row],[Range]])),"")</f>
        <v/>
      </c>
      <c r="J1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8" spans="1:10" x14ac:dyDescent="0.25">
      <c r="A178" s="1" t="s">
        <v>20</v>
      </c>
      <c r="B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Company\172F (USAF T-41A)</v>
      </c>
      <c r="C178" s="1" t="s">
        <v>586</v>
      </c>
      <c r="D178" s="1" t="str">
        <f>LEFT(Count_table[[#This Row],[Column1]],SEARCH("\",Count_table[[#This Row],[Column1]])-1)</f>
        <v>Cessna Aircraft Company</v>
      </c>
      <c r="E178" s="1" t="str">
        <f>RIGHT(Count_table[[#This Row],[Column1]],LEN(Count_table[[#This Row],[Column1]])-SEARCH("\",Count_table[[#This Row],[Column1]]))</f>
        <v>172F (USAF T-41A)</v>
      </c>
      <c r="F178" s="1" t="str">
        <f>INDEX(Sheet1!A:D,MATCH(Count_table[[#This Row],[Make]],Sheet1!D:D,0),1)</f>
        <v>Cessna</v>
      </c>
      <c r="G178" s="1" t="str">
        <f ca="1">IF(OR(Count_table[[#This Row],[STC Number]]&lt;&gt;OFFSET(Count_table[[#This Row],[STC Number]],-1,0),Count_table[[#This Row],[Fixed Make]]&lt;&gt;OFFSET(Count_table[[#This Row],[Fixed Make]],-1,0)),Count_table[[#This Row],[Fixed Make]],"")</f>
        <v/>
      </c>
      <c r="H178" s="1" t="str">
        <f ca="1">IF(LEN(Count_table[[#This Row],[First]])=0,OFFSET(Count_table[[#This Row],[Range]],-1,0),"E"&amp;ROW(Count_table[[#This Row],[First]])&amp;":E"&amp;COUNTIFS(Count_table[[#All],[STC Number]],Count_table[[#This Row],[STC Number]],Count_table[[#All],[Fixed Make]],Count_table[[#This Row],[First]])+ROW(Count_table[[#This Row],[First]])-1)</f>
        <v>E153:E390</v>
      </c>
      <c r="I178" s="1" t="str">
        <f ca="1">IF(LEN(Count_table[[#This Row],[First]])&lt;&gt;0,Count_table[[#This Row],[First]]&amp;": "&amp;_xlfn.TEXTJOIN(", ",TRUE,INDIRECT(Count_table[[#This Row],[Range]])),"")</f>
        <v/>
      </c>
      <c r="J1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79" spans="1:10" x14ac:dyDescent="0.25">
      <c r="A179" s="1" t="s">
        <v>20</v>
      </c>
      <c r="B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Company\172G</v>
      </c>
      <c r="C179" s="1" t="s">
        <v>587</v>
      </c>
      <c r="D179" s="1" t="str">
        <f>LEFT(Count_table[[#This Row],[Column1]],SEARCH("\",Count_table[[#This Row],[Column1]])-1)</f>
        <v>Cessna Aircraft Company</v>
      </c>
      <c r="E179" s="1" t="str">
        <f>RIGHT(Count_table[[#This Row],[Column1]],LEN(Count_table[[#This Row],[Column1]])-SEARCH("\",Count_table[[#This Row],[Column1]]))</f>
        <v>172G</v>
      </c>
      <c r="F179" s="1" t="str">
        <f>INDEX(Sheet1!A:D,MATCH(Count_table[[#This Row],[Make]],Sheet1!D:D,0),1)</f>
        <v>Cessna</v>
      </c>
      <c r="G179" s="1" t="str">
        <f ca="1">IF(OR(Count_table[[#This Row],[STC Number]]&lt;&gt;OFFSET(Count_table[[#This Row],[STC Number]],-1,0),Count_table[[#This Row],[Fixed Make]]&lt;&gt;OFFSET(Count_table[[#This Row],[Fixed Make]],-1,0)),Count_table[[#This Row],[Fixed Make]],"")</f>
        <v/>
      </c>
      <c r="H179" s="1" t="str">
        <f ca="1">IF(LEN(Count_table[[#This Row],[First]])=0,OFFSET(Count_table[[#This Row],[Range]],-1,0),"E"&amp;ROW(Count_table[[#This Row],[First]])&amp;":E"&amp;COUNTIFS(Count_table[[#All],[STC Number]],Count_table[[#This Row],[STC Number]],Count_table[[#All],[Fixed Make]],Count_table[[#This Row],[First]])+ROW(Count_table[[#This Row],[First]])-1)</f>
        <v>E153:E390</v>
      </c>
      <c r="I179" s="1" t="str">
        <f ca="1">IF(LEN(Count_table[[#This Row],[First]])&lt;&gt;0,Count_table[[#This Row],[First]]&amp;": "&amp;_xlfn.TEXTJOIN(", ",TRUE,INDIRECT(Count_table[[#This Row],[Range]])),"")</f>
        <v/>
      </c>
      <c r="J1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0" spans="1:10" x14ac:dyDescent="0.25">
      <c r="A180" s="1" t="s">
        <v>20</v>
      </c>
      <c r="B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Company\172H (USAF T-41A)</v>
      </c>
      <c r="C180" s="1" t="s">
        <v>588</v>
      </c>
      <c r="D180" s="1" t="str">
        <f>LEFT(Count_table[[#This Row],[Column1]],SEARCH("\",Count_table[[#This Row],[Column1]])-1)</f>
        <v>Cessna Aircraft Company</v>
      </c>
      <c r="E180" s="1" t="str">
        <f>RIGHT(Count_table[[#This Row],[Column1]],LEN(Count_table[[#This Row],[Column1]])-SEARCH("\",Count_table[[#This Row],[Column1]]))</f>
        <v>172H (USAF T-41A)</v>
      </c>
      <c r="F180" s="1" t="str">
        <f>INDEX(Sheet1!A:D,MATCH(Count_table[[#This Row],[Make]],Sheet1!D:D,0),1)</f>
        <v>Cessna</v>
      </c>
      <c r="G180" s="1" t="str">
        <f ca="1">IF(OR(Count_table[[#This Row],[STC Number]]&lt;&gt;OFFSET(Count_table[[#This Row],[STC Number]],-1,0),Count_table[[#This Row],[Fixed Make]]&lt;&gt;OFFSET(Count_table[[#This Row],[Fixed Make]],-1,0)),Count_table[[#This Row],[Fixed Make]],"")</f>
        <v/>
      </c>
      <c r="H180" s="1" t="str">
        <f ca="1">IF(LEN(Count_table[[#This Row],[First]])=0,OFFSET(Count_table[[#This Row],[Range]],-1,0),"E"&amp;ROW(Count_table[[#This Row],[First]])&amp;":E"&amp;COUNTIFS(Count_table[[#All],[STC Number]],Count_table[[#This Row],[STC Number]],Count_table[[#All],[Fixed Make]],Count_table[[#This Row],[First]])+ROW(Count_table[[#This Row],[First]])-1)</f>
        <v>E153:E390</v>
      </c>
      <c r="I180" s="1" t="str">
        <f ca="1">IF(LEN(Count_table[[#This Row],[First]])&lt;&gt;0,Count_table[[#This Row],[First]]&amp;": "&amp;_xlfn.TEXTJOIN(", ",TRUE,INDIRECT(Count_table[[#This Row],[Range]])),"")</f>
        <v/>
      </c>
      <c r="J1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1" spans="1:10" x14ac:dyDescent="0.25">
      <c r="A181" s="1" t="s">
        <v>20</v>
      </c>
      <c r="B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Company\172I</v>
      </c>
      <c r="C181" s="1" t="s">
        <v>589</v>
      </c>
      <c r="D181" s="1" t="str">
        <f>LEFT(Count_table[[#This Row],[Column1]],SEARCH("\",Count_table[[#This Row],[Column1]])-1)</f>
        <v>Cessna Aircraft Company</v>
      </c>
      <c r="E181" s="1" t="str">
        <f>RIGHT(Count_table[[#This Row],[Column1]],LEN(Count_table[[#This Row],[Column1]])-SEARCH("\",Count_table[[#This Row],[Column1]]))</f>
        <v>172I</v>
      </c>
      <c r="F181" s="1" t="str">
        <f>INDEX(Sheet1!A:D,MATCH(Count_table[[#This Row],[Make]],Sheet1!D:D,0),1)</f>
        <v>Cessna</v>
      </c>
      <c r="G181" s="1" t="str">
        <f ca="1">IF(OR(Count_table[[#This Row],[STC Number]]&lt;&gt;OFFSET(Count_table[[#This Row],[STC Number]],-1,0),Count_table[[#This Row],[Fixed Make]]&lt;&gt;OFFSET(Count_table[[#This Row],[Fixed Make]],-1,0)),Count_table[[#This Row],[Fixed Make]],"")</f>
        <v/>
      </c>
      <c r="H181" s="1" t="str">
        <f ca="1">IF(LEN(Count_table[[#This Row],[First]])=0,OFFSET(Count_table[[#This Row],[Range]],-1,0),"E"&amp;ROW(Count_table[[#This Row],[First]])&amp;":E"&amp;COUNTIFS(Count_table[[#All],[STC Number]],Count_table[[#This Row],[STC Number]],Count_table[[#All],[Fixed Make]],Count_table[[#This Row],[First]])+ROW(Count_table[[#This Row],[First]])-1)</f>
        <v>E153:E390</v>
      </c>
      <c r="I181" s="1" t="str">
        <f ca="1">IF(LEN(Count_table[[#This Row],[First]])&lt;&gt;0,Count_table[[#This Row],[First]]&amp;": "&amp;_xlfn.TEXTJOIN(", ",TRUE,INDIRECT(Count_table[[#This Row],[Range]])),"")</f>
        <v/>
      </c>
      <c r="J1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2" spans="1:10" x14ac:dyDescent="0.25">
      <c r="A182" s="1" t="s">
        <v>20</v>
      </c>
      <c r="B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Company\172K</v>
      </c>
      <c r="C182" s="1" t="s">
        <v>590</v>
      </c>
      <c r="D182" s="1" t="str">
        <f>LEFT(Count_table[[#This Row],[Column1]],SEARCH("\",Count_table[[#This Row],[Column1]])-1)</f>
        <v>Cessna Aircraft Company</v>
      </c>
      <c r="E182" s="1" t="str">
        <f>RIGHT(Count_table[[#This Row],[Column1]],LEN(Count_table[[#This Row],[Column1]])-SEARCH("\",Count_table[[#This Row],[Column1]]))</f>
        <v>172K</v>
      </c>
      <c r="F182" s="1" t="str">
        <f>INDEX(Sheet1!A:D,MATCH(Count_table[[#This Row],[Make]],Sheet1!D:D,0),1)</f>
        <v>Cessna</v>
      </c>
      <c r="G182" s="1" t="str">
        <f ca="1">IF(OR(Count_table[[#This Row],[STC Number]]&lt;&gt;OFFSET(Count_table[[#This Row],[STC Number]],-1,0),Count_table[[#This Row],[Fixed Make]]&lt;&gt;OFFSET(Count_table[[#This Row],[Fixed Make]],-1,0)),Count_table[[#This Row],[Fixed Make]],"")</f>
        <v/>
      </c>
      <c r="H182" s="1" t="str">
        <f ca="1">IF(LEN(Count_table[[#This Row],[First]])=0,OFFSET(Count_table[[#This Row],[Range]],-1,0),"E"&amp;ROW(Count_table[[#This Row],[First]])&amp;":E"&amp;COUNTIFS(Count_table[[#All],[STC Number]],Count_table[[#This Row],[STC Number]],Count_table[[#All],[Fixed Make]],Count_table[[#This Row],[First]])+ROW(Count_table[[#This Row],[First]])-1)</f>
        <v>E153:E390</v>
      </c>
      <c r="I182" s="1" t="str">
        <f ca="1">IF(LEN(Count_table[[#This Row],[First]])&lt;&gt;0,Count_table[[#This Row],[First]]&amp;": "&amp;_xlfn.TEXTJOIN(", ",TRUE,INDIRECT(Count_table[[#This Row],[Range]])),"")</f>
        <v/>
      </c>
      <c r="J1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3" spans="1:10" x14ac:dyDescent="0.25">
      <c r="A183" s="1" t="s">
        <v>20</v>
      </c>
      <c r="B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Company\172L</v>
      </c>
      <c r="C183" s="1" t="s">
        <v>591</v>
      </c>
      <c r="D183" s="1" t="str">
        <f>LEFT(Count_table[[#This Row],[Column1]],SEARCH("\",Count_table[[#This Row],[Column1]])-1)</f>
        <v>Cessna Aircraft Company</v>
      </c>
      <c r="E183" s="1" t="str">
        <f>RIGHT(Count_table[[#This Row],[Column1]],LEN(Count_table[[#This Row],[Column1]])-SEARCH("\",Count_table[[#This Row],[Column1]]))</f>
        <v>172L</v>
      </c>
      <c r="F183" s="1" t="str">
        <f>INDEX(Sheet1!A:D,MATCH(Count_table[[#This Row],[Make]],Sheet1!D:D,0),1)</f>
        <v>Cessna</v>
      </c>
      <c r="G183" s="1" t="str">
        <f ca="1">IF(OR(Count_table[[#This Row],[STC Number]]&lt;&gt;OFFSET(Count_table[[#This Row],[STC Number]],-1,0),Count_table[[#This Row],[Fixed Make]]&lt;&gt;OFFSET(Count_table[[#This Row],[Fixed Make]],-1,0)),Count_table[[#This Row],[Fixed Make]],"")</f>
        <v/>
      </c>
      <c r="H183" s="1" t="str">
        <f ca="1">IF(LEN(Count_table[[#This Row],[First]])=0,OFFSET(Count_table[[#This Row],[Range]],-1,0),"E"&amp;ROW(Count_table[[#This Row],[First]])&amp;":E"&amp;COUNTIFS(Count_table[[#All],[STC Number]],Count_table[[#This Row],[STC Number]],Count_table[[#All],[Fixed Make]],Count_table[[#This Row],[First]])+ROW(Count_table[[#This Row],[First]])-1)</f>
        <v>E153:E390</v>
      </c>
      <c r="I183" s="1" t="str">
        <f ca="1">IF(LEN(Count_table[[#This Row],[First]])&lt;&gt;0,Count_table[[#This Row],[First]]&amp;": "&amp;_xlfn.TEXTJOIN(", ",TRUE,INDIRECT(Count_table[[#This Row],[Range]])),"")</f>
        <v/>
      </c>
      <c r="J1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4" spans="1:10" x14ac:dyDescent="0.25">
      <c r="A184" s="1" t="s">
        <v>20</v>
      </c>
      <c r="B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Company\172M</v>
      </c>
      <c r="C184" s="1" t="s">
        <v>592</v>
      </c>
      <c r="D184" s="1" t="str">
        <f>LEFT(Count_table[[#This Row],[Column1]],SEARCH("\",Count_table[[#This Row],[Column1]])-1)</f>
        <v>Cessna Aircraft Company</v>
      </c>
      <c r="E184" s="1" t="str">
        <f>RIGHT(Count_table[[#This Row],[Column1]],LEN(Count_table[[#This Row],[Column1]])-SEARCH("\",Count_table[[#This Row],[Column1]]))</f>
        <v>172M</v>
      </c>
      <c r="F184" s="1" t="str">
        <f>INDEX(Sheet1!A:D,MATCH(Count_table[[#This Row],[Make]],Sheet1!D:D,0),1)</f>
        <v>Cessna</v>
      </c>
      <c r="G184" s="1" t="str">
        <f ca="1">IF(OR(Count_table[[#This Row],[STC Number]]&lt;&gt;OFFSET(Count_table[[#This Row],[STC Number]],-1,0),Count_table[[#This Row],[Fixed Make]]&lt;&gt;OFFSET(Count_table[[#This Row],[Fixed Make]],-1,0)),Count_table[[#This Row],[Fixed Make]],"")</f>
        <v/>
      </c>
      <c r="H184" s="1" t="str">
        <f ca="1">IF(LEN(Count_table[[#This Row],[First]])=0,OFFSET(Count_table[[#This Row],[Range]],-1,0),"E"&amp;ROW(Count_table[[#This Row],[First]])&amp;":E"&amp;COUNTIFS(Count_table[[#All],[STC Number]],Count_table[[#This Row],[STC Number]],Count_table[[#All],[Fixed Make]],Count_table[[#This Row],[First]])+ROW(Count_table[[#This Row],[First]])-1)</f>
        <v>E153:E390</v>
      </c>
      <c r="I184" s="1" t="str">
        <f ca="1">IF(LEN(Count_table[[#This Row],[First]])&lt;&gt;0,Count_table[[#This Row],[First]]&amp;": "&amp;_xlfn.TEXTJOIN(", ",TRUE,INDIRECT(Count_table[[#This Row],[Range]])),"")</f>
        <v/>
      </c>
      <c r="J1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5" spans="1:10" x14ac:dyDescent="0.25">
      <c r="A185" s="1" t="s">
        <v>20</v>
      </c>
      <c r="B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Company\172N</v>
      </c>
      <c r="C185" s="1" t="s">
        <v>593</v>
      </c>
      <c r="D185" s="1" t="str">
        <f>LEFT(Count_table[[#This Row],[Column1]],SEARCH("\",Count_table[[#This Row],[Column1]])-1)</f>
        <v>Cessna Aircraft Company</v>
      </c>
      <c r="E185" s="1" t="str">
        <f>RIGHT(Count_table[[#This Row],[Column1]],LEN(Count_table[[#This Row],[Column1]])-SEARCH("\",Count_table[[#This Row],[Column1]]))</f>
        <v>172N</v>
      </c>
      <c r="F185" s="1" t="str">
        <f>INDEX(Sheet1!A:D,MATCH(Count_table[[#This Row],[Make]],Sheet1!D:D,0),1)</f>
        <v>Cessna</v>
      </c>
      <c r="G185" s="1" t="str">
        <f ca="1">IF(OR(Count_table[[#This Row],[STC Number]]&lt;&gt;OFFSET(Count_table[[#This Row],[STC Number]],-1,0),Count_table[[#This Row],[Fixed Make]]&lt;&gt;OFFSET(Count_table[[#This Row],[Fixed Make]],-1,0)),Count_table[[#This Row],[Fixed Make]],"")</f>
        <v/>
      </c>
      <c r="H185" s="1" t="str">
        <f ca="1">IF(LEN(Count_table[[#This Row],[First]])=0,OFFSET(Count_table[[#This Row],[Range]],-1,0),"E"&amp;ROW(Count_table[[#This Row],[First]])&amp;":E"&amp;COUNTIFS(Count_table[[#All],[STC Number]],Count_table[[#This Row],[STC Number]],Count_table[[#All],[Fixed Make]],Count_table[[#This Row],[First]])+ROW(Count_table[[#This Row],[First]])-1)</f>
        <v>E153:E390</v>
      </c>
      <c r="I185" s="1" t="str">
        <f ca="1">IF(LEN(Count_table[[#This Row],[First]])&lt;&gt;0,Count_table[[#This Row],[First]]&amp;": "&amp;_xlfn.TEXTJOIN(", ",TRUE,INDIRECT(Count_table[[#This Row],[Range]])),"")</f>
        <v/>
      </c>
      <c r="J1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6" spans="1:10" x14ac:dyDescent="0.25">
      <c r="A186" s="1" t="s">
        <v>20</v>
      </c>
      <c r="B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Company\172P</v>
      </c>
      <c r="C186" s="1" t="s">
        <v>594</v>
      </c>
      <c r="D186" s="1" t="str">
        <f>LEFT(Count_table[[#This Row],[Column1]],SEARCH("\",Count_table[[#This Row],[Column1]])-1)</f>
        <v>Cessna Aircraft Company</v>
      </c>
      <c r="E186" s="1" t="str">
        <f>RIGHT(Count_table[[#This Row],[Column1]],LEN(Count_table[[#This Row],[Column1]])-SEARCH("\",Count_table[[#This Row],[Column1]]))</f>
        <v>172P</v>
      </c>
      <c r="F186" s="1" t="str">
        <f>INDEX(Sheet1!A:D,MATCH(Count_table[[#This Row],[Make]],Sheet1!D:D,0),1)</f>
        <v>Cessna</v>
      </c>
      <c r="G186" s="1" t="str">
        <f ca="1">IF(OR(Count_table[[#This Row],[STC Number]]&lt;&gt;OFFSET(Count_table[[#This Row],[STC Number]],-1,0),Count_table[[#This Row],[Fixed Make]]&lt;&gt;OFFSET(Count_table[[#This Row],[Fixed Make]],-1,0)),Count_table[[#This Row],[Fixed Make]],"")</f>
        <v/>
      </c>
      <c r="H186" s="1" t="str">
        <f ca="1">IF(LEN(Count_table[[#This Row],[First]])=0,OFFSET(Count_table[[#This Row],[Range]],-1,0),"E"&amp;ROW(Count_table[[#This Row],[First]])&amp;":E"&amp;COUNTIFS(Count_table[[#All],[STC Number]],Count_table[[#This Row],[STC Number]],Count_table[[#All],[Fixed Make]],Count_table[[#This Row],[First]])+ROW(Count_table[[#This Row],[First]])-1)</f>
        <v>E153:E390</v>
      </c>
      <c r="I186" s="1" t="str">
        <f ca="1">IF(LEN(Count_table[[#This Row],[First]])&lt;&gt;0,Count_table[[#This Row],[First]]&amp;": "&amp;_xlfn.TEXTJOIN(", ",TRUE,INDIRECT(Count_table[[#This Row],[Range]])),"")</f>
        <v/>
      </c>
      <c r="J1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7" spans="1:10" x14ac:dyDescent="0.25">
      <c r="A187" s="1" t="s">
        <v>20</v>
      </c>
      <c r="B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Company\172Q</v>
      </c>
      <c r="C187" s="1" t="s">
        <v>595</v>
      </c>
      <c r="D187" s="1" t="str">
        <f>LEFT(Count_table[[#This Row],[Column1]],SEARCH("\",Count_table[[#This Row],[Column1]])-1)</f>
        <v>Cessna Aircraft Company</v>
      </c>
      <c r="E187" s="1" t="str">
        <f>RIGHT(Count_table[[#This Row],[Column1]],LEN(Count_table[[#This Row],[Column1]])-SEARCH("\",Count_table[[#This Row],[Column1]]))</f>
        <v>172Q</v>
      </c>
      <c r="F187" s="1" t="str">
        <f>INDEX(Sheet1!A:D,MATCH(Count_table[[#This Row],[Make]],Sheet1!D:D,0),1)</f>
        <v>Cessna</v>
      </c>
      <c r="G187" s="1" t="str">
        <f ca="1">IF(OR(Count_table[[#This Row],[STC Number]]&lt;&gt;OFFSET(Count_table[[#This Row],[STC Number]],-1,0),Count_table[[#This Row],[Fixed Make]]&lt;&gt;OFFSET(Count_table[[#This Row],[Fixed Make]],-1,0)),Count_table[[#This Row],[Fixed Make]],"")</f>
        <v/>
      </c>
      <c r="H187" s="1" t="str">
        <f ca="1">IF(LEN(Count_table[[#This Row],[First]])=0,OFFSET(Count_table[[#This Row],[Range]],-1,0),"E"&amp;ROW(Count_table[[#This Row],[First]])&amp;":E"&amp;COUNTIFS(Count_table[[#All],[STC Number]],Count_table[[#This Row],[STC Number]],Count_table[[#All],[Fixed Make]],Count_table[[#This Row],[First]])+ROW(Count_table[[#This Row],[First]])-1)</f>
        <v>E153:E390</v>
      </c>
      <c r="I187" s="1" t="str">
        <f ca="1">IF(LEN(Count_table[[#This Row],[First]])&lt;&gt;0,Count_table[[#This Row],[First]]&amp;": "&amp;_xlfn.TEXTJOIN(", ",TRUE,INDIRECT(Count_table[[#This Row],[Range]])),"")</f>
        <v/>
      </c>
      <c r="J1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8" spans="1:10" x14ac:dyDescent="0.25">
      <c r="A188" s="1" t="s">
        <v>20</v>
      </c>
      <c r="B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v>
      </c>
      <c r="C188" s="1" t="s">
        <v>596</v>
      </c>
      <c r="D188" s="1" t="str">
        <f>LEFT(Count_table[[#This Row],[Column1]],SEARCH("\",Count_table[[#This Row],[Column1]])-1)</f>
        <v>Cessna Aircraft Company</v>
      </c>
      <c r="E188" s="1" t="str">
        <f>RIGHT(Count_table[[#This Row],[Column1]],LEN(Count_table[[#This Row],[Column1]])-SEARCH("\",Count_table[[#This Row],[Column1]]))</f>
        <v>172R</v>
      </c>
      <c r="F188" s="1" t="str">
        <f>INDEX(Sheet1!A:D,MATCH(Count_table[[#This Row],[Make]],Sheet1!D:D,0),1)</f>
        <v>Cessna</v>
      </c>
      <c r="G188" s="1" t="str">
        <f ca="1">IF(OR(Count_table[[#This Row],[STC Number]]&lt;&gt;OFFSET(Count_table[[#This Row],[STC Number]],-1,0),Count_table[[#This Row],[Fixed Make]]&lt;&gt;OFFSET(Count_table[[#This Row],[Fixed Make]],-1,0)),Count_table[[#This Row],[Fixed Make]],"")</f>
        <v/>
      </c>
      <c r="H188" s="1" t="str">
        <f ca="1">IF(LEN(Count_table[[#This Row],[First]])=0,OFFSET(Count_table[[#This Row],[Range]],-1,0),"E"&amp;ROW(Count_table[[#This Row],[First]])&amp;":E"&amp;COUNTIFS(Count_table[[#All],[STC Number]],Count_table[[#This Row],[STC Number]],Count_table[[#All],[Fixed Make]],Count_table[[#This Row],[First]])+ROW(Count_table[[#This Row],[First]])-1)</f>
        <v>E153:E390</v>
      </c>
      <c r="I188" s="1" t="str">
        <f ca="1">IF(LEN(Count_table[[#This Row],[First]])&lt;&gt;0,Count_table[[#This Row],[First]]&amp;": "&amp;_xlfn.TEXTJOIN(", ",TRUE,INDIRECT(Count_table[[#This Row],[Range]])),"")</f>
        <v/>
      </c>
      <c r="J1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89" spans="1:10" x14ac:dyDescent="0.25">
      <c r="A189" s="1" t="s">
        <v>20</v>
      </c>
      <c r="B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Company\172RG</v>
      </c>
      <c r="C189" s="1" t="s">
        <v>597</v>
      </c>
      <c r="D189" s="1" t="str">
        <f>LEFT(Count_table[[#This Row],[Column1]],SEARCH("\",Count_table[[#This Row],[Column1]])-1)</f>
        <v>Cessna Aircraft Company</v>
      </c>
      <c r="E189" s="1" t="str">
        <f>RIGHT(Count_table[[#This Row],[Column1]],LEN(Count_table[[#This Row],[Column1]])-SEARCH("\",Count_table[[#This Row],[Column1]]))</f>
        <v>172RG</v>
      </c>
      <c r="F189" s="1" t="str">
        <f>INDEX(Sheet1!A:D,MATCH(Count_table[[#This Row],[Make]],Sheet1!D:D,0),1)</f>
        <v>Cessna</v>
      </c>
      <c r="G189" s="1" t="str">
        <f ca="1">IF(OR(Count_table[[#This Row],[STC Number]]&lt;&gt;OFFSET(Count_table[[#This Row],[STC Number]],-1,0),Count_table[[#This Row],[Fixed Make]]&lt;&gt;OFFSET(Count_table[[#This Row],[Fixed Make]],-1,0)),Count_table[[#This Row],[Fixed Make]],"")</f>
        <v/>
      </c>
      <c r="H189" s="1" t="str">
        <f ca="1">IF(LEN(Count_table[[#This Row],[First]])=0,OFFSET(Count_table[[#This Row],[Range]],-1,0),"E"&amp;ROW(Count_table[[#This Row],[First]])&amp;":E"&amp;COUNTIFS(Count_table[[#All],[STC Number]],Count_table[[#This Row],[STC Number]],Count_table[[#All],[Fixed Make]],Count_table[[#This Row],[First]])+ROW(Count_table[[#This Row],[First]])-1)</f>
        <v>E153:E390</v>
      </c>
      <c r="I189" s="1" t="str">
        <f ca="1">IF(LEN(Count_table[[#This Row],[First]])&lt;&gt;0,Count_table[[#This Row],[First]]&amp;": "&amp;_xlfn.TEXTJOIN(", ",TRUE,INDIRECT(Count_table[[#This Row],[Range]])),"")</f>
        <v/>
      </c>
      <c r="J1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0" spans="1:10" x14ac:dyDescent="0.25">
      <c r="A190" s="1" t="s">
        <v>20</v>
      </c>
      <c r="B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Company\172S</v>
      </c>
      <c r="C190" s="1" t="s">
        <v>598</v>
      </c>
      <c r="D190" s="1" t="str">
        <f>LEFT(Count_table[[#This Row],[Column1]],SEARCH("\",Count_table[[#This Row],[Column1]])-1)</f>
        <v>Cessna Aircraft Company</v>
      </c>
      <c r="E190" s="1" t="str">
        <f>RIGHT(Count_table[[#This Row],[Column1]],LEN(Count_table[[#This Row],[Column1]])-SEARCH("\",Count_table[[#This Row],[Column1]]))</f>
        <v>172S</v>
      </c>
      <c r="F190" s="1" t="str">
        <f>INDEX(Sheet1!A:D,MATCH(Count_table[[#This Row],[Make]],Sheet1!D:D,0),1)</f>
        <v>Cessna</v>
      </c>
      <c r="G190" s="1" t="str">
        <f ca="1">IF(OR(Count_table[[#This Row],[STC Number]]&lt;&gt;OFFSET(Count_table[[#This Row],[STC Number]],-1,0),Count_table[[#This Row],[Fixed Make]]&lt;&gt;OFFSET(Count_table[[#This Row],[Fixed Make]],-1,0)),Count_table[[#This Row],[Fixed Make]],"")</f>
        <v/>
      </c>
      <c r="H190" s="1" t="str">
        <f ca="1">IF(LEN(Count_table[[#This Row],[First]])=0,OFFSET(Count_table[[#This Row],[Range]],-1,0),"E"&amp;ROW(Count_table[[#This Row],[First]])&amp;":E"&amp;COUNTIFS(Count_table[[#All],[STC Number]],Count_table[[#This Row],[STC Number]],Count_table[[#All],[Fixed Make]],Count_table[[#This Row],[First]])+ROW(Count_table[[#This Row],[First]])-1)</f>
        <v>E153:E390</v>
      </c>
      <c r="I190" s="1" t="str">
        <f ca="1">IF(LEN(Count_table[[#This Row],[First]])&lt;&gt;0,Count_table[[#This Row],[First]]&amp;": "&amp;_xlfn.TEXTJOIN(", ",TRUE,INDIRECT(Count_table[[#This Row],[Range]])),"")</f>
        <v/>
      </c>
      <c r="J1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1" spans="1:10" x14ac:dyDescent="0.25">
      <c r="A191" s="1" t="s">
        <v>20</v>
      </c>
      <c r="B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v>
      </c>
      <c r="C191" s="1" t="s">
        <v>599</v>
      </c>
      <c r="D191" s="1" t="str">
        <f>LEFT(Count_table[[#This Row],[Column1]],SEARCH("\",Count_table[[#This Row],[Column1]])-1)</f>
        <v>Cessna Aircraft Company</v>
      </c>
      <c r="E191" s="1" t="str">
        <f>RIGHT(Count_table[[#This Row],[Column1]],LEN(Count_table[[#This Row],[Column1]])-SEARCH("\",Count_table[[#This Row],[Column1]]))</f>
        <v>175</v>
      </c>
      <c r="F191" s="1" t="str">
        <f>INDEX(Sheet1!A:D,MATCH(Count_table[[#This Row],[Make]],Sheet1!D:D,0),1)</f>
        <v>Cessna</v>
      </c>
      <c r="G191" s="1" t="str">
        <f ca="1">IF(OR(Count_table[[#This Row],[STC Number]]&lt;&gt;OFFSET(Count_table[[#This Row],[STC Number]],-1,0),Count_table[[#This Row],[Fixed Make]]&lt;&gt;OFFSET(Count_table[[#This Row],[Fixed Make]],-1,0)),Count_table[[#This Row],[Fixed Make]],"")</f>
        <v/>
      </c>
      <c r="H191" s="1" t="str">
        <f ca="1">IF(LEN(Count_table[[#This Row],[First]])=0,OFFSET(Count_table[[#This Row],[Range]],-1,0),"E"&amp;ROW(Count_table[[#This Row],[First]])&amp;":E"&amp;COUNTIFS(Count_table[[#All],[STC Number]],Count_table[[#This Row],[STC Number]],Count_table[[#All],[Fixed Make]],Count_table[[#This Row],[First]])+ROW(Count_table[[#This Row],[First]])-1)</f>
        <v>E153:E390</v>
      </c>
      <c r="I191" s="1" t="str">
        <f ca="1">IF(LEN(Count_table[[#This Row],[First]])&lt;&gt;0,Count_table[[#This Row],[First]]&amp;": "&amp;_xlfn.TEXTJOIN(", ",TRUE,INDIRECT(Count_table[[#This Row],[Range]])),"")</f>
        <v/>
      </c>
      <c r="J1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2" spans="1:10" x14ac:dyDescent="0.25">
      <c r="A192" s="1" t="s">
        <v>20</v>
      </c>
      <c r="B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Company\175A</v>
      </c>
      <c r="C192" s="1" t="s">
        <v>600</v>
      </c>
      <c r="D192" s="1" t="str">
        <f>LEFT(Count_table[[#This Row],[Column1]],SEARCH("\",Count_table[[#This Row],[Column1]])-1)</f>
        <v>Cessna Aircraft Company</v>
      </c>
      <c r="E192" s="1" t="str">
        <f>RIGHT(Count_table[[#This Row],[Column1]],LEN(Count_table[[#This Row],[Column1]])-SEARCH("\",Count_table[[#This Row],[Column1]]))</f>
        <v>175A</v>
      </c>
      <c r="F192" s="1" t="str">
        <f>INDEX(Sheet1!A:D,MATCH(Count_table[[#This Row],[Make]],Sheet1!D:D,0),1)</f>
        <v>Cessna</v>
      </c>
      <c r="G192" s="1" t="str">
        <f ca="1">IF(OR(Count_table[[#This Row],[STC Number]]&lt;&gt;OFFSET(Count_table[[#This Row],[STC Number]],-1,0),Count_table[[#This Row],[Fixed Make]]&lt;&gt;OFFSET(Count_table[[#This Row],[Fixed Make]],-1,0)),Count_table[[#This Row],[Fixed Make]],"")</f>
        <v/>
      </c>
      <c r="H192" s="1" t="str">
        <f ca="1">IF(LEN(Count_table[[#This Row],[First]])=0,OFFSET(Count_table[[#This Row],[Range]],-1,0),"E"&amp;ROW(Count_table[[#This Row],[First]])&amp;":E"&amp;COUNTIFS(Count_table[[#All],[STC Number]],Count_table[[#This Row],[STC Number]],Count_table[[#All],[Fixed Make]],Count_table[[#This Row],[First]])+ROW(Count_table[[#This Row],[First]])-1)</f>
        <v>E153:E390</v>
      </c>
      <c r="I192" s="1" t="str">
        <f ca="1">IF(LEN(Count_table[[#This Row],[First]])&lt;&gt;0,Count_table[[#This Row],[First]]&amp;": "&amp;_xlfn.TEXTJOIN(", ",TRUE,INDIRECT(Count_table[[#This Row],[Range]])),"")</f>
        <v/>
      </c>
      <c r="J1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3" spans="1:10" x14ac:dyDescent="0.25">
      <c r="A193" s="1" t="s">
        <v>20</v>
      </c>
      <c r="B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Company\175B</v>
      </c>
      <c r="C193" s="1" t="s">
        <v>601</v>
      </c>
      <c r="D193" s="1" t="str">
        <f>LEFT(Count_table[[#This Row],[Column1]],SEARCH("\",Count_table[[#This Row],[Column1]])-1)</f>
        <v>Cessna Aircraft Company</v>
      </c>
      <c r="E193" s="1" t="str">
        <f>RIGHT(Count_table[[#This Row],[Column1]],LEN(Count_table[[#This Row],[Column1]])-SEARCH("\",Count_table[[#This Row],[Column1]]))</f>
        <v>175B</v>
      </c>
      <c r="F193" s="1" t="str">
        <f>INDEX(Sheet1!A:D,MATCH(Count_table[[#This Row],[Make]],Sheet1!D:D,0),1)</f>
        <v>Cessna</v>
      </c>
      <c r="G193" s="1" t="str">
        <f ca="1">IF(OR(Count_table[[#This Row],[STC Number]]&lt;&gt;OFFSET(Count_table[[#This Row],[STC Number]],-1,0),Count_table[[#This Row],[Fixed Make]]&lt;&gt;OFFSET(Count_table[[#This Row],[Fixed Make]],-1,0)),Count_table[[#This Row],[Fixed Make]],"")</f>
        <v/>
      </c>
      <c r="H193" s="1" t="str">
        <f ca="1">IF(LEN(Count_table[[#This Row],[First]])=0,OFFSET(Count_table[[#This Row],[Range]],-1,0),"E"&amp;ROW(Count_table[[#This Row],[First]])&amp;":E"&amp;COUNTIFS(Count_table[[#All],[STC Number]],Count_table[[#This Row],[STC Number]],Count_table[[#All],[Fixed Make]],Count_table[[#This Row],[First]])+ROW(Count_table[[#This Row],[First]])-1)</f>
        <v>E153:E390</v>
      </c>
      <c r="I193" s="1" t="str">
        <f ca="1">IF(LEN(Count_table[[#This Row],[First]])&lt;&gt;0,Count_table[[#This Row],[First]]&amp;": "&amp;_xlfn.TEXTJOIN(", ",TRUE,INDIRECT(Count_table[[#This Row],[Range]])),"")</f>
        <v/>
      </c>
      <c r="J1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4" spans="1:10" x14ac:dyDescent="0.25">
      <c r="A194" s="1" t="s">
        <v>20</v>
      </c>
      <c r="B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Company\175C</v>
      </c>
      <c r="C194" s="1" t="s">
        <v>602</v>
      </c>
      <c r="D194" s="1" t="str">
        <f>LEFT(Count_table[[#This Row],[Column1]],SEARCH("\",Count_table[[#This Row],[Column1]])-1)</f>
        <v>Cessna Aircraft Company</v>
      </c>
      <c r="E194" s="1" t="str">
        <f>RIGHT(Count_table[[#This Row],[Column1]],LEN(Count_table[[#This Row],[Column1]])-SEARCH("\",Count_table[[#This Row],[Column1]]))</f>
        <v>175C</v>
      </c>
      <c r="F194" s="1" t="str">
        <f>INDEX(Sheet1!A:D,MATCH(Count_table[[#This Row],[Make]],Sheet1!D:D,0),1)</f>
        <v>Cessna</v>
      </c>
      <c r="G194" s="1" t="str">
        <f ca="1">IF(OR(Count_table[[#This Row],[STC Number]]&lt;&gt;OFFSET(Count_table[[#This Row],[STC Number]],-1,0),Count_table[[#This Row],[Fixed Make]]&lt;&gt;OFFSET(Count_table[[#This Row],[Fixed Make]],-1,0)),Count_table[[#This Row],[Fixed Make]],"")</f>
        <v/>
      </c>
      <c r="H194" s="1" t="str">
        <f ca="1">IF(LEN(Count_table[[#This Row],[First]])=0,OFFSET(Count_table[[#This Row],[Range]],-1,0),"E"&amp;ROW(Count_table[[#This Row],[First]])&amp;":E"&amp;COUNTIFS(Count_table[[#All],[STC Number]],Count_table[[#This Row],[STC Number]],Count_table[[#All],[Fixed Make]],Count_table[[#This Row],[First]])+ROW(Count_table[[#This Row],[First]])-1)</f>
        <v>E153:E390</v>
      </c>
      <c r="I194" s="1" t="str">
        <f ca="1">IF(LEN(Count_table[[#This Row],[First]])&lt;&gt;0,Count_table[[#This Row],[First]]&amp;": "&amp;_xlfn.TEXTJOIN(", ",TRUE,INDIRECT(Count_table[[#This Row],[Range]])),"")</f>
        <v/>
      </c>
      <c r="J1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5" spans="1:10" x14ac:dyDescent="0.25">
      <c r="A195" s="1" t="s">
        <v>20</v>
      </c>
      <c r="B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v>
      </c>
      <c r="C195" s="1" t="s">
        <v>603</v>
      </c>
      <c r="D195" s="1" t="str">
        <f>LEFT(Count_table[[#This Row],[Column1]],SEARCH("\",Count_table[[#This Row],[Column1]])-1)</f>
        <v>Cessna Aircraft Company</v>
      </c>
      <c r="E195" s="1" t="str">
        <f>RIGHT(Count_table[[#This Row],[Column1]],LEN(Count_table[[#This Row],[Column1]])-SEARCH("\",Count_table[[#This Row],[Column1]]))</f>
        <v>177</v>
      </c>
      <c r="F195" s="1" t="str">
        <f>INDEX(Sheet1!A:D,MATCH(Count_table[[#This Row],[Make]],Sheet1!D:D,0),1)</f>
        <v>Cessna</v>
      </c>
      <c r="G195" s="1" t="str">
        <f ca="1">IF(OR(Count_table[[#This Row],[STC Number]]&lt;&gt;OFFSET(Count_table[[#This Row],[STC Number]],-1,0),Count_table[[#This Row],[Fixed Make]]&lt;&gt;OFFSET(Count_table[[#This Row],[Fixed Make]],-1,0)),Count_table[[#This Row],[Fixed Make]],"")</f>
        <v/>
      </c>
      <c r="H195" s="1" t="str">
        <f ca="1">IF(LEN(Count_table[[#This Row],[First]])=0,OFFSET(Count_table[[#This Row],[Range]],-1,0),"E"&amp;ROW(Count_table[[#This Row],[First]])&amp;":E"&amp;COUNTIFS(Count_table[[#All],[STC Number]],Count_table[[#This Row],[STC Number]],Count_table[[#All],[Fixed Make]],Count_table[[#This Row],[First]])+ROW(Count_table[[#This Row],[First]])-1)</f>
        <v>E153:E390</v>
      </c>
      <c r="I195" s="1" t="str">
        <f ca="1">IF(LEN(Count_table[[#This Row],[First]])&lt;&gt;0,Count_table[[#This Row],[First]]&amp;": "&amp;_xlfn.TEXTJOIN(", ",TRUE,INDIRECT(Count_table[[#This Row],[Range]])),"")</f>
        <v/>
      </c>
      <c r="J1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6" spans="1:10" x14ac:dyDescent="0.25">
      <c r="A196" s="1" t="s">
        <v>20</v>
      </c>
      <c r="B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Company\177A</v>
      </c>
      <c r="C196" s="1" t="s">
        <v>604</v>
      </c>
      <c r="D196" s="1" t="str">
        <f>LEFT(Count_table[[#This Row],[Column1]],SEARCH("\",Count_table[[#This Row],[Column1]])-1)</f>
        <v>Cessna Aircraft Company</v>
      </c>
      <c r="E196" s="1" t="str">
        <f>RIGHT(Count_table[[#This Row],[Column1]],LEN(Count_table[[#This Row],[Column1]])-SEARCH("\",Count_table[[#This Row],[Column1]]))</f>
        <v>177A</v>
      </c>
      <c r="F196" s="1" t="str">
        <f>INDEX(Sheet1!A:D,MATCH(Count_table[[#This Row],[Make]],Sheet1!D:D,0),1)</f>
        <v>Cessna</v>
      </c>
      <c r="G196" s="1" t="str">
        <f ca="1">IF(OR(Count_table[[#This Row],[STC Number]]&lt;&gt;OFFSET(Count_table[[#This Row],[STC Number]],-1,0),Count_table[[#This Row],[Fixed Make]]&lt;&gt;OFFSET(Count_table[[#This Row],[Fixed Make]],-1,0)),Count_table[[#This Row],[Fixed Make]],"")</f>
        <v/>
      </c>
      <c r="H196" s="1" t="str">
        <f ca="1">IF(LEN(Count_table[[#This Row],[First]])=0,OFFSET(Count_table[[#This Row],[Range]],-1,0),"E"&amp;ROW(Count_table[[#This Row],[First]])&amp;":E"&amp;COUNTIFS(Count_table[[#All],[STC Number]],Count_table[[#This Row],[STC Number]],Count_table[[#All],[Fixed Make]],Count_table[[#This Row],[First]])+ROW(Count_table[[#This Row],[First]])-1)</f>
        <v>E153:E390</v>
      </c>
      <c r="I196" s="1" t="str">
        <f ca="1">IF(LEN(Count_table[[#This Row],[First]])&lt;&gt;0,Count_table[[#This Row],[First]]&amp;": "&amp;_xlfn.TEXTJOIN(", ",TRUE,INDIRECT(Count_table[[#This Row],[Range]])),"")</f>
        <v/>
      </c>
      <c r="J1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7" spans="1:10" x14ac:dyDescent="0.25">
      <c r="A197" s="1" t="s">
        <v>20</v>
      </c>
      <c r="B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Company\177B</v>
      </c>
      <c r="C197" s="1" t="s">
        <v>605</v>
      </c>
      <c r="D197" s="1" t="str">
        <f>LEFT(Count_table[[#This Row],[Column1]],SEARCH("\",Count_table[[#This Row],[Column1]])-1)</f>
        <v>Cessna Aircraft Company</v>
      </c>
      <c r="E197" s="1" t="str">
        <f>RIGHT(Count_table[[#This Row],[Column1]],LEN(Count_table[[#This Row],[Column1]])-SEARCH("\",Count_table[[#This Row],[Column1]]))</f>
        <v>177B</v>
      </c>
      <c r="F197" s="1" t="str">
        <f>INDEX(Sheet1!A:D,MATCH(Count_table[[#This Row],[Make]],Sheet1!D:D,0),1)</f>
        <v>Cessna</v>
      </c>
      <c r="G197" s="1" t="str">
        <f ca="1">IF(OR(Count_table[[#This Row],[STC Number]]&lt;&gt;OFFSET(Count_table[[#This Row],[STC Number]],-1,0),Count_table[[#This Row],[Fixed Make]]&lt;&gt;OFFSET(Count_table[[#This Row],[Fixed Make]],-1,0)),Count_table[[#This Row],[Fixed Make]],"")</f>
        <v/>
      </c>
      <c r="H197" s="1" t="str">
        <f ca="1">IF(LEN(Count_table[[#This Row],[First]])=0,OFFSET(Count_table[[#This Row],[Range]],-1,0),"E"&amp;ROW(Count_table[[#This Row],[First]])&amp;":E"&amp;COUNTIFS(Count_table[[#All],[STC Number]],Count_table[[#This Row],[STC Number]],Count_table[[#All],[Fixed Make]],Count_table[[#This Row],[First]])+ROW(Count_table[[#This Row],[First]])-1)</f>
        <v>E153:E390</v>
      </c>
      <c r="I197" s="1" t="str">
        <f ca="1">IF(LEN(Count_table[[#This Row],[First]])&lt;&gt;0,Count_table[[#This Row],[First]]&amp;": "&amp;_xlfn.TEXTJOIN(", ",TRUE,INDIRECT(Count_table[[#This Row],[Range]])),"")</f>
        <v/>
      </c>
      <c r="J1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8" spans="1:10" x14ac:dyDescent="0.25">
      <c r="A198" s="1" t="s">
        <v>20</v>
      </c>
      <c r="B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Company\177RG</v>
      </c>
      <c r="C198" s="1" t="s">
        <v>606</v>
      </c>
      <c r="D198" s="1" t="str">
        <f>LEFT(Count_table[[#This Row],[Column1]],SEARCH("\",Count_table[[#This Row],[Column1]])-1)</f>
        <v>Cessna Aircraft Company</v>
      </c>
      <c r="E198" s="1" t="str">
        <f>RIGHT(Count_table[[#This Row],[Column1]],LEN(Count_table[[#This Row],[Column1]])-SEARCH("\",Count_table[[#This Row],[Column1]]))</f>
        <v>177RG</v>
      </c>
      <c r="F198" s="1" t="str">
        <f>INDEX(Sheet1!A:D,MATCH(Count_table[[#This Row],[Make]],Sheet1!D:D,0),1)</f>
        <v>Cessna</v>
      </c>
      <c r="G198" s="1" t="str">
        <f ca="1">IF(OR(Count_table[[#This Row],[STC Number]]&lt;&gt;OFFSET(Count_table[[#This Row],[STC Number]],-1,0),Count_table[[#This Row],[Fixed Make]]&lt;&gt;OFFSET(Count_table[[#This Row],[Fixed Make]],-1,0)),Count_table[[#This Row],[Fixed Make]],"")</f>
        <v/>
      </c>
      <c r="H198" s="1" t="str">
        <f ca="1">IF(LEN(Count_table[[#This Row],[First]])=0,OFFSET(Count_table[[#This Row],[Range]],-1,0),"E"&amp;ROW(Count_table[[#This Row],[First]])&amp;":E"&amp;COUNTIFS(Count_table[[#All],[STC Number]],Count_table[[#This Row],[STC Number]],Count_table[[#All],[Fixed Make]],Count_table[[#This Row],[First]])+ROW(Count_table[[#This Row],[First]])-1)</f>
        <v>E153:E390</v>
      </c>
      <c r="I198" s="1" t="str">
        <f ca="1">IF(LEN(Count_table[[#This Row],[First]])&lt;&gt;0,Count_table[[#This Row],[First]]&amp;": "&amp;_xlfn.TEXTJOIN(", ",TRUE,INDIRECT(Count_table[[#This Row],[Range]])),"")</f>
        <v/>
      </c>
      <c r="J1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199" spans="1:10" x14ac:dyDescent="0.25">
      <c r="A199" s="1" t="s">
        <v>20</v>
      </c>
      <c r="B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v>
      </c>
      <c r="C199" s="1" t="s">
        <v>607</v>
      </c>
      <c r="D199" s="1" t="str">
        <f>LEFT(Count_table[[#This Row],[Column1]],SEARCH("\",Count_table[[#This Row],[Column1]])-1)</f>
        <v>Cessna Aircraft Company</v>
      </c>
      <c r="E199" s="1" t="str">
        <f>RIGHT(Count_table[[#This Row],[Column1]],LEN(Count_table[[#This Row],[Column1]])-SEARCH("\",Count_table[[#This Row],[Column1]]))</f>
        <v>180</v>
      </c>
      <c r="F199" s="1" t="str">
        <f>INDEX(Sheet1!A:D,MATCH(Count_table[[#This Row],[Make]],Sheet1!D:D,0),1)</f>
        <v>Cessna</v>
      </c>
      <c r="G199" s="1" t="str">
        <f ca="1">IF(OR(Count_table[[#This Row],[STC Number]]&lt;&gt;OFFSET(Count_table[[#This Row],[STC Number]],-1,0),Count_table[[#This Row],[Fixed Make]]&lt;&gt;OFFSET(Count_table[[#This Row],[Fixed Make]],-1,0)),Count_table[[#This Row],[Fixed Make]],"")</f>
        <v/>
      </c>
      <c r="H199" s="1" t="str">
        <f ca="1">IF(LEN(Count_table[[#This Row],[First]])=0,OFFSET(Count_table[[#This Row],[Range]],-1,0),"E"&amp;ROW(Count_table[[#This Row],[First]])&amp;":E"&amp;COUNTIFS(Count_table[[#All],[STC Number]],Count_table[[#This Row],[STC Number]],Count_table[[#All],[Fixed Make]],Count_table[[#This Row],[First]])+ROW(Count_table[[#This Row],[First]])-1)</f>
        <v>E153:E390</v>
      </c>
      <c r="I199" s="1" t="str">
        <f ca="1">IF(LEN(Count_table[[#This Row],[First]])&lt;&gt;0,Count_table[[#This Row],[First]]&amp;": "&amp;_xlfn.TEXTJOIN(", ",TRUE,INDIRECT(Count_table[[#This Row],[Range]])),"")</f>
        <v/>
      </c>
      <c r="J1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0" spans="1:10" x14ac:dyDescent="0.25">
      <c r="A200" s="1" t="s">
        <v>20</v>
      </c>
      <c r="B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Company\180A</v>
      </c>
      <c r="C200" s="1" t="s">
        <v>608</v>
      </c>
      <c r="D200" s="1" t="str">
        <f>LEFT(Count_table[[#This Row],[Column1]],SEARCH("\",Count_table[[#This Row],[Column1]])-1)</f>
        <v>Cessna Aircraft Company</v>
      </c>
      <c r="E200" s="1" t="str">
        <f>RIGHT(Count_table[[#This Row],[Column1]],LEN(Count_table[[#This Row],[Column1]])-SEARCH("\",Count_table[[#This Row],[Column1]]))</f>
        <v>180A</v>
      </c>
      <c r="F200" s="1" t="str">
        <f>INDEX(Sheet1!A:D,MATCH(Count_table[[#This Row],[Make]],Sheet1!D:D,0),1)</f>
        <v>Cessna</v>
      </c>
      <c r="G200" s="1" t="str">
        <f ca="1">IF(OR(Count_table[[#This Row],[STC Number]]&lt;&gt;OFFSET(Count_table[[#This Row],[STC Number]],-1,0),Count_table[[#This Row],[Fixed Make]]&lt;&gt;OFFSET(Count_table[[#This Row],[Fixed Make]],-1,0)),Count_table[[#This Row],[Fixed Make]],"")</f>
        <v/>
      </c>
      <c r="H200" s="1" t="str">
        <f ca="1">IF(LEN(Count_table[[#This Row],[First]])=0,OFFSET(Count_table[[#This Row],[Range]],-1,0),"E"&amp;ROW(Count_table[[#This Row],[First]])&amp;":E"&amp;COUNTIFS(Count_table[[#All],[STC Number]],Count_table[[#This Row],[STC Number]],Count_table[[#All],[Fixed Make]],Count_table[[#This Row],[First]])+ROW(Count_table[[#This Row],[First]])-1)</f>
        <v>E153:E390</v>
      </c>
      <c r="I200" s="1" t="str">
        <f ca="1">IF(LEN(Count_table[[#This Row],[First]])&lt;&gt;0,Count_table[[#This Row],[First]]&amp;": "&amp;_xlfn.TEXTJOIN(", ",TRUE,INDIRECT(Count_table[[#This Row],[Range]])),"")</f>
        <v/>
      </c>
      <c r="J2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1" spans="1:10" x14ac:dyDescent="0.25">
      <c r="A201" s="1" t="s">
        <v>20</v>
      </c>
      <c r="B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Company\180B</v>
      </c>
      <c r="C201" s="1" t="s">
        <v>609</v>
      </c>
      <c r="D201" s="1" t="str">
        <f>LEFT(Count_table[[#This Row],[Column1]],SEARCH("\",Count_table[[#This Row],[Column1]])-1)</f>
        <v>Cessna Aircraft Company</v>
      </c>
      <c r="E201" s="1" t="str">
        <f>RIGHT(Count_table[[#This Row],[Column1]],LEN(Count_table[[#This Row],[Column1]])-SEARCH("\",Count_table[[#This Row],[Column1]]))</f>
        <v>180B</v>
      </c>
      <c r="F201" s="1" t="str">
        <f>INDEX(Sheet1!A:D,MATCH(Count_table[[#This Row],[Make]],Sheet1!D:D,0),1)</f>
        <v>Cessna</v>
      </c>
      <c r="G201" s="1" t="str">
        <f ca="1">IF(OR(Count_table[[#This Row],[STC Number]]&lt;&gt;OFFSET(Count_table[[#This Row],[STC Number]],-1,0),Count_table[[#This Row],[Fixed Make]]&lt;&gt;OFFSET(Count_table[[#This Row],[Fixed Make]],-1,0)),Count_table[[#This Row],[Fixed Make]],"")</f>
        <v/>
      </c>
      <c r="H201" s="1" t="str">
        <f ca="1">IF(LEN(Count_table[[#This Row],[First]])=0,OFFSET(Count_table[[#This Row],[Range]],-1,0),"E"&amp;ROW(Count_table[[#This Row],[First]])&amp;":E"&amp;COUNTIFS(Count_table[[#All],[STC Number]],Count_table[[#This Row],[STC Number]],Count_table[[#All],[Fixed Make]],Count_table[[#This Row],[First]])+ROW(Count_table[[#This Row],[First]])-1)</f>
        <v>E153:E390</v>
      </c>
      <c r="I201" s="1" t="str">
        <f ca="1">IF(LEN(Count_table[[#This Row],[First]])&lt;&gt;0,Count_table[[#This Row],[First]]&amp;": "&amp;_xlfn.TEXTJOIN(", ",TRUE,INDIRECT(Count_table[[#This Row],[Range]])),"")</f>
        <v/>
      </c>
      <c r="J2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2" spans="1:10" x14ac:dyDescent="0.25">
      <c r="A202" s="1" t="s">
        <v>20</v>
      </c>
      <c r="B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Company\180C</v>
      </c>
      <c r="C202" s="1" t="s">
        <v>610</v>
      </c>
      <c r="D202" s="1" t="str">
        <f>LEFT(Count_table[[#This Row],[Column1]],SEARCH("\",Count_table[[#This Row],[Column1]])-1)</f>
        <v>Cessna Aircraft Company</v>
      </c>
      <c r="E202" s="1" t="str">
        <f>RIGHT(Count_table[[#This Row],[Column1]],LEN(Count_table[[#This Row],[Column1]])-SEARCH("\",Count_table[[#This Row],[Column1]]))</f>
        <v>180C</v>
      </c>
      <c r="F202" s="1" t="str">
        <f>INDEX(Sheet1!A:D,MATCH(Count_table[[#This Row],[Make]],Sheet1!D:D,0),1)</f>
        <v>Cessna</v>
      </c>
      <c r="G202" s="1" t="str">
        <f ca="1">IF(OR(Count_table[[#This Row],[STC Number]]&lt;&gt;OFFSET(Count_table[[#This Row],[STC Number]],-1,0),Count_table[[#This Row],[Fixed Make]]&lt;&gt;OFFSET(Count_table[[#This Row],[Fixed Make]],-1,0)),Count_table[[#This Row],[Fixed Make]],"")</f>
        <v/>
      </c>
      <c r="H202" s="1" t="str">
        <f ca="1">IF(LEN(Count_table[[#This Row],[First]])=0,OFFSET(Count_table[[#This Row],[Range]],-1,0),"E"&amp;ROW(Count_table[[#This Row],[First]])&amp;":E"&amp;COUNTIFS(Count_table[[#All],[STC Number]],Count_table[[#This Row],[STC Number]],Count_table[[#All],[Fixed Make]],Count_table[[#This Row],[First]])+ROW(Count_table[[#This Row],[First]])-1)</f>
        <v>E153:E390</v>
      </c>
      <c r="I202" s="1" t="str">
        <f ca="1">IF(LEN(Count_table[[#This Row],[First]])&lt;&gt;0,Count_table[[#This Row],[First]]&amp;": "&amp;_xlfn.TEXTJOIN(", ",TRUE,INDIRECT(Count_table[[#This Row],[Range]])),"")</f>
        <v/>
      </c>
      <c r="J2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3" spans="1:10" x14ac:dyDescent="0.25">
      <c r="A203" s="1" t="s">
        <v>20</v>
      </c>
      <c r="B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Company\180D</v>
      </c>
      <c r="C203" s="1" t="s">
        <v>611</v>
      </c>
      <c r="D203" s="1" t="str">
        <f>LEFT(Count_table[[#This Row],[Column1]],SEARCH("\",Count_table[[#This Row],[Column1]])-1)</f>
        <v>Cessna Aircraft Company</v>
      </c>
      <c r="E203" s="1" t="str">
        <f>RIGHT(Count_table[[#This Row],[Column1]],LEN(Count_table[[#This Row],[Column1]])-SEARCH("\",Count_table[[#This Row],[Column1]]))</f>
        <v>180D</v>
      </c>
      <c r="F203" s="1" t="str">
        <f>INDEX(Sheet1!A:D,MATCH(Count_table[[#This Row],[Make]],Sheet1!D:D,0),1)</f>
        <v>Cessna</v>
      </c>
      <c r="G203" s="1" t="str">
        <f ca="1">IF(OR(Count_table[[#This Row],[STC Number]]&lt;&gt;OFFSET(Count_table[[#This Row],[STC Number]],-1,0),Count_table[[#This Row],[Fixed Make]]&lt;&gt;OFFSET(Count_table[[#This Row],[Fixed Make]],-1,0)),Count_table[[#This Row],[Fixed Make]],"")</f>
        <v/>
      </c>
      <c r="H203" s="1" t="str">
        <f ca="1">IF(LEN(Count_table[[#This Row],[First]])=0,OFFSET(Count_table[[#This Row],[Range]],-1,0),"E"&amp;ROW(Count_table[[#This Row],[First]])&amp;":E"&amp;COUNTIFS(Count_table[[#All],[STC Number]],Count_table[[#This Row],[STC Number]],Count_table[[#All],[Fixed Make]],Count_table[[#This Row],[First]])+ROW(Count_table[[#This Row],[First]])-1)</f>
        <v>E153:E390</v>
      </c>
      <c r="I203" s="1" t="str">
        <f ca="1">IF(LEN(Count_table[[#This Row],[First]])&lt;&gt;0,Count_table[[#This Row],[First]]&amp;": "&amp;_xlfn.TEXTJOIN(", ",TRUE,INDIRECT(Count_table[[#This Row],[Range]])),"")</f>
        <v/>
      </c>
      <c r="J2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4" spans="1:10" x14ac:dyDescent="0.25">
      <c r="A204" s="1" t="s">
        <v>20</v>
      </c>
      <c r="B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Company\180E</v>
      </c>
      <c r="C204" s="1" t="s">
        <v>612</v>
      </c>
      <c r="D204" s="1" t="str">
        <f>LEFT(Count_table[[#This Row],[Column1]],SEARCH("\",Count_table[[#This Row],[Column1]])-1)</f>
        <v>Cessna Aircraft Company</v>
      </c>
      <c r="E204" s="1" t="str">
        <f>RIGHT(Count_table[[#This Row],[Column1]],LEN(Count_table[[#This Row],[Column1]])-SEARCH("\",Count_table[[#This Row],[Column1]]))</f>
        <v>180E</v>
      </c>
      <c r="F204" s="1" t="str">
        <f>INDEX(Sheet1!A:D,MATCH(Count_table[[#This Row],[Make]],Sheet1!D:D,0),1)</f>
        <v>Cessna</v>
      </c>
      <c r="G204" s="1" t="str">
        <f ca="1">IF(OR(Count_table[[#This Row],[STC Number]]&lt;&gt;OFFSET(Count_table[[#This Row],[STC Number]],-1,0),Count_table[[#This Row],[Fixed Make]]&lt;&gt;OFFSET(Count_table[[#This Row],[Fixed Make]],-1,0)),Count_table[[#This Row],[Fixed Make]],"")</f>
        <v/>
      </c>
      <c r="H204" s="1" t="str">
        <f ca="1">IF(LEN(Count_table[[#This Row],[First]])=0,OFFSET(Count_table[[#This Row],[Range]],-1,0),"E"&amp;ROW(Count_table[[#This Row],[First]])&amp;":E"&amp;COUNTIFS(Count_table[[#All],[STC Number]],Count_table[[#This Row],[STC Number]],Count_table[[#All],[Fixed Make]],Count_table[[#This Row],[First]])+ROW(Count_table[[#This Row],[First]])-1)</f>
        <v>E153:E390</v>
      </c>
      <c r="I204" s="1" t="str">
        <f ca="1">IF(LEN(Count_table[[#This Row],[First]])&lt;&gt;0,Count_table[[#This Row],[First]]&amp;": "&amp;_xlfn.TEXTJOIN(", ",TRUE,INDIRECT(Count_table[[#This Row],[Range]])),"")</f>
        <v/>
      </c>
      <c r="J2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5" spans="1:10" x14ac:dyDescent="0.25">
      <c r="A205" s="1" t="s">
        <v>20</v>
      </c>
      <c r="B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Company\180F</v>
      </c>
      <c r="C205" s="1" t="s">
        <v>613</v>
      </c>
      <c r="D205" s="1" t="str">
        <f>LEFT(Count_table[[#This Row],[Column1]],SEARCH("\",Count_table[[#This Row],[Column1]])-1)</f>
        <v>Cessna Aircraft Company</v>
      </c>
      <c r="E205" s="1" t="str">
        <f>RIGHT(Count_table[[#This Row],[Column1]],LEN(Count_table[[#This Row],[Column1]])-SEARCH("\",Count_table[[#This Row],[Column1]]))</f>
        <v>180F</v>
      </c>
      <c r="F205" s="1" t="str">
        <f>INDEX(Sheet1!A:D,MATCH(Count_table[[#This Row],[Make]],Sheet1!D:D,0),1)</f>
        <v>Cessna</v>
      </c>
      <c r="G205" s="1" t="str">
        <f ca="1">IF(OR(Count_table[[#This Row],[STC Number]]&lt;&gt;OFFSET(Count_table[[#This Row],[STC Number]],-1,0),Count_table[[#This Row],[Fixed Make]]&lt;&gt;OFFSET(Count_table[[#This Row],[Fixed Make]],-1,0)),Count_table[[#This Row],[Fixed Make]],"")</f>
        <v/>
      </c>
      <c r="H205" s="1" t="str">
        <f ca="1">IF(LEN(Count_table[[#This Row],[First]])=0,OFFSET(Count_table[[#This Row],[Range]],-1,0),"E"&amp;ROW(Count_table[[#This Row],[First]])&amp;":E"&amp;COUNTIFS(Count_table[[#All],[STC Number]],Count_table[[#This Row],[STC Number]],Count_table[[#All],[Fixed Make]],Count_table[[#This Row],[First]])+ROW(Count_table[[#This Row],[First]])-1)</f>
        <v>E153:E390</v>
      </c>
      <c r="I205" s="1" t="str">
        <f ca="1">IF(LEN(Count_table[[#This Row],[First]])&lt;&gt;0,Count_table[[#This Row],[First]]&amp;": "&amp;_xlfn.TEXTJOIN(", ",TRUE,INDIRECT(Count_table[[#This Row],[Range]])),"")</f>
        <v/>
      </c>
      <c r="J2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6" spans="1:10" x14ac:dyDescent="0.25">
      <c r="A206" s="1" t="s">
        <v>20</v>
      </c>
      <c r="B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Company\180G</v>
      </c>
      <c r="C206" s="1" t="s">
        <v>614</v>
      </c>
      <c r="D206" s="1" t="str">
        <f>LEFT(Count_table[[#This Row],[Column1]],SEARCH("\",Count_table[[#This Row],[Column1]])-1)</f>
        <v>Cessna Aircraft Company</v>
      </c>
      <c r="E206" s="1" t="str">
        <f>RIGHT(Count_table[[#This Row],[Column1]],LEN(Count_table[[#This Row],[Column1]])-SEARCH("\",Count_table[[#This Row],[Column1]]))</f>
        <v>180G</v>
      </c>
      <c r="F206" s="1" t="str">
        <f>INDEX(Sheet1!A:D,MATCH(Count_table[[#This Row],[Make]],Sheet1!D:D,0),1)</f>
        <v>Cessna</v>
      </c>
      <c r="G206" s="1" t="str">
        <f ca="1">IF(OR(Count_table[[#This Row],[STC Number]]&lt;&gt;OFFSET(Count_table[[#This Row],[STC Number]],-1,0),Count_table[[#This Row],[Fixed Make]]&lt;&gt;OFFSET(Count_table[[#This Row],[Fixed Make]],-1,0)),Count_table[[#This Row],[Fixed Make]],"")</f>
        <v/>
      </c>
      <c r="H206" s="1" t="str">
        <f ca="1">IF(LEN(Count_table[[#This Row],[First]])=0,OFFSET(Count_table[[#This Row],[Range]],-1,0),"E"&amp;ROW(Count_table[[#This Row],[First]])&amp;":E"&amp;COUNTIFS(Count_table[[#All],[STC Number]],Count_table[[#This Row],[STC Number]],Count_table[[#All],[Fixed Make]],Count_table[[#This Row],[First]])+ROW(Count_table[[#This Row],[First]])-1)</f>
        <v>E153:E390</v>
      </c>
      <c r="I206" s="1" t="str">
        <f ca="1">IF(LEN(Count_table[[#This Row],[First]])&lt;&gt;0,Count_table[[#This Row],[First]]&amp;": "&amp;_xlfn.TEXTJOIN(", ",TRUE,INDIRECT(Count_table[[#This Row],[Range]])),"")</f>
        <v/>
      </c>
      <c r="J2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7" spans="1:10" x14ac:dyDescent="0.25">
      <c r="A207" s="1" t="s">
        <v>20</v>
      </c>
      <c r="B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Company\180H</v>
      </c>
      <c r="C207" s="1" t="s">
        <v>615</v>
      </c>
      <c r="D207" s="1" t="str">
        <f>LEFT(Count_table[[#This Row],[Column1]],SEARCH("\",Count_table[[#This Row],[Column1]])-1)</f>
        <v>Cessna Aircraft Company</v>
      </c>
      <c r="E207" s="1" t="str">
        <f>RIGHT(Count_table[[#This Row],[Column1]],LEN(Count_table[[#This Row],[Column1]])-SEARCH("\",Count_table[[#This Row],[Column1]]))</f>
        <v>180H</v>
      </c>
      <c r="F207" s="1" t="str">
        <f>INDEX(Sheet1!A:D,MATCH(Count_table[[#This Row],[Make]],Sheet1!D:D,0),1)</f>
        <v>Cessna</v>
      </c>
      <c r="G207" s="1" t="str">
        <f ca="1">IF(OR(Count_table[[#This Row],[STC Number]]&lt;&gt;OFFSET(Count_table[[#This Row],[STC Number]],-1,0),Count_table[[#This Row],[Fixed Make]]&lt;&gt;OFFSET(Count_table[[#This Row],[Fixed Make]],-1,0)),Count_table[[#This Row],[Fixed Make]],"")</f>
        <v/>
      </c>
      <c r="H207" s="1" t="str">
        <f ca="1">IF(LEN(Count_table[[#This Row],[First]])=0,OFFSET(Count_table[[#This Row],[Range]],-1,0),"E"&amp;ROW(Count_table[[#This Row],[First]])&amp;":E"&amp;COUNTIFS(Count_table[[#All],[STC Number]],Count_table[[#This Row],[STC Number]],Count_table[[#All],[Fixed Make]],Count_table[[#This Row],[First]])+ROW(Count_table[[#This Row],[First]])-1)</f>
        <v>E153:E390</v>
      </c>
      <c r="I207" s="1" t="str">
        <f ca="1">IF(LEN(Count_table[[#This Row],[First]])&lt;&gt;0,Count_table[[#This Row],[First]]&amp;": "&amp;_xlfn.TEXTJOIN(", ",TRUE,INDIRECT(Count_table[[#This Row],[Range]])),"")</f>
        <v/>
      </c>
      <c r="J2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8" spans="1:10" x14ac:dyDescent="0.25">
      <c r="A208" s="1" t="s">
        <v>20</v>
      </c>
      <c r="B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Company\180J</v>
      </c>
      <c r="C208" s="1" t="s">
        <v>616</v>
      </c>
      <c r="D208" s="1" t="str">
        <f>LEFT(Count_table[[#This Row],[Column1]],SEARCH("\",Count_table[[#This Row],[Column1]])-1)</f>
        <v>Cessna Aircraft Company</v>
      </c>
      <c r="E208" s="1" t="str">
        <f>RIGHT(Count_table[[#This Row],[Column1]],LEN(Count_table[[#This Row],[Column1]])-SEARCH("\",Count_table[[#This Row],[Column1]]))</f>
        <v>180J</v>
      </c>
      <c r="F208" s="1" t="str">
        <f>INDEX(Sheet1!A:D,MATCH(Count_table[[#This Row],[Make]],Sheet1!D:D,0),1)</f>
        <v>Cessna</v>
      </c>
      <c r="G208" s="1" t="str">
        <f ca="1">IF(OR(Count_table[[#This Row],[STC Number]]&lt;&gt;OFFSET(Count_table[[#This Row],[STC Number]],-1,0),Count_table[[#This Row],[Fixed Make]]&lt;&gt;OFFSET(Count_table[[#This Row],[Fixed Make]],-1,0)),Count_table[[#This Row],[Fixed Make]],"")</f>
        <v/>
      </c>
      <c r="H208" s="1" t="str">
        <f ca="1">IF(LEN(Count_table[[#This Row],[First]])=0,OFFSET(Count_table[[#This Row],[Range]],-1,0),"E"&amp;ROW(Count_table[[#This Row],[First]])&amp;":E"&amp;COUNTIFS(Count_table[[#All],[STC Number]],Count_table[[#This Row],[STC Number]],Count_table[[#All],[Fixed Make]],Count_table[[#This Row],[First]])+ROW(Count_table[[#This Row],[First]])-1)</f>
        <v>E153:E390</v>
      </c>
      <c r="I208" s="1" t="str">
        <f ca="1">IF(LEN(Count_table[[#This Row],[First]])&lt;&gt;0,Count_table[[#This Row],[First]]&amp;": "&amp;_xlfn.TEXTJOIN(", ",TRUE,INDIRECT(Count_table[[#This Row],[Range]])),"")</f>
        <v/>
      </c>
      <c r="J2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09" spans="1:10" x14ac:dyDescent="0.25">
      <c r="A209" s="1" t="s">
        <v>20</v>
      </c>
      <c r="B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Company\180K</v>
      </c>
      <c r="C209" s="1" t="s">
        <v>617</v>
      </c>
      <c r="D209" s="1" t="str">
        <f>LEFT(Count_table[[#This Row],[Column1]],SEARCH("\",Count_table[[#This Row],[Column1]])-1)</f>
        <v>Cessna Aircraft Company</v>
      </c>
      <c r="E209" s="1" t="str">
        <f>RIGHT(Count_table[[#This Row],[Column1]],LEN(Count_table[[#This Row],[Column1]])-SEARCH("\",Count_table[[#This Row],[Column1]]))</f>
        <v>180K</v>
      </c>
      <c r="F209" s="1" t="str">
        <f>INDEX(Sheet1!A:D,MATCH(Count_table[[#This Row],[Make]],Sheet1!D:D,0),1)</f>
        <v>Cessna</v>
      </c>
      <c r="G209" s="1" t="str">
        <f ca="1">IF(OR(Count_table[[#This Row],[STC Number]]&lt;&gt;OFFSET(Count_table[[#This Row],[STC Number]],-1,0),Count_table[[#This Row],[Fixed Make]]&lt;&gt;OFFSET(Count_table[[#This Row],[Fixed Make]],-1,0)),Count_table[[#This Row],[Fixed Make]],"")</f>
        <v/>
      </c>
      <c r="H209" s="1" t="str">
        <f ca="1">IF(LEN(Count_table[[#This Row],[First]])=0,OFFSET(Count_table[[#This Row],[Range]],-1,0),"E"&amp;ROW(Count_table[[#This Row],[First]])&amp;":E"&amp;COUNTIFS(Count_table[[#All],[STC Number]],Count_table[[#This Row],[STC Number]],Count_table[[#All],[Fixed Make]],Count_table[[#This Row],[First]])+ROW(Count_table[[#This Row],[First]])-1)</f>
        <v>E153:E390</v>
      </c>
      <c r="I209" s="1" t="str">
        <f ca="1">IF(LEN(Count_table[[#This Row],[First]])&lt;&gt;0,Count_table[[#This Row],[First]]&amp;": "&amp;_xlfn.TEXTJOIN(", ",TRUE,INDIRECT(Count_table[[#This Row],[Range]])),"")</f>
        <v/>
      </c>
      <c r="J2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0" spans="1:10" x14ac:dyDescent="0.25">
      <c r="A210" s="1" t="s">
        <v>20</v>
      </c>
      <c r="B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v>
      </c>
      <c r="C210" s="1" t="s">
        <v>618</v>
      </c>
      <c r="D210" s="1" t="str">
        <f>LEFT(Count_table[[#This Row],[Column1]],SEARCH("\",Count_table[[#This Row],[Column1]])-1)</f>
        <v>Cessna Aircraft Company</v>
      </c>
      <c r="E210" s="1" t="str">
        <f>RIGHT(Count_table[[#This Row],[Column1]],LEN(Count_table[[#This Row],[Column1]])-SEARCH("\",Count_table[[#This Row],[Column1]]))</f>
        <v>182</v>
      </c>
      <c r="F210" s="1" t="str">
        <f>INDEX(Sheet1!A:D,MATCH(Count_table[[#This Row],[Make]],Sheet1!D:D,0),1)</f>
        <v>Cessna</v>
      </c>
      <c r="G210" s="1" t="str">
        <f ca="1">IF(OR(Count_table[[#This Row],[STC Number]]&lt;&gt;OFFSET(Count_table[[#This Row],[STC Number]],-1,0),Count_table[[#This Row],[Fixed Make]]&lt;&gt;OFFSET(Count_table[[#This Row],[Fixed Make]],-1,0)),Count_table[[#This Row],[Fixed Make]],"")</f>
        <v/>
      </c>
      <c r="H210" s="1" t="str">
        <f ca="1">IF(LEN(Count_table[[#This Row],[First]])=0,OFFSET(Count_table[[#This Row],[Range]],-1,0),"E"&amp;ROW(Count_table[[#This Row],[First]])&amp;":E"&amp;COUNTIFS(Count_table[[#All],[STC Number]],Count_table[[#This Row],[STC Number]],Count_table[[#All],[Fixed Make]],Count_table[[#This Row],[First]])+ROW(Count_table[[#This Row],[First]])-1)</f>
        <v>E153:E390</v>
      </c>
      <c r="I210" s="1" t="str">
        <f ca="1">IF(LEN(Count_table[[#This Row],[First]])&lt;&gt;0,Count_table[[#This Row],[First]]&amp;": "&amp;_xlfn.TEXTJOIN(", ",TRUE,INDIRECT(Count_table[[#This Row],[Range]])),"")</f>
        <v/>
      </c>
      <c r="J2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1" spans="1:10" x14ac:dyDescent="0.25">
      <c r="A211" s="1" t="s">
        <v>20</v>
      </c>
      <c r="B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Company\182A</v>
      </c>
      <c r="C211" s="1" t="s">
        <v>619</v>
      </c>
      <c r="D211" s="1" t="str">
        <f>LEFT(Count_table[[#This Row],[Column1]],SEARCH("\",Count_table[[#This Row],[Column1]])-1)</f>
        <v>Cessna Aircraft Company</v>
      </c>
      <c r="E211" s="1" t="str">
        <f>RIGHT(Count_table[[#This Row],[Column1]],LEN(Count_table[[#This Row],[Column1]])-SEARCH("\",Count_table[[#This Row],[Column1]]))</f>
        <v>182A</v>
      </c>
      <c r="F211" s="1" t="str">
        <f>INDEX(Sheet1!A:D,MATCH(Count_table[[#This Row],[Make]],Sheet1!D:D,0),1)</f>
        <v>Cessna</v>
      </c>
      <c r="G211" s="1" t="str">
        <f ca="1">IF(OR(Count_table[[#This Row],[STC Number]]&lt;&gt;OFFSET(Count_table[[#This Row],[STC Number]],-1,0),Count_table[[#This Row],[Fixed Make]]&lt;&gt;OFFSET(Count_table[[#This Row],[Fixed Make]],-1,0)),Count_table[[#This Row],[Fixed Make]],"")</f>
        <v/>
      </c>
      <c r="H211" s="1" t="str">
        <f ca="1">IF(LEN(Count_table[[#This Row],[First]])=0,OFFSET(Count_table[[#This Row],[Range]],-1,0),"E"&amp;ROW(Count_table[[#This Row],[First]])&amp;":E"&amp;COUNTIFS(Count_table[[#All],[STC Number]],Count_table[[#This Row],[STC Number]],Count_table[[#All],[Fixed Make]],Count_table[[#This Row],[First]])+ROW(Count_table[[#This Row],[First]])-1)</f>
        <v>E153:E390</v>
      </c>
      <c r="I211" s="1" t="str">
        <f ca="1">IF(LEN(Count_table[[#This Row],[First]])&lt;&gt;0,Count_table[[#This Row],[First]]&amp;": "&amp;_xlfn.TEXTJOIN(", ",TRUE,INDIRECT(Count_table[[#This Row],[Range]])),"")</f>
        <v/>
      </c>
      <c r="J2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2" spans="1:10" x14ac:dyDescent="0.25">
      <c r="A212" s="1" t="s">
        <v>20</v>
      </c>
      <c r="B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Company\182B</v>
      </c>
      <c r="C212" s="1" t="s">
        <v>620</v>
      </c>
      <c r="D212" s="1" t="str">
        <f>LEFT(Count_table[[#This Row],[Column1]],SEARCH("\",Count_table[[#This Row],[Column1]])-1)</f>
        <v>Cessna Aircraft Company</v>
      </c>
      <c r="E212" s="1" t="str">
        <f>RIGHT(Count_table[[#This Row],[Column1]],LEN(Count_table[[#This Row],[Column1]])-SEARCH("\",Count_table[[#This Row],[Column1]]))</f>
        <v>182B</v>
      </c>
      <c r="F212" s="1" t="str">
        <f>INDEX(Sheet1!A:D,MATCH(Count_table[[#This Row],[Make]],Sheet1!D:D,0),1)</f>
        <v>Cessna</v>
      </c>
      <c r="G212" s="1" t="str">
        <f ca="1">IF(OR(Count_table[[#This Row],[STC Number]]&lt;&gt;OFFSET(Count_table[[#This Row],[STC Number]],-1,0),Count_table[[#This Row],[Fixed Make]]&lt;&gt;OFFSET(Count_table[[#This Row],[Fixed Make]],-1,0)),Count_table[[#This Row],[Fixed Make]],"")</f>
        <v/>
      </c>
      <c r="H212" s="1" t="str">
        <f ca="1">IF(LEN(Count_table[[#This Row],[First]])=0,OFFSET(Count_table[[#This Row],[Range]],-1,0),"E"&amp;ROW(Count_table[[#This Row],[First]])&amp;":E"&amp;COUNTIFS(Count_table[[#All],[STC Number]],Count_table[[#This Row],[STC Number]],Count_table[[#All],[Fixed Make]],Count_table[[#This Row],[First]])+ROW(Count_table[[#This Row],[First]])-1)</f>
        <v>E153:E390</v>
      </c>
      <c r="I212" s="1" t="str">
        <f ca="1">IF(LEN(Count_table[[#This Row],[First]])&lt;&gt;0,Count_table[[#This Row],[First]]&amp;": "&amp;_xlfn.TEXTJOIN(", ",TRUE,INDIRECT(Count_table[[#This Row],[Range]])),"")</f>
        <v/>
      </c>
      <c r="J2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3" spans="1:10" x14ac:dyDescent="0.25">
      <c r="A213" s="1" t="s">
        <v>20</v>
      </c>
      <c r="B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Company\182C</v>
      </c>
      <c r="C213" s="1" t="s">
        <v>621</v>
      </c>
      <c r="D213" s="1" t="str">
        <f>LEFT(Count_table[[#This Row],[Column1]],SEARCH("\",Count_table[[#This Row],[Column1]])-1)</f>
        <v>Cessna Aircraft Company</v>
      </c>
      <c r="E213" s="1" t="str">
        <f>RIGHT(Count_table[[#This Row],[Column1]],LEN(Count_table[[#This Row],[Column1]])-SEARCH("\",Count_table[[#This Row],[Column1]]))</f>
        <v>182C</v>
      </c>
      <c r="F213" s="1" t="str">
        <f>INDEX(Sheet1!A:D,MATCH(Count_table[[#This Row],[Make]],Sheet1!D:D,0),1)</f>
        <v>Cessna</v>
      </c>
      <c r="G213" s="1" t="str">
        <f ca="1">IF(OR(Count_table[[#This Row],[STC Number]]&lt;&gt;OFFSET(Count_table[[#This Row],[STC Number]],-1,0),Count_table[[#This Row],[Fixed Make]]&lt;&gt;OFFSET(Count_table[[#This Row],[Fixed Make]],-1,0)),Count_table[[#This Row],[Fixed Make]],"")</f>
        <v/>
      </c>
      <c r="H213" s="1" t="str">
        <f ca="1">IF(LEN(Count_table[[#This Row],[First]])=0,OFFSET(Count_table[[#This Row],[Range]],-1,0),"E"&amp;ROW(Count_table[[#This Row],[First]])&amp;":E"&amp;COUNTIFS(Count_table[[#All],[STC Number]],Count_table[[#This Row],[STC Number]],Count_table[[#All],[Fixed Make]],Count_table[[#This Row],[First]])+ROW(Count_table[[#This Row],[First]])-1)</f>
        <v>E153:E390</v>
      </c>
      <c r="I213" s="1" t="str">
        <f ca="1">IF(LEN(Count_table[[#This Row],[First]])&lt;&gt;0,Count_table[[#This Row],[First]]&amp;": "&amp;_xlfn.TEXTJOIN(", ",TRUE,INDIRECT(Count_table[[#This Row],[Range]])),"")</f>
        <v/>
      </c>
      <c r="J2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4" spans="1:10" x14ac:dyDescent="0.25">
      <c r="A214" s="1" t="s">
        <v>20</v>
      </c>
      <c r="B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Company\182D</v>
      </c>
      <c r="C214" s="1" t="s">
        <v>622</v>
      </c>
      <c r="D214" s="1" t="str">
        <f>LEFT(Count_table[[#This Row],[Column1]],SEARCH("\",Count_table[[#This Row],[Column1]])-1)</f>
        <v>Cessna Aircraft Company</v>
      </c>
      <c r="E214" s="1" t="str">
        <f>RIGHT(Count_table[[#This Row],[Column1]],LEN(Count_table[[#This Row],[Column1]])-SEARCH("\",Count_table[[#This Row],[Column1]]))</f>
        <v>182D</v>
      </c>
      <c r="F214" s="1" t="str">
        <f>INDEX(Sheet1!A:D,MATCH(Count_table[[#This Row],[Make]],Sheet1!D:D,0),1)</f>
        <v>Cessna</v>
      </c>
      <c r="G214" s="1" t="str">
        <f ca="1">IF(OR(Count_table[[#This Row],[STC Number]]&lt;&gt;OFFSET(Count_table[[#This Row],[STC Number]],-1,0),Count_table[[#This Row],[Fixed Make]]&lt;&gt;OFFSET(Count_table[[#This Row],[Fixed Make]],-1,0)),Count_table[[#This Row],[Fixed Make]],"")</f>
        <v/>
      </c>
      <c r="H214" s="1" t="str">
        <f ca="1">IF(LEN(Count_table[[#This Row],[First]])=0,OFFSET(Count_table[[#This Row],[Range]],-1,0),"E"&amp;ROW(Count_table[[#This Row],[First]])&amp;":E"&amp;COUNTIFS(Count_table[[#All],[STC Number]],Count_table[[#This Row],[STC Number]],Count_table[[#All],[Fixed Make]],Count_table[[#This Row],[First]])+ROW(Count_table[[#This Row],[First]])-1)</f>
        <v>E153:E390</v>
      </c>
      <c r="I214" s="1" t="str">
        <f ca="1">IF(LEN(Count_table[[#This Row],[First]])&lt;&gt;0,Count_table[[#This Row],[First]]&amp;": "&amp;_xlfn.TEXTJOIN(", ",TRUE,INDIRECT(Count_table[[#This Row],[Range]])),"")</f>
        <v/>
      </c>
      <c r="J2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5" spans="1:10" x14ac:dyDescent="0.25">
      <c r="A215" s="1" t="s">
        <v>20</v>
      </c>
      <c r="B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Company\182E</v>
      </c>
      <c r="C215" s="1" t="s">
        <v>623</v>
      </c>
      <c r="D215" s="1" t="str">
        <f>LEFT(Count_table[[#This Row],[Column1]],SEARCH("\",Count_table[[#This Row],[Column1]])-1)</f>
        <v>Cessna Aircraft Company</v>
      </c>
      <c r="E215" s="1" t="str">
        <f>RIGHT(Count_table[[#This Row],[Column1]],LEN(Count_table[[#This Row],[Column1]])-SEARCH("\",Count_table[[#This Row],[Column1]]))</f>
        <v>182E</v>
      </c>
      <c r="F215" s="1" t="str">
        <f>INDEX(Sheet1!A:D,MATCH(Count_table[[#This Row],[Make]],Sheet1!D:D,0),1)</f>
        <v>Cessna</v>
      </c>
      <c r="G215" s="1" t="str">
        <f ca="1">IF(OR(Count_table[[#This Row],[STC Number]]&lt;&gt;OFFSET(Count_table[[#This Row],[STC Number]],-1,0),Count_table[[#This Row],[Fixed Make]]&lt;&gt;OFFSET(Count_table[[#This Row],[Fixed Make]],-1,0)),Count_table[[#This Row],[Fixed Make]],"")</f>
        <v/>
      </c>
      <c r="H215" s="1" t="str">
        <f ca="1">IF(LEN(Count_table[[#This Row],[First]])=0,OFFSET(Count_table[[#This Row],[Range]],-1,0),"E"&amp;ROW(Count_table[[#This Row],[First]])&amp;":E"&amp;COUNTIFS(Count_table[[#All],[STC Number]],Count_table[[#This Row],[STC Number]],Count_table[[#All],[Fixed Make]],Count_table[[#This Row],[First]])+ROW(Count_table[[#This Row],[First]])-1)</f>
        <v>E153:E390</v>
      </c>
      <c r="I215" s="1" t="str">
        <f ca="1">IF(LEN(Count_table[[#This Row],[First]])&lt;&gt;0,Count_table[[#This Row],[First]]&amp;": "&amp;_xlfn.TEXTJOIN(", ",TRUE,INDIRECT(Count_table[[#This Row],[Range]])),"")</f>
        <v/>
      </c>
      <c r="J2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6" spans="1:10" x14ac:dyDescent="0.25">
      <c r="A216" s="1" t="s">
        <v>20</v>
      </c>
      <c r="B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Company\182F</v>
      </c>
      <c r="C216" s="1" t="s">
        <v>624</v>
      </c>
      <c r="D216" s="1" t="str">
        <f>LEFT(Count_table[[#This Row],[Column1]],SEARCH("\",Count_table[[#This Row],[Column1]])-1)</f>
        <v>Cessna Aircraft Company</v>
      </c>
      <c r="E216" s="1" t="str">
        <f>RIGHT(Count_table[[#This Row],[Column1]],LEN(Count_table[[#This Row],[Column1]])-SEARCH("\",Count_table[[#This Row],[Column1]]))</f>
        <v>182F</v>
      </c>
      <c r="F216" s="1" t="str">
        <f>INDEX(Sheet1!A:D,MATCH(Count_table[[#This Row],[Make]],Sheet1!D:D,0),1)</f>
        <v>Cessna</v>
      </c>
      <c r="G216" s="1" t="str">
        <f ca="1">IF(OR(Count_table[[#This Row],[STC Number]]&lt;&gt;OFFSET(Count_table[[#This Row],[STC Number]],-1,0),Count_table[[#This Row],[Fixed Make]]&lt;&gt;OFFSET(Count_table[[#This Row],[Fixed Make]],-1,0)),Count_table[[#This Row],[Fixed Make]],"")</f>
        <v/>
      </c>
      <c r="H216" s="1" t="str">
        <f ca="1">IF(LEN(Count_table[[#This Row],[First]])=0,OFFSET(Count_table[[#This Row],[Range]],-1,0),"E"&amp;ROW(Count_table[[#This Row],[First]])&amp;":E"&amp;COUNTIFS(Count_table[[#All],[STC Number]],Count_table[[#This Row],[STC Number]],Count_table[[#All],[Fixed Make]],Count_table[[#This Row],[First]])+ROW(Count_table[[#This Row],[First]])-1)</f>
        <v>E153:E390</v>
      </c>
      <c r="I216" s="1" t="str">
        <f ca="1">IF(LEN(Count_table[[#This Row],[First]])&lt;&gt;0,Count_table[[#This Row],[First]]&amp;": "&amp;_xlfn.TEXTJOIN(", ",TRUE,INDIRECT(Count_table[[#This Row],[Range]])),"")</f>
        <v/>
      </c>
      <c r="J2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7" spans="1:10" x14ac:dyDescent="0.25">
      <c r="A217" s="1" t="s">
        <v>20</v>
      </c>
      <c r="B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Company\182G</v>
      </c>
      <c r="C217" s="1" t="s">
        <v>625</v>
      </c>
      <c r="D217" s="1" t="str">
        <f>LEFT(Count_table[[#This Row],[Column1]],SEARCH("\",Count_table[[#This Row],[Column1]])-1)</f>
        <v>Cessna Aircraft Company</v>
      </c>
      <c r="E217" s="1" t="str">
        <f>RIGHT(Count_table[[#This Row],[Column1]],LEN(Count_table[[#This Row],[Column1]])-SEARCH("\",Count_table[[#This Row],[Column1]]))</f>
        <v>182G</v>
      </c>
      <c r="F217" s="1" t="str">
        <f>INDEX(Sheet1!A:D,MATCH(Count_table[[#This Row],[Make]],Sheet1!D:D,0),1)</f>
        <v>Cessna</v>
      </c>
      <c r="G217" s="1" t="str">
        <f ca="1">IF(OR(Count_table[[#This Row],[STC Number]]&lt;&gt;OFFSET(Count_table[[#This Row],[STC Number]],-1,0),Count_table[[#This Row],[Fixed Make]]&lt;&gt;OFFSET(Count_table[[#This Row],[Fixed Make]],-1,0)),Count_table[[#This Row],[Fixed Make]],"")</f>
        <v/>
      </c>
      <c r="H217" s="1" t="str">
        <f ca="1">IF(LEN(Count_table[[#This Row],[First]])=0,OFFSET(Count_table[[#This Row],[Range]],-1,0),"E"&amp;ROW(Count_table[[#This Row],[First]])&amp;":E"&amp;COUNTIFS(Count_table[[#All],[STC Number]],Count_table[[#This Row],[STC Number]],Count_table[[#All],[Fixed Make]],Count_table[[#This Row],[First]])+ROW(Count_table[[#This Row],[First]])-1)</f>
        <v>E153:E390</v>
      </c>
      <c r="I217" s="1" t="str">
        <f ca="1">IF(LEN(Count_table[[#This Row],[First]])&lt;&gt;0,Count_table[[#This Row],[First]]&amp;": "&amp;_xlfn.TEXTJOIN(", ",TRUE,INDIRECT(Count_table[[#This Row],[Range]])),"")</f>
        <v/>
      </c>
      <c r="J2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8" spans="1:10" x14ac:dyDescent="0.25">
      <c r="A218" s="1" t="s">
        <v>20</v>
      </c>
      <c r="B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Company\182H</v>
      </c>
      <c r="C218" s="1" t="s">
        <v>626</v>
      </c>
      <c r="D218" s="1" t="str">
        <f>LEFT(Count_table[[#This Row],[Column1]],SEARCH("\",Count_table[[#This Row],[Column1]])-1)</f>
        <v>Cessna Aircraft Company</v>
      </c>
      <c r="E218" s="1" t="str">
        <f>RIGHT(Count_table[[#This Row],[Column1]],LEN(Count_table[[#This Row],[Column1]])-SEARCH("\",Count_table[[#This Row],[Column1]]))</f>
        <v>182H</v>
      </c>
      <c r="F218" s="1" t="str">
        <f>INDEX(Sheet1!A:D,MATCH(Count_table[[#This Row],[Make]],Sheet1!D:D,0),1)</f>
        <v>Cessna</v>
      </c>
      <c r="G218" s="1" t="str">
        <f ca="1">IF(OR(Count_table[[#This Row],[STC Number]]&lt;&gt;OFFSET(Count_table[[#This Row],[STC Number]],-1,0),Count_table[[#This Row],[Fixed Make]]&lt;&gt;OFFSET(Count_table[[#This Row],[Fixed Make]],-1,0)),Count_table[[#This Row],[Fixed Make]],"")</f>
        <v/>
      </c>
      <c r="H218" s="1" t="str">
        <f ca="1">IF(LEN(Count_table[[#This Row],[First]])=0,OFFSET(Count_table[[#This Row],[Range]],-1,0),"E"&amp;ROW(Count_table[[#This Row],[First]])&amp;":E"&amp;COUNTIFS(Count_table[[#All],[STC Number]],Count_table[[#This Row],[STC Number]],Count_table[[#All],[Fixed Make]],Count_table[[#This Row],[First]])+ROW(Count_table[[#This Row],[First]])-1)</f>
        <v>E153:E390</v>
      </c>
      <c r="I218" s="1" t="str">
        <f ca="1">IF(LEN(Count_table[[#This Row],[First]])&lt;&gt;0,Count_table[[#This Row],[First]]&amp;": "&amp;_xlfn.TEXTJOIN(", ",TRUE,INDIRECT(Count_table[[#This Row],[Range]])),"")</f>
        <v/>
      </c>
      <c r="J2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19" spans="1:10" x14ac:dyDescent="0.25">
      <c r="A219" s="1" t="s">
        <v>20</v>
      </c>
      <c r="B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Company\182J</v>
      </c>
      <c r="C219" s="1" t="s">
        <v>627</v>
      </c>
      <c r="D219" s="1" t="str">
        <f>LEFT(Count_table[[#This Row],[Column1]],SEARCH("\",Count_table[[#This Row],[Column1]])-1)</f>
        <v>Cessna Aircraft Company</v>
      </c>
      <c r="E219" s="1" t="str">
        <f>RIGHT(Count_table[[#This Row],[Column1]],LEN(Count_table[[#This Row],[Column1]])-SEARCH("\",Count_table[[#This Row],[Column1]]))</f>
        <v>182J</v>
      </c>
      <c r="F219" s="1" t="str">
        <f>INDEX(Sheet1!A:D,MATCH(Count_table[[#This Row],[Make]],Sheet1!D:D,0),1)</f>
        <v>Cessna</v>
      </c>
      <c r="G219" s="1" t="str">
        <f ca="1">IF(OR(Count_table[[#This Row],[STC Number]]&lt;&gt;OFFSET(Count_table[[#This Row],[STC Number]],-1,0),Count_table[[#This Row],[Fixed Make]]&lt;&gt;OFFSET(Count_table[[#This Row],[Fixed Make]],-1,0)),Count_table[[#This Row],[Fixed Make]],"")</f>
        <v/>
      </c>
      <c r="H219" s="1" t="str">
        <f ca="1">IF(LEN(Count_table[[#This Row],[First]])=0,OFFSET(Count_table[[#This Row],[Range]],-1,0),"E"&amp;ROW(Count_table[[#This Row],[First]])&amp;":E"&amp;COUNTIFS(Count_table[[#All],[STC Number]],Count_table[[#This Row],[STC Number]],Count_table[[#All],[Fixed Make]],Count_table[[#This Row],[First]])+ROW(Count_table[[#This Row],[First]])-1)</f>
        <v>E153:E390</v>
      </c>
      <c r="I219" s="1" t="str">
        <f ca="1">IF(LEN(Count_table[[#This Row],[First]])&lt;&gt;0,Count_table[[#This Row],[First]]&amp;": "&amp;_xlfn.TEXTJOIN(", ",TRUE,INDIRECT(Count_table[[#This Row],[Range]])),"")</f>
        <v/>
      </c>
      <c r="J2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0" spans="1:10" x14ac:dyDescent="0.25">
      <c r="A220" s="1" t="s">
        <v>20</v>
      </c>
      <c r="B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Company\182K</v>
      </c>
      <c r="C220" s="1" t="s">
        <v>628</v>
      </c>
      <c r="D220" s="1" t="str">
        <f>LEFT(Count_table[[#This Row],[Column1]],SEARCH("\",Count_table[[#This Row],[Column1]])-1)</f>
        <v>Cessna Aircraft Company</v>
      </c>
      <c r="E220" s="1" t="str">
        <f>RIGHT(Count_table[[#This Row],[Column1]],LEN(Count_table[[#This Row],[Column1]])-SEARCH("\",Count_table[[#This Row],[Column1]]))</f>
        <v>182K</v>
      </c>
      <c r="F220" s="1" t="str">
        <f>INDEX(Sheet1!A:D,MATCH(Count_table[[#This Row],[Make]],Sheet1!D:D,0),1)</f>
        <v>Cessna</v>
      </c>
      <c r="G220" s="1" t="str">
        <f ca="1">IF(OR(Count_table[[#This Row],[STC Number]]&lt;&gt;OFFSET(Count_table[[#This Row],[STC Number]],-1,0),Count_table[[#This Row],[Fixed Make]]&lt;&gt;OFFSET(Count_table[[#This Row],[Fixed Make]],-1,0)),Count_table[[#This Row],[Fixed Make]],"")</f>
        <v/>
      </c>
      <c r="H220" s="1" t="str">
        <f ca="1">IF(LEN(Count_table[[#This Row],[First]])=0,OFFSET(Count_table[[#This Row],[Range]],-1,0),"E"&amp;ROW(Count_table[[#This Row],[First]])&amp;":E"&amp;COUNTIFS(Count_table[[#All],[STC Number]],Count_table[[#This Row],[STC Number]],Count_table[[#All],[Fixed Make]],Count_table[[#This Row],[First]])+ROW(Count_table[[#This Row],[First]])-1)</f>
        <v>E153:E390</v>
      </c>
      <c r="I220" s="1" t="str">
        <f ca="1">IF(LEN(Count_table[[#This Row],[First]])&lt;&gt;0,Count_table[[#This Row],[First]]&amp;": "&amp;_xlfn.TEXTJOIN(", ",TRUE,INDIRECT(Count_table[[#This Row],[Range]])),"")</f>
        <v/>
      </c>
      <c r="J2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1" spans="1:10" x14ac:dyDescent="0.25">
      <c r="A221" s="1" t="s">
        <v>20</v>
      </c>
      <c r="B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Company\182L</v>
      </c>
      <c r="C221" s="1" t="s">
        <v>629</v>
      </c>
      <c r="D221" s="1" t="str">
        <f>LEFT(Count_table[[#This Row],[Column1]],SEARCH("\",Count_table[[#This Row],[Column1]])-1)</f>
        <v>Cessna Aircraft Company</v>
      </c>
      <c r="E221" s="1" t="str">
        <f>RIGHT(Count_table[[#This Row],[Column1]],LEN(Count_table[[#This Row],[Column1]])-SEARCH("\",Count_table[[#This Row],[Column1]]))</f>
        <v>182L</v>
      </c>
      <c r="F221" s="1" t="str">
        <f>INDEX(Sheet1!A:D,MATCH(Count_table[[#This Row],[Make]],Sheet1!D:D,0),1)</f>
        <v>Cessna</v>
      </c>
      <c r="G221" s="1" t="str">
        <f ca="1">IF(OR(Count_table[[#This Row],[STC Number]]&lt;&gt;OFFSET(Count_table[[#This Row],[STC Number]],-1,0),Count_table[[#This Row],[Fixed Make]]&lt;&gt;OFFSET(Count_table[[#This Row],[Fixed Make]],-1,0)),Count_table[[#This Row],[Fixed Make]],"")</f>
        <v/>
      </c>
      <c r="H221" s="1" t="str">
        <f ca="1">IF(LEN(Count_table[[#This Row],[First]])=0,OFFSET(Count_table[[#This Row],[Range]],-1,0),"E"&amp;ROW(Count_table[[#This Row],[First]])&amp;":E"&amp;COUNTIFS(Count_table[[#All],[STC Number]],Count_table[[#This Row],[STC Number]],Count_table[[#All],[Fixed Make]],Count_table[[#This Row],[First]])+ROW(Count_table[[#This Row],[First]])-1)</f>
        <v>E153:E390</v>
      </c>
      <c r="I221" s="1" t="str">
        <f ca="1">IF(LEN(Count_table[[#This Row],[First]])&lt;&gt;0,Count_table[[#This Row],[First]]&amp;": "&amp;_xlfn.TEXTJOIN(", ",TRUE,INDIRECT(Count_table[[#This Row],[Range]])),"")</f>
        <v/>
      </c>
      <c r="J2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2" spans="1:10" x14ac:dyDescent="0.25">
      <c r="A222" s="1" t="s">
        <v>20</v>
      </c>
      <c r="B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Company\182M</v>
      </c>
      <c r="C222" s="1" t="s">
        <v>630</v>
      </c>
      <c r="D222" s="1" t="str">
        <f>LEFT(Count_table[[#This Row],[Column1]],SEARCH("\",Count_table[[#This Row],[Column1]])-1)</f>
        <v>Cessna Aircraft Company</v>
      </c>
      <c r="E222" s="1" t="str">
        <f>RIGHT(Count_table[[#This Row],[Column1]],LEN(Count_table[[#This Row],[Column1]])-SEARCH("\",Count_table[[#This Row],[Column1]]))</f>
        <v>182M</v>
      </c>
      <c r="F222" s="1" t="str">
        <f>INDEX(Sheet1!A:D,MATCH(Count_table[[#This Row],[Make]],Sheet1!D:D,0),1)</f>
        <v>Cessna</v>
      </c>
      <c r="G222" s="1" t="str">
        <f ca="1">IF(OR(Count_table[[#This Row],[STC Number]]&lt;&gt;OFFSET(Count_table[[#This Row],[STC Number]],-1,0),Count_table[[#This Row],[Fixed Make]]&lt;&gt;OFFSET(Count_table[[#This Row],[Fixed Make]],-1,0)),Count_table[[#This Row],[Fixed Make]],"")</f>
        <v/>
      </c>
      <c r="H222" s="1" t="str">
        <f ca="1">IF(LEN(Count_table[[#This Row],[First]])=0,OFFSET(Count_table[[#This Row],[Range]],-1,0),"E"&amp;ROW(Count_table[[#This Row],[First]])&amp;":E"&amp;COUNTIFS(Count_table[[#All],[STC Number]],Count_table[[#This Row],[STC Number]],Count_table[[#All],[Fixed Make]],Count_table[[#This Row],[First]])+ROW(Count_table[[#This Row],[First]])-1)</f>
        <v>E153:E390</v>
      </c>
      <c r="I222" s="1" t="str">
        <f ca="1">IF(LEN(Count_table[[#This Row],[First]])&lt;&gt;0,Count_table[[#This Row],[First]]&amp;": "&amp;_xlfn.TEXTJOIN(", ",TRUE,INDIRECT(Count_table[[#This Row],[Range]])),"")</f>
        <v/>
      </c>
      <c r="J2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3" spans="1:10" x14ac:dyDescent="0.25">
      <c r="A223" s="1" t="s">
        <v>20</v>
      </c>
      <c r="B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Company\182N</v>
      </c>
      <c r="C223" s="1" t="s">
        <v>631</v>
      </c>
      <c r="D223" s="1" t="str">
        <f>LEFT(Count_table[[#This Row],[Column1]],SEARCH("\",Count_table[[#This Row],[Column1]])-1)</f>
        <v>Cessna Aircraft Company</v>
      </c>
      <c r="E223" s="1" t="str">
        <f>RIGHT(Count_table[[#This Row],[Column1]],LEN(Count_table[[#This Row],[Column1]])-SEARCH("\",Count_table[[#This Row],[Column1]]))</f>
        <v>182N</v>
      </c>
      <c r="F223" s="1" t="str">
        <f>INDEX(Sheet1!A:D,MATCH(Count_table[[#This Row],[Make]],Sheet1!D:D,0),1)</f>
        <v>Cessna</v>
      </c>
      <c r="G223" s="1" t="str">
        <f ca="1">IF(OR(Count_table[[#This Row],[STC Number]]&lt;&gt;OFFSET(Count_table[[#This Row],[STC Number]],-1,0),Count_table[[#This Row],[Fixed Make]]&lt;&gt;OFFSET(Count_table[[#This Row],[Fixed Make]],-1,0)),Count_table[[#This Row],[Fixed Make]],"")</f>
        <v/>
      </c>
      <c r="H223" s="1" t="str">
        <f ca="1">IF(LEN(Count_table[[#This Row],[First]])=0,OFFSET(Count_table[[#This Row],[Range]],-1,0),"E"&amp;ROW(Count_table[[#This Row],[First]])&amp;":E"&amp;COUNTIFS(Count_table[[#All],[STC Number]],Count_table[[#This Row],[STC Number]],Count_table[[#All],[Fixed Make]],Count_table[[#This Row],[First]])+ROW(Count_table[[#This Row],[First]])-1)</f>
        <v>E153:E390</v>
      </c>
      <c r="I223" s="1" t="str">
        <f ca="1">IF(LEN(Count_table[[#This Row],[First]])&lt;&gt;0,Count_table[[#This Row],[First]]&amp;": "&amp;_xlfn.TEXTJOIN(", ",TRUE,INDIRECT(Count_table[[#This Row],[Range]])),"")</f>
        <v/>
      </c>
      <c r="J2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4" spans="1:10" x14ac:dyDescent="0.25">
      <c r="A224" s="1" t="s">
        <v>20</v>
      </c>
      <c r="B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Company\182P</v>
      </c>
      <c r="C224" s="1" t="s">
        <v>632</v>
      </c>
      <c r="D224" s="1" t="str">
        <f>LEFT(Count_table[[#This Row],[Column1]],SEARCH("\",Count_table[[#This Row],[Column1]])-1)</f>
        <v>Cessna Aircraft Company</v>
      </c>
      <c r="E224" s="1" t="str">
        <f>RIGHT(Count_table[[#This Row],[Column1]],LEN(Count_table[[#This Row],[Column1]])-SEARCH("\",Count_table[[#This Row],[Column1]]))</f>
        <v>182P</v>
      </c>
      <c r="F224" s="1" t="str">
        <f>INDEX(Sheet1!A:D,MATCH(Count_table[[#This Row],[Make]],Sheet1!D:D,0),1)</f>
        <v>Cessna</v>
      </c>
      <c r="G224" s="1" t="str">
        <f ca="1">IF(OR(Count_table[[#This Row],[STC Number]]&lt;&gt;OFFSET(Count_table[[#This Row],[STC Number]],-1,0),Count_table[[#This Row],[Fixed Make]]&lt;&gt;OFFSET(Count_table[[#This Row],[Fixed Make]],-1,0)),Count_table[[#This Row],[Fixed Make]],"")</f>
        <v/>
      </c>
      <c r="H224" s="1" t="str">
        <f ca="1">IF(LEN(Count_table[[#This Row],[First]])=0,OFFSET(Count_table[[#This Row],[Range]],-1,0),"E"&amp;ROW(Count_table[[#This Row],[First]])&amp;":E"&amp;COUNTIFS(Count_table[[#All],[STC Number]],Count_table[[#This Row],[STC Number]],Count_table[[#All],[Fixed Make]],Count_table[[#This Row],[First]])+ROW(Count_table[[#This Row],[First]])-1)</f>
        <v>E153:E390</v>
      </c>
      <c r="I224" s="1" t="str">
        <f ca="1">IF(LEN(Count_table[[#This Row],[First]])&lt;&gt;0,Count_table[[#This Row],[First]]&amp;": "&amp;_xlfn.TEXTJOIN(", ",TRUE,INDIRECT(Count_table[[#This Row],[Range]])),"")</f>
        <v/>
      </c>
      <c r="J2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5" spans="1:10" x14ac:dyDescent="0.25">
      <c r="A225" s="1" t="s">
        <v>20</v>
      </c>
      <c r="B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Company\182Q</v>
      </c>
      <c r="C225" s="1" t="s">
        <v>633</v>
      </c>
      <c r="D225" s="1" t="str">
        <f>LEFT(Count_table[[#This Row],[Column1]],SEARCH("\",Count_table[[#This Row],[Column1]])-1)</f>
        <v>Cessna Aircraft Company</v>
      </c>
      <c r="E225" s="1" t="str">
        <f>RIGHT(Count_table[[#This Row],[Column1]],LEN(Count_table[[#This Row],[Column1]])-SEARCH("\",Count_table[[#This Row],[Column1]]))</f>
        <v>182Q</v>
      </c>
      <c r="F225" s="1" t="str">
        <f>INDEX(Sheet1!A:D,MATCH(Count_table[[#This Row],[Make]],Sheet1!D:D,0),1)</f>
        <v>Cessna</v>
      </c>
      <c r="G225" s="1" t="str">
        <f ca="1">IF(OR(Count_table[[#This Row],[STC Number]]&lt;&gt;OFFSET(Count_table[[#This Row],[STC Number]],-1,0),Count_table[[#This Row],[Fixed Make]]&lt;&gt;OFFSET(Count_table[[#This Row],[Fixed Make]],-1,0)),Count_table[[#This Row],[Fixed Make]],"")</f>
        <v/>
      </c>
      <c r="H225" s="1" t="str">
        <f ca="1">IF(LEN(Count_table[[#This Row],[First]])=0,OFFSET(Count_table[[#This Row],[Range]],-1,0),"E"&amp;ROW(Count_table[[#This Row],[First]])&amp;":E"&amp;COUNTIFS(Count_table[[#All],[STC Number]],Count_table[[#This Row],[STC Number]],Count_table[[#All],[Fixed Make]],Count_table[[#This Row],[First]])+ROW(Count_table[[#This Row],[First]])-1)</f>
        <v>E153:E390</v>
      </c>
      <c r="I225" s="1" t="str">
        <f ca="1">IF(LEN(Count_table[[#This Row],[First]])&lt;&gt;0,Count_table[[#This Row],[First]]&amp;": "&amp;_xlfn.TEXTJOIN(", ",TRUE,INDIRECT(Count_table[[#This Row],[Range]])),"")</f>
        <v/>
      </c>
      <c r="J2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6" spans="1:10" x14ac:dyDescent="0.25">
      <c r="A226" s="1" t="s">
        <v>20</v>
      </c>
      <c r="B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Company\182R</v>
      </c>
      <c r="C226" s="1" t="s">
        <v>634</v>
      </c>
      <c r="D226" s="1" t="str">
        <f>LEFT(Count_table[[#This Row],[Column1]],SEARCH("\",Count_table[[#This Row],[Column1]])-1)</f>
        <v>Cessna Aircraft Company</v>
      </c>
      <c r="E226" s="1" t="str">
        <f>RIGHT(Count_table[[#This Row],[Column1]],LEN(Count_table[[#This Row],[Column1]])-SEARCH("\",Count_table[[#This Row],[Column1]]))</f>
        <v>182R</v>
      </c>
      <c r="F226" s="1" t="str">
        <f>INDEX(Sheet1!A:D,MATCH(Count_table[[#This Row],[Make]],Sheet1!D:D,0),1)</f>
        <v>Cessna</v>
      </c>
      <c r="G226" s="1" t="str">
        <f ca="1">IF(OR(Count_table[[#This Row],[STC Number]]&lt;&gt;OFFSET(Count_table[[#This Row],[STC Number]],-1,0),Count_table[[#This Row],[Fixed Make]]&lt;&gt;OFFSET(Count_table[[#This Row],[Fixed Make]],-1,0)),Count_table[[#This Row],[Fixed Make]],"")</f>
        <v/>
      </c>
      <c r="H226" s="1" t="str">
        <f ca="1">IF(LEN(Count_table[[#This Row],[First]])=0,OFFSET(Count_table[[#This Row],[Range]],-1,0),"E"&amp;ROW(Count_table[[#This Row],[First]])&amp;":E"&amp;COUNTIFS(Count_table[[#All],[STC Number]],Count_table[[#This Row],[STC Number]],Count_table[[#All],[Fixed Make]],Count_table[[#This Row],[First]])+ROW(Count_table[[#This Row],[First]])-1)</f>
        <v>E153:E390</v>
      </c>
      <c r="I226" s="1" t="str">
        <f ca="1">IF(LEN(Count_table[[#This Row],[First]])&lt;&gt;0,Count_table[[#This Row],[First]]&amp;": "&amp;_xlfn.TEXTJOIN(", ",TRUE,INDIRECT(Count_table[[#This Row],[Range]])),"")</f>
        <v/>
      </c>
      <c r="J2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7" spans="1:10" x14ac:dyDescent="0.25">
      <c r="A227" s="1" t="s">
        <v>20</v>
      </c>
      <c r="B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Company\182S</v>
      </c>
      <c r="C227" s="1" t="s">
        <v>635</v>
      </c>
      <c r="D227" s="1" t="str">
        <f>LEFT(Count_table[[#This Row],[Column1]],SEARCH("\",Count_table[[#This Row],[Column1]])-1)</f>
        <v>Cessna Aircraft Company</v>
      </c>
      <c r="E227" s="1" t="str">
        <f>RIGHT(Count_table[[#This Row],[Column1]],LEN(Count_table[[#This Row],[Column1]])-SEARCH("\",Count_table[[#This Row],[Column1]]))</f>
        <v>182S</v>
      </c>
      <c r="F227" s="1" t="str">
        <f>INDEX(Sheet1!A:D,MATCH(Count_table[[#This Row],[Make]],Sheet1!D:D,0),1)</f>
        <v>Cessna</v>
      </c>
      <c r="G227" s="1" t="str">
        <f ca="1">IF(OR(Count_table[[#This Row],[STC Number]]&lt;&gt;OFFSET(Count_table[[#This Row],[STC Number]],-1,0),Count_table[[#This Row],[Fixed Make]]&lt;&gt;OFFSET(Count_table[[#This Row],[Fixed Make]],-1,0)),Count_table[[#This Row],[Fixed Make]],"")</f>
        <v/>
      </c>
      <c r="H227" s="1" t="str">
        <f ca="1">IF(LEN(Count_table[[#This Row],[First]])=0,OFFSET(Count_table[[#This Row],[Range]],-1,0),"E"&amp;ROW(Count_table[[#This Row],[First]])&amp;":E"&amp;COUNTIFS(Count_table[[#All],[STC Number]],Count_table[[#This Row],[STC Number]],Count_table[[#All],[Fixed Make]],Count_table[[#This Row],[First]])+ROW(Count_table[[#This Row],[First]])-1)</f>
        <v>E153:E390</v>
      </c>
      <c r="I227" s="1" t="str">
        <f ca="1">IF(LEN(Count_table[[#This Row],[First]])&lt;&gt;0,Count_table[[#This Row],[First]]&amp;": "&amp;_xlfn.TEXTJOIN(", ",TRUE,INDIRECT(Count_table[[#This Row],[Range]])),"")</f>
        <v/>
      </c>
      <c r="J2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8" spans="1:10" x14ac:dyDescent="0.25">
      <c r="A228" s="1" t="s">
        <v>20</v>
      </c>
      <c r="B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Company\182T</v>
      </c>
      <c r="C228" s="1" t="s">
        <v>636</v>
      </c>
      <c r="D228" s="1" t="str">
        <f>LEFT(Count_table[[#This Row],[Column1]],SEARCH("\",Count_table[[#This Row],[Column1]])-1)</f>
        <v>Cessna Aircraft Company</v>
      </c>
      <c r="E228" s="1" t="str">
        <f>RIGHT(Count_table[[#This Row],[Column1]],LEN(Count_table[[#This Row],[Column1]])-SEARCH("\",Count_table[[#This Row],[Column1]]))</f>
        <v>182T</v>
      </c>
      <c r="F228" s="1" t="str">
        <f>INDEX(Sheet1!A:D,MATCH(Count_table[[#This Row],[Make]],Sheet1!D:D,0),1)</f>
        <v>Cessna</v>
      </c>
      <c r="G228" s="1" t="str">
        <f ca="1">IF(OR(Count_table[[#This Row],[STC Number]]&lt;&gt;OFFSET(Count_table[[#This Row],[STC Number]],-1,0),Count_table[[#This Row],[Fixed Make]]&lt;&gt;OFFSET(Count_table[[#This Row],[Fixed Make]],-1,0)),Count_table[[#This Row],[Fixed Make]],"")</f>
        <v/>
      </c>
      <c r="H228" s="1" t="str">
        <f ca="1">IF(LEN(Count_table[[#This Row],[First]])=0,OFFSET(Count_table[[#This Row],[Range]],-1,0),"E"&amp;ROW(Count_table[[#This Row],[First]])&amp;":E"&amp;COUNTIFS(Count_table[[#All],[STC Number]],Count_table[[#This Row],[STC Number]],Count_table[[#All],[Fixed Make]],Count_table[[#This Row],[First]])+ROW(Count_table[[#This Row],[First]])-1)</f>
        <v>E153:E390</v>
      </c>
      <c r="I228" s="1" t="str">
        <f ca="1">IF(LEN(Count_table[[#This Row],[First]])&lt;&gt;0,Count_table[[#This Row],[First]]&amp;": "&amp;_xlfn.TEXTJOIN(", ",TRUE,INDIRECT(Count_table[[#This Row],[Range]])),"")</f>
        <v/>
      </c>
      <c r="J2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29" spans="1:10" x14ac:dyDescent="0.25">
      <c r="A229" s="1" t="s">
        <v>20</v>
      </c>
      <c r="B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v>
      </c>
      <c r="C229" s="1" t="s">
        <v>637</v>
      </c>
      <c r="D229" s="1" t="str">
        <f>LEFT(Count_table[[#This Row],[Column1]],SEARCH("\",Count_table[[#This Row],[Column1]])-1)</f>
        <v>Cessna Aircraft Company</v>
      </c>
      <c r="E229" s="1" t="str">
        <f>RIGHT(Count_table[[#This Row],[Column1]],LEN(Count_table[[#This Row],[Column1]])-SEARCH("\",Count_table[[#This Row],[Column1]]))</f>
        <v>185</v>
      </c>
      <c r="F229" s="1" t="str">
        <f>INDEX(Sheet1!A:D,MATCH(Count_table[[#This Row],[Make]],Sheet1!D:D,0),1)</f>
        <v>Cessna</v>
      </c>
      <c r="G229" s="1" t="str">
        <f ca="1">IF(OR(Count_table[[#This Row],[STC Number]]&lt;&gt;OFFSET(Count_table[[#This Row],[STC Number]],-1,0),Count_table[[#This Row],[Fixed Make]]&lt;&gt;OFFSET(Count_table[[#This Row],[Fixed Make]],-1,0)),Count_table[[#This Row],[Fixed Make]],"")</f>
        <v/>
      </c>
      <c r="H229" s="1" t="str">
        <f ca="1">IF(LEN(Count_table[[#This Row],[First]])=0,OFFSET(Count_table[[#This Row],[Range]],-1,0),"E"&amp;ROW(Count_table[[#This Row],[First]])&amp;":E"&amp;COUNTIFS(Count_table[[#All],[STC Number]],Count_table[[#This Row],[STC Number]],Count_table[[#All],[Fixed Make]],Count_table[[#This Row],[First]])+ROW(Count_table[[#This Row],[First]])-1)</f>
        <v>E153:E390</v>
      </c>
      <c r="I229" s="1" t="str">
        <f ca="1">IF(LEN(Count_table[[#This Row],[First]])&lt;&gt;0,Count_table[[#This Row],[First]]&amp;": "&amp;_xlfn.TEXTJOIN(", ",TRUE,INDIRECT(Count_table[[#This Row],[Range]])),"")</f>
        <v/>
      </c>
      <c r="J2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0" spans="1:10" x14ac:dyDescent="0.25">
      <c r="A230" s="1" t="s">
        <v>20</v>
      </c>
      <c r="B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Company\185A</v>
      </c>
      <c r="C230" s="1" t="s">
        <v>638</v>
      </c>
      <c r="D230" s="1" t="str">
        <f>LEFT(Count_table[[#This Row],[Column1]],SEARCH("\",Count_table[[#This Row],[Column1]])-1)</f>
        <v>Cessna Aircraft Company</v>
      </c>
      <c r="E230" s="1" t="str">
        <f>RIGHT(Count_table[[#This Row],[Column1]],LEN(Count_table[[#This Row],[Column1]])-SEARCH("\",Count_table[[#This Row],[Column1]]))</f>
        <v>185A</v>
      </c>
      <c r="F230" s="1" t="str">
        <f>INDEX(Sheet1!A:D,MATCH(Count_table[[#This Row],[Make]],Sheet1!D:D,0),1)</f>
        <v>Cessna</v>
      </c>
      <c r="G230" s="1" t="str">
        <f ca="1">IF(OR(Count_table[[#This Row],[STC Number]]&lt;&gt;OFFSET(Count_table[[#This Row],[STC Number]],-1,0),Count_table[[#This Row],[Fixed Make]]&lt;&gt;OFFSET(Count_table[[#This Row],[Fixed Make]],-1,0)),Count_table[[#This Row],[Fixed Make]],"")</f>
        <v/>
      </c>
      <c r="H230" s="1" t="str">
        <f ca="1">IF(LEN(Count_table[[#This Row],[First]])=0,OFFSET(Count_table[[#This Row],[Range]],-1,0),"E"&amp;ROW(Count_table[[#This Row],[First]])&amp;":E"&amp;COUNTIFS(Count_table[[#All],[STC Number]],Count_table[[#This Row],[STC Number]],Count_table[[#All],[Fixed Make]],Count_table[[#This Row],[First]])+ROW(Count_table[[#This Row],[First]])-1)</f>
        <v>E153:E390</v>
      </c>
      <c r="I230" s="1" t="str">
        <f ca="1">IF(LEN(Count_table[[#This Row],[First]])&lt;&gt;0,Count_table[[#This Row],[First]]&amp;": "&amp;_xlfn.TEXTJOIN(", ",TRUE,INDIRECT(Count_table[[#This Row],[Range]])),"")</f>
        <v/>
      </c>
      <c r="J2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1" spans="1:10" x14ac:dyDescent="0.25">
      <c r="A231" s="1" t="s">
        <v>20</v>
      </c>
      <c r="B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Company\185B</v>
      </c>
      <c r="C231" s="1" t="s">
        <v>639</v>
      </c>
      <c r="D231" s="1" t="str">
        <f>LEFT(Count_table[[#This Row],[Column1]],SEARCH("\",Count_table[[#This Row],[Column1]])-1)</f>
        <v>Cessna Aircraft Company</v>
      </c>
      <c r="E231" s="1" t="str">
        <f>RIGHT(Count_table[[#This Row],[Column1]],LEN(Count_table[[#This Row],[Column1]])-SEARCH("\",Count_table[[#This Row],[Column1]]))</f>
        <v>185B</v>
      </c>
      <c r="F231" s="1" t="str">
        <f>INDEX(Sheet1!A:D,MATCH(Count_table[[#This Row],[Make]],Sheet1!D:D,0),1)</f>
        <v>Cessna</v>
      </c>
      <c r="G231" s="1" t="str">
        <f ca="1">IF(OR(Count_table[[#This Row],[STC Number]]&lt;&gt;OFFSET(Count_table[[#This Row],[STC Number]],-1,0),Count_table[[#This Row],[Fixed Make]]&lt;&gt;OFFSET(Count_table[[#This Row],[Fixed Make]],-1,0)),Count_table[[#This Row],[Fixed Make]],"")</f>
        <v/>
      </c>
      <c r="H231" s="1" t="str">
        <f ca="1">IF(LEN(Count_table[[#This Row],[First]])=0,OFFSET(Count_table[[#This Row],[Range]],-1,0),"E"&amp;ROW(Count_table[[#This Row],[First]])&amp;":E"&amp;COUNTIFS(Count_table[[#All],[STC Number]],Count_table[[#This Row],[STC Number]],Count_table[[#All],[Fixed Make]],Count_table[[#This Row],[First]])+ROW(Count_table[[#This Row],[First]])-1)</f>
        <v>E153:E390</v>
      </c>
      <c r="I231" s="1" t="str">
        <f ca="1">IF(LEN(Count_table[[#This Row],[First]])&lt;&gt;0,Count_table[[#This Row],[First]]&amp;": "&amp;_xlfn.TEXTJOIN(", ",TRUE,INDIRECT(Count_table[[#This Row],[Range]])),"")</f>
        <v/>
      </c>
      <c r="J2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2" spans="1:10" x14ac:dyDescent="0.25">
      <c r="A232" s="1" t="s">
        <v>20</v>
      </c>
      <c r="B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Company\185C</v>
      </c>
      <c r="C232" s="1" t="s">
        <v>640</v>
      </c>
      <c r="D232" s="1" t="str">
        <f>LEFT(Count_table[[#This Row],[Column1]],SEARCH("\",Count_table[[#This Row],[Column1]])-1)</f>
        <v>Cessna Aircraft Company</v>
      </c>
      <c r="E232" s="1" t="str">
        <f>RIGHT(Count_table[[#This Row],[Column1]],LEN(Count_table[[#This Row],[Column1]])-SEARCH("\",Count_table[[#This Row],[Column1]]))</f>
        <v>185C</v>
      </c>
      <c r="F232" s="1" t="str">
        <f>INDEX(Sheet1!A:D,MATCH(Count_table[[#This Row],[Make]],Sheet1!D:D,0),1)</f>
        <v>Cessna</v>
      </c>
      <c r="G232" s="1" t="str">
        <f ca="1">IF(OR(Count_table[[#This Row],[STC Number]]&lt;&gt;OFFSET(Count_table[[#This Row],[STC Number]],-1,0),Count_table[[#This Row],[Fixed Make]]&lt;&gt;OFFSET(Count_table[[#This Row],[Fixed Make]],-1,0)),Count_table[[#This Row],[Fixed Make]],"")</f>
        <v/>
      </c>
      <c r="H232" s="1" t="str">
        <f ca="1">IF(LEN(Count_table[[#This Row],[First]])=0,OFFSET(Count_table[[#This Row],[Range]],-1,0),"E"&amp;ROW(Count_table[[#This Row],[First]])&amp;":E"&amp;COUNTIFS(Count_table[[#All],[STC Number]],Count_table[[#This Row],[STC Number]],Count_table[[#All],[Fixed Make]],Count_table[[#This Row],[First]])+ROW(Count_table[[#This Row],[First]])-1)</f>
        <v>E153:E390</v>
      </c>
      <c r="I232" s="1" t="str">
        <f ca="1">IF(LEN(Count_table[[#This Row],[First]])&lt;&gt;0,Count_table[[#This Row],[First]]&amp;": "&amp;_xlfn.TEXTJOIN(", ",TRUE,INDIRECT(Count_table[[#This Row],[Range]])),"")</f>
        <v/>
      </c>
      <c r="J2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3" spans="1:10" x14ac:dyDescent="0.25">
      <c r="A233" s="1" t="s">
        <v>20</v>
      </c>
      <c r="B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Company\185D</v>
      </c>
      <c r="C233" s="1" t="s">
        <v>641</v>
      </c>
      <c r="D233" s="1" t="str">
        <f>LEFT(Count_table[[#This Row],[Column1]],SEARCH("\",Count_table[[#This Row],[Column1]])-1)</f>
        <v>Cessna Aircraft Company</v>
      </c>
      <c r="E233" s="1" t="str">
        <f>RIGHT(Count_table[[#This Row],[Column1]],LEN(Count_table[[#This Row],[Column1]])-SEARCH("\",Count_table[[#This Row],[Column1]]))</f>
        <v>185D</v>
      </c>
      <c r="F233" s="1" t="str">
        <f>INDEX(Sheet1!A:D,MATCH(Count_table[[#This Row],[Make]],Sheet1!D:D,0),1)</f>
        <v>Cessna</v>
      </c>
      <c r="G233" s="1" t="str">
        <f ca="1">IF(OR(Count_table[[#This Row],[STC Number]]&lt;&gt;OFFSET(Count_table[[#This Row],[STC Number]],-1,0),Count_table[[#This Row],[Fixed Make]]&lt;&gt;OFFSET(Count_table[[#This Row],[Fixed Make]],-1,0)),Count_table[[#This Row],[Fixed Make]],"")</f>
        <v/>
      </c>
      <c r="H233" s="1" t="str">
        <f ca="1">IF(LEN(Count_table[[#This Row],[First]])=0,OFFSET(Count_table[[#This Row],[Range]],-1,0),"E"&amp;ROW(Count_table[[#This Row],[First]])&amp;":E"&amp;COUNTIFS(Count_table[[#All],[STC Number]],Count_table[[#This Row],[STC Number]],Count_table[[#All],[Fixed Make]],Count_table[[#This Row],[First]])+ROW(Count_table[[#This Row],[First]])-1)</f>
        <v>E153:E390</v>
      </c>
      <c r="I233" s="1" t="str">
        <f ca="1">IF(LEN(Count_table[[#This Row],[First]])&lt;&gt;0,Count_table[[#This Row],[First]]&amp;": "&amp;_xlfn.TEXTJOIN(", ",TRUE,INDIRECT(Count_table[[#This Row],[Range]])),"")</f>
        <v/>
      </c>
      <c r="J2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4" spans="1:10" x14ac:dyDescent="0.25">
      <c r="A234" s="1" t="s">
        <v>20</v>
      </c>
      <c r="B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Company\185E</v>
      </c>
      <c r="C234" s="1" t="s">
        <v>642</v>
      </c>
      <c r="D234" s="1" t="str">
        <f>LEFT(Count_table[[#This Row],[Column1]],SEARCH("\",Count_table[[#This Row],[Column1]])-1)</f>
        <v>Cessna Aircraft Company</v>
      </c>
      <c r="E234" s="1" t="str">
        <f>RIGHT(Count_table[[#This Row],[Column1]],LEN(Count_table[[#This Row],[Column1]])-SEARCH("\",Count_table[[#This Row],[Column1]]))</f>
        <v>185E</v>
      </c>
      <c r="F234" s="1" t="str">
        <f>INDEX(Sheet1!A:D,MATCH(Count_table[[#This Row],[Make]],Sheet1!D:D,0),1)</f>
        <v>Cessna</v>
      </c>
      <c r="G234" s="1" t="str">
        <f ca="1">IF(OR(Count_table[[#This Row],[STC Number]]&lt;&gt;OFFSET(Count_table[[#This Row],[STC Number]],-1,0),Count_table[[#This Row],[Fixed Make]]&lt;&gt;OFFSET(Count_table[[#This Row],[Fixed Make]],-1,0)),Count_table[[#This Row],[Fixed Make]],"")</f>
        <v/>
      </c>
      <c r="H234" s="1" t="str">
        <f ca="1">IF(LEN(Count_table[[#This Row],[First]])=0,OFFSET(Count_table[[#This Row],[Range]],-1,0),"E"&amp;ROW(Count_table[[#This Row],[First]])&amp;":E"&amp;COUNTIFS(Count_table[[#All],[STC Number]],Count_table[[#This Row],[STC Number]],Count_table[[#All],[Fixed Make]],Count_table[[#This Row],[First]])+ROW(Count_table[[#This Row],[First]])-1)</f>
        <v>E153:E390</v>
      </c>
      <c r="I234" s="1" t="str">
        <f ca="1">IF(LEN(Count_table[[#This Row],[First]])&lt;&gt;0,Count_table[[#This Row],[First]]&amp;": "&amp;_xlfn.TEXTJOIN(", ",TRUE,INDIRECT(Count_table[[#This Row],[Range]])),"")</f>
        <v/>
      </c>
      <c r="J2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5" spans="1:10" x14ac:dyDescent="0.25">
      <c r="A235" s="1" t="s">
        <v>20</v>
      </c>
      <c r="B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Company\190</v>
      </c>
      <c r="C235" s="1" t="s">
        <v>643</v>
      </c>
      <c r="D235" s="1" t="str">
        <f>LEFT(Count_table[[#This Row],[Column1]],SEARCH("\",Count_table[[#This Row],[Column1]])-1)</f>
        <v>Cessna Aircraft Company</v>
      </c>
      <c r="E235" s="1" t="str">
        <f>RIGHT(Count_table[[#This Row],[Column1]],LEN(Count_table[[#This Row],[Column1]])-SEARCH("\",Count_table[[#This Row],[Column1]]))</f>
        <v>190</v>
      </c>
      <c r="F235" s="1" t="str">
        <f>INDEX(Sheet1!A:D,MATCH(Count_table[[#This Row],[Make]],Sheet1!D:D,0),1)</f>
        <v>Cessna</v>
      </c>
      <c r="G235" s="1" t="str">
        <f ca="1">IF(OR(Count_table[[#This Row],[STC Number]]&lt;&gt;OFFSET(Count_table[[#This Row],[STC Number]],-1,0),Count_table[[#This Row],[Fixed Make]]&lt;&gt;OFFSET(Count_table[[#This Row],[Fixed Make]],-1,0)),Count_table[[#This Row],[Fixed Make]],"")</f>
        <v/>
      </c>
      <c r="H235" s="1" t="str">
        <f ca="1">IF(LEN(Count_table[[#This Row],[First]])=0,OFFSET(Count_table[[#This Row],[Range]],-1,0),"E"&amp;ROW(Count_table[[#This Row],[First]])&amp;":E"&amp;COUNTIFS(Count_table[[#All],[STC Number]],Count_table[[#This Row],[STC Number]],Count_table[[#All],[Fixed Make]],Count_table[[#This Row],[First]])+ROW(Count_table[[#This Row],[First]])-1)</f>
        <v>E153:E390</v>
      </c>
      <c r="I235" s="1" t="str">
        <f ca="1">IF(LEN(Count_table[[#This Row],[First]])&lt;&gt;0,Count_table[[#This Row],[First]]&amp;": "&amp;_xlfn.TEXTJOIN(", ",TRUE,INDIRECT(Count_table[[#This Row],[Range]])),"")</f>
        <v/>
      </c>
      <c r="J2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6" spans="1:10" x14ac:dyDescent="0.25">
      <c r="A236" s="1" t="s">
        <v>20</v>
      </c>
      <c r="B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v>
      </c>
      <c r="C236" s="1" t="s">
        <v>644</v>
      </c>
      <c r="D236" s="1" t="str">
        <f>LEFT(Count_table[[#This Row],[Column1]],SEARCH("\",Count_table[[#This Row],[Column1]])-1)</f>
        <v>Cessna Aircraft Company</v>
      </c>
      <c r="E236" s="1" t="str">
        <f>RIGHT(Count_table[[#This Row],[Column1]],LEN(Count_table[[#This Row],[Column1]])-SEARCH("\",Count_table[[#This Row],[Column1]]))</f>
        <v>195</v>
      </c>
      <c r="F236" s="1" t="str">
        <f>INDEX(Sheet1!A:D,MATCH(Count_table[[#This Row],[Make]],Sheet1!D:D,0),1)</f>
        <v>Cessna</v>
      </c>
      <c r="G236" s="1" t="str">
        <f ca="1">IF(OR(Count_table[[#This Row],[STC Number]]&lt;&gt;OFFSET(Count_table[[#This Row],[STC Number]],-1,0),Count_table[[#This Row],[Fixed Make]]&lt;&gt;OFFSET(Count_table[[#This Row],[Fixed Make]],-1,0)),Count_table[[#This Row],[Fixed Make]],"")</f>
        <v/>
      </c>
      <c r="H236" s="1" t="str">
        <f ca="1">IF(LEN(Count_table[[#This Row],[First]])=0,OFFSET(Count_table[[#This Row],[Range]],-1,0),"E"&amp;ROW(Count_table[[#This Row],[First]])&amp;":E"&amp;COUNTIFS(Count_table[[#All],[STC Number]],Count_table[[#This Row],[STC Number]],Count_table[[#All],[Fixed Make]],Count_table[[#This Row],[First]])+ROW(Count_table[[#This Row],[First]])-1)</f>
        <v>E153:E390</v>
      </c>
      <c r="I236" s="1" t="str">
        <f ca="1">IF(LEN(Count_table[[#This Row],[First]])&lt;&gt;0,Count_table[[#This Row],[First]]&amp;": "&amp;_xlfn.TEXTJOIN(", ",TRUE,INDIRECT(Count_table[[#This Row],[Range]])),"")</f>
        <v/>
      </c>
      <c r="J2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7" spans="1:10" x14ac:dyDescent="0.25">
      <c r="A237" s="1" t="s">
        <v>20</v>
      </c>
      <c r="B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Company\195A</v>
      </c>
      <c r="C237" s="1" t="s">
        <v>645</v>
      </c>
      <c r="D237" s="1" t="str">
        <f>LEFT(Count_table[[#This Row],[Column1]],SEARCH("\",Count_table[[#This Row],[Column1]])-1)</f>
        <v>Cessna Aircraft Company</v>
      </c>
      <c r="E237" s="1" t="str">
        <f>RIGHT(Count_table[[#This Row],[Column1]],LEN(Count_table[[#This Row],[Column1]])-SEARCH("\",Count_table[[#This Row],[Column1]]))</f>
        <v>195A</v>
      </c>
      <c r="F237" s="1" t="str">
        <f>INDEX(Sheet1!A:D,MATCH(Count_table[[#This Row],[Make]],Sheet1!D:D,0),1)</f>
        <v>Cessna</v>
      </c>
      <c r="G237" s="1" t="str">
        <f ca="1">IF(OR(Count_table[[#This Row],[STC Number]]&lt;&gt;OFFSET(Count_table[[#This Row],[STC Number]],-1,0),Count_table[[#This Row],[Fixed Make]]&lt;&gt;OFFSET(Count_table[[#This Row],[Fixed Make]],-1,0)),Count_table[[#This Row],[Fixed Make]],"")</f>
        <v/>
      </c>
      <c r="H237" s="1" t="str">
        <f ca="1">IF(LEN(Count_table[[#This Row],[First]])=0,OFFSET(Count_table[[#This Row],[Range]],-1,0),"E"&amp;ROW(Count_table[[#This Row],[First]])&amp;":E"&amp;COUNTIFS(Count_table[[#All],[STC Number]],Count_table[[#This Row],[STC Number]],Count_table[[#All],[Fixed Make]],Count_table[[#This Row],[First]])+ROW(Count_table[[#This Row],[First]])-1)</f>
        <v>E153:E390</v>
      </c>
      <c r="I237" s="1" t="str">
        <f ca="1">IF(LEN(Count_table[[#This Row],[First]])&lt;&gt;0,Count_table[[#This Row],[First]]&amp;": "&amp;_xlfn.TEXTJOIN(", ",TRUE,INDIRECT(Count_table[[#This Row],[Range]])),"")</f>
        <v/>
      </c>
      <c r="J2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8" spans="1:10" x14ac:dyDescent="0.25">
      <c r="A238" s="1" t="s">
        <v>20</v>
      </c>
      <c r="B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Company\195B</v>
      </c>
      <c r="C238" s="1" t="s">
        <v>646</v>
      </c>
      <c r="D238" s="1" t="str">
        <f>LEFT(Count_table[[#This Row],[Column1]],SEARCH("\",Count_table[[#This Row],[Column1]])-1)</f>
        <v>Cessna Aircraft Company</v>
      </c>
      <c r="E238" s="1" t="str">
        <f>RIGHT(Count_table[[#This Row],[Column1]],LEN(Count_table[[#This Row],[Column1]])-SEARCH("\",Count_table[[#This Row],[Column1]]))</f>
        <v>195B</v>
      </c>
      <c r="F238" s="1" t="str">
        <f>INDEX(Sheet1!A:D,MATCH(Count_table[[#This Row],[Make]],Sheet1!D:D,0),1)</f>
        <v>Cessna</v>
      </c>
      <c r="G238" s="1" t="str">
        <f ca="1">IF(OR(Count_table[[#This Row],[STC Number]]&lt;&gt;OFFSET(Count_table[[#This Row],[STC Number]],-1,0),Count_table[[#This Row],[Fixed Make]]&lt;&gt;OFFSET(Count_table[[#This Row],[Fixed Make]],-1,0)),Count_table[[#This Row],[Fixed Make]],"")</f>
        <v/>
      </c>
      <c r="H238" s="1" t="str">
        <f ca="1">IF(LEN(Count_table[[#This Row],[First]])=0,OFFSET(Count_table[[#This Row],[Range]],-1,0),"E"&amp;ROW(Count_table[[#This Row],[First]])&amp;":E"&amp;COUNTIFS(Count_table[[#All],[STC Number]],Count_table[[#This Row],[STC Number]],Count_table[[#All],[Fixed Make]],Count_table[[#This Row],[First]])+ROW(Count_table[[#This Row],[First]])-1)</f>
        <v>E153:E390</v>
      </c>
      <c r="I238" s="1" t="str">
        <f ca="1">IF(LEN(Count_table[[#This Row],[First]])&lt;&gt;0,Count_table[[#This Row],[First]]&amp;": "&amp;_xlfn.TEXTJOIN(", ",TRUE,INDIRECT(Count_table[[#This Row],[Range]])),"")</f>
        <v/>
      </c>
      <c r="J2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39" spans="1:10" x14ac:dyDescent="0.25">
      <c r="A239" s="1" t="s">
        <v>20</v>
      </c>
      <c r="B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v>
      </c>
      <c r="C239" s="1" t="s">
        <v>647</v>
      </c>
      <c r="D239" s="1" t="str">
        <f>LEFT(Count_table[[#This Row],[Column1]],SEARCH("\",Count_table[[#This Row],[Column1]])-1)</f>
        <v>Cessna Aircraft Company</v>
      </c>
      <c r="E239" s="1" t="str">
        <f>RIGHT(Count_table[[#This Row],[Column1]],LEN(Count_table[[#This Row],[Column1]])-SEARCH("\",Count_table[[#This Row],[Column1]]))</f>
        <v>206</v>
      </c>
      <c r="F239" s="1" t="str">
        <f>INDEX(Sheet1!A:D,MATCH(Count_table[[#This Row],[Make]],Sheet1!D:D,0),1)</f>
        <v>Cessna</v>
      </c>
      <c r="G239" s="1" t="str">
        <f ca="1">IF(OR(Count_table[[#This Row],[STC Number]]&lt;&gt;OFFSET(Count_table[[#This Row],[STC Number]],-1,0),Count_table[[#This Row],[Fixed Make]]&lt;&gt;OFFSET(Count_table[[#This Row],[Fixed Make]],-1,0)),Count_table[[#This Row],[Fixed Make]],"")</f>
        <v/>
      </c>
      <c r="H239" s="1" t="str">
        <f ca="1">IF(LEN(Count_table[[#This Row],[First]])=0,OFFSET(Count_table[[#This Row],[Range]],-1,0),"E"&amp;ROW(Count_table[[#This Row],[First]])&amp;":E"&amp;COUNTIFS(Count_table[[#All],[STC Number]],Count_table[[#This Row],[STC Number]],Count_table[[#All],[Fixed Make]],Count_table[[#This Row],[First]])+ROW(Count_table[[#This Row],[First]])-1)</f>
        <v>E153:E390</v>
      </c>
      <c r="I239" s="1" t="str">
        <f ca="1">IF(LEN(Count_table[[#This Row],[First]])&lt;&gt;0,Count_table[[#This Row],[First]]&amp;": "&amp;_xlfn.TEXTJOIN(", ",TRUE,INDIRECT(Count_table[[#This Row],[Range]])),"")</f>
        <v/>
      </c>
      <c r="J2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0" spans="1:10" x14ac:dyDescent="0.25">
      <c r="A240" s="1" t="s">
        <v>20</v>
      </c>
      <c r="B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Company\206H</v>
      </c>
      <c r="C240" s="1" t="s">
        <v>648</v>
      </c>
      <c r="D240" s="1" t="str">
        <f>LEFT(Count_table[[#This Row],[Column1]],SEARCH("\",Count_table[[#This Row],[Column1]])-1)</f>
        <v>Cessna Aircraft Company</v>
      </c>
      <c r="E240" s="1" t="str">
        <f>RIGHT(Count_table[[#This Row],[Column1]],LEN(Count_table[[#This Row],[Column1]])-SEARCH("\",Count_table[[#This Row],[Column1]]))</f>
        <v>206H</v>
      </c>
      <c r="F240" s="1" t="str">
        <f>INDEX(Sheet1!A:D,MATCH(Count_table[[#This Row],[Make]],Sheet1!D:D,0),1)</f>
        <v>Cessna</v>
      </c>
      <c r="G240" s="1" t="str">
        <f ca="1">IF(OR(Count_table[[#This Row],[STC Number]]&lt;&gt;OFFSET(Count_table[[#This Row],[STC Number]],-1,0),Count_table[[#This Row],[Fixed Make]]&lt;&gt;OFFSET(Count_table[[#This Row],[Fixed Make]],-1,0)),Count_table[[#This Row],[Fixed Make]],"")</f>
        <v/>
      </c>
      <c r="H240" s="1" t="str">
        <f ca="1">IF(LEN(Count_table[[#This Row],[First]])=0,OFFSET(Count_table[[#This Row],[Range]],-1,0),"E"&amp;ROW(Count_table[[#This Row],[First]])&amp;":E"&amp;COUNTIFS(Count_table[[#All],[STC Number]],Count_table[[#This Row],[STC Number]],Count_table[[#All],[Fixed Make]],Count_table[[#This Row],[First]])+ROW(Count_table[[#This Row],[First]])-1)</f>
        <v>E153:E390</v>
      </c>
      <c r="I240" s="1" t="str">
        <f ca="1">IF(LEN(Count_table[[#This Row],[First]])&lt;&gt;0,Count_table[[#This Row],[First]]&amp;": "&amp;_xlfn.TEXTJOIN(", ",TRUE,INDIRECT(Count_table[[#This Row],[Range]])),"")</f>
        <v/>
      </c>
      <c r="J2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1" spans="1:10" x14ac:dyDescent="0.25">
      <c r="A241" s="1" t="s">
        <v>20</v>
      </c>
      <c r="B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v>
      </c>
      <c r="C241" s="1" t="s">
        <v>649</v>
      </c>
      <c r="D241" s="1" t="str">
        <f>LEFT(Count_table[[#This Row],[Column1]],SEARCH("\",Count_table[[#This Row],[Column1]])-1)</f>
        <v>Cessna Aircraft Company</v>
      </c>
      <c r="E241" s="1" t="str">
        <f>RIGHT(Count_table[[#This Row],[Column1]],LEN(Count_table[[#This Row],[Column1]])-SEARCH("\",Count_table[[#This Row],[Column1]]))</f>
        <v>207</v>
      </c>
      <c r="F241" s="1" t="str">
        <f>INDEX(Sheet1!A:D,MATCH(Count_table[[#This Row],[Make]],Sheet1!D:D,0),1)</f>
        <v>Cessna</v>
      </c>
      <c r="G241" s="1" t="str">
        <f ca="1">IF(OR(Count_table[[#This Row],[STC Number]]&lt;&gt;OFFSET(Count_table[[#This Row],[STC Number]],-1,0),Count_table[[#This Row],[Fixed Make]]&lt;&gt;OFFSET(Count_table[[#This Row],[Fixed Make]],-1,0)),Count_table[[#This Row],[Fixed Make]],"")</f>
        <v/>
      </c>
      <c r="H241" s="1" t="str">
        <f ca="1">IF(LEN(Count_table[[#This Row],[First]])=0,OFFSET(Count_table[[#This Row],[Range]],-1,0),"E"&amp;ROW(Count_table[[#This Row],[First]])&amp;":E"&amp;COUNTIFS(Count_table[[#All],[STC Number]],Count_table[[#This Row],[STC Number]],Count_table[[#All],[Fixed Make]],Count_table[[#This Row],[First]])+ROW(Count_table[[#This Row],[First]])-1)</f>
        <v>E153:E390</v>
      </c>
      <c r="I241" s="1" t="str">
        <f ca="1">IF(LEN(Count_table[[#This Row],[First]])&lt;&gt;0,Count_table[[#This Row],[First]]&amp;": "&amp;_xlfn.TEXTJOIN(", ",TRUE,INDIRECT(Count_table[[#This Row],[Range]])),"")</f>
        <v/>
      </c>
      <c r="J2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2" spans="1:10" x14ac:dyDescent="0.25">
      <c r="A242" s="1" t="s">
        <v>20</v>
      </c>
      <c r="B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Company\207A</v>
      </c>
      <c r="C242" s="1" t="s">
        <v>650</v>
      </c>
      <c r="D242" s="1" t="str">
        <f>LEFT(Count_table[[#This Row],[Column1]],SEARCH("\",Count_table[[#This Row],[Column1]])-1)</f>
        <v>Cessna Aircraft Company</v>
      </c>
      <c r="E242" s="1" t="str">
        <f>RIGHT(Count_table[[#This Row],[Column1]],LEN(Count_table[[#This Row],[Column1]])-SEARCH("\",Count_table[[#This Row],[Column1]]))</f>
        <v>207A</v>
      </c>
      <c r="F242" s="1" t="str">
        <f>INDEX(Sheet1!A:D,MATCH(Count_table[[#This Row],[Make]],Sheet1!D:D,0),1)</f>
        <v>Cessna</v>
      </c>
      <c r="G242" s="1" t="str">
        <f ca="1">IF(OR(Count_table[[#This Row],[STC Number]]&lt;&gt;OFFSET(Count_table[[#This Row],[STC Number]],-1,0),Count_table[[#This Row],[Fixed Make]]&lt;&gt;OFFSET(Count_table[[#This Row],[Fixed Make]],-1,0)),Count_table[[#This Row],[Fixed Make]],"")</f>
        <v/>
      </c>
      <c r="H242" s="1" t="str">
        <f ca="1">IF(LEN(Count_table[[#This Row],[First]])=0,OFFSET(Count_table[[#This Row],[Range]],-1,0),"E"&amp;ROW(Count_table[[#This Row],[First]])&amp;":E"&amp;COUNTIFS(Count_table[[#All],[STC Number]],Count_table[[#This Row],[STC Number]],Count_table[[#All],[Fixed Make]],Count_table[[#This Row],[First]])+ROW(Count_table[[#This Row],[First]])-1)</f>
        <v>E153:E390</v>
      </c>
      <c r="I242" s="1" t="str">
        <f ca="1">IF(LEN(Count_table[[#This Row],[First]])&lt;&gt;0,Count_table[[#This Row],[First]]&amp;": "&amp;_xlfn.TEXTJOIN(", ",TRUE,INDIRECT(Count_table[[#This Row],[Range]])),"")</f>
        <v/>
      </c>
      <c r="J2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3" spans="1:10" x14ac:dyDescent="0.25">
      <c r="A243" s="1" t="s">
        <v>20</v>
      </c>
      <c r="B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v>
      </c>
      <c r="C243" s="1" t="s">
        <v>651</v>
      </c>
      <c r="D243" s="1" t="str">
        <f>LEFT(Count_table[[#This Row],[Column1]],SEARCH("\",Count_table[[#This Row],[Column1]])-1)</f>
        <v>Cessna Aircraft Company</v>
      </c>
      <c r="E243" s="1" t="str">
        <f>RIGHT(Count_table[[#This Row],[Column1]],LEN(Count_table[[#This Row],[Column1]])-SEARCH("\",Count_table[[#This Row],[Column1]]))</f>
        <v>210</v>
      </c>
      <c r="F243" s="1" t="str">
        <f>INDEX(Sheet1!A:D,MATCH(Count_table[[#This Row],[Make]],Sheet1!D:D,0),1)</f>
        <v>Cessna</v>
      </c>
      <c r="G243" s="1" t="str">
        <f ca="1">IF(OR(Count_table[[#This Row],[STC Number]]&lt;&gt;OFFSET(Count_table[[#This Row],[STC Number]],-1,0),Count_table[[#This Row],[Fixed Make]]&lt;&gt;OFFSET(Count_table[[#This Row],[Fixed Make]],-1,0)),Count_table[[#This Row],[Fixed Make]],"")</f>
        <v/>
      </c>
      <c r="H243" s="1" t="str">
        <f ca="1">IF(LEN(Count_table[[#This Row],[First]])=0,OFFSET(Count_table[[#This Row],[Range]],-1,0),"E"&amp;ROW(Count_table[[#This Row],[First]])&amp;":E"&amp;COUNTIFS(Count_table[[#All],[STC Number]],Count_table[[#This Row],[STC Number]],Count_table[[#All],[Fixed Make]],Count_table[[#This Row],[First]])+ROW(Count_table[[#This Row],[First]])-1)</f>
        <v>E153:E390</v>
      </c>
      <c r="I243" s="1" t="str">
        <f ca="1">IF(LEN(Count_table[[#This Row],[First]])&lt;&gt;0,Count_table[[#This Row],[First]]&amp;": "&amp;_xlfn.TEXTJOIN(", ",TRUE,INDIRECT(Count_table[[#This Row],[Range]])),"")</f>
        <v/>
      </c>
      <c r="J2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4" spans="1:10" x14ac:dyDescent="0.25">
      <c r="A244" s="1" t="s">
        <v>20</v>
      </c>
      <c r="B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Company\210A</v>
      </c>
      <c r="C244" s="1" t="s">
        <v>652</v>
      </c>
      <c r="D244" s="1" t="str">
        <f>LEFT(Count_table[[#This Row],[Column1]],SEARCH("\",Count_table[[#This Row],[Column1]])-1)</f>
        <v>Cessna Aircraft Company</v>
      </c>
      <c r="E244" s="1" t="str">
        <f>RIGHT(Count_table[[#This Row],[Column1]],LEN(Count_table[[#This Row],[Column1]])-SEARCH("\",Count_table[[#This Row],[Column1]]))</f>
        <v>210A</v>
      </c>
      <c r="F244" s="1" t="str">
        <f>INDEX(Sheet1!A:D,MATCH(Count_table[[#This Row],[Make]],Sheet1!D:D,0),1)</f>
        <v>Cessna</v>
      </c>
      <c r="G244" s="1" t="str">
        <f ca="1">IF(OR(Count_table[[#This Row],[STC Number]]&lt;&gt;OFFSET(Count_table[[#This Row],[STC Number]],-1,0),Count_table[[#This Row],[Fixed Make]]&lt;&gt;OFFSET(Count_table[[#This Row],[Fixed Make]],-1,0)),Count_table[[#This Row],[Fixed Make]],"")</f>
        <v/>
      </c>
      <c r="H244" s="1" t="str">
        <f ca="1">IF(LEN(Count_table[[#This Row],[First]])=0,OFFSET(Count_table[[#This Row],[Range]],-1,0),"E"&amp;ROW(Count_table[[#This Row],[First]])&amp;":E"&amp;COUNTIFS(Count_table[[#All],[STC Number]],Count_table[[#This Row],[STC Number]],Count_table[[#All],[Fixed Make]],Count_table[[#This Row],[First]])+ROW(Count_table[[#This Row],[First]])-1)</f>
        <v>E153:E390</v>
      </c>
      <c r="I244" s="1" t="str">
        <f ca="1">IF(LEN(Count_table[[#This Row],[First]])&lt;&gt;0,Count_table[[#This Row],[First]]&amp;": "&amp;_xlfn.TEXTJOIN(", ",TRUE,INDIRECT(Count_table[[#This Row],[Range]])),"")</f>
        <v/>
      </c>
      <c r="J2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5" spans="1:10" x14ac:dyDescent="0.25">
      <c r="A245" s="1" t="s">
        <v>20</v>
      </c>
      <c r="B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Company\210B</v>
      </c>
      <c r="C245" s="1" t="s">
        <v>653</v>
      </c>
      <c r="D245" s="1" t="str">
        <f>LEFT(Count_table[[#This Row],[Column1]],SEARCH("\",Count_table[[#This Row],[Column1]])-1)</f>
        <v>Cessna Aircraft Company</v>
      </c>
      <c r="E245" s="1" t="str">
        <f>RIGHT(Count_table[[#This Row],[Column1]],LEN(Count_table[[#This Row],[Column1]])-SEARCH("\",Count_table[[#This Row],[Column1]]))</f>
        <v>210B</v>
      </c>
      <c r="F245" s="1" t="str">
        <f>INDEX(Sheet1!A:D,MATCH(Count_table[[#This Row],[Make]],Sheet1!D:D,0),1)</f>
        <v>Cessna</v>
      </c>
      <c r="G245" s="1" t="str">
        <f ca="1">IF(OR(Count_table[[#This Row],[STC Number]]&lt;&gt;OFFSET(Count_table[[#This Row],[STC Number]],-1,0),Count_table[[#This Row],[Fixed Make]]&lt;&gt;OFFSET(Count_table[[#This Row],[Fixed Make]],-1,0)),Count_table[[#This Row],[Fixed Make]],"")</f>
        <v/>
      </c>
      <c r="H245" s="1" t="str">
        <f ca="1">IF(LEN(Count_table[[#This Row],[First]])=0,OFFSET(Count_table[[#This Row],[Range]],-1,0),"E"&amp;ROW(Count_table[[#This Row],[First]])&amp;":E"&amp;COUNTIFS(Count_table[[#All],[STC Number]],Count_table[[#This Row],[STC Number]],Count_table[[#All],[Fixed Make]],Count_table[[#This Row],[First]])+ROW(Count_table[[#This Row],[First]])-1)</f>
        <v>E153:E390</v>
      </c>
      <c r="I245" s="1" t="str">
        <f ca="1">IF(LEN(Count_table[[#This Row],[First]])&lt;&gt;0,Count_table[[#This Row],[First]]&amp;": "&amp;_xlfn.TEXTJOIN(", ",TRUE,INDIRECT(Count_table[[#This Row],[Range]])),"")</f>
        <v/>
      </c>
      <c r="J2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6" spans="1:10" x14ac:dyDescent="0.25">
      <c r="A246" s="1" t="s">
        <v>20</v>
      </c>
      <c r="B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Company\210C</v>
      </c>
      <c r="C246" s="1" t="s">
        <v>654</v>
      </c>
      <c r="D246" s="1" t="str">
        <f>LEFT(Count_table[[#This Row],[Column1]],SEARCH("\",Count_table[[#This Row],[Column1]])-1)</f>
        <v>Cessna Aircraft Company</v>
      </c>
      <c r="E246" s="1" t="str">
        <f>RIGHT(Count_table[[#This Row],[Column1]],LEN(Count_table[[#This Row],[Column1]])-SEARCH("\",Count_table[[#This Row],[Column1]]))</f>
        <v>210C</v>
      </c>
      <c r="F246" s="1" t="str">
        <f>INDEX(Sheet1!A:D,MATCH(Count_table[[#This Row],[Make]],Sheet1!D:D,0),1)</f>
        <v>Cessna</v>
      </c>
      <c r="G246" s="1" t="str">
        <f ca="1">IF(OR(Count_table[[#This Row],[STC Number]]&lt;&gt;OFFSET(Count_table[[#This Row],[STC Number]],-1,0),Count_table[[#This Row],[Fixed Make]]&lt;&gt;OFFSET(Count_table[[#This Row],[Fixed Make]],-1,0)),Count_table[[#This Row],[Fixed Make]],"")</f>
        <v/>
      </c>
      <c r="H246" s="1" t="str">
        <f ca="1">IF(LEN(Count_table[[#This Row],[First]])=0,OFFSET(Count_table[[#This Row],[Range]],-1,0),"E"&amp;ROW(Count_table[[#This Row],[First]])&amp;":E"&amp;COUNTIFS(Count_table[[#All],[STC Number]],Count_table[[#This Row],[STC Number]],Count_table[[#All],[Fixed Make]],Count_table[[#This Row],[First]])+ROW(Count_table[[#This Row],[First]])-1)</f>
        <v>E153:E390</v>
      </c>
      <c r="I246" s="1" t="str">
        <f ca="1">IF(LEN(Count_table[[#This Row],[First]])&lt;&gt;0,Count_table[[#This Row],[First]]&amp;": "&amp;_xlfn.TEXTJOIN(", ",TRUE,INDIRECT(Count_table[[#This Row],[Range]])),"")</f>
        <v/>
      </c>
      <c r="J2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7" spans="1:10" x14ac:dyDescent="0.25">
      <c r="A247" s="1" t="s">
        <v>20</v>
      </c>
      <c r="B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Company\210D</v>
      </c>
      <c r="C247" s="1" t="s">
        <v>655</v>
      </c>
      <c r="D247" s="1" t="str">
        <f>LEFT(Count_table[[#This Row],[Column1]],SEARCH("\",Count_table[[#This Row],[Column1]])-1)</f>
        <v>Cessna Aircraft Company</v>
      </c>
      <c r="E247" s="1" t="str">
        <f>RIGHT(Count_table[[#This Row],[Column1]],LEN(Count_table[[#This Row],[Column1]])-SEARCH("\",Count_table[[#This Row],[Column1]]))</f>
        <v>210D</v>
      </c>
      <c r="F247" s="1" t="str">
        <f>INDEX(Sheet1!A:D,MATCH(Count_table[[#This Row],[Make]],Sheet1!D:D,0),1)</f>
        <v>Cessna</v>
      </c>
      <c r="G247" s="1" t="str">
        <f ca="1">IF(OR(Count_table[[#This Row],[STC Number]]&lt;&gt;OFFSET(Count_table[[#This Row],[STC Number]],-1,0),Count_table[[#This Row],[Fixed Make]]&lt;&gt;OFFSET(Count_table[[#This Row],[Fixed Make]],-1,0)),Count_table[[#This Row],[Fixed Make]],"")</f>
        <v/>
      </c>
      <c r="H247" s="1" t="str">
        <f ca="1">IF(LEN(Count_table[[#This Row],[First]])=0,OFFSET(Count_table[[#This Row],[Range]],-1,0),"E"&amp;ROW(Count_table[[#This Row],[First]])&amp;":E"&amp;COUNTIFS(Count_table[[#All],[STC Number]],Count_table[[#This Row],[STC Number]],Count_table[[#All],[Fixed Make]],Count_table[[#This Row],[First]])+ROW(Count_table[[#This Row],[First]])-1)</f>
        <v>E153:E390</v>
      </c>
      <c r="I247" s="1" t="str">
        <f ca="1">IF(LEN(Count_table[[#This Row],[First]])&lt;&gt;0,Count_table[[#This Row],[First]]&amp;": "&amp;_xlfn.TEXTJOIN(", ",TRUE,INDIRECT(Count_table[[#This Row],[Range]])),"")</f>
        <v/>
      </c>
      <c r="J2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8" spans="1:10" x14ac:dyDescent="0.25">
      <c r="A248" s="1" t="s">
        <v>20</v>
      </c>
      <c r="B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Company\210E</v>
      </c>
      <c r="C248" s="1" t="s">
        <v>656</v>
      </c>
      <c r="D248" s="1" t="str">
        <f>LEFT(Count_table[[#This Row],[Column1]],SEARCH("\",Count_table[[#This Row],[Column1]])-1)</f>
        <v>Cessna Aircraft Company</v>
      </c>
      <c r="E248" s="1" t="str">
        <f>RIGHT(Count_table[[#This Row],[Column1]],LEN(Count_table[[#This Row],[Column1]])-SEARCH("\",Count_table[[#This Row],[Column1]]))</f>
        <v>210E</v>
      </c>
      <c r="F248" s="1" t="str">
        <f>INDEX(Sheet1!A:D,MATCH(Count_table[[#This Row],[Make]],Sheet1!D:D,0),1)</f>
        <v>Cessna</v>
      </c>
      <c r="G248" s="1" t="str">
        <f ca="1">IF(OR(Count_table[[#This Row],[STC Number]]&lt;&gt;OFFSET(Count_table[[#This Row],[STC Number]],-1,0),Count_table[[#This Row],[Fixed Make]]&lt;&gt;OFFSET(Count_table[[#This Row],[Fixed Make]],-1,0)),Count_table[[#This Row],[Fixed Make]],"")</f>
        <v/>
      </c>
      <c r="H248" s="1" t="str">
        <f ca="1">IF(LEN(Count_table[[#This Row],[First]])=0,OFFSET(Count_table[[#This Row],[Range]],-1,0),"E"&amp;ROW(Count_table[[#This Row],[First]])&amp;":E"&amp;COUNTIFS(Count_table[[#All],[STC Number]],Count_table[[#This Row],[STC Number]],Count_table[[#All],[Fixed Make]],Count_table[[#This Row],[First]])+ROW(Count_table[[#This Row],[First]])-1)</f>
        <v>E153:E390</v>
      </c>
      <c r="I248" s="1" t="str">
        <f ca="1">IF(LEN(Count_table[[#This Row],[First]])&lt;&gt;0,Count_table[[#This Row],[First]]&amp;": "&amp;_xlfn.TEXTJOIN(", ",TRUE,INDIRECT(Count_table[[#This Row],[Range]])),"")</f>
        <v/>
      </c>
      <c r="J2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49" spans="1:10" x14ac:dyDescent="0.25">
      <c r="A249" s="1" t="s">
        <v>20</v>
      </c>
      <c r="B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Company\210F</v>
      </c>
      <c r="C249" s="1" t="s">
        <v>657</v>
      </c>
      <c r="D249" s="1" t="str">
        <f>LEFT(Count_table[[#This Row],[Column1]],SEARCH("\",Count_table[[#This Row],[Column1]])-1)</f>
        <v>Cessna Aircraft Company</v>
      </c>
      <c r="E249" s="1" t="str">
        <f>RIGHT(Count_table[[#This Row],[Column1]],LEN(Count_table[[#This Row],[Column1]])-SEARCH("\",Count_table[[#This Row],[Column1]]))</f>
        <v>210F</v>
      </c>
      <c r="F249" s="1" t="str">
        <f>INDEX(Sheet1!A:D,MATCH(Count_table[[#This Row],[Make]],Sheet1!D:D,0),1)</f>
        <v>Cessna</v>
      </c>
      <c r="G249" s="1" t="str">
        <f ca="1">IF(OR(Count_table[[#This Row],[STC Number]]&lt;&gt;OFFSET(Count_table[[#This Row],[STC Number]],-1,0),Count_table[[#This Row],[Fixed Make]]&lt;&gt;OFFSET(Count_table[[#This Row],[Fixed Make]],-1,0)),Count_table[[#This Row],[Fixed Make]],"")</f>
        <v/>
      </c>
      <c r="H249" s="1" t="str">
        <f ca="1">IF(LEN(Count_table[[#This Row],[First]])=0,OFFSET(Count_table[[#This Row],[Range]],-1,0),"E"&amp;ROW(Count_table[[#This Row],[First]])&amp;":E"&amp;COUNTIFS(Count_table[[#All],[STC Number]],Count_table[[#This Row],[STC Number]],Count_table[[#All],[Fixed Make]],Count_table[[#This Row],[First]])+ROW(Count_table[[#This Row],[First]])-1)</f>
        <v>E153:E390</v>
      </c>
      <c r="I249" s="1" t="str">
        <f ca="1">IF(LEN(Count_table[[#This Row],[First]])&lt;&gt;0,Count_table[[#This Row],[First]]&amp;": "&amp;_xlfn.TEXTJOIN(", ",TRUE,INDIRECT(Count_table[[#This Row],[Range]])),"")</f>
        <v/>
      </c>
      <c r="J2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0" spans="1:10" x14ac:dyDescent="0.25">
      <c r="A250" s="1" t="s">
        <v>20</v>
      </c>
      <c r="B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Company\210G</v>
      </c>
      <c r="C250" s="1" t="s">
        <v>658</v>
      </c>
      <c r="D250" s="1" t="str">
        <f>LEFT(Count_table[[#This Row],[Column1]],SEARCH("\",Count_table[[#This Row],[Column1]])-1)</f>
        <v>Cessna Aircraft Company</v>
      </c>
      <c r="E250" s="1" t="str">
        <f>RIGHT(Count_table[[#This Row],[Column1]],LEN(Count_table[[#This Row],[Column1]])-SEARCH("\",Count_table[[#This Row],[Column1]]))</f>
        <v>210G</v>
      </c>
      <c r="F250" s="1" t="str">
        <f>INDEX(Sheet1!A:D,MATCH(Count_table[[#This Row],[Make]],Sheet1!D:D,0),1)</f>
        <v>Cessna</v>
      </c>
      <c r="G250" s="1" t="str">
        <f ca="1">IF(OR(Count_table[[#This Row],[STC Number]]&lt;&gt;OFFSET(Count_table[[#This Row],[STC Number]],-1,0),Count_table[[#This Row],[Fixed Make]]&lt;&gt;OFFSET(Count_table[[#This Row],[Fixed Make]],-1,0)),Count_table[[#This Row],[Fixed Make]],"")</f>
        <v/>
      </c>
      <c r="H250" s="1" t="str">
        <f ca="1">IF(LEN(Count_table[[#This Row],[First]])=0,OFFSET(Count_table[[#This Row],[Range]],-1,0),"E"&amp;ROW(Count_table[[#This Row],[First]])&amp;":E"&amp;COUNTIFS(Count_table[[#All],[STC Number]],Count_table[[#This Row],[STC Number]],Count_table[[#All],[Fixed Make]],Count_table[[#This Row],[First]])+ROW(Count_table[[#This Row],[First]])-1)</f>
        <v>E153:E390</v>
      </c>
      <c r="I250" s="1" t="str">
        <f ca="1">IF(LEN(Count_table[[#This Row],[First]])&lt;&gt;0,Count_table[[#This Row],[First]]&amp;": "&amp;_xlfn.TEXTJOIN(", ",TRUE,INDIRECT(Count_table[[#This Row],[Range]])),"")</f>
        <v/>
      </c>
      <c r="J2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1" spans="1:10" x14ac:dyDescent="0.25">
      <c r="A251" s="1" t="s">
        <v>20</v>
      </c>
      <c r="B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Company\210H</v>
      </c>
      <c r="C251" s="1" t="s">
        <v>659</v>
      </c>
      <c r="D251" s="1" t="str">
        <f>LEFT(Count_table[[#This Row],[Column1]],SEARCH("\",Count_table[[#This Row],[Column1]])-1)</f>
        <v>Cessna Aircraft Company</v>
      </c>
      <c r="E251" s="1" t="str">
        <f>RIGHT(Count_table[[#This Row],[Column1]],LEN(Count_table[[#This Row],[Column1]])-SEARCH("\",Count_table[[#This Row],[Column1]]))</f>
        <v>210H</v>
      </c>
      <c r="F251" s="1" t="str">
        <f>INDEX(Sheet1!A:D,MATCH(Count_table[[#This Row],[Make]],Sheet1!D:D,0),1)</f>
        <v>Cessna</v>
      </c>
      <c r="G251" s="1" t="str">
        <f ca="1">IF(OR(Count_table[[#This Row],[STC Number]]&lt;&gt;OFFSET(Count_table[[#This Row],[STC Number]],-1,0),Count_table[[#This Row],[Fixed Make]]&lt;&gt;OFFSET(Count_table[[#This Row],[Fixed Make]],-1,0)),Count_table[[#This Row],[Fixed Make]],"")</f>
        <v/>
      </c>
      <c r="H251" s="1" t="str">
        <f ca="1">IF(LEN(Count_table[[#This Row],[First]])=0,OFFSET(Count_table[[#This Row],[Range]],-1,0),"E"&amp;ROW(Count_table[[#This Row],[First]])&amp;":E"&amp;COUNTIFS(Count_table[[#All],[STC Number]],Count_table[[#This Row],[STC Number]],Count_table[[#All],[Fixed Make]],Count_table[[#This Row],[First]])+ROW(Count_table[[#This Row],[First]])-1)</f>
        <v>E153:E390</v>
      </c>
      <c r="I251" s="1" t="str">
        <f ca="1">IF(LEN(Count_table[[#This Row],[First]])&lt;&gt;0,Count_table[[#This Row],[First]]&amp;": "&amp;_xlfn.TEXTJOIN(", ",TRUE,INDIRECT(Count_table[[#This Row],[Range]])),"")</f>
        <v/>
      </c>
      <c r="J2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2" spans="1:10" x14ac:dyDescent="0.25">
      <c r="A252" s="1" t="s">
        <v>20</v>
      </c>
      <c r="B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Company\210J</v>
      </c>
      <c r="C252" s="1" t="s">
        <v>660</v>
      </c>
      <c r="D252" s="1" t="str">
        <f>LEFT(Count_table[[#This Row],[Column1]],SEARCH("\",Count_table[[#This Row],[Column1]])-1)</f>
        <v>Cessna Aircraft Company</v>
      </c>
      <c r="E252" s="1" t="str">
        <f>RIGHT(Count_table[[#This Row],[Column1]],LEN(Count_table[[#This Row],[Column1]])-SEARCH("\",Count_table[[#This Row],[Column1]]))</f>
        <v>210J</v>
      </c>
      <c r="F252" s="1" t="str">
        <f>INDEX(Sheet1!A:D,MATCH(Count_table[[#This Row],[Make]],Sheet1!D:D,0),1)</f>
        <v>Cessna</v>
      </c>
      <c r="G252" s="1" t="str">
        <f ca="1">IF(OR(Count_table[[#This Row],[STC Number]]&lt;&gt;OFFSET(Count_table[[#This Row],[STC Number]],-1,0),Count_table[[#This Row],[Fixed Make]]&lt;&gt;OFFSET(Count_table[[#This Row],[Fixed Make]],-1,0)),Count_table[[#This Row],[Fixed Make]],"")</f>
        <v/>
      </c>
      <c r="H252" s="1" t="str">
        <f ca="1">IF(LEN(Count_table[[#This Row],[First]])=0,OFFSET(Count_table[[#This Row],[Range]],-1,0),"E"&amp;ROW(Count_table[[#This Row],[First]])&amp;":E"&amp;COUNTIFS(Count_table[[#All],[STC Number]],Count_table[[#This Row],[STC Number]],Count_table[[#All],[Fixed Make]],Count_table[[#This Row],[First]])+ROW(Count_table[[#This Row],[First]])-1)</f>
        <v>E153:E390</v>
      </c>
      <c r="I252" s="1" t="str">
        <f ca="1">IF(LEN(Count_table[[#This Row],[First]])&lt;&gt;0,Count_table[[#This Row],[First]]&amp;": "&amp;_xlfn.TEXTJOIN(", ",TRUE,INDIRECT(Count_table[[#This Row],[Range]])),"")</f>
        <v/>
      </c>
      <c r="J2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3" spans="1:10" x14ac:dyDescent="0.25">
      <c r="A253" s="1" t="s">
        <v>20</v>
      </c>
      <c r="B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Company\210K</v>
      </c>
      <c r="C253" s="1" t="s">
        <v>661</v>
      </c>
      <c r="D253" s="1" t="str">
        <f>LEFT(Count_table[[#This Row],[Column1]],SEARCH("\",Count_table[[#This Row],[Column1]])-1)</f>
        <v>Cessna Aircraft Company</v>
      </c>
      <c r="E253" s="1" t="str">
        <f>RIGHT(Count_table[[#This Row],[Column1]],LEN(Count_table[[#This Row],[Column1]])-SEARCH("\",Count_table[[#This Row],[Column1]]))</f>
        <v>210K</v>
      </c>
      <c r="F253" s="1" t="str">
        <f>INDEX(Sheet1!A:D,MATCH(Count_table[[#This Row],[Make]],Sheet1!D:D,0),1)</f>
        <v>Cessna</v>
      </c>
      <c r="G253" s="1" t="str">
        <f ca="1">IF(OR(Count_table[[#This Row],[STC Number]]&lt;&gt;OFFSET(Count_table[[#This Row],[STC Number]],-1,0),Count_table[[#This Row],[Fixed Make]]&lt;&gt;OFFSET(Count_table[[#This Row],[Fixed Make]],-1,0)),Count_table[[#This Row],[Fixed Make]],"")</f>
        <v/>
      </c>
      <c r="H253" s="1" t="str">
        <f ca="1">IF(LEN(Count_table[[#This Row],[First]])=0,OFFSET(Count_table[[#This Row],[Range]],-1,0),"E"&amp;ROW(Count_table[[#This Row],[First]])&amp;":E"&amp;COUNTIFS(Count_table[[#All],[STC Number]],Count_table[[#This Row],[STC Number]],Count_table[[#All],[Fixed Make]],Count_table[[#This Row],[First]])+ROW(Count_table[[#This Row],[First]])-1)</f>
        <v>E153:E390</v>
      </c>
      <c r="I253" s="1" t="str">
        <f ca="1">IF(LEN(Count_table[[#This Row],[First]])&lt;&gt;0,Count_table[[#This Row],[First]]&amp;": "&amp;_xlfn.TEXTJOIN(", ",TRUE,INDIRECT(Count_table[[#This Row],[Range]])),"")</f>
        <v/>
      </c>
      <c r="J2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4" spans="1:10" x14ac:dyDescent="0.25">
      <c r="A254" s="1" t="s">
        <v>20</v>
      </c>
      <c r="B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Company\210L</v>
      </c>
      <c r="C254" s="1" t="s">
        <v>662</v>
      </c>
      <c r="D254" s="1" t="str">
        <f>LEFT(Count_table[[#This Row],[Column1]],SEARCH("\",Count_table[[#This Row],[Column1]])-1)</f>
        <v>Cessna Aircraft Company</v>
      </c>
      <c r="E254" s="1" t="str">
        <f>RIGHT(Count_table[[#This Row],[Column1]],LEN(Count_table[[#This Row],[Column1]])-SEARCH("\",Count_table[[#This Row],[Column1]]))</f>
        <v>210L</v>
      </c>
      <c r="F254" s="1" t="str">
        <f>INDEX(Sheet1!A:D,MATCH(Count_table[[#This Row],[Make]],Sheet1!D:D,0),1)</f>
        <v>Cessna</v>
      </c>
      <c r="G254" s="1" t="str">
        <f ca="1">IF(OR(Count_table[[#This Row],[STC Number]]&lt;&gt;OFFSET(Count_table[[#This Row],[STC Number]],-1,0),Count_table[[#This Row],[Fixed Make]]&lt;&gt;OFFSET(Count_table[[#This Row],[Fixed Make]],-1,0)),Count_table[[#This Row],[Fixed Make]],"")</f>
        <v/>
      </c>
      <c r="H254" s="1" t="str">
        <f ca="1">IF(LEN(Count_table[[#This Row],[First]])=0,OFFSET(Count_table[[#This Row],[Range]],-1,0),"E"&amp;ROW(Count_table[[#This Row],[First]])&amp;":E"&amp;COUNTIFS(Count_table[[#All],[STC Number]],Count_table[[#This Row],[STC Number]],Count_table[[#All],[Fixed Make]],Count_table[[#This Row],[First]])+ROW(Count_table[[#This Row],[First]])-1)</f>
        <v>E153:E390</v>
      </c>
      <c r="I254" s="1" t="str">
        <f ca="1">IF(LEN(Count_table[[#This Row],[First]])&lt;&gt;0,Count_table[[#This Row],[First]]&amp;": "&amp;_xlfn.TEXTJOIN(", ",TRUE,INDIRECT(Count_table[[#This Row],[Range]])),"")</f>
        <v/>
      </c>
      <c r="J2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5" spans="1:10" x14ac:dyDescent="0.25">
      <c r="A255" s="1" t="s">
        <v>20</v>
      </c>
      <c r="B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Company\210M</v>
      </c>
      <c r="C255" s="1" t="s">
        <v>663</v>
      </c>
      <c r="D255" s="1" t="str">
        <f>LEFT(Count_table[[#This Row],[Column1]],SEARCH("\",Count_table[[#This Row],[Column1]])-1)</f>
        <v>Cessna Aircraft Company</v>
      </c>
      <c r="E255" s="1" t="str">
        <f>RIGHT(Count_table[[#This Row],[Column1]],LEN(Count_table[[#This Row],[Column1]])-SEARCH("\",Count_table[[#This Row],[Column1]]))</f>
        <v>210M</v>
      </c>
      <c r="F255" s="1" t="str">
        <f>INDEX(Sheet1!A:D,MATCH(Count_table[[#This Row],[Make]],Sheet1!D:D,0),1)</f>
        <v>Cessna</v>
      </c>
      <c r="G255" s="1" t="str">
        <f ca="1">IF(OR(Count_table[[#This Row],[STC Number]]&lt;&gt;OFFSET(Count_table[[#This Row],[STC Number]],-1,0),Count_table[[#This Row],[Fixed Make]]&lt;&gt;OFFSET(Count_table[[#This Row],[Fixed Make]],-1,0)),Count_table[[#This Row],[Fixed Make]],"")</f>
        <v/>
      </c>
      <c r="H255" s="1" t="str">
        <f ca="1">IF(LEN(Count_table[[#This Row],[First]])=0,OFFSET(Count_table[[#This Row],[Range]],-1,0),"E"&amp;ROW(Count_table[[#This Row],[First]])&amp;":E"&amp;COUNTIFS(Count_table[[#All],[STC Number]],Count_table[[#This Row],[STC Number]],Count_table[[#All],[Fixed Make]],Count_table[[#This Row],[First]])+ROW(Count_table[[#This Row],[First]])-1)</f>
        <v>E153:E390</v>
      </c>
      <c r="I255" s="1" t="str">
        <f ca="1">IF(LEN(Count_table[[#This Row],[First]])&lt;&gt;0,Count_table[[#This Row],[First]]&amp;": "&amp;_xlfn.TEXTJOIN(", ",TRUE,INDIRECT(Count_table[[#This Row],[Range]])),"")</f>
        <v/>
      </c>
      <c r="J2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6" spans="1:10" x14ac:dyDescent="0.25">
      <c r="A256" s="1" t="s">
        <v>20</v>
      </c>
      <c r="B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Company\210N</v>
      </c>
      <c r="C256" s="1" t="s">
        <v>664</v>
      </c>
      <c r="D256" s="1" t="str">
        <f>LEFT(Count_table[[#This Row],[Column1]],SEARCH("\",Count_table[[#This Row],[Column1]])-1)</f>
        <v>Cessna Aircraft Company</v>
      </c>
      <c r="E256" s="1" t="str">
        <f>RIGHT(Count_table[[#This Row],[Column1]],LEN(Count_table[[#This Row],[Column1]])-SEARCH("\",Count_table[[#This Row],[Column1]]))</f>
        <v>210N</v>
      </c>
      <c r="F256" s="1" t="str">
        <f>INDEX(Sheet1!A:D,MATCH(Count_table[[#This Row],[Make]],Sheet1!D:D,0),1)</f>
        <v>Cessna</v>
      </c>
      <c r="G256" s="1" t="str">
        <f ca="1">IF(OR(Count_table[[#This Row],[STC Number]]&lt;&gt;OFFSET(Count_table[[#This Row],[STC Number]],-1,0),Count_table[[#This Row],[Fixed Make]]&lt;&gt;OFFSET(Count_table[[#This Row],[Fixed Make]],-1,0)),Count_table[[#This Row],[Fixed Make]],"")</f>
        <v/>
      </c>
      <c r="H256" s="1" t="str">
        <f ca="1">IF(LEN(Count_table[[#This Row],[First]])=0,OFFSET(Count_table[[#This Row],[Range]],-1,0),"E"&amp;ROW(Count_table[[#This Row],[First]])&amp;":E"&amp;COUNTIFS(Count_table[[#All],[STC Number]],Count_table[[#This Row],[STC Number]],Count_table[[#All],[Fixed Make]],Count_table[[#This Row],[First]])+ROW(Count_table[[#This Row],[First]])-1)</f>
        <v>E153:E390</v>
      </c>
      <c r="I256" s="1" t="str">
        <f ca="1">IF(LEN(Count_table[[#This Row],[First]])&lt;&gt;0,Count_table[[#This Row],[First]]&amp;": "&amp;_xlfn.TEXTJOIN(", ",TRUE,INDIRECT(Count_table[[#This Row],[Range]])),"")</f>
        <v/>
      </c>
      <c r="J2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7" spans="1:10" x14ac:dyDescent="0.25">
      <c r="A257" s="1" t="s">
        <v>20</v>
      </c>
      <c r="B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Company\210R</v>
      </c>
      <c r="C257" s="1" t="s">
        <v>665</v>
      </c>
      <c r="D257" s="1" t="str">
        <f>LEFT(Count_table[[#This Row],[Column1]],SEARCH("\",Count_table[[#This Row],[Column1]])-1)</f>
        <v>Cessna Aircraft Company</v>
      </c>
      <c r="E257" s="1" t="str">
        <f>RIGHT(Count_table[[#This Row],[Column1]],LEN(Count_table[[#This Row],[Column1]])-SEARCH("\",Count_table[[#This Row],[Column1]]))</f>
        <v>210R</v>
      </c>
      <c r="F257" s="1" t="str">
        <f>INDEX(Sheet1!A:D,MATCH(Count_table[[#This Row],[Make]],Sheet1!D:D,0),1)</f>
        <v>Cessna</v>
      </c>
      <c r="G257" s="1" t="str">
        <f ca="1">IF(OR(Count_table[[#This Row],[STC Number]]&lt;&gt;OFFSET(Count_table[[#This Row],[STC Number]],-1,0),Count_table[[#This Row],[Fixed Make]]&lt;&gt;OFFSET(Count_table[[#This Row],[Fixed Make]],-1,0)),Count_table[[#This Row],[Fixed Make]],"")</f>
        <v/>
      </c>
      <c r="H257" s="1" t="str">
        <f ca="1">IF(LEN(Count_table[[#This Row],[First]])=0,OFFSET(Count_table[[#This Row],[Range]],-1,0),"E"&amp;ROW(Count_table[[#This Row],[First]])&amp;":E"&amp;COUNTIFS(Count_table[[#All],[STC Number]],Count_table[[#This Row],[STC Number]],Count_table[[#All],[Fixed Make]],Count_table[[#This Row],[First]])+ROW(Count_table[[#This Row],[First]])-1)</f>
        <v>E153:E390</v>
      </c>
      <c r="I257" s="1" t="str">
        <f ca="1">IF(LEN(Count_table[[#This Row],[First]])&lt;&gt;0,Count_table[[#This Row],[First]]&amp;": "&amp;_xlfn.TEXTJOIN(", ",TRUE,INDIRECT(Count_table[[#This Row],[Range]])),"")</f>
        <v/>
      </c>
      <c r="J2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8" spans="1:10" x14ac:dyDescent="0.25">
      <c r="A258" s="1" t="s">
        <v>20</v>
      </c>
      <c r="B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v>
      </c>
      <c r="C258" s="1" t="s">
        <v>666</v>
      </c>
      <c r="D258" s="1" t="str">
        <f>LEFT(Count_table[[#This Row],[Column1]],SEARCH("\",Count_table[[#This Row],[Column1]])-1)</f>
        <v>Cessna Aircraft Company</v>
      </c>
      <c r="E258" s="1" t="str">
        <f>RIGHT(Count_table[[#This Row],[Column1]],LEN(Count_table[[#This Row],[Column1]])-SEARCH("\",Count_table[[#This Row],[Column1]]))</f>
        <v>310</v>
      </c>
      <c r="F258" s="1" t="str">
        <f>INDEX(Sheet1!A:D,MATCH(Count_table[[#This Row],[Make]],Sheet1!D:D,0),1)</f>
        <v>Cessna</v>
      </c>
      <c r="G258" s="1" t="str">
        <f ca="1">IF(OR(Count_table[[#This Row],[STC Number]]&lt;&gt;OFFSET(Count_table[[#This Row],[STC Number]],-1,0),Count_table[[#This Row],[Fixed Make]]&lt;&gt;OFFSET(Count_table[[#This Row],[Fixed Make]],-1,0)),Count_table[[#This Row],[Fixed Make]],"")</f>
        <v/>
      </c>
      <c r="H258" s="1" t="str">
        <f ca="1">IF(LEN(Count_table[[#This Row],[First]])=0,OFFSET(Count_table[[#This Row],[Range]],-1,0),"E"&amp;ROW(Count_table[[#This Row],[First]])&amp;":E"&amp;COUNTIFS(Count_table[[#All],[STC Number]],Count_table[[#This Row],[STC Number]],Count_table[[#All],[Fixed Make]],Count_table[[#This Row],[First]])+ROW(Count_table[[#This Row],[First]])-1)</f>
        <v>E153:E390</v>
      </c>
      <c r="I258" s="1" t="str">
        <f ca="1">IF(LEN(Count_table[[#This Row],[First]])&lt;&gt;0,Count_table[[#This Row],[First]]&amp;": "&amp;_xlfn.TEXTJOIN(", ",TRUE,INDIRECT(Count_table[[#This Row],[Range]])),"")</f>
        <v/>
      </c>
      <c r="J2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59" spans="1:10" x14ac:dyDescent="0.25">
      <c r="A259" s="1" t="s">
        <v>20</v>
      </c>
      <c r="B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Company\310A</v>
      </c>
      <c r="C259" s="1" t="s">
        <v>667</v>
      </c>
      <c r="D259" s="1" t="str">
        <f>LEFT(Count_table[[#This Row],[Column1]],SEARCH("\",Count_table[[#This Row],[Column1]])-1)</f>
        <v>Cessna Aircraft Company</v>
      </c>
      <c r="E259" s="1" t="str">
        <f>RIGHT(Count_table[[#This Row],[Column1]],LEN(Count_table[[#This Row],[Column1]])-SEARCH("\",Count_table[[#This Row],[Column1]]))</f>
        <v>310A</v>
      </c>
      <c r="F259" s="1" t="str">
        <f>INDEX(Sheet1!A:D,MATCH(Count_table[[#This Row],[Make]],Sheet1!D:D,0),1)</f>
        <v>Cessna</v>
      </c>
      <c r="G259" s="1" t="str">
        <f ca="1">IF(OR(Count_table[[#This Row],[STC Number]]&lt;&gt;OFFSET(Count_table[[#This Row],[STC Number]],-1,0),Count_table[[#This Row],[Fixed Make]]&lt;&gt;OFFSET(Count_table[[#This Row],[Fixed Make]],-1,0)),Count_table[[#This Row],[Fixed Make]],"")</f>
        <v/>
      </c>
      <c r="H259" s="1" t="str">
        <f ca="1">IF(LEN(Count_table[[#This Row],[First]])=0,OFFSET(Count_table[[#This Row],[Range]],-1,0),"E"&amp;ROW(Count_table[[#This Row],[First]])&amp;":E"&amp;COUNTIFS(Count_table[[#All],[STC Number]],Count_table[[#This Row],[STC Number]],Count_table[[#All],[Fixed Make]],Count_table[[#This Row],[First]])+ROW(Count_table[[#This Row],[First]])-1)</f>
        <v>E153:E390</v>
      </c>
      <c r="I259" s="1" t="str">
        <f ca="1">IF(LEN(Count_table[[#This Row],[First]])&lt;&gt;0,Count_table[[#This Row],[First]]&amp;": "&amp;_xlfn.TEXTJOIN(", ",TRUE,INDIRECT(Count_table[[#This Row],[Range]])),"")</f>
        <v/>
      </c>
      <c r="J2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0" spans="1:10" x14ac:dyDescent="0.25">
      <c r="A260" s="1" t="s">
        <v>20</v>
      </c>
      <c r="B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Company\310B</v>
      </c>
      <c r="C260" s="1" t="s">
        <v>668</v>
      </c>
      <c r="D260" s="1" t="str">
        <f>LEFT(Count_table[[#This Row],[Column1]],SEARCH("\",Count_table[[#This Row],[Column1]])-1)</f>
        <v>Cessna Aircraft Company</v>
      </c>
      <c r="E260" s="1" t="str">
        <f>RIGHT(Count_table[[#This Row],[Column1]],LEN(Count_table[[#This Row],[Column1]])-SEARCH("\",Count_table[[#This Row],[Column1]]))</f>
        <v>310B</v>
      </c>
      <c r="F260" s="1" t="str">
        <f>INDEX(Sheet1!A:D,MATCH(Count_table[[#This Row],[Make]],Sheet1!D:D,0),1)</f>
        <v>Cessna</v>
      </c>
      <c r="G260" s="1" t="str">
        <f ca="1">IF(OR(Count_table[[#This Row],[STC Number]]&lt;&gt;OFFSET(Count_table[[#This Row],[STC Number]],-1,0),Count_table[[#This Row],[Fixed Make]]&lt;&gt;OFFSET(Count_table[[#This Row],[Fixed Make]],-1,0)),Count_table[[#This Row],[Fixed Make]],"")</f>
        <v/>
      </c>
      <c r="H260" s="1" t="str">
        <f ca="1">IF(LEN(Count_table[[#This Row],[First]])=0,OFFSET(Count_table[[#This Row],[Range]],-1,0),"E"&amp;ROW(Count_table[[#This Row],[First]])&amp;":E"&amp;COUNTIFS(Count_table[[#All],[STC Number]],Count_table[[#This Row],[STC Number]],Count_table[[#All],[Fixed Make]],Count_table[[#This Row],[First]])+ROW(Count_table[[#This Row],[First]])-1)</f>
        <v>E153:E390</v>
      </c>
      <c r="I260" s="1" t="str">
        <f ca="1">IF(LEN(Count_table[[#This Row],[First]])&lt;&gt;0,Count_table[[#This Row],[First]]&amp;": "&amp;_xlfn.TEXTJOIN(", ",TRUE,INDIRECT(Count_table[[#This Row],[Range]])),"")</f>
        <v/>
      </c>
      <c r="J2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1" spans="1:10" x14ac:dyDescent="0.25">
      <c r="A261" s="1" t="s">
        <v>20</v>
      </c>
      <c r="B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Company\310C</v>
      </c>
      <c r="C261" s="1" t="s">
        <v>669</v>
      </c>
      <c r="D261" s="1" t="str">
        <f>LEFT(Count_table[[#This Row],[Column1]],SEARCH("\",Count_table[[#This Row],[Column1]])-1)</f>
        <v>Cessna Aircraft Company</v>
      </c>
      <c r="E261" s="1" t="str">
        <f>RIGHT(Count_table[[#This Row],[Column1]],LEN(Count_table[[#This Row],[Column1]])-SEARCH("\",Count_table[[#This Row],[Column1]]))</f>
        <v>310C</v>
      </c>
      <c r="F261" s="1" t="str">
        <f>INDEX(Sheet1!A:D,MATCH(Count_table[[#This Row],[Make]],Sheet1!D:D,0),1)</f>
        <v>Cessna</v>
      </c>
      <c r="G261" s="1" t="str">
        <f ca="1">IF(OR(Count_table[[#This Row],[STC Number]]&lt;&gt;OFFSET(Count_table[[#This Row],[STC Number]],-1,0),Count_table[[#This Row],[Fixed Make]]&lt;&gt;OFFSET(Count_table[[#This Row],[Fixed Make]],-1,0)),Count_table[[#This Row],[Fixed Make]],"")</f>
        <v/>
      </c>
      <c r="H261" s="1" t="str">
        <f ca="1">IF(LEN(Count_table[[#This Row],[First]])=0,OFFSET(Count_table[[#This Row],[Range]],-1,0),"E"&amp;ROW(Count_table[[#This Row],[First]])&amp;":E"&amp;COUNTIFS(Count_table[[#All],[STC Number]],Count_table[[#This Row],[STC Number]],Count_table[[#All],[Fixed Make]],Count_table[[#This Row],[First]])+ROW(Count_table[[#This Row],[First]])-1)</f>
        <v>E153:E390</v>
      </c>
      <c r="I261" s="1" t="str">
        <f ca="1">IF(LEN(Count_table[[#This Row],[First]])&lt;&gt;0,Count_table[[#This Row],[First]]&amp;": "&amp;_xlfn.TEXTJOIN(", ",TRUE,INDIRECT(Count_table[[#This Row],[Range]])),"")</f>
        <v/>
      </c>
      <c r="J2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2" spans="1:10" x14ac:dyDescent="0.25">
      <c r="A262" s="1" t="s">
        <v>20</v>
      </c>
      <c r="B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Company\310D</v>
      </c>
      <c r="C262" s="1" t="s">
        <v>670</v>
      </c>
      <c r="D262" s="1" t="str">
        <f>LEFT(Count_table[[#This Row],[Column1]],SEARCH("\",Count_table[[#This Row],[Column1]])-1)</f>
        <v>Cessna Aircraft Company</v>
      </c>
      <c r="E262" s="1" t="str">
        <f>RIGHT(Count_table[[#This Row],[Column1]],LEN(Count_table[[#This Row],[Column1]])-SEARCH("\",Count_table[[#This Row],[Column1]]))</f>
        <v>310D</v>
      </c>
      <c r="F262" s="1" t="str">
        <f>INDEX(Sheet1!A:D,MATCH(Count_table[[#This Row],[Make]],Sheet1!D:D,0),1)</f>
        <v>Cessna</v>
      </c>
      <c r="G262" s="1" t="str">
        <f ca="1">IF(OR(Count_table[[#This Row],[STC Number]]&lt;&gt;OFFSET(Count_table[[#This Row],[STC Number]],-1,0),Count_table[[#This Row],[Fixed Make]]&lt;&gt;OFFSET(Count_table[[#This Row],[Fixed Make]],-1,0)),Count_table[[#This Row],[Fixed Make]],"")</f>
        <v/>
      </c>
      <c r="H262" s="1" t="str">
        <f ca="1">IF(LEN(Count_table[[#This Row],[First]])=0,OFFSET(Count_table[[#This Row],[Range]],-1,0),"E"&amp;ROW(Count_table[[#This Row],[First]])&amp;":E"&amp;COUNTIFS(Count_table[[#All],[STC Number]],Count_table[[#This Row],[STC Number]],Count_table[[#All],[Fixed Make]],Count_table[[#This Row],[First]])+ROW(Count_table[[#This Row],[First]])-1)</f>
        <v>E153:E390</v>
      </c>
      <c r="I262" s="1" t="str">
        <f ca="1">IF(LEN(Count_table[[#This Row],[First]])&lt;&gt;0,Count_table[[#This Row],[First]]&amp;": "&amp;_xlfn.TEXTJOIN(", ",TRUE,INDIRECT(Count_table[[#This Row],[Range]])),"")</f>
        <v/>
      </c>
      <c r="J2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3" spans="1:10" x14ac:dyDescent="0.25">
      <c r="A263" s="1" t="s">
        <v>20</v>
      </c>
      <c r="B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Company\310E</v>
      </c>
      <c r="C263" s="1" t="s">
        <v>671</v>
      </c>
      <c r="D263" s="1" t="str">
        <f>LEFT(Count_table[[#This Row],[Column1]],SEARCH("\",Count_table[[#This Row],[Column1]])-1)</f>
        <v>Cessna Aircraft Company</v>
      </c>
      <c r="E263" s="1" t="str">
        <f>RIGHT(Count_table[[#This Row],[Column1]],LEN(Count_table[[#This Row],[Column1]])-SEARCH("\",Count_table[[#This Row],[Column1]]))</f>
        <v>310E</v>
      </c>
      <c r="F263" s="1" t="str">
        <f>INDEX(Sheet1!A:D,MATCH(Count_table[[#This Row],[Make]],Sheet1!D:D,0),1)</f>
        <v>Cessna</v>
      </c>
      <c r="G263" s="1" t="str">
        <f ca="1">IF(OR(Count_table[[#This Row],[STC Number]]&lt;&gt;OFFSET(Count_table[[#This Row],[STC Number]],-1,0),Count_table[[#This Row],[Fixed Make]]&lt;&gt;OFFSET(Count_table[[#This Row],[Fixed Make]],-1,0)),Count_table[[#This Row],[Fixed Make]],"")</f>
        <v/>
      </c>
      <c r="H263" s="1" t="str">
        <f ca="1">IF(LEN(Count_table[[#This Row],[First]])=0,OFFSET(Count_table[[#This Row],[Range]],-1,0),"E"&amp;ROW(Count_table[[#This Row],[First]])&amp;":E"&amp;COUNTIFS(Count_table[[#All],[STC Number]],Count_table[[#This Row],[STC Number]],Count_table[[#All],[Fixed Make]],Count_table[[#This Row],[First]])+ROW(Count_table[[#This Row],[First]])-1)</f>
        <v>E153:E390</v>
      </c>
      <c r="I263" s="1" t="str">
        <f ca="1">IF(LEN(Count_table[[#This Row],[First]])&lt;&gt;0,Count_table[[#This Row],[First]]&amp;": "&amp;_xlfn.TEXTJOIN(", ",TRUE,INDIRECT(Count_table[[#This Row],[Range]])),"")</f>
        <v/>
      </c>
      <c r="J2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4" spans="1:10" x14ac:dyDescent="0.25">
      <c r="A264" s="1" t="s">
        <v>20</v>
      </c>
      <c r="B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Company\310F</v>
      </c>
      <c r="C264" s="1" t="s">
        <v>672</v>
      </c>
      <c r="D264" s="1" t="str">
        <f>LEFT(Count_table[[#This Row],[Column1]],SEARCH("\",Count_table[[#This Row],[Column1]])-1)</f>
        <v>Cessna Aircraft Company</v>
      </c>
      <c r="E264" s="1" t="str">
        <f>RIGHT(Count_table[[#This Row],[Column1]],LEN(Count_table[[#This Row],[Column1]])-SEARCH("\",Count_table[[#This Row],[Column1]]))</f>
        <v>310F</v>
      </c>
      <c r="F264" s="1" t="str">
        <f>INDEX(Sheet1!A:D,MATCH(Count_table[[#This Row],[Make]],Sheet1!D:D,0),1)</f>
        <v>Cessna</v>
      </c>
      <c r="G264" s="1" t="str">
        <f ca="1">IF(OR(Count_table[[#This Row],[STC Number]]&lt;&gt;OFFSET(Count_table[[#This Row],[STC Number]],-1,0),Count_table[[#This Row],[Fixed Make]]&lt;&gt;OFFSET(Count_table[[#This Row],[Fixed Make]],-1,0)),Count_table[[#This Row],[Fixed Make]],"")</f>
        <v/>
      </c>
      <c r="H264" s="1" t="str">
        <f ca="1">IF(LEN(Count_table[[#This Row],[First]])=0,OFFSET(Count_table[[#This Row],[Range]],-1,0),"E"&amp;ROW(Count_table[[#This Row],[First]])&amp;":E"&amp;COUNTIFS(Count_table[[#All],[STC Number]],Count_table[[#This Row],[STC Number]],Count_table[[#All],[Fixed Make]],Count_table[[#This Row],[First]])+ROW(Count_table[[#This Row],[First]])-1)</f>
        <v>E153:E390</v>
      </c>
      <c r="I264" s="1" t="str">
        <f ca="1">IF(LEN(Count_table[[#This Row],[First]])&lt;&gt;0,Count_table[[#This Row],[First]]&amp;": "&amp;_xlfn.TEXTJOIN(", ",TRUE,INDIRECT(Count_table[[#This Row],[Range]])),"")</f>
        <v/>
      </c>
      <c r="J2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5" spans="1:10" x14ac:dyDescent="0.25">
      <c r="A265" s="1" t="s">
        <v>20</v>
      </c>
      <c r="B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Company\310G</v>
      </c>
      <c r="C265" s="1" t="s">
        <v>673</v>
      </c>
      <c r="D265" s="1" t="str">
        <f>LEFT(Count_table[[#This Row],[Column1]],SEARCH("\",Count_table[[#This Row],[Column1]])-1)</f>
        <v>Cessna Aircraft Company</v>
      </c>
      <c r="E265" s="1" t="str">
        <f>RIGHT(Count_table[[#This Row],[Column1]],LEN(Count_table[[#This Row],[Column1]])-SEARCH("\",Count_table[[#This Row],[Column1]]))</f>
        <v>310G</v>
      </c>
      <c r="F265" s="1" t="str">
        <f>INDEX(Sheet1!A:D,MATCH(Count_table[[#This Row],[Make]],Sheet1!D:D,0),1)</f>
        <v>Cessna</v>
      </c>
      <c r="G265" s="1" t="str">
        <f ca="1">IF(OR(Count_table[[#This Row],[STC Number]]&lt;&gt;OFFSET(Count_table[[#This Row],[STC Number]],-1,0),Count_table[[#This Row],[Fixed Make]]&lt;&gt;OFFSET(Count_table[[#This Row],[Fixed Make]],-1,0)),Count_table[[#This Row],[Fixed Make]],"")</f>
        <v/>
      </c>
      <c r="H265" s="1" t="str">
        <f ca="1">IF(LEN(Count_table[[#This Row],[First]])=0,OFFSET(Count_table[[#This Row],[Range]],-1,0),"E"&amp;ROW(Count_table[[#This Row],[First]])&amp;":E"&amp;COUNTIFS(Count_table[[#All],[STC Number]],Count_table[[#This Row],[STC Number]],Count_table[[#All],[Fixed Make]],Count_table[[#This Row],[First]])+ROW(Count_table[[#This Row],[First]])-1)</f>
        <v>E153:E390</v>
      </c>
      <c r="I265" s="1" t="str">
        <f ca="1">IF(LEN(Count_table[[#This Row],[First]])&lt;&gt;0,Count_table[[#This Row],[First]]&amp;": "&amp;_xlfn.TEXTJOIN(", ",TRUE,INDIRECT(Count_table[[#This Row],[Range]])),"")</f>
        <v/>
      </c>
      <c r="J2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6" spans="1:10" x14ac:dyDescent="0.25">
      <c r="A266" s="1" t="s">
        <v>20</v>
      </c>
      <c r="B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Company\310H</v>
      </c>
      <c r="C266" s="1" t="s">
        <v>674</v>
      </c>
      <c r="D266" s="1" t="str">
        <f>LEFT(Count_table[[#This Row],[Column1]],SEARCH("\",Count_table[[#This Row],[Column1]])-1)</f>
        <v>Cessna Aircraft Company</v>
      </c>
      <c r="E266" s="1" t="str">
        <f>RIGHT(Count_table[[#This Row],[Column1]],LEN(Count_table[[#This Row],[Column1]])-SEARCH("\",Count_table[[#This Row],[Column1]]))</f>
        <v>310H</v>
      </c>
      <c r="F266" s="1" t="str">
        <f>INDEX(Sheet1!A:D,MATCH(Count_table[[#This Row],[Make]],Sheet1!D:D,0),1)</f>
        <v>Cessna</v>
      </c>
      <c r="G266" s="1" t="str">
        <f ca="1">IF(OR(Count_table[[#This Row],[STC Number]]&lt;&gt;OFFSET(Count_table[[#This Row],[STC Number]],-1,0),Count_table[[#This Row],[Fixed Make]]&lt;&gt;OFFSET(Count_table[[#This Row],[Fixed Make]],-1,0)),Count_table[[#This Row],[Fixed Make]],"")</f>
        <v/>
      </c>
      <c r="H266" s="1" t="str">
        <f ca="1">IF(LEN(Count_table[[#This Row],[First]])=0,OFFSET(Count_table[[#This Row],[Range]],-1,0),"E"&amp;ROW(Count_table[[#This Row],[First]])&amp;":E"&amp;COUNTIFS(Count_table[[#All],[STC Number]],Count_table[[#This Row],[STC Number]],Count_table[[#All],[Fixed Make]],Count_table[[#This Row],[First]])+ROW(Count_table[[#This Row],[First]])-1)</f>
        <v>E153:E390</v>
      </c>
      <c r="I266" s="1" t="str">
        <f ca="1">IF(LEN(Count_table[[#This Row],[First]])&lt;&gt;0,Count_table[[#This Row],[First]]&amp;": "&amp;_xlfn.TEXTJOIN(", ",TRUE,INDIRECT(Count_table[[#This Row],[Range]])),"")</f>
        <v/>
      </c>
      <c r="J2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7" spans="1:10" x14ac:dyDescent="0.25">
      <c r="A267" s="1" t="s">
        <v>20</v>
      </c>
      <c r="B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Company\310I</v>
      </c>
      <c r="C267" s="1" t="s">
        <v>675</v>
      </c>
      <c r="D267" s="1" t="str">
        <f>LEFT(Count_table[[#This Row],[Column1]],SEARCH("\",Count_table[[#This Row],[Column1]])-1)</f>
        <v>Cessna Aircraft Company</v>
      </c>
      <c r="E267" s="1" t="str">
        <f>RIGHT(Count_table[[#This Row],[Column1]],LEN(Count_table[[#This Row],[Column1]])-SEARCH("\",Count_table[[#This Row],[Column1]]))</f>
        <v>310I</v>
      </c>
      <c r="F267" s="1" t="str">
        <f>INDEX(Sheet1!A:D,MATCH(Count_table[[#This Row],[Make]],Sheet1!D:D,0),1)</f>
        <v>Cessna</v>
      </c>
      <c r="G267" s="1" t="str">
        <f ca="1">IF(OR(Count_table[[#This Row],[STC Number]]&lt;&gt;OFFSET(Count_table[[#This Row],[STC Number]],-1,0),Count_table[[#This Row],[Fixed Make]]&lt;&gt;OFFSET(Count_table[[#This Row],[Fixed Make]],-1,0)),Count_table[[#This Row],[Fixed Make]],"")</f>
        <v/>
      </c>
      <c r="H267" s="1" t="str">
        <f ca="1">IF(LEN(Count_table[[#This Row],[First]])=0,OFFSET(Count_table[[#This Row],[Range]],-1,0),"E"&amp;ROW(Count_table[[#This Row],[First]])&amp;":E"&amp;COUNTIFS(Count_table[[#All],[STC Number]],Count_table[[#This Row],[STC Number]],Count_table[[#All],[Fixed Make]],Count_table[[#This Row],[First]])+ROW(Count_table[[#This Row],[First]])-1)</f>
        <v>E153:E390</v>
      </c>
      <c r="I267" s="1" t="str">
        <f ca="1">IF(LEN(Count_table[[#This Row],[First]])&lt;&gt;0,Count_table[[#This Row],[First]]&amp;": "&amp;_xlfn.TEXTJOIN(", ",TRUE,INDIRECT(Count_table[[#This Row],[Range]])),"")</f>
        <v/>
      </c>
      <c r="J2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8" spans="1:10" x14ac:dyDescent="0.25">
      <c r="A268" s="1" t="s">
        <v>20</v>
      </c>
      <c r="B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Company\310J-1</v>
      </c>
      <c r="C268" s="1" t="s">
        <v>676</v>
      </c>
      <c r="D268" s="1" t="str">
        <f>LEFT(Count_table[[#This Row],[Column1]],SEARCH("\",Count_table[[#This Row],[Column1]])-1)</f>
        <v>Cessna Aircraft Company</v>
      </c>
      <c r="E268" s="1" t="str">
        <f>RIGHT(Count_table[[#This Row],[Column1]],LEN(Count_table[[#This Row],[Column1]])-SEARCH("\",Count_table[[#This Row],[Column1]]))</f>
        <v>310J-1</v>
      </c>
      <c r="F268" s="1" t="str">
        <f>INDEX(Sheet1!A:D,MATCH(Count_table[[#This Row],[Make]],Sheet1!D:D,0),1)</f>
        <v>Cessna</v>
      </c>
      <c r="G268" s="1" t="str">
        <f ca="1">IF(OR(Count_table[[#This Row],[STC Number]]&lt;&gt;OFFSET(Count_table[[#This Row],[STC Number]],-1,0),Count_table[[#This Row],[Fixed Make]]&lt;&gt;OFFSET(Count_table[[#This Row],[Fixed Make]],-1,0)),Count_table[[#This Row],[Fixed Make]],"")</f>
        <v/>
      </c>
      <c r="H268" s="1" t="str">
        <f ca="1">IF(LEN(Count_table[[#This Row],[First]])=0,OFFSET(Count_table[[#This Row],[Range]],-1,0),"E"&amp;ROW(Count_table[[#This Row],[First]])&amp;":E"&amp;COUNTIFS(Count_table[[#All],[STC Number]],Count_table[[#This Row],[STC Number]],Count_table[[#All],[Fixed Make]],Count_table[[#This Row],[First]])+ROW(Count_table[[#This Row],[First]])-1)</f>
        <v>E153:E390</v>
      </c>
      <c r="I268" s="1" t="str">
        <f ca="1">IF(LEN(Count_table[[#This Row],[First]])&lt;&gt;0,Count_table[[#This Row],[First]]&amp;": "&amp;_xlfn.TEXTJOIN(", ",TRUE,INDIRECT(Count_table[[#This Row],[Range]])),"")</f>
        <v/>
      </c>
      <c r="J2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69" spans="1:10" x14ac:dyDescent="0.25">
      <c r="A269" s="1" t="s">
        <v>20</v>
      </c>
      <c r="B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v>
      </c>
      <c r="C269" s="1" t="s">
        <v>677</v>
      </c>
      <c r="D269" s="1" t="str">
        <f>LEFT(Count_table[[#This Row],[Column1]],SEARCH("\",Count_table[[#This Row],[Column1]])-1)</f>
        <v>Cessna Aircraft Company</v>
      </c>
      <c r="E269" s="1" t="str">
        <f>RIGHT(Count_table[[#This Row],[Column1]],LEN(Count_table[[#This Row],[Column1]])-SEARCH("\",Count_table[[#This Row],[Column1]]))</f>
        <v>310J</v>
      </c>
      <c r="F269" s="1" t="str">
        <f>INDEX(Sheet1!A:D,MATCH(Count_table[[#This Row],[Make]],Sheet1!D:D,0),1)</f>
        <v>Cessna</v>
      </c>
      <c r="G269" s="1" t="str">
        <f ca="1">IF(OR(Count_table[[#This Row],[STC Number]]&lt;&gt;OFFSET(Count_table[[#This Row],[STC Number]],-1,0),Count_table[[#This Row],[Fixed Make]]&lt;&gt;OFFSET(Count_table[[#This Row],[Fixed Make]],-1,0)),Count_table[[#This Row],[Fixed Make]],"")</f>
        <v/>
      </c>
      <c r="H269" s="1" t="str">
        <f ca="1">IF(LEN(Count_table[[#This Row],[First]])=0,OFFSET(Count_table[[#This Row],[Range]],-1,0),"E"&amp;ROW(Count_table[[#This Row],[First]])&amp;":E"&amp;COUNTIFS(Count_table[[#All],[STC Number]],Count_table[[#This Row],[STC Number]],Count_table[[#All],[Fixed Make]],Count_table[[#This Row],[First]])+ROW(Count_table[[#This Row],[First]])-1)</f>
        <v>E153:E390</v>
      </c>
      <c r="I269" s="1" t="str">
        <f ca="1">IF(LEN(Count_table[[#This Row],[First]])&lt;&gt;0,Count_table[[#This Row],[First]]&amp;": "&amp;_xlfn.TEXTJOIN(", ",TRUE,INDIRECT(Count_table[[#This Row],[Range]])),"")</f>
        <v/>
      </c>
      <c r="J2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0" spans="1:10" x14ac:dyDescent="0.25">
      <c r="A270" s="1" t="s">
        <v>20</v>
      </c>
      <c r="B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Company\310K</v>
      </c>
      <c r="C270" s="1" t="s">
        <v>678</v>
      </c>
      <c r="D270" s="1" t="str">
        <f>LEFT(Count_table[[#This Row],[Column1]],SEARCH("\",Count_table[[#This Row],[Column1]])-1)</f>
        <v>Cessna Aircraft Company</v>
      </c>
      <c r="E270" s="1" t="str">
        <f>RIGHT(Count_table[[#This Row],[Column1]],LEN(Count_table[[#This Row],[Column1]])-SEARCH("\",Count_table[[#This Row],[Column1]]))</f>
        <v>310K</v>
      </c>
      <c r="F270" s="1" t="str">
        <f>INDEX(Sheet1!A:D,MATCH(Count_table[[#This Row],[Make]],Sheet1!D:D,0),1)</f>
        <v>Cessna</v>
      </c>
      <c r="G270" s="1" t="str">
        <f ca="1">IF(OR(Count_table[[#This Row],[STC Number]]&lt;&gt;OFFSET(Count_table[[#This Row],[STC Number]],-1,0),Count_table[[#This Row],[Fixed Make]]&lt;&gt;OFFSET(Count_table[[#This Row],[Fixed Make]],-1,0)),Count_table[[#This Row],[Fixed Make]],"")</f>
        <v/>
      </c>
      <c r="H270" s="1" t="str">
        <f ca="1">IF(LEN(Count_table[[#This Row],[First]])=0,OFFSET(Count_table[[#This Row],[Range]],-1,0),"E"&amp;ROW(Count_table[[#This Row],[First]])&amp;":E"&amp;COUNTIFS(Count_table[[#All],[STC Number]],Count_table[[#This Row],[STC Number]],Count_table[[#All],[Fixed Make]],Count_table[[#This Row],[First]])+ROW(Count_table[[#This Row],[First]])-1)</f>
        <v>E153:E390</v>
      </c>
      <c r="I270" s="1" t="str">
        <f ca="1">IF(LEN(Count_table[[#This Row],[First]])&lt;&gt;0,Count_table[[#This Row],[First]]&amp;": "&amp;_xlfn.TEXTJOIN(", ",TRUE,INDIRECT(Count_table[[#This Row],[Range]])),"")</f>
        <v/>
      </c>
      <c r="J2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1" spans="1:10" x14ac:dyDescent="0.25">
      <c r="A271" s="1" t="s">
        <v>20</v>
      </c>
      <c r="B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Company\310L</v>
      </c>
      <c r="C271" s="1" t="s">
        <v>679</v>
      </c>
      <c r="D271" s="1" t="str">
        <f>LEFT(Count_table[[#This Row],[Column1]],SEARCH("\",Count_table[[#This Row],[Column1]])-1)</f>
        <v>Cessna Aircraft Company</v>
      </c>
      <c r="E271" s="1" t="str">
        <f>RIGHT(Count_table[[#This Row],[Column1]],LEN(Count_table[[#This Row],[Column1]])-SEARCH("\",Count_table[[#This Row],[Column1]]))</f>
        <v>310L</v>
      </c>
      <c r="F271" s="1" t="str">
        <f>INDEX(Sheet1!A:D,MATCH(Count_table[[#This Row],[Make]],Sheet1!D:D,0),1)</f>
        <v>Cessna</v>
      </c>
      <c r="G271" s="1" t="str">
        <f ca="1">IF(OR(Count_table[[#This Row],[STC Number]]&lt;&gt;OFFSET(Count_table[[#This Row],[STC Number]],-1,0),Count_table[[#This Row],[Fixed Make]]&lt;&gt;OFFSET(Count_table[[#This Row],[Fixed Make]],-1,0)),Count_table[[#This Row],[Fixed Make]],"")</f>
        <v/>
      </c>
      <c r="H271" s="1" t="str">
        <f ca="1">IF(LEN(Count_table[[#This Row],[First]])=0,OFFSET(Count_table[[#This Row],[Range]],-1,0),"E"&amp;ROW(Count_table[[#This Row],[First]])&amp;":E"&amp;COUNTIFS(Count_table[[#All],[STC Number]],Count_table[[#This Row],[STC Number]],Count_table[[#All],[Fixed Make]],Count_table[[#This Row],[First]])+ROW(Count_table[[#This Row],[First]])-1)</f>
        <v>E153:E390</v>
      </c>
      <c r="I271" s="1" t="str">
        <f ca="1">IF(LEN(Count_table[[#This Row],[First]])&lt;&gt;0,Count_table[[#This Row],[First]]&amp;": "&amp;_xlfn.TEXTJOIN(", ",TRUE,INDIRECT(Count_table[[#This Row],[Range]])),"")</f>
        <v/>
      </c>
      <c r="J2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2" spans="1:10" x14ac:dyDescent="0.25">
      <c r="A272" s="1" t="s">
        <v>20</v>
      </c>
      <c r="B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Company\310N</v>
      </c>
      <c r="C272" s="1" t="s">
        <v>680</v>
      </c>
      <c r="D272" s="1" t="str">
        <f>LEFT(Count_table[[#This Row],[Column1]],SEARCH("\",Count_table[[#This Row],[Column1]])-1)</f>
        <v>Cessna Aircraft Company</v>
      </c>
      <c r="E272" s="1" t="str">
        <f>RIGHT(Count_table[[#This Row],[Column1]],LEN(Count_table[[#This Row],[Column1]])-SEARCH("\",Count_table[[#This Row],[Column1]]))</f>
        <v>310N</v>
      </c>
      <c r="F272" s="1" t="str">
        <f>INDEX(Sheet1!A:D,MATCH(Count_table[[#This Row],[Make]],Sheet1!D:D,0),1)</f>
        <v>Cessna</v>
      </c>
      <c r="G272" s="1" t="str">
        <f ca="1">IF(OR(Count_table[[#This Row],[STC Number]]&lt;&gt;OFFSET(Count_table[[#This Row],[STC Number]],-1,0),Count_table[[#This Row],[Fixed Make]]&lt;&gt;OFFSET(Count_table[[#This Row],[Fixed Make]],-1,0)),Count_table[[#This Row],[Fixed Make]],"")</f>
        <v/>
      </c>
      <c r="H272" s="1" t="str">
        <f ca="1">IF(LEN(Count_table[[#This Row],[First]])=0,OFFSET(Count_table[[#This Row],[Range]],-1,0),"E"&amp;ROW(Count_table[[#This Row],[First]])&amp;":E"&amp;COUNTIFS(Count_table[[#All],[STC Number]],Count_table[[#This Row],[STC Number]],Count_table[[#All],[Fixed Make]],Count_table[[#This Row],[First]])+ROW(Count_table[[#This Row],[First]])-1)</f>
        <v>E153:E390</v>
      </c>
      <c r="I272" s="1" t="str">
        <f ca="1">IF(LEN(Count_table[[#This Row],[First]])&lt;&gt;0,Count_table[[#This Row],[First]]&amp;": "&amp;_xlfn.TEXTJOIN(", ",TRUE,INDIRECT(Count_table[[#This Row],[Range]])),"")</f>
        <v/>
      </c>
      <c r="J2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3" spans="1:10" x14ac:dyDescent="0.25">
      <c r="A273" s="1" t="s">
        <v>20</v>
      </c>
      <c r="B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Company\310P</v>
      </c>
      <c r="C273" s="1" t="s">
        <v>681</v>
      </c>
      <c r="D273" s="1" t="str">
        <f>LEFT(Count_table[[#This Row],[Column1]],SEARCH("\",Count_table[[#This Row],[Column1]])-1)</f>
        <v>Cessna Aircraft Company</v>
      </c>
      <c r="E273" s="1" t="str">
        <f>RIGHT(Count_table[[#This Row],[Column1]],LEN(Count_table[[#This Row],[Column1]])-SEARCH("\",Count_table[[#This Row],[Column1]]))</f>
        <v>310P</v>
      </c>
      <c r="F273" s="1" t="str">
        <f>INDEX(Sheet1!A:D,MATCH(Count_table[[#This Row],[Make]],Sheet1!D:D,0),1)</f>
        <v>Cessna</v>
      </c>
      <c r="G273" s="1" t="str">
        <f ca="1">IF(OR(Count_table[[#This Row],[STC Number]]&lt;&gt;OFFSET(Count_table[[#This Row],[STC Number]],-1,0),Count_table[[#This Row],[Fixed Make]]&lt;&gt;OFFSET(Count_table[[#This Row],[Fixed Make]],-1,0)),Count_table[[#This Row],[Fixed Make]],"")</f>
        <v/>
      </c>
      <c r="H273" s="1" t="str">
        <f ca="1">IF(LEN(Count_table[[#This Row],[First]])=0,OFFSET(Count_table[[#This Row],[Range]],-1,0),"E"&amp;ROW(Count_table[[#This Row],[First]])&amp;":E"&amp;COUNTIFS(Count_table[[#All],[STC Number]],Count_table[[#This Row],[STC Number]],Count_table[[#All],[Fixed Make]],Count_table[[#This Row],[First]])+ROW(Count_table[[#This Row],[First]])-1)</f>
        <v>E153:E390</v>
      </c>
      <c r="I273" s="1" t="str">
        <f ca="1">IF(LEN(Count_table[[#This Row],[First]])&lt;&gt;0,Count_table[[#This Row],[First]]&amp;": "&amp;_xlfn.TEXTJOIN(", ",TRUE,INDIRECT(Count_table[[#This Row],[Range]])),"")</f>
        <v/>
      </c>
      <c r="J2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4" spans="1:10" x14ac:dyDescent="0.25">
      <c r="A274" s="1" t="s">
        <v>20</v>
      </c>
      <c r="B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Company\310Q</v>
      </c>
      <c r="C274" s="1" t="s">
        <v>682</v>
      </c>
      <c r="D274" s="1" t="str">
        <f>LEFT(Count_table[[#This Row],[Column1]],SEARCH("\",Count_table[[#This Row],[Column1]])-1)</f>
        <v>Cessna Aircraft Company</v>
      </c>
      <c r="E274" s="1" t="str">
        <f>RIGHT(Count_table[[#This Row],[Column1]],LEN(Count_table[[#This Row],[Column1]])-SEARCH("\",Count_table[[#This Row],[Column1]]))</f>
        <v>310Q</v>
      </c>
      <c r="F274" s="1" t="str">
        <f>INDEX(Sheet1!A:D,MATCH(Count_table[[#This Row],[Make]],Sheet1!D:D,0),1)</f>
        <v>Cessna</v>
      </c>
      <c r="G274" s="1" t="str">
        <f ca="1">IF(OR(Count_table[[#This Row],[STC Number]]&lt;&gt;OFFSET(Count_table[[#This Row],[STC Number]],-1,0),Count_table[[#This Row],[Fixed Make]]&lt;&gt;OFFSET(Count_table[[#This Row],[Fixed Make]],-1,0)),Count_table[[#This Row],[Fixed Make]],"")</f>
        <v/>
      </c>
      <c r="H274" s="1" t="str">
        <f ca="1">IF(LEN(Count_table[[#This Row],[First]])=0,OFFSET(Count_table[[#This Row],[Range]],-1,0),"E"&amp;ROW(Count_table[[#This Row],[First]])&amp;":E"&amp;COUNTIFS(Count_table[[#All],[STC Number]],Count_table[[#This Row],[STC Number]],Count_table[[#All],[Fixed Make]],Count_table[[#This Row],[First]])+ROW(Count_table[[#This Row],[First]])-1)</f>
        <v>E153:E390</v>
      </c>
      <c r="I274" s="1" t="str">
        <f ca="1">IF(LEN(Count_table[[#This Row],[First]])&lt;&gt;0,Count_table[[#This Row],[First]]&amp;": "&amp;_xlfn.TEXTJOIN(", ",TRUE,INDIRECT(Count_table[[#This Row],[Range]])),"")</f>
        <v/>
      </c>
      <c r="J2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5" spans="1:10" x14ac:dyDescent="0.25">
      <c r="A275" s="1" t="s">
        <v>20</v>
      </c>
      <c r="B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Company\310R</v>
      </c>
      <c r="C275" s="1" t="s">
        <v>683</v>
      </c>
      <c r="D275" s="1" t="str">
        <f>LEFT(Count_table[[#This Row],[Column1]],SEARCH("\",Count_table[[#This Row],[Column1]])-1)</f>
        <v>Cessna Aircraft Company</v>
      </c>
      <c r="E275" s="1" t="str">
        <f>RIGHT(Count_table[[#This Row],[Column1]],LEN(Count_table[[#This Row],[Column1]])-SEARCH("\",Count_table[[#This Row],[Column1]]))</f>
        <v>310R</v>
      </c>
      <c r="F275" s="1" t="str">
        <f>INDEX(Sheet1!A:D,MATCH(Count_table[[#This Row],[Make]],Sheet1!D:D,0),1)</f>
        <v>Cessna</v>
      </c>
      <c r="G275" s="1" t="str">
        <f ca="1">IF(OR(Count_table[[#This Row],[STC Number]]&lt;&gt;OFFSET(Count_table[[#This Row],[STC Number]],-1,0),Count_table[[#This Row],[Fixed Make]]&lt;&gt;OFFSET(Count_table[[#This Row],[Fixed Make]],-1,0)),Count_table[[#This Row],[Fixed Make]],"")</f>
        <v/>
      </c>
      <c r="H275" s="1" t="str">
        <f ca="1">IF(LEN(Count_table[[#This Row],[First]])=0,OFFSET(Count_table[[#This Row],[Range]],-1,0),"E"&amp;ROW(Count_table[[#This Row],[First]])&amp;":E"&amp;COUNTIFS(Count_table[[#All],[STC Number]],Count_table[[#This Row],[STC Number]],Count_table[[#All],[Fixed Make]],Count_table[[#This Row],[First]])+ROW(Count_table[[#This Row],[First]])-1)</f>
        <v>E153:E390</v>
      </c>
      <c r="I275" s="1" t="str">
        <f ca="1">IF(LEN(Count_table[[#This Row],[First]])&lt;&gt;0,Count_table[[#This Row],[First]]&amp;": "&amp;_xlfn.TEXTJOIN(", ",TRUE,INDIRECT(Count_table[[#This Row],[Range]])),"")</f>
        <v/>
      </c>
      <c r="J2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6" spans="1:10" x14ac:dyDescent="0.25">
      <c r="A276" s="1" t="s">
        <v>20</v>
      </c>
      <c r="B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Company\320-1</v>
      </c>
      <c r="C276" s="1" t="s">
        <v>684</v>
      </c>
      <c r="D276" s="1" t="str">
        <f>LEFT(Count_table[[#This Row],[Column1]],SEARCH("\",Count_table[[#This Row],[Column1]])-1)</f>
        <v>Cessna Aircraft Company</v>
      </c>
      <c r="E276" s="1" t="str">
        <f>RIGHT(Count_table[[#This Row],[Column1]],LEN(Count_table[[#This Row],[Column1]])-SEARCH("\",Count_table[[#This Row],[Column1]]))</f>
        <v>320-1</v>
      </c>
      <c r="F276" s="1" t="str">
        <f>INDEX(Sheet1!A:D,MATCH(Count_table[[#This Row],[Make]],Sheet1!D:D,0),1)</f>
        <v>Cessna</v>
      </c>
      <c r="G276" s="1" t="str">
        <f ca="1">IF(OR(Count_table[[#This Row],[STC Number]]&lt;&gt;OFFSET(Count_table[[#This Row],[STC Number]],-1,0),Count_table[[#This Row],[Fixed Make]]&lt;&gt;OFFSET(Count_table[[#This Row],[Fixed Make]],-1,0)),Count_table[[#This Row],[Fixed Make]],"")</f>
        <v/>
      </c>
      <c r="H276" s="1" t="str">
        <f ca="1">IF(LEN(Count_table[[#This Row],[First]])=0,OFFSET(Count_table[[#This Row],[Range]],-1,0),"E"&amp;ROW(Count_table[[#This Row],[First]])&amp;":E"&amp;COUNTIFS(Count_table[[#All],[STC Number]],Count_table[[#This Row],[STC Number]],Count_table[[#All],[Fixed Make]],Count_table[[#This Row],[First]])+ROW(Count_table[[#This Row],[First]])-1)</f>
        <v>E153:E390</v>
      </c>
      <c r="I276" s="1" t="str">
        <f ca="1">IF(LEN(Count_table[[#This Row],[First]])&lt;&gt;0,Count_table[[#This Row],[First]]&amp;": "&amp;_xlfn.TEXTJOIN(", ",TRUE,INDIRECT(Count_table[[#This Row],[Range]])),"")</f>
        <v/>
      </c>
      <c r="J2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7" spans="1:10" x14ac:dyDescent="0.25">
      <c r="A277" s="1" t="s">
        <v>20</v>
      </c>
      <c r="B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v>
      </c>
      <c r="C277" s="1" t="s">
        <v>685</v>
      </c>
      <c r="D277" s="1" t="str">
        <f>LEFT(Count_table[[#This Row],[Column1]],SEARCH("\",Count_table[[#This Row],[Column1]])-1)</f>
        <v>Cessna Aircraft Company</v>
      </c>
      <c r="E277" s="1" t="str">
        <f>RIGHT(Count_table[[#This Row],[Column1]],LEN(Count_table[[#This Row],[Column1]])-SEARCH("\",Count_table[[#This Row],[Column1]]))</f>
        <v>320</v>
      </c>
      <c r="F277" s="1" t="str">
        <f>INDEX(Sheet1!A:D,MATCH(Count_table[[#This Row],[Make]],Sheet1!D:D,0),1)</f>
        <v>Cessna</v>
      </c>
      <c r="G277" s="1" t="str">
        <f ca="1">IF(OR(Count_table[[#This Row],[STC Number]]&lt;&gt;OFFSET(Count_table[[#This Row],[STC Number]],-1,0),Count_table[[#This Row],[Fixed Make]]&lt;&gt;OFFSET(Count_table[[#This Row],[Fixed Make]],-1,0)),Count_table[[#This Row],[Fixed Make]],"")</f>
        <v/>
      </c>
      <c r="H277" s="1" t="str">
        <f ca="1">IF(LEN(Count_table[[#This Row],[First]])=0,OFFSET(Count_table[[#This Row],[Range]],-1,0),"E"&amp;ROW(Count_table[[#This Row],[First]])&amp;":E"&amp;COUNTIFS(Count_table[[#All],[STC Number]],Count_table[[#This Row],[STC Number]],Count_table[[#All],[Fixed Make]],Count_table[[#This Row],[First]])+ROW(Count_table[[#This Row],[First]])-1)</f>
        <v>E153:E390</v>
      </c>
      <c r="I277" s="1" t="str">
        <f ca="1">IF(LEN(Count_table[[#This Row],[First]])&lt;&gt;0,Count_table[[#This Row],[First]]&amp;": "&amp;_xlfn.TEXTJOIN(", ",TRUE,INDIRECT(Count_table[[#This Row],[Range]])),"")</f>
        <v/>
      </c>
      <c r="J2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8" spans="1:10" x14ac:dyDescent="0.25">
      <c r="A278" s="1" t="s">
        <v>20</v>
      </c>
      <c r="B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Company\320A</v>
      </c>
      <c r="C278" s="1" t="s">
        <v>686</v>
      </c>
      <c r="D278" s="1" t="str">
        <f>LEFT(Count_table[[#This Row],[Column1]],SEARCH("\",Count_table[[#This Row],[Column1]])-1)</f>
        <v>Cessna Aircraft Company</v>
      </c>
      <c r="E278" s="1" t="str">
        <f>RIGHT(Count_table[[#This Row],[Column1]],LEN(Count_table[[#This Row],[Column1]])-SEARCH("\",Count_table[[#This Row],[Column1]]))</f>
        <v>320A</v>
      </c>
      <c r="F278" s="1" t="str">
        <f>INDEX(Sheet1!A:D,MATCH(Count_table[[#This Row],[Make]],Sheet1!D:D,0),1)</f>
        <v>Cessna</v>
      </c>
      <c r="G278" s="1" t="str">
        <f ca="1">IF(OR(Count_table[[#This Row],[STC Number]]&lt;&gt;OFFSET(Count_table[[#This Row],[STC Number]],-1,0),Count_table[[#This Row],[Fixed Make]]&lt;&gt;OFFSET(Count_table[[#This Row],[Fixed Make]],-1,0)),Count_table[[#This Row],[Fixed Make]],"")</f>
        <v/>
      </c>
      <c r="H278" s="1" t="str">
        <f ca="1">IF(LEN(Count_table[[#This Row],[First]])=0,OFFSET(Count_table[[#This Row],[Range]],-1,0),"E"&amp;ROW(Count_table[[#This Row],[First]])&amp;":E"&amp;COUNTIFS(Count_table[[#All],[STC Number]],Count_table[[#This Row],[STC Number]],Count_table[[#All],[Fixed Make]],Count_table[[#This Row],[First]])+ROW(Count_table[[#This Row],[First]])-1)</f>
        <v>E153:E390</v>
      </c>
      <c r="I278" s="1" t="str">
        <f ca="1">IF(LEN(Count_table[[#This Row],[First]])&lt;&gt;0,Count_table[[#This Row],[First]]&amp;": "&amp;_xlfn.TEXTJOIN(", ",TRUE,INDIRECT(Count_table[[#This Row],[Range]])),"")</f>
        <v/>
      </c>
      <c r="J2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79" spans="1:10" x14ac:dyDescent="0.25">
      <c r="A279" s="1" t="s">
        <v>20</v>
      </c>
      <c r="B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Company\320B</v>
      </c>
      <c r="C279" s="1" t="s">
        <v>687</v>
      </c>
      <c r="D279" s="1" t="str">
        <f>LEFT(Count_table[[#This Row],[Column1]],SEARCH("\",Count_table[[#This Row],[Column1]])-1)</f>
        <v>Cessna Aircraft Company</v>
      </c>
      <c r="E279" s="1" t="str">
        <f>RIGHT(Count_table[[#This Row],[Column1]],LEN(Count_table[[#This Row],[Column1]])-SEARCH("\",Count_table[[#This Row],[Column1]]))</f>
        <v>320B</v>
      </c>
      <c r="F279" s="1" t="str">
        <f>INDEX(Sheet1!A:D,MATCH(Count_table[[#This Row],[Make]],Sheet1!D:D,0),1)</f>
        <v>Cessna</v>
      </c>
      <c r="G279" s="1" t="str">
        <f ca="1">IF(OR(Count_table[[#This Row],[STC Number]]&lt;&gt;OFFSET(Count_table[[#This Row],[STC Number]],-1,0),Count_table[[#This Row],[Fixed Make]]&lt;&gt;OFFSET(Count_table[[#This Row],[Fixed Make]],-1,0)),Count_table[[#This Row],[Fixed Make]],"")</f>
        <v/>
      </c>
      <c r="H279" s="1" t="str">
        <f ca="1">IF(LEN(Count_table[[#This Row],[First]])=0,OFFSET(Count_table[[#This Row],[Range]],-1,0),"E"&amp;ROW(Count_table[[#This Row],[First]])&amp;":E"&amp;COUNTIFS(Count_table[[#All],[STC Number]],Count_table[[#This Row],[STC Number]],Count_table[[#All],[Fixed Make]],Count_table[[#This Row],[First]])+ROW(Count_table[[#This Row],[First]])-1)</f>
        <v>E153:E390</v>
      </c>
      <c r="I279" s="1" t="str">
        <f ca="1">IF(LEN(Count_table[[#This Row],[First]])&lt;&gt;0,Count_table[[#This Row],[First]]&amp;": "&amp;_xlfn.TEXTJOIN(", ",TRUE,INDIRECT(Count_table[[#This Row],[Range]])),"")</f>
        <v/>
      </c>
      <c r="J2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0" spans="1:10" x14ac:dyDescent="0.25">
      <c r="A280" s="1" t="s">
        <v>20</v>
      </c>
      <c r="B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Company\320C</v>
      </c>
      <c r="C280" s="1" t="s">
        <v>688</v>
      </c>
      <c r="D280" s="1" t="str">
        <f>LEFT(Count_table[[#This Row],[Column1]],SEARCH("\",Count_table[[#This Row],[Column1]])-1)</f>
        <v>Cessna Aircraft Company</v>
      </c>
      <c r="E280" s="1" t="str">
        <f>RIGHT(Count_table[[#This Row],[Column1]],LEN(Count_table[[#This Row],[Column1]])-SEARCH("\",Count_table[[#This Row],[Column1]]))</f>
        <v>320C</v>
      </c>
      <c r="F280" s="1" t="str">
        <f>INDEX(Sheet1!A:D,MATCH(Count_table[[#This Row],[Make]],Sheet1!D:D,0),1)</f>
        <v>Cessna</v>
      </c>
      <c r="G280" s="1" t="str">
        <f ca="1">IF(OR(Count_table[[#This Row],[STC Number]]&lt;&gt;OFFSET(Count_table[[#This Row],[STC Number]],-1,0),Count_table[[#This Row],[Fixed Make]]&lt;&gt;OFFSET(Count_table[[#This Row],[Fixed Make]],-1,0)),Count_table[[#This Row],[Fixed Make]],"")</f>
        <v/>
      </c>
      <c r="H280" s="1" t="str">
        <f ca="1">IF(LEN(Count_table[[#This Row],[First]])=0,OFFSET(Count_table[[#This Row],[Range]],-1,0),"E"&amp;ROW(Count_table[[#This Row],[First]])&amp;":E"&amp;COUNTIFS(Count_table[[#All],[STC Number]],Count_table[[#This Row],[STC Number]],Count_table[[#All],[Fixed Make]],Count_table[[#This Row],[First]])+ROW(Count_table[[#This Row],[First]])-1)</f>
        <v>E153:E390</v>
      </c>
      <c r="I280" s="1" t="str">
        <f ca="1">IF(LEN(Count_table[[#This Row],[First]])&lt;&gt;0,Count_table[[#This Row],[First]]&amp;": "&amp;_xlfn.TEXTJOIN(", ",TRUE,INDIRECT(Count_table[[#This Row],[Range]])),"")</f>
        <v/>
      </c>
      <c r="J2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1" spans="1:10" x14ac:dyDescent="0.25">
      <c r="A281" s="1" t="s">
        <v>20</v>
      </c>
      <c r="B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Company\320D</v>
      </c>
      <c r="C281" s="1" t="s">
        <v>689</v>
      </c>
      <c r="D281" s="1" t="str">
        <f>LEFT(Count_table[[#This Row],[Column1]],SEARCH("\",Count_table[[#This Row],[Column1]])-1)</f>
        <v>Cessna Aircraft Company</v>
      </c>
      <c r="E281" s="1" t="str">
        <f>RIGHT(Count_table[[#This Row],[Column1]],LEN(Count_table[[#This Row],[Column1]])-SEARCH("\",Count_table[[#This Row],[Column1]]))</f>
        <v>320D</v>
      </c>
      <c r="F281" s="1" t="str">
        <f>INDEX(Sheet1!A:D,MATCH(Count_table[[#This Row],[Make]],Sheet1!D:D,0),1)</f>
        <v>Cessna</v>
      </c>
      <c r="G281" s="1" t="str">
        <f ca="1">IF(OR(Count_table[[#This Row],[STC Number]]&lt;&gt;OFFSET(Count_table[[#This Row],[STC Number]],-1,0),Count_table[[#This Row],[Fixed Make]]&lt;&gt;OFFSET(Count_table[[#This Row],[Fixed Make]],-1,0)),Count_table[[#This Row],[Fixed Make]],"")</f>
        <v/>
      </c>
      <c r="H281" s="1" t="str">
        <f ca="1">IF(LEN(Count_table[[#This Row],[First]])=0,OFFSET(Count_table[[#This Row],[Range]],-1,0),"E"&amp;ROW(Count_table[[#This Row],[First]])&amp;":E"&amp;COUNTIFS(Count_table[[#All],[STC Number]],Count_table[[#This Row],[STC Number]],Count_table[[#All],[Fixed Make]],Count_table[[#This Row],[First]])+ROW(Count_table[[#This Row],[First]])-1)</f>
        <v>E153:E390</v>
      </c>
      <c r="I281" s="1" t="str">
        <f ca="1">IF(LEN(Count_table[[#This Row],[First]])&lt;&gt;0,Count_table[[#This Row],[First]]&amp;": "&amp;_xlfn.TEXTJOIN(", ",TRUE,INDIRECT(Count_table[[#This Row],[Range]])),"")</f>
        <v/>
      </c>
      <c r="J2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2" spans="1:10" x14ac:dyDescent="0.25">
      <c r="A282" s="1" t="s">
        <v>20</v>
      </c>
      <c r="B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Company\320E</v>
      </c>
      <c r="C282" s="1" t="s">
        <v>690</v>
      </c>
      <c r="D282" s="1" t="str">
        <f>LEFT(Count_table[[#This Row],[Column1]],SEARCH("\",Count_table[[#This Row],[Column1]])-1)</f>
        <v>Cessna Aircraft Company</v>
      </c>
      <c r="E282" s="1" t="str">
        <f>RIGHT(Count_table[[#This Row],[Column1]],LEN(Count_table[[#This Row],[Column1]])-SEARCH("\",Count_table[[#This Row],[Column1]]))</f>
        <v>320E</v>
      </c>
      <c r="F282" s="1" t="str">
        <f>INDEX(Sheet1!A:D,MATCH(Count_table[[#This Row],[Make]],Sheet1!D:D,0),1)</f>
        <v>Cessna</v>
      </c>
      <c r="G282" s="1" t="str">
        <f ca="1">IF(OR(Count_table[[#This Row],[STC Number]]&lt;&gt;OFFSET(Count_table[[#This Row],[STC Number]],-1,0),Count_table[[#This Row],[Fixed Make]]&lt;&gt;OFFSET(Count_table[[#This Row],[Fixed Make]],-1,0)),Count_table[[#This Row],[Fixed Make]],"")</f>
        <v/>
      </c>
      <c r="H282" s="1" t="str">
        <f ca="1">IF(LEN(Count_table[[#This Row],[First]])=0,OFFSET(Count_table[[#This Row],[Range]],-1,0),"E"&amp;ROW(Count_table[[#This Row],[First]])&amp;":E"&amp;COUNTIFS(Count_table[[#All],[STC Number]],Count_table[[#This Row],[STC Number]],Count_table[[#All],[Fixed Make]],Count_table[[#This Row],[First]])+ROW(Count_table[[#This Row],[First]])-1)</f>
        <v>E153:E390</v>
      </c>
      <c r="I282" s="1" t="str">
        <f ca="1">IF(LEN(Count_table[[#This Row],[First]])&lt;&gt;0,Count_table[[#This Row],[First]]&amp;": "&amp;_xlfn.TEXTJOIN(", ",TRUE,INDIRECT(Count_table[[#This Row],[Range]])),"")</f>
        <v/>
      </c>
      <c r="J2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3" spans="1:10" x14ac:dyDescent="0.25">
      <c r="A283" s="1" t="s">
        <v>20</v>
      </c>
      <c r="B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Company\320F</v>
      </c>
      <c r="C283" s="1" t="s">
        <v>691</v>
      </c>
      <c r="D283" s="1" t="str">
        <f>LEFT(Count_table[[#This Row],[Column1]],SEARCH("\",Count_table[[#This Row],[Column1]])-1)</f>
        <v>Cessna Aircraft Company</v>
      </c>
      <c r="E283" s="1" t="str">
        <f>RIGHT(Count_table[[#This Row],[Column1]],LEN(Count_table[[#This Row],[Column1]])-SEARCH("\",Count_table[[#This Row],[Column1]]))</f>
        <v>320F</v>
      </c>
      <c r="F283" s="1" t="str">
        <f>INDEX(Sheet1!A:D,MATCH(Count_table[[#This Row],[Make]],Sheet1!D:D,0),1)</f>
        <v>Cessna</v>
      </c>
      <c r="G283" s="1" t="str">
        <f ca="1">IF(OR(Count_table[[#This Row],[STC Number]]&lt;&gt;OFFSET(Count_table[[#This Row],[STC Number]],-1,0),Count_table[[#This Row],[Fixed Make]]&lt;&gt;OFFSET(Count_table[[#This Row],[Fixed Make]],-1,0)),Count_table[[#This Row],[Fixed Make]],"")</f>
        <v/>
      </c>
      <c r="H283" s="1" t="str">
        <f ca="1">IF(LEN(Count_table[[#This Row],[First]])=0,OFFSET(Count_table[[#This Row],[Range]],-1,0),"E"&amp;ROW(Count_table[[#This Row],[First]])&amp;":E"&amp;COUNTIFS(Count_table[[#All],[STC Number]],Count_table[[#This Row],[STC Number]],Count_table[[#All],[Fixed Make]],Count_table[[#This Row],[First]])+ROW(Count_table[[#This Row],[First]])-1)</f>
        <v>E153:E390</v>
      </c>
      <c r="I283" s="1" t="str">
        <f ca="1">IF(LEN(Count_table[[#This Row],[First]])&lt;&gt;0,Count_table[[#This Row],[First]]&amp;": "&amp;_xlfn.TEXTJOIN(", ",TRUE,INDIRECT(Count_table[[#This Row],[Range]])),"")</f>
        <v/>
      </c>
      <c r="J2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4" spans="1:10" x14ac:dyDescent="0.25">
      <c r="A284" s="1" t="s">
        <v>20</v>
      </c>
      <c r="B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Company\335</v>
      </c>
      <c r="C284" s="1" t="s">
        <v>692</v>
      </c>
      <c r="D284" s="1" t="str">
        <f>LEFT(Count_table[[#This Row],[Column1]],SEARCH("\",Count_table[[#This Row],[Column1]])-1)</f>
        <v>Cessna Aircraft Company</v>
      </c>
      <c r="E284" s="1" t="str">
        <f>RIGHT(Count_table[[#This Row],[Column1]],LEN(Count_table[[#This Row],[Column1]])-SEARCH("\",Count_table[[#This Row],[Column1]]))</f>
        <v>335</v>
      </c>
      <c r="F284" s="1" t="str">
        <f>INDEX(Sheet1!A:D,MATCH(Count_table[[#This Row],[Make]],Sheet1!D:D,0),1)</f>
        <v>Cessna</v>
      </c>
      <c r="G284" s="1" t="str">
        <f ca="1">IF(OR(Count_table[[#This Row],[STC Number]]&lt;&gt;OFFSET(Count_table[[#This Row],[STC Number]],-1,0),Count_table[[#This Row],[Fixed Make]]&lt;&gt;OFFSET(Count_table[[#This Row],[Fixed Make]],-1,0)),Count_table[[#This Row],[Fixed Make]],"")</f>
        <v/>
      </c>
      <c r="H284" s="1" t="str">
        <f ca="1">IF(LEN(Count_table[[#This Row],[First]])=0,OFFSET(Count_table[[#This Row],[Range]],-1,0),"E"&amp;ROW(Count_table[[#This Row],[First]])&amp;":E"&amp;COUNTIFS(Count_table[[#All],[STC Number]],Count_table[[#This Row],[STC Number]],Count_table[[#All],[Fixed Make]],Count_table[[#This Row],[First]])+ROW(Count_table[[#This Row],[First]])-1)</f>
        <v>E153:E390</v>
      </c>
      <c r="I284" s="1" t="str">
        <f ca="1">IF(LEN(Count_table[[#This Row],[First]])&lt;&gt;0,Count_table[[#This Row],[First]]&amp;": "&amp;_xlfn.TEXTJOIN(", ",TRUE,INDIRECT(Count_table[[#This Row],[Range]])),"")</f>
        <v/>
      </c>
      <c r="J2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5" spans="1:10" x14ac:dyDescent="0.25">
      <c r="A285" s="1" t="s">
        <v>20</v>
      </c>
      <c r="B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Company\336</v>
      </c>
      <c r="C285" s="1" t="s">
        <v>693</v>
      </c>
      <c r="D285" s="1" t="str">
        <f>LEFT(Count_table[[#This Row],[Column1]],SEARCH("\",Count_table[[#This Row],[Column1]])-1)</f>
        <v>Cessna Aircraft Company</v>
      </c>
      <c r="E285" s="1" t="str">
        <f>RIGHT(Count_table[[#This Row],[Column1]],LEN(Count_table[[#This Row],[Column1]])-SEARCH("\",Count_table[[#This Row],[Column1]]))</f>
        <v>336</v>
      </c>
      <c r="F285" s="1" t="str">
        <f>INDEX(Sheet1!A:D,MATCH(Count_table[[#This Row],[Make]],Sheet1!D:D,0),1)</f>
        <v>Cessna</v>
      </c>
      <c r="G285" s="1" t="str">
        <f ca="1">IF(OR(Count_table[[#This Row],[STC Number]]&lt;&gt;OFFSET(Count_table[[#This Row],[STC Number]],-1,0),Count_table[[#This Row],[Fixed Make]]&lt;&gt;OFFSET(Count_table[[#This Row],[Fixed Make]],-1,0)),Count_table[[#This Row],[Fixed Make]],"")</f>
        <v/>
      </c>
      <c r="H285" s="1" t="str">
        <f ca="1">IF(LEN(Count_table[[#This Row],[First]])=0,OFFSET(Count_table[[#This Row],[Range]],-1,0),"E"&amp;ROW(Count_table[[#This Row],[First]])&amp;":E"&amp;COUNTIFS(Count_table[[#All],[STC Number]],Count_table[[#This Row],[STC Number]],Count_table[[#All],[Fixed Make]],Count_table[[#This Row],[First]])+ROW(Count_table[[#This Row],[First]])-1)</f>
        <v>E153:E390</v>
      </c>
      <c r="I285" s="1" t="str">
        <f ca="1">IF(LEN(Count_table[[#This Row],[First]])&lt;&gt;0,Count_table[[#This Row],[First]]&amp;": "&amp;_xlfn.TEXTJOIN(", ",TRUE,INDIRECT(Count_table[[#This Row],[Range]])),"")</f>
        <v/>
      </c>
      <c r="J2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6" spans="1:10" x14ac:dyDescent="0.25">
      <c r="A286" s="1" t="s">
        <v>20</v>
      </c>
      <c r="B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v>
      </c>
      <c r="C286" s="1" t="s">
        <v>694</v>
      </c>
      <c r="D286" s="1" t="str">
        <f>LEFT(Count_table[[#This Row],[Column1]],SEARCH("\",Count_table[[#This Row],[Column1]])-1)</f>
        <v>Cessna Aircraft Company</v>
      </c>
      <c r="E286" s="1" t="str">
        <f>RIGHT(Count_table[[#This Row],[Column1]],LEN(Count_table[[#This Row],[Column1]])-SEARCH("\",Count_table[[#This Row],[Column1]]))</f>
        <v>337</v>
      </c>
      <c r="F286" s="1" t="str">
        <f>INDEX(Sheet1!A:D,MATCH(Count_table[[#This Row],[Make]],Sheet1!D:D,0),1)</f>
        <v>Cessna</v>
      </c>
      <c r="G286" s="1" t="str">
        <f ca="1">IF(OR(Count_table[[#This Row],[STC Number]]&lt;&gt;OFFSET(Count_table[[#This Row],[STC Number]],-1,0),Count_table[[#This Row],[Fixed Make]]&lt;&gt;OFFSET(Count_table[[#This Row],[Fixed Make]],-1,0)),Count_table[[#This Row],[Fixed Make]],"")</f>
        <v/>
      </c>
      <c r="H286" s="1" t="str">
        <f ca="1">IF(LEN(Count_table[[#This Row],[First]])=0,OFFSET(Count_table[[#This Row],[Range]],-1,0),"E"&amp;ROW(Count_table[[#This Row],[First]])&amp;":E"&amp;COUNTIFS(Count_table[[#All],[STC Number]],Count_table[[#This Row],[STC Number]],Count_table[[#All],[Fixed Make]],Count_table[[#This Row],[First]])+ROW(Count_table[[#This Row],[First]])-1)</f>
        <v>E153:E390</v>
      </c>
      <c r="I286" s="1" t="str">
        <f ca="1">IF(LEN(Count_table[[#This Row],[First]])&lt;&gt;0,Count_table[[#This Row],[First]]&amp;": "&amp;_xlfn.TEXTJOIN(", ",TRUE,INDIRECT(Count_table[[#This Row],[Range]])),"")</f>
        <v/>
      </c>
      <c r="J2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7" spans="1:10" x14ac:dyDescent="0.25">
      <c r="A287" s="1" t="s">
        <v>20</v>
      </c>
      <c r="B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Company\337A</v>
      </c>
      <c r="C287" s="1" t="s">
        <v>695</v>
      </c>
      <c r="D287" s="1" t="str">
        <f>LEFT(Count_table[[#This Row],[Column1]],SEARCH("\",Count_table[[#This Row],[Column1]])-1)</f>
        <v>Cessna Aircraft Company</v>
      </c>
      <c r="E287" s="1" t="str">
        <f>RIGHT(Count_table[[#This Row],[Column1]],LEN(Count_table[[#This Row],[Column1]])-SEARCH("\",Count_table[[#This Row],[Column1]]))</f>
        <v>337A</v>
      </c>
      <c r="F287" s="1" t="str">
        <f>INDEX(Sheet1!A:D,MATCH(Count_table[[#This Row],[Make]],Sheet1!D:D,0),1)</f>
        <v>Cessna</v>
      </c>
      <c r="G287" s="1" t="str">
        <f ca="1">IF(OR(Count_table[[#This Row],[STC Number]]&lt;&gt;OFFSET(Count_table[[#This Row],[STC Number]],-1,0),Count_table[[#This Row],[Fixed Make]]&lt;&gt;OFFSET(Count_table[[#This Row],[Fixed Make]],-1,0)),Count_table[[#This Row],[Fixed Make]],"")</f>
        <v/>
      </c>
      <c r="H287" s="1" t="str">
        <f ca="1">IF(LEN(Count_table[[#This Row],[First]])=0,OFFSET(Count_table[[#This Row],[Range]],-1,0),"E"&amp;ROW(Count_table[[#This Row],[First]])&amp;":E"&amp;COUNTIFS(Count_table[[#All],[STC Number]],Count_table[[#This Row],[STC Number]],Count_table[[#All],[Fixed Make]],Count_table[[#This Row],[First]])+ROW(Count_table[[#This Row],[First]])-1)</f>
        <v>E153:E390</v>
      </c>
      <c r="I287" s="1" t="str">
        <f ca="1">IF(LEN(Count_table[[#This Row],[First]])&lt;&gt;0,Count_table[[#This Row],[First]]&amp;": "&amp;_xlfn.TEXTJOIN(", ",TRUE,INDIRECT(Count_table[[#This Row],[Range]])),"")</f>
        <v/>
      </c>
      <c r="J2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8" spans="1:10" x14ac:dyDescent="0.25">
      <c r="A288" s="1" t="s">
        <v>20</v>
      </c>
      <c r="B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Company\337B</v>
      </c>
      <c r="C288" s="1" t="s">
        <v>696</v>
      </c>
      <c r="D288" s="1" t="str">
        <f>LEFT(Count_table[[#This Row],[Column1]],SEARCH("\",Count_table[[#This Row],[Column1]])-1)</f>
        <v>Cessna Aircraft Company</v>
      </c>
      <c r="E288" s="1" t="str">
        <f>RIGHT(Count_table[[#This Row],[Column1]],LEN(Count_table[[#This Row],[Column1]])-SEARCH("\",Count_table[[#This Row],[Column1]]))</f>
        <v>337B</v>
      </c>
      <c r="F288" s="1" t="str">
        <f>INDEX(Sheet1!A:D,MATCH(Count_table[[#This Row],[Make]],Sheet1!D:D,0),1)</f>
        <v>Cessna</v>
      </c>
      <c r="G288" s="1" t="str">
        <f ca="1">IF(OR(Count_table[[#This Row],[STC Number]]&lt;&gt;OFFSET(Count_table[[#This Row],[STC Number]],-1,0),Count_table[[#This Row],[Fixed Make]]&lt;&gt;OFFSET(Count_table[[#This Row],[Fixed Make]],-1,0)),Count_table[[#This Row],[Fixed Make]],"")</f>
        <v/>
      </c>
      <c r="H288" s="1" t="str">
        <f ca="1">IF(LEN(Count_table[[#This Row],[First]])=0,OFFSET(Count_table[[#This Row],[Range]],-1,0),"E"&amp;ROW(Count_table[[#This Row],[First]])&amp;":E"&amp;COUNTIFS(Count_table[[#All],[STC Number]],Count_table[[#This Row],[STC Number]],Count_table[[#All],[Fixed Make]],Count_table[[#This Row],[First]])+ROW(Count_table[[#This Row],[First]])-1)</f>
        <v>E153:E390</v>
      </c>
      <c r="I288" s="1" t="str">
        <f ca="1">IF(LEN(Count_table[[#This Row],[First]])&lt;&gt;0,Count_table[[#This Row],[First]]&amp;": "&amp;_xlfn.TEXTJOIN(", ",TRUE,INDIRECT(Count_table[[#This Row],[Range]])),"")</f>
        <v/>
      </c>
      <c r="J2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89" spans="1:10" x14ac:dyDescent="0.25">
      <c r="A289" s="1" t="s">
        <v>20</v>
      </c>
      <c r="B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Company\337C</v>
      </c>
      <c r="C289" s="1" t="s">
        <v>697</v>
      </c>
      <c r="D289" s="1" t="str">
        <f>LEFT(Count_table[[#This Row],[Column1]],SEARCH("\",Count_table[[#This Row],[Column1]])-1)</f>
        <v>Cessna Aircraft Company</v>
      </c>
      <c r="E289" s="1" t="str">
        <f>RIGHT(Count_table[[#This Row],[Column1]],LEN(Count_table[[#This Row],[Column1]])-SEARCH("\",Count_table[[#This Row],[Column1]]))</f>
        <v>337C</v>
      </c>
      <c r="F289" s="1" t="str">
        <f>INDEX(Sheet1!A:D,MATCH(Count_table[[#This Row],[Make]],Sheet1!D:D,0),1)</f>
        <v>Cessna</v>
      </c>
      <c r="G289" s="1" t="str">
        <f ca="1">IF(OR(Count_table[[#This Row],[STC Number]]&lt;&gt;OFFSET(Count_table[[#This Row],[STC Number]],-1,0),Count_table[[#This Row],[Fixed Make]]&lt;&gt;OFFSET(Count_table[[#This Row],[Fixed Make]],-1,0)),Count_table[[#This Row],[Fixed Make]],"")</f>
        <v/>
      </c>
      <c r="H289" s="1" t="str">
        <f ca="1">IF(LEN(Count_table[[#This Row],[First]])=0,OFFSET(Count_table[[#This Row],[Range]],-1,0),"E"&amp;ROW(Count_table[[#This Row],[First]])&amp;":E"&amp;COUNTIFS(Count_table[[#All],[STC Number]],Count_table[[#This Row],[STC Number]],Count_table[[#All],[Fixed Make]],Count_table[[#This Row],[First]])+ROW(Count_table[[#This Row],[First]])-1)</f>
        <v>E153:E390</v>
      </c>
      <c r="I289" s="1" t="str">
        <f ca="1">IF(LEN(Count_table[[#This Row],[First]])&lt;&gt;0,Count_table[[#This Row],[First]]&amp;": "&amp;_xlfn.TEXTJOIN(", ",TRUE,INDIRECT(Count_table[[#This Row],[Range]])),"")</f>
        <v/>
      </c>
      <c r="J2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0" spans="1:10" x14ac:dyDescent="0.25">
      <c r="A290" s="1" t="s">
        <v>20</v>
      </c>
      <c r="B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Company\337D</v>
      </c>
      <c r="C290" s="1" t="s">
        <v>698</v>
      </c>
      <c r="D290" s="1" t="str">
        <f>LEFT(Count_table[[#This Row],[Column1]],SEARCH("\",Count_table[[#This Row],[Column1]])-1)</f>
        <v>Cessna Aircraft Company</v>
      </c>
      <c r="E290" s="1" t="str">
        <f>RIGHT(Count_table[[#This Row],[Column1]],LEN(Count_table[[#This Row],[Column1]])-SEARCH("\",Count_table[[#This Row],[Column1]]))</f>
        <v>337D</v>
      </c>
      <c r="F290" s="1" t="str">
        <f>INDEX(Sheet1!A:D,MATCH(Count_table[[#This Row],[Make]],Sheet1!D:D,0),1)</f>
        <v>Cessna</v>
      </c>
      <c r="G290" s="1" t="str">
        <f ca="1">IF(OR(Count_table[[#This Row],[STC Number]]&lt;&gt;OFFSET(Count_table[[#This Row],[STC Number]],-1,0),Count_table[[#This Row],[Fixed Make]]&lt;&gt;OFFSET(Count_table[[#This Row],[Fixed Make]],-1,0)),Count_table[[#This Row],[Fixed Make]],"")</f>
        <v/>
      </c>
      <c r="H290" s="1" t="str">
        <f ca="1">IF(LEN(Count_table[[#This Row],[First]])=0,OFFSET(Count_table[[#This Row],[Range]],-1,0),"E"&amp;ROW(Count_table[[#This Row],[First]])&amp;":E"&amp;COUNTIFS(Count_table[[#All],[STC Number]],Count_table[[#This Row],[STC Number]],Count_table[[#All],[Fixed Make]],Count_table[[#This Row],[First]])+ROW(Count_table[[#This Row],[First]])-1)</f>
        <v>E153:E390</v>
      </c>
      <c r="I290" s="1" t="str">
        <f ca="1">IF(LEN(Count_table[[#This Row],[First]])&lt;&gt;0,Count_table[[#This Row],[First]]&amp;": "&amp;_xlfn.TEXTJOIN(", ",TRUE,INDIRECT(Count_table[[#This Row],[Range]])),"")</f>
        <v/>
      </c>
      <c r="J2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1" spans="1:10" x14ac:dyDescent="0.25">
      <c r="A291" s="1" t="s">
        <v>20</v>
      </c>
      <c r="B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Company\337E</v>
      </c>
      <c r="C291" s="1" t="s">
        <v>699</v>
      </c>
      <c r="D291" s="1" t="str">
        <f>LEFT(Count_table[[#This Row],[Column1]],SEARCH("\",Count_table[[#This Row],[Column1]])-1)</f>
        <v>Cessna Aircraft Company</v>
      </c>
      <c r="E291" s="1" t="str">
        <f>RIGHT(Count_table[[#This Row],[Column1]],LEN(Count_table[[#This Row],[Column1]])-SEARCH("\",Count_table[[#This Row],[Column1]]))</f>
        <v>337E</v>
      </c>
      <c r="F291" s="1" t="str">
        <f>INDEX(Sheet1!A:D,MATCH(Count_table[[#This Row],[Make]],Sheet1!D:D,0),1)</f>
        <v>Cessna</v>
      </c>
      <c r="G291" s="1" t="str">
        <f ca="1">IF(OR(Count_table[[#This Row],[STC Number]]&lt;&gt;OFFSET(Count_table[[#This Row],[STC Number]],-1,0),Count_table[[#This Row],[Fixed Make]]&lt;&gt;OFFSET(Count_table[[#This Row],[Fixed Make]],-1,0)),Count_table[[#This Row],[Fixed Make]],"")</f>
        <v/>
      </c>
      <c r="H291" s="1" t="str">
        <f ca="1">IF(LEN(Count_table[[#This Row],[First]])=0,OFFSET(Count_table[[#This Row],[Range]],-1,0),"E"&amp;ROW(Count_table[[#This Row],[First]])&amp;":E"&amp;COUNTIFS(Count_table[[#All],[STC Number]],Count_table[[#This Row],[STC Number]],Count_table[[#All],[Fixed Make]],Count_table[[#This Row],[First]])+ROW(Count_table[[#This Row],[First]])-1)</f>
        <v>E153:E390</v>
      </c>
      <c r="I291" s="1" t="str">
        <f ca="1">IF(LEN(Count_table[[#This Row],[First]])&lt;&gt;0,Count_table[[#This Row],[First]]&amp;": "&amp;_xlfn.TEXTJOIN(", ",TRUE,INDIRECT(Count_table[[#This Row],[Range]])),"")</f>
        <v/>
      </c>
      <c r="J2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2" spans="1:10" x14ac:dyDescent="0.25">
      <c r="A292" s="1" t="s">
        <v>20</v>
      </c>
      <c r="B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Company\337F</v>
      </c>
      <c r="C292" s="1" t="s">
        <v>700</v>
      </c>
      <c r="D292" s="1" t="str">
        <f>LEFT(Count_table[[#This Row],[Column1]],SEARCH("\",Count_table[[#This Row],[Column1]])-1)</f>
        <v>Cessna Aircraft Company</v>
      </c>
      <c r="E292" s="1" t="str">
        <f>RIGHT(Count_table[[#This Row],[Column1]],LEN(Count_table[[#This Row],[Column1]])-SEARCH("\",Count_table[[#This Row],[Column1]]))</f>
        <v>337F</v>
      </c>
      <c r="F292" s="1" t="str">
        <f>INDEX(Sheet1!A:D,MATCH(Count_table[[#This Row],[Make]],Sheet1!D:D,0),1)</f>
        <v>Cessna</v>
      </c>
      <c r="G292" s="1" t="str">
        <f ca="1">IF(OR(Count_table[[#This Row],[STC Number]]&lt;&gt;OFFSET(Count_table[[#This Row],[STC Number]],-1,0),Count_table[[#This Row],[Fixed Make]]&lt;&gt;OFFSET(Count_table[[#This Row],[Fixed Make]],-1,0)),Count_table[[#This Row],[Fixed Make]],"")</f>
        <v/>
      </c>
      <c r="H292" s="1" t="str">
        <f ca="1">IF(LEN(Count_table[[#This Row],[First]])=0,OFFSET(Count_table[[#This Row],[Range]],-1,0),"E"&amp;ROW(Count_table[[#This Row],[First]])&amp;":E"&amp;COUNTIFS(Count_table[[#All],[STC Number]],Count_table[[#This Row],[STC Number]],Count_table[[#All],[Fixed Make]],Count_table[[#This Row],[First]])+ROW(Count_table[[#This Row],[First]])-1)</f>
        <v>E153:E390</v>
      </c>
      <c r="I292" s="1" t="str">
        <f ca="1">IF(LEN(Count_table[[#This Row],[First]])&lt;&gt;0,Count_table[[#This Row],[First]]&amp;": "&amp;_xlfn.TEXTJOIN(", ",TRUE,INDIRECT(Count_table[[#This Row],[Range]])),"")</f>
        <v/>
      </c>
      <c r="J2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3" spans="1:10" x14ac:dyDescent="0.25">
      <c r="A293" s="1" t="s">
        <v>20</v>
      </c>
      <c r="B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Company\337G</v>
      </c>
      <c r="C293" s="1" t="s">
        <v>701</v>
      </c>
      <c r="D293" s="1" t="str">
        <f>LEFT(Count_table[[#This Row],[Column1]],SEARCH("\",Count_table[[#This Row],[Column1]])-1)</f>
        <v>Cessna Aircraft Company</v>
      </c>
      <c r="E293" s="1" t="str">
        <f>RIGHT(Count_table[[#This Row],[Column1]],LEN(Count_table[[#This Row],[Column1]])-SEARCH("\",Count_table[[#This Row],[Column1]]))</f>
        <v>337G</v>
      </c>
      <c r="F293" s="1" t="str">
        <f>INDEX(Sheet1!A:D,MATCH(Count_table[[#This Row],[Make]],Sheet1!D:D,0),1)</f>
        <v>Cessna</v>
      </c>
      <c r="G293" s="1" t="str">
        <f ca="1">IF(OR(Count_table[[#This Row],[STC Number]]&lt;&gt;OFFSET(Count_table[[#This Row],[STC Number]],-1,0),Count_table[[#This Row],[Fixed Make]]&lt;&gt;OFFSET(Count_table[[#This Row],[Fixed Make]],-1,0)),Count_table[[#This Row],[Fixed Make]],"")</f>
        <v/>
      </c>
      <c r="H293" s="1" t="str">
        <f ca="1">IF(LEN(Count_table[[#This Row],[First]])=0,OFFSET(Count_table[[#This Row],[Range]],-1,0),"E"&amp;ROW(Count_table[[#This Row],[First]])&amp;":E"&amp;COUNTIFS(Count_table[[#All],[STC Number]],Count_table[[#This Row],[STC Number]],Count_table[[#All],[Fixed Make]],Count_table[[#This Row],[First]])+ROW(Count_table[[#This Row],[First]])-1)</f>
        <v>E153:E390</v>
      </c>
      <c r="I293" s="1" t="str">
        <f ca="1">IF(LEN(Count_table[[#This Row],[First]])&lt;&gt;0,Count_table[[#This Row],[First]]&amp;": "&amp;_xlfn.TEXTJOIN(", ",TRUE,INDIRECT(Count_table[[#This Row],[Range]])),"")</f>
        <v/>
      </c>
      <c r="J2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4" spans="1:10" x14ac:dyDescent="0.25">
      <c r="A294" s="1" t="s">
        <v>20</v>
      </c>
      <c r="B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Company\337H</v>
      </c>
      <c r="C294" s="1" t="s">
        <v>702</v>
      </c>
      <c r="D294" s="1" t="str">
        <f>LEFT(Count_table[[#This Row],[Column1]],SEARCH("\",Count_table[[#This Row],[Column1]])-1)</f>
        <v>Cessna Aircraft Company</v>
      </c>
      <c r="E294" s="1" t="str">
        <f>RIGHT(Count_table[[#This Row],[Column1]],LEN(Count_table[[#This Row],[Column1]])-SEARCH("\",Count_table[[#This Row],[Column1]]))</f>
        <v>337H</v>
      </c>
      <c r="F294" s="1" t="str">
        <f>INDEX(Sheet1!A:D,MATCH(Count_table[[#This Row],[Make]],Sheet1!D:D,0),1)</f>
        <v>Cessna</v>
      </c>
      <c r="G294" s="1" t="str">
        <f ca="1">IF(OR(Count_table[[#This Row],[STC Number]]&lt;&gt;OFFSET(Count_table[[#This Row],[STC Number]],-1,0),Count_table[[#This Row],[Fixed Make]]&lt;&gt;OFFSET(Count_table[[#This Row],[Fixed Make]],-1,0)),Count_table[[#This Row],[Fixed Make]],"")</f>
        <v/>
      </c>
      <c r="H294" s="1" t="str">
        <f ca="1">IF(LEN(Count_table[[#This Row],[First]])=0,OFFSET(Count_table[[#This Row],[Range]],-1,0),"E"&amp;ROW(Count_table[[#This Row],[First]])&amp;":E"&amp;COUNTIFS(Count_table[[#All],[STC Number]],Count_table[[#This Row],[STC Number]],Count_table[[#All],[Fixed Make]],Count_table[[#This Row],[First]])+ROW(Count_table[[#This Row],[First]])-1)</f>
        <v>E153:E390</v>
      </c>
      <c r="I294" s="1" t="str">
        <f ca="1">IF(LEN(Count_table[[#This Row],[First]])&lt;&gt;0,Count_table[[#This Row],[First]]&amp;": "&amp;_xlfn.TEXTJOIN(", ",TRUE,INDIRECT(Count_table[[#This Row],[Range]])),"")</f>
        <v/>
      </c>
      <c r="J2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5" spans="1:10" x14ac:dyDescent="0.25">
      <c r="A295" s="1" t="s">
        <v>20</v>
      </c>
      <c r="B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v>
      </c>
      <c r="C295" s="1" t="s">
        <v>703</v>
      </c>
      <c r="D295" s="1" t="str">
        <f>LEFT(Count_table[[#This Row],[Column1]],SEARCH("\",Count_table[[#This Row],[Column1]])-1)</f>
        <v>Cessna Aircraft Company</v>
      </c>
      <c r="E295" s="1" t="str">
        <f>RIGHT(Count_table[[#This Row],[Column1]],LEN(Count_table[[#This Row],[Column1]])-SEARCH("\",Count_table[[#This Row],[Column1]]))</f>
        <v>340</v>
      </c>
      <c r="F295" s="1" t="str">
        <f>INDEX(Sheet1!A:D,MATCH(Count_table[[#This Row],[Make]],Sheet1!D:D,0),1)</f>
        <v>Cessna</v>
      </c>
      <c r="G295" s="1" t="str">
        <f ca="1">IF(OR(Count_table[[#This Row],[STC Number]]&lt;&gt;OFFSET(Count_table[[#This Row],[STC Number]],-1,0),Count_table[[#This Row],[Fixed Make]]&lt;&gt;OFFSET(Count_table[[#This Row],[Fixed Make]],-1,0)),Count_table[[#This Row],[Fixed Make]],"")</f>
        <v/>
      </c>
      <c r="H295" s="1" t="str">
        <f ca="1">IF(LEN(Count_table[[#This Row],[First]])=0,OFFSET(Count_table[[#This Row],[Range]],-1,0),"E"&amp;ROW(Count_table[[#This Row],[First]])&amp;":E"&amp;COUNTIFS(Count_table[[#All],[STC Number]],Count_table[[#This Row],[STC Number]],Count_table[[#All],[Fixed Make]],Count_table[[#This Row],[First]])+ROW(Count_table[[#This Row],[First]])-1)</f>
        <v>E153:E390</v>
      </c>
      <c r="I295" s="1" t="str">
        <f ca="1">IF(LEN(Count_table[[#This Row],[First]])&lt;&gt;0,Count_table[[#This Row],[First]]&amp;": "&amp;_xlfn.TEXTJOIN(", ",TRUE,INDIRECT(Count_table[[#This Row],[Range]])),"")</f>
        <v/>
      </c>
      <c r="J2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6" spans="1:10" x14ac:dyDescent="0.25">
      <c r="A296" s="1" t="s">
        <v>20</v>
      </c>
      <c r="B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Company\340A</v>
      </c>
      <c r="C296" s="1" t="s">
        <v>704</v>
      </c>
      <c r="D296" s="1" t="str">
        <f>LEFT(Count_table[[#This Row],[Column1]],SEARCH("\",Count_table[[#This Row],[Column1]])-1)</f>
        <v>Cessna Aircraft Company</v>
      </c>
      <c r="E296" s="1" t="str">
        <f>RIGHT(Count_table[[#This Row],[Column1]],LEN(Count_table[[#This Row],[Column1]])-SEARCH("\",Count_table[[#This Row],[Column1]]))</f>
        <v>340A</v>
      </c>
      <c r="F296" s="1" t="str">
        <f>INDEX(Sheet1!A:D,MATCH(Count_table[[#This Row],[Make]],Sheet1!D:D,0),1)</f>
        <v>Cessna</v>
      </c>
      <c r="G296" s="1" t="str">
        <f ca="1">IF(OR(Count_table[[#This Row],[STC Number]]&lt;&gt;OFFSET(Count_table[[#This Row],[STC Number]],-1,0),Count_table[[#This Row],[Fixed Make]]&lt;&gt;OFFSET(Count_table[[#This Row],[Fixed Make]],-1,0)),Count_table[[#This Row],[Fixed Make]],"")</f>
        <v/>
      </c>
      <c r="H296" s="1" t="str">
        <f ca="1">IF(LEN(Count_table[[#This Row],[First]])=0,OFFSET(Count_table[[#This Row],[Range]],-1,0),"E"&amp;ROW(Count_table[[#This Row],[First]])&amp;":E"&amp;COUNTIFS(Count_table[[#All],[STC Number]],Count_table[[#This Row],[STC Number]],Count_table[[#All],[Fixed Make]],Count_table[[#This Row],[First]])+ROW(Count_table[[#This Row],[First]])-1)</f>
        <v>E153:E390</v>
      </c>
      <c r="I296" s="1" t="str">
        <f ca="1">IF(LEN(Count_table[[#This Row],[First]])&lt;&gt;0,Count_table[[#This Row],[First]]&amp;": "&amp;_xlfn.TEXTJOIN(", ",TRUE,INDIRECT(Count_table[[#This Row],[Range]])),"")</f>
        <v/>
      </c>
      <c r="J2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7" spans="1:10" x14ac:dyDescent="0.25">
      <c r="A297" s="1" t="s">
        <v>20</v>
      </c>
      <c r="B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v>
      </c>
      <c r="C297" s="1" t="s">
        <v>705</v>
      </c>
      <c r="D297" s="1" t="str">
        <f>LEFT(Count_table[[#This Row],[Column1]],SEARCH("\",Count_table[[#This Row],[Column1]])-1)</f>
        <v>Cessna Aircraft Company</v>
      </c>
      <c r="E297" s="1" t="str">
        <f>RIGHT(Count_table[[#This Row],[Column1]],LEN(Count_table[[#This Row],[Column1]])-SEARCH("\",Count_table[[#This Row],[Column1]]))</f>
        <v>401</v>
      </c>
      <c r="F297" s="1" t="str">
        <f>INDEX(Sheet1!A:D,MATCH(Count_table[[#This Row],[Make]],Sheet1!D:D,0),1)</f>
        <v>Cessna</v>
      </c>
      <c r="G297" s="1" t="str">
        <f ca="1">IF(OR(Count_table[[#This Row],[STC Number]]&lt;&gt;OFFSET(Count_table[[#This Row],[STC Number]],-1,0),Count_table[[#This Row],[Fixed Make]]&lt;&gt;OFFSET(Count_table[[#This Row],[Fixed Make]],-1,0)),Count_table[[#This Row],[Fixed Make]],"")</f>
        <v/>
      </c>
      <c r="H297" s="1" t="str">
        <f ca="1">IF(LEN(Count_table[[#This Row],[First]])=0,OFFSET(Count_table[[#This Row],[Range]],-1,0),"E"&amp;ROW(Count_table[[#This Row],[First]])&amp;":E"&amp;COUNTIFS(Count_table[[#All],[STC Number]],Count_table[[#This Row],[STC Number]],Count_table[[#All],[Fixed Make]],Count_table[[#This Row],[First]])+ROW(Count_table[[#This Row],[First]])-1)</f>
        <v>E153:E390</v>
      </c>
      <c r="I297" s="1" t="str">
        <f ca="1">IF(LEN(Count_table[[#This Row],[First]])&lt;&gt;0,Count_table[[#This Row],[First]]&amp;": "&amp;_xlfn.TEXTJOIN(", ",TRUE,INDIRECT(Count_table[[#This Row],[Range]])),"")</f>
        <v/>
      </c>
      <c r="J2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8" spans="1:10" x14ac:dyDescent="0.25">
      <c r="A298" s="1" t="s">
        <v>20</v>
      </c>
      <c r="B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Company\401A</v>
      </c>
      <c r="C298" s="1" t="s">
        <v>706</v>
      </c>
      <c r="D298" s="1" t="str">
        <f>LEFT(Count_table[[#This Row],[Column1]],SEARCH("\",Count_table[[#This Row],[Column1]])-1)</f>
        <v>Cessna Aircraft Company</v>
      </c>
      <c r="E298" s="1" t="str">
        <f>RIGHT(Count_table[[#This Row],[Column1]],LEN(Count_table[[#This Row],[Column1]])-SEARCH("\",Count_table[[#This Row],[Column1]]))</f>
        <v>401A</v>
      </c>
      <c r="F298" s="1" t="str">
        <f>INDEX(Sheet1!A:D,MATCH(Count_table[[#This Row],[Make]],Sheet1!D:D,0),1)</f>
        <v>Cessna</v>
      </c>
      <c r="G298" s="1" t="str">
        <f ca="1">IF(OR(Count_table[[#This Row],[STC Number]]&lt;&gt;OFFSET(Count_table[[#This Row],[STC Number]],-1,0),Count_table[[#This Row],[Fixed Make]]&lt;&gt;OFFSET(Count_table[[#This Row],[Fixed Make]],-1,0)),Count_table[[#This Row],[Fixed Make]],"")</f>
        <v/>
      </c>
      <c r="H298" s="1" t="str">
        <f ca="1">IF(LEN(Count_table[[#This Row],[First]])=0,OFFSET(Count_table[[#This Row],[Range]],-1,0),"E"&amp;ROW(Count_table[[#This Row],[First]])&amp;":E"&amp;COUNTIFS(Count_table[[#All],[STC Number]],Count_table[[#This Row],[STC Number]],Count_table[[#All],[Fixed Make]],Count_table[[#This Row],[First]])+ROW(Count_table[[#This Row],[First]])-1)</f>
        <v>E153:E390</v>
      </c>
      <c r="I298" s="1" t="str">
        <f ca="1">IF(LEN(Count_table[[#This Row],[First]])&lt;&gt;0,Count_table[[#This Row],[First]]&amp;": "&amp;_xlfn.TEXTJOIN(", ",TRUE,INDIRECT(Count_table[[#This Row],[Range]])),"")</f>
        <v/>
      </c>
      <c r="J2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299" spans="1:10" x14ac:dyDescent="0.25">
      <c r="A299" s="1" t="s">
        <v>20</v>
      </c>
      <c r="B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Company\401B</v>
      </c>
      <c r="C299" s="1" t="s">
        <v>707</v>
      </c>
      <c r="D299" s="1" t="str">
        <f>LEFT(Count_table[[#This Row],[Column1]],SEARCH("\",Count_table[[#This Row],[Column1]])-1)</f>
        <v>Cessna Aircraft Company</v>
      </c>
      <c r="E299" s="1" t="str">
        <f>RIGHT(Count_table[[#This Row],[Column1]],LEN(Count_table[[#This Row],[Column1]])-SEARCH("\",Count_table[[#This Row],[Column1]]))</f>
        <v>401B</v>
      </c>
      <c r="F299" s="1" t="str">
        <f>INDEX(Sheet1!A:D,MATCH(Count_table[[#This Row],[Make]],Sheet1!D:D,0),1)</f>
        <v>Cessna</v>
      </c>
      <c r="G299" s="1" t="str">
        <f ca="1">IF(OR(Count_table[[#This Row],[STC Number]]&lt;&gt;OFFSET(Count_table[[#This Row],[STC Number]],-1,0),Count_table[[#This Row],[Fixed Make]]&lt;&gt;OFFSET(Count_table[[#This Row],[Fixed Make]],-1,0)),Count_table[[#This Row],[Fixed Make]],"")</f>
        <v/>
      </c>
      <c r="H299" s="1" t="str">
        <f ca="1">IF(LEN(Count_table[[#This Row],[First]])=0,OFFSET(Count_table[[#This Row],[Range]],-1,0),"E"&amp;ROW(Count_table[[#This Row],[First]])&amp;":E"&amp;COUNTIFS(Count_table[[#All],[STC Number]],Count_table[[#This Row],[STC Number]],Count_table[[#All],[Fixed Make]],Count_table[[#This Row],[First]])+ROW(Count_table[[#This Row],[First]])-1)</f>
        <v>E153:E390</v>
      </c>
      <c r="I299" s="1" t="str">
        <f ca="1">IF(LEN(Count_table[[#This Row],[First]])&lt;&gt;0,Count_table[[#This Row],[First]]&amp;": "&amp;_xlfn.TEXTJOIN(", ",TRUE,INDIRECT(Count_table[[#This Row],[Range]])),"")</f>
        <v/>
      </c>
      <c r="J2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0" spans="1:10" x14ac:dyDescent="0.25">
      <c r="A300" s="1" t="s">
        <v>20</v>
      </c>
      <c r="B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v>
      </c>
      <c r="C300" s="1" t="s">
        <v>708</v>
      </c>
      <c r="D300" s="1" t="str">
        <f>LEFT(Count_table[[#This Row],[Column1]],SEARCH("\",Count_table[[#This Row],[Column1]])-1)</f>
        <v>Cessna Aircraft Company</v>
      </c>
      <c r="E300" s="1" t="str">
        <f>RIGHT(Count_table[[#This Row],[Column1]],LEN(Count_table[[#This Row],[Column1]])-SEARCH("\",Count_table[[#This Row],[Column1]]))</f>
        <v>402</v>
      </c>
      <c r="F300" s="1" t="str">
        <f>INDEX(Sheet1!A:D,MATCH(Count_table[[#This Row],[Make]],Sheet1!D:D,0),1)</f>
        <v>Cessna</v>
      </c>
      <c r="G300" s="1" t="str">
        <f ca="1">IF(OR(Count_table[[#This Row],[STC Number]]&lt;&gt;OFFSET(Count_table[[#This Row],[STC Number]],-1,0),Count_table[[#This Row],[Fixed Make]]&lt;&gt;OFFSET(Count_table[[#This Row],[Fixed Make]],-1,0)),Count_table[[#This Row],[Fixed Make]],"")</f>
        <v/>
      </c>
      <c r="H300" s="1" t="str">
        <f ca="1">IF(LEN(Count_table[[#This Row],[First]])=0,OFFSET(Count_table[[#This Row],[Range]],-1,0),"E"&amp;ROW(Count_table[[#This Row],[First]])&amp;":E"&amp;COUNTIFS(Count_table[[#All],[STC Number]],Count_table[[#This Row],[STC Number]],Count_table[[#All],[Fixed Make]],Count_table[[#This Row],[First]])+ROW(Count_table[[#This Row],[First]])-1)</f>
        <v>E153:E390</v>
      </c>
      <c r="I300" s="1" t="str">
        <f ca="1">IF(LEN(Count_table[[#This Row],[First]])&lt;&gt;0,Count_table[[#This Row],[First]]&amp;": "&amp;_xlfn.TEXTJOIN(", ",TRUE,INDIRECT(Count_table[[#This Row],[Range]])),"")</f>
        <v/>
      </c>
      <c r="J3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1" spans="1:10" x14ac:dyDescent="0.25">
      <c r="A301" s="1" t="s">
        <v>20</v>
      </c>
      <c r="B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Company\402A</v>
      </c>
      <c r="C301" s="1" t="s">
        <v>709</v>
      </c>
      <c r="D301" s="1" t="str">
        <f>LEFT(Count_table[[#This Row],[Column1]],SEARCH("\",Count_table[[#This Row],[Column1]])-1)</f>
        <v>Cessna Aircraft Company</v>
      </c>
      <c r="E301" s="1" t="str">
        <f>RIGHT(Count_table[[#This Row],[Column1]],LEN(Count_table[[#This Row],[Column1]])-SEARCH("\",Count_table[[#This Row],[Column1]]))</f>
        <v>402A</v>
      </c>
      <c r="F301" s="1" t="str">
        <f>INDEX(Sheet1!A:D,MATCH(Count_table[[#This Row],[Make]],Sheet1!D:D,0),1)</f>
        <v>Cessna</v>
      </c>
      <c r="G301" s="1" t="str">
        <f ca="1">IF(OR(Count_table[[#This Row],[STC Number]]&lt;&gt;OFFSET(Count_table[[#This Row],[STC Number]],-1,0),Count_table[[#This Row],[Fixed Make]]&lt;&gt;OFFSET(Count_table[[#This Row],[Fixed Make]],-1,0)),Count_table[[#This Row],[Fixed Make]],"")</f>
        <v/>
      </c>
      <c r="H301" s="1" t="str">
        <f ca="1">IF(LEN(Count_table[[#This Row],[First]])=0,OFFSET(Count_table[[#This Row],[Range]],-1,0),"E"&amp;ROW(Count_table[[#This Row],[First]])&amp;":E"&amp;COUNTIFS(Count_table[[#All],[STC Number]],Count_table[[#This Row],[STC Number]],Count_table[[#All],[Fixed Make]],Count_table[[#This Row],[First]])+ROW(Count_table[[#This Row],[First]])-1)</f>
        <v>E153:E390</v>
      </c>
      <c r="I301" s="1" t="str">
        <f ca="1">IF(LEN(Count_table[[#This Row],[First]])&lt;&gt;0,Count_table[[#This Row],[First]]&amp;": "&amp;_xlfn.TEXTJOIN(", ",TRUE,INDIRECT(Count_table[[#This Row],[Range]])),"")</f>
        <v/>
      </c>
      <c r="J3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2" spans="1:10" x14ac:dyDescent="0.25">
      <c r="A302" s="1" t="s">
        <v>20</v>
      </c>
      <c r="B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Company\402B</v>
      </c>
      <c r="C302" s="1" t="s">
        <v>710</v>
      </c>
      <c r="D302" s="1" t="str">
        <f>LEFT(Count_table[[#This Row],[Column1]],SEARCH("\",Count_table[[#This Row],[Column1]])-1)</f>
        <v>Cessna Aircraft Company</v>
      </c>
      <c r="E302" s="1" t="str">
        <f>RIGHT(Count_table[[#This Row],[Column1]],LEN(Count_table[[#This Row],[Column1]])-SEARCH("\",Count_table[[#This Row],[Column1]]))</f>
        <v>402B</v>
      </c>
      <c r="F302" s="1" t="str">
        <f>INDEX(Sheet1!A:D,MATCH(Count_table[[#This Row],[Make]],Sheet1!D:D,0),1)</f>
        <v>Cessna</v>
      </c>
      <c r="G302" s="1" t="str">
        <f ca="1">IF(OR(Count_table[[#This Row],[STC Number]]&lt;&gt;OFFSET(Count_table[[#This Row],[STC Number]],-1,0),Count_table[[#This Row],[Fixed Make]]&lt;&gt;OFFSET(Count_table[[#This Row],[Fixed Make]],-1,0)),Count_table[[#This Row],[Fixed Make]],"")</f>
        <v/>
      </c>
      <c r="H302" s="1" t="str">
        <f ca="1">IF(LEN(Count_table[[#This Row],[First]])=0,OFFSET(Count_table[[#This Row],[Range]],-1,0),"E"&amp;ROW(Count_table[[#This Row],[First]])&amp;":E"&amp;COUNTIFS(Count_table[[#All],[STC Number]],Count_table[[#This Row],[STC Number]],Count_table[[#All],[Fixed Make]],Count_table[[#This Row],[First]])+ROW(Count_table[[#This Row],[First]])-1)</f>
        <v>E153:E390</v>
      </c>
      <c r="I302" s="1" t="str">
        <f ca="1">IF(LEN(Count_table[[#This Row],[First]])&lt;&gt;0,Count_table[[#This Row],[First]]&amp;": "&amp;_xlfn.TEXTJOIN(", ",TRUE,INDIRECT(Count_table[[#This Row],[Range]])),"")</f>
        <v/>
      </c>
      <c r="J3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3" spans="1:10" x14ac:dyDescent="0.25">
      <c r="A303" s="1" t="s">
        <v>20</v>
      </c>
      <c r="B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Company\402C</v>
      </c>
      <c r="C303" s="1" t="s">
        <v>711</v>
      </c>
      <c r="D303" s="1" t="str">
        <f>LEFT(Count_table[[#This Row],[Column1]],SEARCH("\",Count_table[[#This Row],[Column1]])-1)</f>
        <v>Cessna Aircraft Company</v>
      </c>
      <c r="E303" s="1" t="str">
        <f>RIGHT(Count_table[[#This Row],[Column1]],LEN(Count_table[[#This Row],[Column1]])-SEARCH("\",Count_table[[#This Row],[Column1]]))</f>
        <v>402C</v>
      </c>
      <c r="F303" s="1" t="str">
        <f>INDEX(Sheet1!A:D,MATCH(Count_table[[#This Row],[Make]],Sheet1!D:D,0),1)</f>
        <v>Cessna</v>
      </c>
      <c r="G303" s="1" t="str">
        <f ca="1">IF(OR(Count_table[[#This Row],[STC Number]]&lt;&gt;OFFSET(Count_table[[#This Row],[STC Number]],-1,0),Count_table[[#This Row],[Fixed Make]]&lt;&gt;OFFSET(Count_table[[#This Row],[Fixed Make]],-1,0)),Count_table[[#This Row],[Fixed Make]],"")</f>
        <v/>
      </c>
      <c r="H303" s="1" t="str">
        <f ca="1">IF(LEN(Count_table[[#This Row],[First]])=0,OFFSET(Count_table[[#This Row],[Range]],-1,0),"E"&amp;ROW(Count_table[[#This Row],[First]])&amp;":E"&amp;COUNTIFS(Count_table[[#All],[STC Number]],Count_table[[#This Row],[STC Number]],Count_table[[#All],[Fixed Make]],Count_table[[#This Row],[First]])+ROW(Count_table[[#This Row],[First]])-1)</f>
        <v>E153:E390</v>
      </c>
      <c r="I303" s="1" t="str">
        <f ca="1">IF(LEN(Count_table[[#This Row],[First]])&lt;&gt;0,Count_table[[#This Row],[First]]&amp;": "&amp;_xlfn.TEXTJOIN(", ",TRUE,INDIRECT(Count_table[[#This Row],[Range]])),"")</f>
        <v/>
      </c>
      <c r="J3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4" spans="1:10" x14ac:dyDescent="0.25">
      <c r="A304" s="1" t="s">
        <v>20</v>
      </c>
      <c r="B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Company\404</v>
      </c>
      <c r="C304" s="1" t="s">
        <v>712</v>
      </c>
      <c r="D304" s="1" t="str">
        <f>LEFT(Count_table[[#This Row],[Column1]],SEARCH("\",Count_table[[#This Row],[Column1]])-1)</f>
        <v>Cessna Aircraft Company</v>
      </c>
      <c r="E304" s="1" t="str">
        <f>RIGHT(Count_table[[#This Row],[Column1]],LEN(Count_table[[#This Row],[Column1]])-SEARCH("\",Count_table[[#This Row],[Column1]]))</f>
        <v>404</v>
      </c>
      <c r="F304" s="1" t="str">
        <f>INDEX(Sheet1!A:D,MATCH(Count_table[[#This Row],[Make]],Sheet1!D:D,0),1)</f>
        <v>Cessna</v>
      </c>
      <c r="G304" s="1" t="str">
        <f ca="1">IF(OR(Count_table[[#This Row],[STC Number]]&lt;&gt;OFFSET(Count_table[[#This Row],[STC Number]],-1,0),Count_table[[#This Row],[Fixed Make]]&lt;&gt;OFFSET(Count_table[[#This Row],[Fixed Make]],-1,0)),Count_table[[#This Row],[Fixed Make]],"")</f>
        <v/>
      </c>
      <c r="H304" s="1" t="str">
        <f ca="1">IF(LEN(Count_table[[#This Row],[First]])=0,OFFSET(Count_table[[#This Row],[Range]],-1,0),"E"&amp;ROW(Count_table[[#This Row],[First]])&amp;":E"&amp;COUNTIFS(Count_table[[#All],[STC Number]],Count_table[[#This Row],[STC Number]],Count_table[[#All],[Fixed Make]],Count_table[[#This Row],[First]])+ROW(Count_table[[#This Row],[First]])-1)</f>
        <v>E153:E390</v>
      </c>
      <c r="I304" s="1" t="str">
        <f ca="1">IF(LEN(Count_table[[#This Row],[First]])&lt;&gt;0,Count_table[[#This Row],[First]]&amp;": "&amp;_xlfn.TEXTJOIN(", ",TRUE,INDIRECT(Count_table[[#This Row],[Range]])),"")</f>
        <v/>
      </c>
      <c r="J3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5" spans="1:10" x14ac:dyDescent="0.25">
      <c r="A305" s="1" t="s">
        <v>20</v>
      </c>
      <c r="B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Company\406</v>
      </c>
      <c r="C305" s="1" t="s">
        <v>713</v>
      </c>
      <c r="D305" s="1" t="str">
        <f>LEFT(Count_table[[#This Row],[Column1]],SEARCH("\",Count_table[[#This Row],[Column1]])-1)</f>
        <v>Cessna Aircraft Company</v>
      </c>
      <c r="E305" s="1" t="str">
        <f>RIGHT(Count_table[[#This Row],[Column1]],LEN(Count_table[[#This Row],[Column1]])-SEARCH("\",Count_table[[#This Row],[Column1]]))</f>
        <v>406</v>
      </c>
      <c r="F305" s="1" t="str">
        <f>INDEX(Sheet1!A:D,MATCH(Count_table[[#This Row],[Make]],Sheet1!D:D,0),1)</f>
        <v>Cessna</v>
      </c>
      <c r="G305" s="1" t="str">
        <f ca="1">IF(OR(Count_table[[#This Row],[STC Number]]&lt;&gt;OFFSET(Count_table[[#This Row],[STC Number]],-1,0),Count_table[[#This Row],[Fixed Make]]&lt;&gt;OFFSET(Count_table[[#This Row],[Fixed Make]],-1,0)),Count_table[[#This Row],[Fixed Make]],"")</f>
        <v/>
      </c>
      <c r="H305" s="1" t="str">
        <f ca="1">IF(LEN(Count_table[[#This Row],[First]])=0,OFFSET(Count_table[[#This Row],[Range]],-1,0),"E"&amp;ROW(Count_table[[#This Row],[First]])&amp;":E"&amp;COUNTIFS(Count_table[[#All],[STC Number]],Count_table[[#This Row],[STC Number]],Count_table[[#All],[Fixed Make]],Count_table[[#This Row],[First]])+ROW(Count_table[[#This Row],[First]])-1)</f>
        <v>E153:E390</v>
      </c>
      <c r="I305" s="1" t="str">
        <f ca="1">IF(LEN(Count_table[[#This Row],[First]])&lt;&gt;0,Count_table[[#This Row],[First]]&amp;": "&amp;_xlfn.TEXTJOIN(", ",TRUE,INDIRECT(Count_table[[#This Row],[Range]])),"")</f>
        <v/>
      </c>
      <c r="J3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6" spans="1:10" x14ac:dyDescent="0.25">
      <c r="A306" s="1" t="s">
        <v>20</v>
      </c>
      <c r="B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v>
      </c>
      <c r="C306" s="1" t="s">
        <v>714</v>
      </c>
      <c r="D306" s="1" t="str">
        <f>LEFT(Count_table[[#This Row],[Column1]],SEARCH("\",Count_table[[#This Row],[Column1]])-1)</f>
        <v>Cessna Aircraft Company</v>
      </c>
      <c r="E306" s="1" t="str">
        <f>RIGHT(Count_table[[#This Row],[Column1]],LEN(Count_table[[#This Row],[Column1]])-SEARCH("\",Count_table[[#This Row],[Column1]]))</f>
        <v>411</v>
      </c>
      <c r="F306" s="1" t="str">
        <f>INDEX(Sheet1!A:D,MATCH(Count_table[[#This Row],[Make]],Sheet1!D:D,0),1)</f>
        <v>Cessna</v>
      </c>
      <c r="G306" s="1" t="str">
        <f ca="1">IF(OR(Count_table[[#This Row],[STC Number]]&lt;&gt;OFFSET(Count_table[[#This Row],[STC Number]],-1,0),Count_table[[#This Row],[Fixed Make]]&lt;&gt;OFFSET(Count_table[[#This Row],[Fixed Make]],-1,0)),Count_table[[#This Row],[Fixed Make]],"")</f>
        <v/>
      </c>
      <c r="H306" s="1" t="str">
        <f ca="1">IF(LEN(Count_table[[#This Row],[First]])=0,OFFSET(Count_table[[#This Row],[Range]],-1,0),"E"&amp;ROW(Count_table[[#This Row],[First]])&amp;":E"&amp;COUNTIFS(Count_table[[#All],[STC Number]],Count_table[[#This Row],[STC Number]],Count_table[[#All],[Fixed Make]],Count_table[[#This Row],[First]])+ROW(Count_table[[#This Row],[First]])-1)</f>
        <v>E153:E390</v>
      </c>
      <c r="I306" s="1" t="str">
        <f ca="1">IF(LEN(Count_table[[#This Row],[First]])&lt;&gt;0,Count_table[[#This Row],[First]]&amp;": "&amp;_xlfn.TEXTJOIN(", ",TRUE,INDIRECT(Count_table[[#This Row],[Range]])),"")</f>
        <v/>
      </c>
      <c r="J3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7" spans="1:10" x14ac:dyDescent="0.25">
      <c r="A307" s="1" t="s">
        <v>20</v>
      </c>
      <c r="B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Company\411A</v>
      </c>
      <c r="C307" s="1" t="s">
        <v>715</v>
      </c>
      <c r="D307" s="1" t="str">
        <f>LEFT(Count_table[[#This Row],[Column1]],SEARCH("\",Count_table[[#This Row],[Column1]])-1)</f>
        <v>Cessna Aircraft Company</v>
      </c>
      <c r="E307" s="1" t="str">
        <f>RIGHT(Count_table[[#This Row],[Column1]],LEN(Count_table[[#This Row],[Column1]])-SEARCH("\",Count_table[[#This Row],[Column1]]))</f>
        <v>411A</v>
      </c>
      <c r="F307" s="1" t="str">
        <f>INDEX(Sheet1!A:D,MATCH(Count_table[[#This Row],[Make]],Sheet1!D:D,0),1)</f>
        <v>Cessna</v>
      </c>
      <c r="G307" s="1" t="str">
        <f ca="1">IF(OR(Count_table[[#This Row],[STC Number]]&lt;&gt;OFFSET(Count_table[[#This Row],[STC Number]],-1,0),Count_table[[#This Row],[Fixed Make]]&lt;&gt;OFFSET(Count_table[[#This Row],[Fixed Make]],-1,0)),Count_table[[#This Row],[Fixed Make]],"")</f>
        <v/>
      </c>
      <c r="H307" s="1" t="str">
        <f ca="1">IF(LEN(Count_table[[#This Row],[First]])=0,OFFSET(Count_table[[#This Row],[Range]],-1,0),"E"&amp;ROW(Count_table[[#This Row],[First]])&amp;":E"&amp;COUNTIFS(Count_table[[#All],[STC Number]],Count_table[[#This Row],[STC Number]],Count_table[[#All],[Fixed Make]],Count_table[[#This Row],[First]])+ROW(Count_table[[#This Row],[First]])-1)</f>
        <v>E153:E390</v>
      </c>
      <c r="I307" s="1" t="str">
        <f ca="1">IF(LEN(Count_table[[#This Row],[First]])&lt;&gt;0,Count_table[[#This Row],[First]]&amp;": "&amp;_xlfn.TEXTJOIN(", ",TRUE,INDIRECT(Count_table[[#This Row],[Range]])),"")</f>
        <v/>
      </c>
      <c r="J3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8" spans="1:10" x14ac:dyDescent="0.25">
      <c r="A308" s="1" t="s">
        <v>20</v>
      </c>
      <c r="B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v>
      </c>
      <c r="C308" s="1" t="s">
        <v>716</v>
      </c>
      <c r="D308" s="1" t="str">
        <f>LEFT(Count_table[[#This Row],[Column1]],SEARCH("\",Count_table[[#This Row],[Column1]])-1)</f>
        <v>Cessna Aircraft Company</v>
      </c>
      <c r="E308" s="1" t="str">
        <f>RIGHT(Count_table[[#This Row],[Column1]],LEN(Count_table[[#This Row],[Column1]])-SEARCH("\",Count_table[[#This Row],[Column1]]))</f>
        <v>414</v>
      </c>
      <c r="F308" s="1" t="str">
        <f>INDEX(Sheet1!A:D,MATCH(Count_table[[#This Row],[Make]],Sheet1!D:D,0),1)</f>
        <v>Cessna</v>
      </c>
      <c r="G308" s="1" t="str">
        <f ca="1">IF(OR(Count_table[[#This Row],[STC Number]]&lt;&gt;OFFSET(Count_table[[#This Row],[STC Number]],-1,0),Count_table[[#This Row],[Fixed Make]]&lt;&gt;OFFSET(Count_table[[#This Row],[Fixed Make]],-1,0)),Count_table[[#This Row],[Fixed Make]],"")</f>
        <v/>
      </c>
      <c r="H308" s="1" t="str">
        <f ca="1">IF(LEN(Count_table[[#This Row],[First]])=0,OFFSET(Count_table[[#This Row],[Range]],-1,0),"E"&amp;ROW(Count_table[[#This Row],[First]])&amp;":E"&amp;COUNTIFS(Count_table[[#All],[STC Number]],Count_table[[#This Row],[STC Number]],Count_table[[#All],[Fixed Make]],Count_table[[#This Row],[First]])+ROW(Count_table[[#This Row],[First]])-1)</f>
        <v>E153:E390</v>
      </c>
      <c r="I308" s="1" t="str">
        <f ca="1">IF(LEN(Count_table[[#This Row],[First]])&lt;&gt;0,Count_table[[#This Row],[First]]&amp;": "&amp;_xlfn.TEXTJOIN(", ",TRUE,INDIRECT(Count_table[[#This Row],[Range]])),"")</f>
        <v/>
      </c>
      <c r="J3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09" spans="1:10" x14ac:dyDescent="0.25">
      <c r="A309" s="1" t="s">
        <v>20</v>
      </c>
      <c r="B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Company\414A</v>
      </c>
      <c r="C309" s="1" t="s">
        <v>717</v>
      </c>
      <c r="D309" s="1" t="str">
        <f>LEFT(Count_table[[#This Row],[Column1]],SEARCH("\",Count_table[[#This Row],[Column1]])-1)</f>
        <v>Cessna Aircraft Company</v>
      </c>
      <c r="E309" s="1" t="str">
        <f>RIGHT(Count_table[[#This Row],[Column1]],LEN(Count_table[[#This Row],[Column1]])-SEARCH("\",Count_table[[#This Row],[Column1]]))</f>
        <v>414A</v>
      </c>
      <c r="F309" s="1" t="str">
        <f>INDEX(Sheet1!A:D,MATCH(Count_table[[#This Row],[Make]],Sheet1!D:D,0),1)</f>
        <v>Cessna</v>
      </c>
      <c r="G309" s="1" t="str">
        <f ca="1">IF(OR(Count_table[[#This Row],[STC Number]]&lt;&gt;OFFSET(Count_table[[#This Row],[STC Number]],-1,0),Count_table[[#This Row],[Fixed Make]]&lt;&gt;OFFSET(Count_table[[#This Row],[Fixed Make]],-1,0)),Count_table[[#This Row],[Fixed Make]],"")</f>
        <v/>
      </c>
      <c r="H309" s="1" t="str">
        <f ca="1">IF(LEN(Count_table[[#This Row],[First]])=0,OFFSET(Count_table[[#This Row],[Range]],-1,0),"E"&amp;ROW(Count_table[[#This Row],[First]])&amp;":E"&amp;COUNTIFS(Count_table[[#All],[STC Number]],Count_table[[#This Row],[STC Number]],Count_table[[#All],[Fixed Make]],Count_table[[#This Row],[First]])+ROW(Count_table[[#This Row],[First]])-1)</f>
        <v>E153:E390</v>
      </c>
      <c r="I309" s="1" t="str">
        <f ca="1">IF(LEN(Count_table[[#This Row],[First]])&lt;&gt;0,Count_table[[#This Row],[First]]&amp;": "&amp;_xlfn.TEXTJOIN(", ",TRUE,INDIRECT(Count_table[[#This Row],[Range]])),"")</f>
        <v/>
      </c>
      <c r="J3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0" spans="1:10" x14ac:dyDescent="0.25">
      <c r="A310" s="1" t="s">
        <v>20</v>
      </c>
      <c r="B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v>
      </c>
      <c r="C310" s="1" t="s">
        <v>718</v>
      </c>
      <c r="D310" s="1" t="str">
        <f>LEFT(Count_table[[#This Row],[Column1]],SEARCH("\",Count_table[[#This Row],[Column1]])-1)</f>
        <v>Cessna Aircraft Company</v>
      </c>
      <c r="E310" s="1" t="str">
        <f>RIGHT(Count_table[[#This Row],[Column1]],LEN(Count_table[[#This Row],[Column1]])-SEARCH("\",Count_table[[#This Row],[Column1]]))</f>
        <v>421</v>
      </c>
      <c r="F310" s="1" t="str">
        <f>INDEX(Sheet1!A:D,MATCH(Count_table[[#This Row],[Make]],Sheet1!D:D,0),1)</f>
        <v>Cessna</v>
      </c>
      <c r="G310" s="1" t="str">
        <f ca="1">IF(OR(Count_table[[#This Row],[STC Number]]&lt;&gt;OFFSET(Count_table[[#This Row],[STC Number]],-1,0),Count_table[[#This Row],[Fixed Make]]&lt;&gt;OFFSET(Count_table[[#This Row],[Fixed Make]],-1,0)),Count_table[[#This Row],[Fixed Make]],"")</f>
        <v/>
      </c>
      <c r="H310" s="1" t="str">
        <f ca="1">IF(LEN(Count_table[[#This Row],[First]])=0,OFFSET(Count_table[[#This Row],[Range]],-1,0),"E"&amp;ROW(Count_table[[#This Row],[First]])&amp;":E"&amp;COUNTIFS(Count_table[[#All],[STC Number]],Count_table[[#This Row],[STC Number]],Count_table[[#All],[Fixed Make]],Count_table[[#This Row],[First]])+ROW(Count_table[[#This Row],[First]])-1)</f>
        <v>E153:E390</v>
      </c>
      <c r="I310" s="1" t="str">
        <f ca="1">IF(LEN(Count_table[[#This Row],[First]])&lt;&gt;0,Count_table[[#This Row],[First]]&amp;": "&amp;_xlfn.TEXTJOIN(", ",TRUE,INDIRECT(Count_table[[#This Row],[Range]])),"")</f>
        <v/>
      </c>
      <c r="J3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1" spans="1:10" x14ac:dyDescent="0.25">
      <c r="A311" s="1" t="s">
        <v>20</v>
      </c>
      <c r="B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Company\421A</v>
      </c>
      <c r="C311" s="1" t="s">
        <v>719</v>
      </c>
      <c r="D311" s="1" t="str">
        <f>LEFT(Count_table[[#This Row],[Column1]],SEARCH("\",Count_table[[#This Row],[Column1]])-1)</f>
        <v>Cessna Aircraft Company</v>
      </c>
      <c r="E311" s="1" t="str">
        <f>RIGHT(Count_table[[#This Row],[Column1]],LEN(Count_table[[#This Row],[Column1]])-SEARCH("\",Count_table[[#This Row],[Column1]]))</f>
        <v>421A</v>
      </c>
      <c r="F311" s="1" t="str">
        <f>INDEX(Sheet1!A:D,MATCH(Count_table[[#This Row],[Make]],Sheet1!D:D,0),1)</f>
        <v>Cessna</v>
      </c>
      <c r="G311" s="1" t="str">
        <f ca="1">IF(OR(Count_table[[#This Row],[STC Number]]&lt;&gt;OFFSET(Count_table[[#This Row],[STC Number]],-1,0),Count_table[[#This Row],[Fixed Make]]&lt;&gt;OFFSET(Count_table[[#This Row],[Fixed Make]],-1,0)),Count_table[[#This Row],[Fixed Make]],"")</f>
        <v/>
      </c>
      <c r="H311" s="1" t="str">
        <f ca="1">IF(LEN(Count_table[[#This Row],[First]])=0,OFFSET(Count_table[[#This Row],[Range]],-1,0),"E"&amp;ROW(Count_table[[#This Row],[First]])&amp;":E"&amp;COUNTIFS(Count_table[[#All],[STC Number]],Count_table[[#This Row],[STC Number]],Count_table[[#All],[Fixed Make]],Count_table[[#This Row],[First]])+ROW(Count_table[[#This Row],[First]])-1)</f>
        <v>E153:E390</v>
      </c>
      <c r="I311" s="1" t="str">
        <f ca="1">IF(LEN(Count_table[[#This Row],[First]])&lt;&gt;0,Count_table[[#This Row],[First]]&amp;": "&amp;_xlfn.TEXTJOIN(", ",TRUE,INDIRECT(Count_table[[#This Row],[Range]])),"")</f>
        <v/>
      </c>
      <c r="J3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2" spans="1:10" x14ac:dyDescent="0.25">
      <c r="A312" s="1" t="s">
        <v>20</v>
      </c>
      <c r="B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Company\421B</v>
      </c>
      <c r="C312" s="1" t="s">
        <v>720</v>
      </c>
      <c r="D312" s="1" t="str">
        <f>LEFT(Count_table[[#This Row],[Column1]],SEARCH("\",Count_table[[#This Row],[Column1]])-1)</f>
        <v>Cessna Aircraft Company</v>
      </c>
      <c r="E312" s="1" t="str">
        <f>RIGHT(Count_table[[#This Row],[Column1]],LEN(Count_table[[#This Row],[Column1]])-SEARCH("\",Count_table[[#This Row],[Column1]]))</f>
        <v>421B</v>
      </c>
      <c r="F312" s="1" t="str">
        <f>INDEX(Sheet1!A:D,MATCH(Count_table[[#This Row],[Make]],Sheet1!D:D,0),1)</f>
        <v>Cessna</v>
      </c>
      <c r="G312" s="1" t="str">
        <f ca="1">IF(OR(Count_table[[#This Row],[STC Number]]&lt;&gt;OFFSET(Count_table[[#This Row],[STC Number]],-1,0),Count_table[[#This Row],[Fixed Make]]&lt;&gt;OFFSET(Count_table[[#This Row],[Fixed Make]],-1,0)),Count_table[[#This Row],[Fixed Make]],"")</f>
        <v/>
      </c>
      <c r="H312" s="1" t="str">
        <f ca="1">IF(LEN(Count_table[[#This Row],[First]])=0,OFFSET(Count_table[[#This Row],[Range]],-1,0),"E"&amp;ROW(Count_table[[#This Row],[First]])&amp;":E"&amp;COUNTIFS(Count_table[[#All],[STC Number]],Count_table[[#This Row],[STC Number]],Count_table[[#All],[Fixed Make]],Count_table[[#This Row],[First]])+ROW(Count_table[[#This Row],[First]])-1)</f>
        <v>E153:E390</v>
      </c>
      <c r="I312" s="1" t="str">
        <f ca="1">IF(LEN(Count_table[[#This Row],[First]])&lt;&gt;0,Count_table[[#This Row],[First]]&amp;": "&amp;_xlfn.TEXTJOIN(", ",TRUE,INDIRECT(Count_table[[#This Row],[Range]])),"")</f>
        <v/>
      </c>
      <c r="J3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3" spans="1:10" x14ac:dyDescent="0.25">
      <c r="A313" s="1" t="s">
        <v>20</v>
      </c>
      <c r="B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Company\421C</v>
      </c>
      <c r="C313" s="1" t="s">
        <v>721</v>
      </c>
      <c r="D313" s="1" t="str">
        <f>LEFT(Count_table[[#This Row],[Column1]],SEARCH("\",Count_table[[#This Row],[Column1]])-1)</f>
        <v>Cessna Aircraft Company</v>
      </c>
      <c r="E313" s="1" t="str">
        <f>RIGHT(Count_table[[#This Row],[Column1]],LEN(Count_table[[#This Row],[Column1]])-SEARCH("\",Count_table[[#This Row],[Column1]]))</f>
        <v>421C</v>
      </c>
      <c r="F313" s="1" t="str">
        <f>INDEX(Sheet1!A:D,MATCH(Count_table[[#This Row],[Make]],Sheet1!D:D,0),1)</f>
        <v>Cessna</v>
      </c>
      <c r="G313" s="1" t="str">
        <f ca="1">IF(OR(Count_table[[#This Row],[STC Number]]&lt;&gt;OFFSET(Count_table[[#This Row],[STC Number]],-1,0),Count_table[[#This Row],[Fixed Make]]&lt;&gt;OFFSET(Count_table[[#This Row],[Fixed Make]],-1,0)),Count_table[[#This Row],[Fixed Make]],"")</f>
        <v/>
      </c>
      <c r="H313" s="1" t="str">
        <f ca="1">IF(LEN(Count_table[[#This Row],[First]])=0,OFFSET(Count_table[[#This Row],[Range]],-1,0),"E"&amp;ROW(Count_table[[#This Row],[First]])&amp;":E"&amp;COUNTIFS(Count_table[[#All],[STC Number]],Count_table[[#This Row],[STC Number]],Count_table[[#All],[Fixed Make]],Count_table[[#This Row],[First]])+ROW(Count_table[[#This Row],[First]])-1)</f>
        <v>E153:E390</v>
      </c>
      <c r="I313" s="1" t="str">
        <f ca="1">IF(LEN(Count_table[[#This Row],[First]])&lt;&gt;0,Count_table[[#This Row],[First]]&amp;": "&amp;_xlfn.TEXTJOIN(", ",TRUE,INDIRECT(Count_table[[#This Row],[Range]])),"")</f>
        <v/>
      </c>
      <c r="J3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4" spans="1:10" x14ac:dyDescent="0.25">
      <c r="A314" s="1" t="s">
        <v>20</v>
      </c>
      <c r="B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Company\A185E</v>
      </c>
      <c r="C314" s="1" t="s">
        <v>722</v>
      </c>
      <c r="D314" s="1" t="str">
        <f>LEFT(Count_table[[#This Row],[Column1]],SEARCH("\",Count_table[[#This Row],[Column1]])-1)</f>
        <v>Cessna Aircraft Company</v>
      </c>
      <c r="E314" s="1" t="str">
        <f>RIGHT(Count_table[[#This Row],[Column1]],LEN(Count_table[[#This Row],[Column1]])-SEARCH("\",Count_table[[#This Row],[Column1]]))</f>
        <v>A185E</v>
      </c>
      <c r="F314" s="1" t="str">
        <f>INDEX(Sheet1!A:D,MATCH(Count_table[[#This Row],[Make]],Sheet1!D:D,0),1)</f>
        <v>Cessna</v>
      </c>
      <c r="G314" s="1" t="str">
        <f ca="1">IF(OR(Count_table[[#This Row],[STC Number]]&lt;&gt;OFFSET(Count_table[[#This Row],[STC Number]],-1,0),Count_table[[#This Row],[Fixed Make]]&lt;&gt;OFFSET(Count_table[[#This Row],[Fixed Make]],-1,0)),Count_table[[#This Row],[Fixed Make]],"")</f>
        <v/>
      </c>
      <c r="H314" s="1" t="str">
        <f ca="1">IF(LEN(Count_table[[#This Row],[First]])=0,OFFSET(Count_table[[#This Row],[Range]],-1,0),"E"&amp;ROW(Count_table[[#This Row],[First]])&amp;":E"&amp;COUNTIFS(Count_table[[#All],[STC Number]],Count_table[[#This Row],[STC Number]],Count_table[[#All],[Fixed Make]],Count_table[[#This Row],[First]])+ROW(Count_table[[#This Row],[First]])-1)</f>
        <v>E153:E390</v>
      </c>
      <c r="I314" s="1" t="str">
        <f ca="1">IF(LEN(Count_table[[#This Row],[First]])&lt;&gt;0,Count_table[[#This Row],[First]]&amp;": "&amp;_xlfn.TEXTJOIN(", ",TRUE,INDIRECT(Count_table[[#This Row],[Range]])),"")</f>
        <v/>
      </c>
      <c r="J3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5" spans="1:10" x14ac:dyDescent="0.25">
      <c r="A315" s="1" t="s">
        <v>20</v>
      </c>
      <c r="B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Company\A185F</v>
      </c>
      <c r="C315" s="1" t="s">
        <v>723</v>
      </c>
      <c r="D315" s="1" t="str">
        <f>LEFT(Count_table[[#This Row],[Column1]],SEARCH("\",Count_table[[#This Row],[Column1]])-1)</f>
        <v>Cessna Aircraft Company</v>
      </c>
      <c r="E315" s="1" t="str">
        <f>RIGHT(Count_table[[#This Row],[Column1]],LEN(Count_table[[#This Row],[Column1]])-SEARCH("\",Count_table[[#This Row],[Column1]]))</f>
        <v>A185F</v>
      </c>
      <c r="F315" s="1" t="str">
        <f>INDEX(Sheet1!A:D,MATCH(Count_table[[#This Row],[Make]],Sheet1!D:D,0),1)</f>
        <v>Cessna</v>
      </c>
      <c r="G315" s="1" t="str">
        <f ca="1">IF(OR(Count_table[[#This Row],[STC Number]]&lt;&gt;OFFSET(Count_table[[#This Row],[STC Number]],-1,0),Count_table[[#This Row],[Fixed Make]]&lt;&gt;OFFSET(Count_table[[#This Row],[Fixed Make]],-1,0)),Count_table[[#This Row],[Fixed Make]],"")</f>
        <v/>
      </c>
      <c r="H315" s="1" t="str">
        <f ca="1">IF(LEN(Count_table[[#This Row],[First]])=0,OFFSET(Count_table[[#This Row],[Range]],-1,0),"E"&amp;ROW(Count_table[[#This Row],[First]])&amp;":E"&amp;COUNTIFS(Count_table[[#All],[STC Number]],Count_table[[#This Row],[STC Number]],Count_table[[#All],[Fixed Make]],Count_table[[#This Row],[First]])+ROW(Count_table[[#This Row],[First]])-1)</f>
        <v>E153:E390</v>
      </c>
      <c r="I315" s="1" t="str">
        <f ca="1">IF(LEN(Count_table[[#This Row],[First]])&lt;&gt;0,Count_table[[#This Row],[First]]&amp;": "&amp;_xlfn.TEXTJOIN(", ",TRUE,INDIRECT(Count_table[[#This Row],[Range]])),"")</f>
        <v/>
      </c>
      <c r="J3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6" spans="1:10" x14ac:dyDescent="0.25">
      <c r="A316" s="1" t="s">
        <v>20</v>
      </c>
      <c r="B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Company\E310H</v>
      </c>
      <c r="C316" s="1" t="s">
        <v>724</v>
      </c>
      <c r="D316" s="1" t="str">
        <f>LEFT(Count_table[[#This Row],[Column1]],SEARCH("\",Count_table[[#This Row],[Column1]])-1)</f>
        <v>Cessna Aircraft Company</v>
      </c>
      <c r="E316" s="1" t="str">
        <f>RIGHT(Count_table[[#This Row],[Column1]],LEN(Count_table[[#This Row],[Column1]])-SEARCH("\",Count_table[[#This Row],[Column1]]))</f>
        <v>E310H</v>
      </c>
      <c r="F316" s="1" t="str">
        <f>INDEX(Sheet1!A:D,MATCH(Count_table[[#This Row],[Make]],Sheet1!D:D,0),1)</f>
        <v>Cessna</v>
      </c>
      <c r="G316" s="1" t="str">
        <f ca="1">IF(OR(Count_table[[#This Row],[STC Number]]&lt;&gt;OFFSET(Count_table[[#This Row],[STC Number]],-1,0),Count_table[[#This Row],[Fixed Make]]&lt;&gt;OFFSET(Count_table[[#This Row],[Fixed Make]],-1,0)),Count_table[[#This Row],[Fixed Make]],"")</f>
        <v/>
      </c>
      <c r="H316" s="1" t="str">
        <f ca="1">IF(LEN(Count_table[[#This Row],[First]])=0,OFFSET(Count_table[[#This Row],[Range]],-1,0),"E"&amp;ROW(Count_table[[#This Row],[First]])&amp;":E"&amp;COUNTIFS(Count_table[[#All],[STC Number]],Count_table[[#This Row],[STC Number]],Count_table[[#All],[Fixed Make]],Count_table[[#This Row],[First]])+ROW(Count_table[[#This Row],[First]])-1)</f>
        <v>E153:E390</v>
      </c>
      <c r="I316" s="1" t="str">
        <f ca="1">IF(LEN(Count_table[[#This Row],[First]])&lt;&gt;0,Count_table[[#This Row],[First]]&amp;": "&amp;_xlfn.TEXTJOIN(", ",TRUE,INDIRECT(Count_table[[#This Row],[Range]])),"")</f>
        <v/>
      </c>
      <c r="J3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7" spans="1:10" x14ac:dyDescent="0.25">
      <c r="A317" s="1" t="s">
        <v>20</v>
      </c>
      <c r="B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Company\E310J</v>
      </c>
      <c r="C317" s="1" t="s">
        <v>725</v>
      </c>
      <c r="D317" s="1" t="str">
        <f>LEFT(Count_table[[#This Row],[Column1]],SEARCH("\",Count_table[[#This Row],[Column1]])-1)</f>
        <v>Cessna Aircraft Company</v>
      </c>
      <c r="E317" s="1" t="str">
        <f>RIGHT(Count_table[[#This Row],[Column1]],LEN(Count_table[[#This Row],[Column1]])-SEARCH("\",Count_table[[#This Row],[Column1]]))</f>
        <v>E310J</v>
      </c>
      <c r="F317" s="1" t="str">
        <f>INDEX(Sheet1!A:D,MATCH(Count_table[[#This Row],[Make]],Sheet1!D:D,0),1)</f>
        <v>Cessna</v>
      </c>
      <c r="G317" s="1" t="str">
        <f ca="1">IF(OR(Count_table[[#This Row],[STC Number]]&lt;&gt;OFFSET(Count_table[[#This Row],[STC Number]],-1,0),Count_table[[#This Row],[Fixed Make]]&lt;&gt;OFFSET(Count_table[[#This Row],[Fixed Make]],-1,0)),Count_table[[#This Row],[Fixed Make]],"")</f>
        <v/>
      </c>
      <c r="H317" s="1" t="str">
        <f ca="1">IF(LEN(Count_table[[#This Row],[First]])=0,OFFSET(Count_table[[#This Row],[Range]],-1,0),"E"&amp;ROW(Count_table[[#This Row],[First]])&amp;":E"&amp;COUNTIFS(Count_table[[#All],[STC Number]],Count_table[[#This Row],[STC Number]],Count_table[[#All],[Fixed Make]],Count_table[[#This Row],[First]])+ROW(Count_table[[#This Row],[First]])-1)</f>
        <v>E153:E390</v>
      </c>
      <c r="I317" s="1" t="str">
        <f ca="1">IF(LEN(Count_table[[#This Row],[First]])&lt;&gt;0,Count_table[[#This Row],[First]]&amp;": "&amp;_xlfn.TEXTJOIN(", ",TRUE,INDIRECT(Count_table[[#This Row],[Range]])),"")</f>
        <v/>
      </c>
      <c r="J3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8" spans="1:10" x14ac:dyDescent="0.25">
      <c r="A318" s="1" t="s">
        <v>20</v>
      </c>
      <c r="B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318" s="1" t="s">
        <v>726</v>
      </c>
      <c r="D318" s="1" t="str">
        <f>LEFT(Count_table[[#This Row],[Column1]],SEARCH("\",Count_table[[#This Row],[Column1]])-1)</f>
        <v>Cessna Aircraft Company</v>
      </c>
      <c r="E318" s="1" t="str">
        <f>RIGHT(Count_table[[#This Row],[Column1]],LEN(Count_table[[#This Row],[Column1]])-SEARCH("\",Count_table[[#This Row],[Column1]]))</f>
        <v>F182P</v>
      </c>
      <c r="F318" s="1" t="str">
        <f>INDEX(Sheet1!A:D,MATCH(Count_table[[#This Row],[Make]],Sheet1!D:D,0),1)</f>
        <v>Cessna</v>
      </c>
      <c r="G318" s="1" t="str">
        <f ca="1">IF(OR(Count_table[[#This Row],[STC Number]]&lt;&gt;OFFSET(Count_table[[#This Row],[STC Number]],-1,0),Count_table[[#This Row],[Fixed Make]]&lt;&gt;OFFSET(Count_table[[#This Row],[Fixed Make]],-1,0)),Count_table[[#This Row],[Fixed Make]],"")</f>
        <v/>
      </c>
      <c r="H318" s="1" t="str">
        <f ca="1">IF(LEN(Count_table[[#This Row],[First]])=0,OFFSET(Count_table[[#This Row],[Range]],-1,0),"E"&amp;ROW(Count_table[[#This Row],[First]])&amp;":E"&amp;COUNTIFS(Count_table[[#All],[STC Number]],Count_table[[#This Row],[STC Number]],Count_table[[#All],[Fixed Make]],Count_table[[#This Row],[First]])+ROW(Count_table[[#This Row],[First]])-1)</f>
        <v>E153:E390</v>
      </c>
      <c r="I318" s="1" t="str">
        <f ca="1">IF(LEN(Count_table[[#This Row],[First]])&lt;&gt;0,Count_table[[#This Row],[First]]&amp;": "&amp;_xlfn.TEXTJOIN(", ",TRUE,INDIRECT(Count_table[[#This Row],[Range]])),"")</f>
        <v/>
      </c>
      <c r="J3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19" spans="1:10" x14ac:dyDescent="0.25">
      <c r="A319" s="1" t="s">
        <v>20</v>
      </c>
      <c r="B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319" s="1" t="s">
        <v>727</v>
      </c>
      <c r="D319" s="1" t="str">
        <f>LEFT(Count_table[[#This Row],[Column1]],SEARCH("\",Count_table[[#This Row],[Column1]])-1)</f>
        <v>Cessna Aircraft Company</v>
      </c>
      <c r="E319" s="1" t="str">
        <f>RIGHT(Count_table[[#This Row],[Column1]],LEN(Count_table[[#This Row],[Column1]])-SEARCH("\",Count_table[[#This Row],[Column1]]))</f>
        <v>F182Q</v>
      </c>
      <c r="F319" s="1" t="str">
        <f>INDEX(Sheet1!A:D,MATCH(Count_table[[#This Row],[Make]],Sheet1!D:D,0),1)</f>
        <v>Cessna</v>
      </c>
      <c r="G319" s="1" t="str">
        <f ca="1">IF(OR(Count_table[[#This Row],[STC Number]]&lt;&gt;OFFSET(Count_table[[#This Row],[STC Number]],-1,0),Count_table[[#This Row],[Fixed Make]]&lt;&gt;OFFSET(Count_table[[#This Row],[Fixed Make]],-1,0)),Count_table[[#This Row],[Fixed Make]],"")</f>
        <v/>
      </c>
      <c r="H319" s="1" t="str">
        <f ca="1">IF(LEN(Count_table[[#This Row],[First]])=0,OFFSET(Count_table[[#This Row],[Range]],-1,0),"E"&amp;ROW(Count_table[[#This Row],[First]])&amp;":E"&amp;COUNTIFS(Count_table[[#All],[STC Number]],Count_table[[#This Row],[STC Number]],Count_table[[#All],[Fixed Make]],Count_table[[#This Row],[First]])+ROW(Count_table[[#This Row],[First]])-1)</f>
        <v>E153:E390</v>
      </c>
      <c r="I319" s="1" t="str">
        <f ca="1">IF(LEN(Count_table[[#This Row],[First]])&lt;&gt;0,Count_table[[#This Row],[First]]&amp;": "&amp;_xlfn.TEXTJOIN(", ",TRUE,INDIRECT(Count_table[[#This Row],[Range]])),"")</f>
        <v/>
      </c>
      <c r="J3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0" spans="1:10" x14ac:dyDescent="0.25">
      <c r="A320" s="1" t="s">
        <v>20</v>
      </c>
      <c r="B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320" s="1" t="s">
        <v>728</v>
      </c>
      <c r="D320" s="1" t="str">
        <f>LEFT(Count_table[[#This Row],[Column1]],SEARCH("\",Count_table[[#This Row],[Column1]])-1)</f>
        <v>Cessna Aircraft Company</v>
      </c>
      <c r="E320" s="1" t="str">
        <f>RIGHT(Count_table[[#This Row],[Column1]],LEN(Count_table[[#This Row],[Column1]])-SEARCH("\",Count_table[[#This Row],[Column1]]))</f>
        <v>FR172E</v>
      </c>
      <c r="F320" s="1" t="str">
        <f>INDEX(Sheet1!A:D,MATCH(Count_table[[#This Row],[Make]],Sheet1!D:D,0),1)</f>
        <v>Cessna</v>
      </c>
      <c r="G320" s="1" t="str">
        <f ca="1">IF(OR(Count_table[[#This Row],[STC Number]]&lt;&gt;OFFSET(Count_table[[#This Row],[STC Number]],-1,0),Count_table[[#This Row],[Fixed Make]]&lt;&gt;OFFSET(Count_table[[#This Row],[Fixed Make]],-1,0)),Count_table[[#This Row],[Fixed Make]],"")</f>
        <v/>
      </c>
      <c r="H320" s="1" t="str">
        <f ca="1">IF(LEN(Count_table[[#This Row],[First]])=0,OFFSET(Count_table[[#This Row],[Range]],-1,0),"E"&amp;ROW(Count_table[[#This Row],[First]])&amp;":E"&amp;COUNTIFS(Count_table[[#All],[STC Number]],Count_table[[#This Row],[STC Number]],Count_table[[#All],[Fixed Make]],Count_table[[#This Row],[First]])+ROW(Count_table[[#This Row],[First]])-1)</f>
        <v>E153:E390</v>
      </c>
      <c r="I320" s="1" t="str">
        <f ca="1">IF(LEN(Count_table[[#This Row],[First]])&lt;&gt;0,Count_table[[#This Row],[First]]&amp;": "&amp;_xlfn.TEXTJOIN(", ",TRUE,INDIRECT(Count_table[[#This Row],[Range]])),"")</f>
        <v/>
      </c>
      <c r="J3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1" spans="1:10" x14ac:dyDescent="0.25">
      <c r="A321" s="1" t="s">
        <v>20</v>
      </c>
      <c r="B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321" s="1" t="s">
        <v>729</v>
      </c>
      <c r="D321" s="1" t="str">
        <f>LEFT(Count_table[[#This Row],[Column1]],SEARCH("\",Count_table[[#This Row],[Column1]])-1)</f>
        <v>Cessna Aircraft Company</v>
      </c>
      <c r="E321" s="1" t="str">
        <f>RIGHT(Count_table[[#This Row],[Column1]],LEN(Count_table[[#This Row],[Column1]])-SEARCH("\",Count_table[[#This Row],[Column1]]))</f>
        <v>FR172F</v>
      </c>
      <c r="F321" s="1" t="str">
        <f>INDEX(Sheet1!A:D,MATCH(Count_table[[#This Row],[Make]],Sheet1!D:D,0),1)</f>
        <v>Cessna</v>
      </c>
      <c r="G321" s="1" t="str">
        <f ca="1">IF(OR(Count_table[[#This Row],[STC Number]]&lt;&gt;OFFSET(Count_table[[#This Row],[STC Number]],-1,0),Count_table[[#This Row],[Fixed Make]]&lt;&gt;OFFSET(Count_table[[#This Row],[Fixed Make]],-1,0)),Count_table[[#This Row],[Fixed Make]],"")</f>
        <v/>
      </c>
      <c r="H321" s="1" t="str">
        <f ca="1">IF(LEN(Count_table[[#This Row],[First]])=0,OFFSET(Count_table[[#This Row],[Range]],-1,0),"E"&amp;ROW(Count_table[[#This Row],[First]])&amp;":E"&amp;COUNTIFS(Count_table[[#All],[STC Number]],Count_table[[#This Row],[STC Number]],Count_table[[#All],[Fixed Make]],Count_table[[#This Row],[First]])+ROW(Count_table[[#This Row],[First]])-1)</f>
        <v>E153:E390</v>
      </c>
      <c r="I321" s="1" t="str">
        <f ca="1">IF(LEN(Count_table[[#This Row],[First]])&lt;&gt;0,Count_table[[#This Row],[First]]&amp;": "&amp;_xlfn.TEXTJOIN(", ",TRUE,INDIRECT(Count_table[[#This Row],[Range]])),"")</f>
        <v/>
      </c>
      <c r="J3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2" spans="1:10" x14ac:dyDescent="0.25">
      <c r="A322" s="1" t="s">
        <v>20</v>
      </c>
      <c r="B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322" s="1" t="s">
        <v>730</v>
      </c>
      <c r="D322" s="1" t="str">
        <f>LEFT(Count_table[[#This Row],[Column1]],SEARCH("\",Count_table[[#This Row],[Column1]])-1)</f>
        <v>Cessna Aircraft Company</v>
      </c>
      <c r="E322" s="1" t="str">
        <f>RIGHT(Count_table[[#This Row],[Column1]],LEN(Count_table[[#This Row],[Column1]])-SEARCH("\",Count_table[[#This Row],[Column1]]))</f>
        <v>FR172G</v>
      </c>
      <c r="F322" s="1" t="str">
        <f>INDEX(Sheet1!A:D,MATCH(Count_table[[#This Row],[Make]],Sheet1!D:D,0),1)</f>
        <v>Cessna</v>
      </c>
      <c r="G322" s="1" t="str">
        <f ca="1">IF(OR(Count_table[[#This Row],[STC Number]]&lt;&gt;OFFSET(Count_table[[#This Row],[STC Number]],-1,0),Count_table[[#This Row],[Fixed Make]]&lt;&gt;OFFSET(Count_table[[#This Row],[Fixed Make]],-1,0)),Count_table[[#This Row],[Fixed Make]],"")</f>
        <v/>
      </c>
      <c r="H322" s="1" t="str">
        <f ca="1">IF(LEN(Count_table[[#This Row],[First]])=0,OFFSET(Count_table[[#This Row],[Range]],-1,0),"E"&amp;ROW(Count_table[[#This Row],[First]])&amp;":E"&amp;COUNTIFS(Count_table[[#All],[STC Number]],Count_table[[#This Row],[STC Number]],Count_table[[#All],[Fixed Make]],Count_table[[#This Row],[First]])+ROW(Count_table[[#This Row],[First]])-1)</f>
        <v>E153:E390</v>
      </c>
      <c r="I322" s="1" t="str">
        <f ca="1">IF(LEN(Count_table[[#This Row],[First]])&lt;&gt;0,Count_table[[#This Row],[First]]&amp;": "&amp;_xlfn.TEXTJOIN(", ",TRUE,INDIRECT(Count_table[[#This Row],[Range]])),"")</f>
        <v/>
      </c>
      <c r="J3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3" spans="1:10" x14ac:dyDescent="0.25">
      <c r="A323" s="1" t="s">
        <v>20</v>
      </c>
      <c r="B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323" s="1" t="s">
        <v>731</v>
      </c>
      <c r="D323" s="1" t="str">
        <f>LEFT(Count_table[[#This Row],[Column1]],SEARCH("\",Count_table[[#This Row],[Column1]])-1)</f>
        <v>Cessna Aircraft Company</v>
      </c>
      <c r="E323" s="1" t="str">
        <f>RIGHT(Count_table[[#This Row],[Column1]],LEN(Count_table[[#This Row],[Column1]])-SEARCH("\",Count_table[[#This Row],[Column1]]))</f>
        <v>FR172H</v>
      </c>
      <c r="F323" s="1" t="str">
        <f>INDEX(Sheet1!A:D,MATCH(Count_table[[#This Row],[Make]],Sheet1!D:D,0),1)</f>
        <v>Cessna</v>
      </c>
      <c r="G323" s="1" t="str">
        <f ca="1">IF(OR(Count_table[[#This Row],[STC Number]]&lt;&gt;OFFSET(Count_table[[#This Row],[STC Number]],-1,0),Count_table[[#This Row],[Fixed Make]]&lt;&gt;OFFSET(Count_table[[#This Row],[Fixed Make]],-1,0)),Count_table[[#This Row],[Fixed Make]],"")</f>
        <v/>
      </c>
      <c r="H323" s="1" t="str">
        <f ca="1">IF(LEN(Count_table[[#This Row],[First]])=0,OFFSET(Count_table[[#This Row],[Range]],-1,0),"E"&amp;ROW(Count_table[[#This Row],[First]])&amp;":E"&amp;COUNTIFS(Count_table[[#All],[STC Number]],Count_table[[#This Row],[STC Number]],Count_table[[#All],[Fixed Make]],Count_table[[#This Row],[First]])+ROW(Count_table[[#This Row],[First]])-1)</f>
        <v>E153:E390</v>
      </c>
      <c r="I323" s="1" t="str">
        <f ca="1">IF(LEN(Count_table[[#This Row],[First]])&lt;&gt;0,Count_table[[#This Row],[First]]&amp;": "&amp;_xlfn.TEXTJOIN(", ",TRUE,INDIRECT(Count_table[[#This Row],[Range]])),"")</f>
        <v/>
      </c>
      <c r="J3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4" spans="1:10" x14ac:dyDescent="0.25">
      <c r="A324" s="1" t="s">
        <v>20</v>
      </c>
      <c r="B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324" s="1" t="s">
        <v>732</v>
      </c>
      <c r="D324" s="1" t="str">
        <f>LEFT(Count_table[[#This Row],[Column1]],SEARCH("\",Count_table[[#This Row],[Column1]])-1)</f>
        <v>Cessna Aircraft Company</v>
      </c>
      <c r="E324" s="1" t="str">
        <f>RIGHT(Count_table[[#This Row],[Column1]],LEN(Count_table[[#This Row],[Column1]])-SEARCH("\",Count_table[[#This Row],[Column1]]))</f>
        <v>FR172J</v>
      </c>
      <c r="F324" s="1" t="str">
        <f>INDEX(Sheet1!A:D,MATCH(Count_table[[#This Row],[Make]],Sheet1!D:D,0),1)</f>
        <v>Cessna</v>
      </c>
      <c r="G324" s="1" t="str">
        <f ca="1">IF(OR(Count_table[[#This Row],[STC Number]]&lt;&gt;OFFSET(Count_table[[#This Row],[STC Number]],-1,0),Count_table[[#This Row],[Fixed Make]]&lt;&gt;OFFSET(Count_table[[#This Row],[Fixed Make]],-1,0)),Count_table[[#This Row],[Fixed Make]],"")</f>
        <v/>
      </c>
      <c r="H324" s="1" t="str">
        <f ca="1">IF(LEN(Count_table[[#This Row],[First]])=0,OFFSET(Count_table[[#This Row],[Range]],-1,0),"E"&amp;ROW(Count_table[[#This Row],[First]])&amp;":E"&amp;COUNTIFS(Count_table[[#All],[STC Number]],Count_table[[#This Row],[STC Number]],Count_table[[#All],[Fixed Make]],Count_table[[#This Row],[First]])+ROW(Count_table[[#This Row],[First]])-1)</f>
        <v>E153:E390</v>
      </c>
      <c r="I324" s="1" t="str">
        <f ca="1">IF(LEN(Count_table[[#This Row],[First]])&lt;&gt;0,Count_table[[#This Row],[First]]&amp;": "&amp;_xlfn.TEXTJOIN(", ",TRUE,INDIRECT(Count_table[[#This Row],[Range]])),"")</f>
        <v/>
      </c>
      <c r="J3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5" spans="1:10" x14ac:dyDescent="0.25">
      <c r="A325" s="1" t="s">
        <v>20</v>
      </c>
      <c r="B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325" s="1" t="s">
        <v>733</v>
      </c>
      <c r="D325" s="1" t="str">
        <f>LEFT(Count_table[[#This Row],[Column1]],SEARCH("\",Count_table[[#This Row],[Column1]])-1)</f>
        <v>Cessna Aircraft Company</v>
      </c>
      <c r="E325" s="1" t="str">
        <f>RIGHT(Count_table[[#This Row],[Column1]],LEN(Count_table[[#This Row],[Column1]])-SEARCH("\",Count_table[[#This Row],[Column1]]))</f>
        <v>FR172K</v>
      </c>
      <c r="F325" s="1" t="str">
        <f>INDEX(Sheet1!A:D,MATCH(Count_table[[#This Row],[Make]],Sheet1!D:D,0),1)</f>
        <v>Cessna</v>
      </c>
      <c r="G325" s="1" t="str">
        <f ca="1">IF(OR(Count_table[[#This Row],[STC Number]]&lt;&gt;OFFSET(Count_table[[#This Row],[STC Number]],-1,0),Count_table[[#This Row],[Fixed Make]]&lt;&gt;OFFSET(Count_table[[#This Row],[Fixed Make]],-1,0)),Count_table[[#This Row],[Fixed Make]],"")</f>
        <v/>
      </c>
      <c r="H325" s="1" t="str">
        <f ca="1">IF(LEN(Count_table[[#This Row],[First]])=0,OFFSET(Count_table[[#This Row],[Range]],-1,0),"E"&amp;ROW(Count_table[[#This Row],[First]])&amp;":E"&amp;COUNTIFS(Count_table[[#All],[STC Number]],Count_table[[#This Row],[STC Number]],Count_table[[#All],[Fixed Make]],Count_table[[#This Row],[First]])+ROW(Count_table[[#This Row],[First]])-1)</f>
        <v>E153:E390</v>
      </c>
      <c r="I325" s="1" t="str">
        <f ca="1">IF(LEN(Count_table[[#This Row],[First]])&lt;&gt;0,Count_table[[#This Row],[First]]&amp;": "&amp;_xlfn.TEXTJOIN(", ",TRUE,INDIRECT(Count_table[[#This Row],[Range]])),"")</f>
        <v/>
      </c>
      <c r="J3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6" spans="1:10" x14ac:dyDescent="0.25">
      <c r="A326" s="1" t="s">
        <v>20</v>
      </c>
      <c r="B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326" s="1" t="s">
        <v>734</v>
      </c>
      <c r="D326" s="1" t="str">
        <f>LEFT(Count_table[[#This Row],[Column1]],SEARCH("\",Count_table[[#This Row],[Column1]])-1)</f>
        <v>Cessna Aircraft Company</v>
      </c>
      <c r="E326" s="1" t="str">
        <f>RIGHT(Count_table[[#This Row],[Column1]],LEN(Count_table[[#This Row],[Column1]])-SEARCH("\",Count_table[[#This Row],[Column1]]))</f>
        <v>FR182</v>
      </c>
      <c r="F326" s="1" t="str">
        <f>INDEX(Sheet1!A:D,MATCH(Count_table[[#This Row],[Make]],Sheet1!D:D,0),1)</f>
        <v>Cessna</v>
      </c>
      <c r="G326" s="1" t="str">
        <f ca="1">IF(OR(Count_table[[#This Row],[STC Number]]&lt;&gt;OFFSET(Count_table[[#This Row],[STC Number]],-1,0),Count_table[[#This Row],[Fixed Make]]&lt;&gt;OFFSET(Count_table[[#This Row],[Fixed Make]],-1,0)),Count_table[[#This Row],[Fixed Make]],"")</f>
        <v/>
      </c>
      <c r="H326" s="1" t="str">
        <f ca="1">IF(LEN(Count_table[[#This Row],[First]])=0,OFFSET(Count_table[[#This Row],[Range]],-1,0),"E"&amp;ROW(Count_table[[#This Row],[First]])&amp;":E"&amp;COUNTIFS(Count_table[[#All],[STC Number]],Count_table[[#This Row],[STC Number]],Count_table[[#All],[Fixed Make]],Count_table[[#This Row],[First]])+ROW(Count_table[[#This Row],[First]])-1)</f>
        <v>E153:E390</v>
      </c>
      <c r="I326" s="1" t="str">
        <f ca="1">IF(LEN(Count_table[[#This Row],[First]])&lt;&gt;0,Count_table[[#This Row],[First]]&amp;": "&amp;_xlfn.TEXTJOIN(", ",TRUE,INDIRECT(Count_table[[#This Row],[Range]])),"")</f>
        <v/>
      </c>
      <c r="J3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7" spans="1:10" x14ac:dyDescent="0.25">
      <c r="A327" s="1" t="s">
        <v>20</v>
      </c>
      <c r="B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Company\M337B</v>
      </c>
      <c r="C327" s="1" t="s">
        <v>735</v>
      </c>
      <c r="D327" s="1" t="str">
        <f>LEFT(Count_table[[#This Row],[Column1]],SEARCH("\",Count_table[[#This Row],[Column1]])-1)</f>
        <v>Cessna Aircraft Company</v>
      </c>
      <c r="E327" s="1" t="str">
        <f>RIGHT(Count_table[[#This Row],[Column1]],LEN(Count_table[[#This Row],[Column1]])-SEARCH("\",Count_table[[#This Row],[Column1]]))</f>
        <v>M337B</v>
      </c>
      <c r="F327" s="1" t="str">
        <f>INDEX(Sheet1!A:D,MATCH(Count_table[[#This Row],[Make]],Sheet1!D:D,0),1)</f>
        <v>Cessna</v>
      </c>
      <c r="G327" s="1" t="str">
        <f ca="1">IF(OR(Count_table[[#This Row],[STC Number]]&lt;&gt;OFFSET(Count_table[[#This Row],[STC Number]],-1,0),Count_table[[#This Row],[Fixed Make]]&lt;&gt;OFFSET(Count_table[[#This Row],[Fixed Make]],-1,0)),Count_table[[#This Row],[Fixed Make]],"")</f>
        <v/>
      </c>
      <c r="H327" s="1" t="str">
        <f ca="1">IF(LEN(Count_table[[#This Row],[First]])=0,OFFSET(Count_table[[#This Row],[Range]],-1,0),"E"&amp;ROW(Count_table[[#This Row],[First]])&amp;":E"&amp;COUNTIFS(Count_table[[#All],[STC Number]],Count_table[[#This Row],[STC Number]],Count_table[[#All],[Fixed Make]],Count_table[[#This Row],[First]])+ROW(Count_table[[#This Row],[First]])-1)</f>
        <v>E153:E390</v>
      </c>
      <c r="I327" s="1" t="str">
        <f ca="1">IF(LEN(Count_table[[#This Row],[First]])&lt;&gt;0,Count_table[[#This Row],[First]]&amp;": "&amp;_xlfn.TEXTJOIN(", ",TRUE,INDIRECT(Count_table[[#This Row],[Range]])),"")</f>
        <v/>
      </c>
      <c r="J3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8" spans="1:10" x14ac:dyDescent="0.25">
      <c r="A328" s="1" t="s">
        <v>20</v>
      </c>
      <c r="B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Company\P172D</v>
      </c>
      <c r="C328" s="1" t="s">
        <v>736</v>
      </c>
      <c r="D328" s="1" t="str">
        <f>LEFT(Count_table[[#This Row],[Column1]],SEARCH("\",Count_table[[#This Row],[Column1]])-1)</f>
        <v>Cessna Aircraft Company</v>
      </c>
      <c r="E328" s="1" t="str">
        <f>RIGHT(Count_table[[#This Row],[Column1]],LEN(Count_table[[#This Row],[Column1]])-SEARCH("\",Count_table[[#This Row],[Column1]]))</f>
        <v>P172D</v>
      </c>
      <c r="F328" s="1" t="str">
        <f>INDEX(Sheet1!A:D,MATCH(Count_table[[#This Row],[Make]],Sheet1!D:D,0),1)</f>
        <v>Cessna</v>
      </c>
      <c r="G328" s="1" t="str">
        <f ca="1">IF(OR(Count_table[[#This Row],[STC Number]]&lt;&gt;OFFSET(Count_table[[#This Row],[STC Number]],-1,0),Count_table[[#This Row],[Fixed Make]]&lt;&gt;OFFSET(Count_table[[#This Row],[Fixed Make]],-1,0)),Count_table[[#This Row],[Fixed Make]],"")</f>
        <v/>
      </c>
      <c r="H328" s="1" t="str">
        <f ca="1">IF(LEN(Count_table[[#This Row],[First]])=0,OFFSET(Count_table[[#This Row],[Range]],-1,0),"E"&amp;ROW(Count_table[[#This Row],[First]])&amp;":E"&amp;COUNTIFS(Count_table[[#All],[STC Number]],Count_table[[#This Row],[STC Number]],Count_table[[#All],[Fixed Make]],Count_table[[#This Row],[First]])+ROW(Count_table[[#This Row],[First]])-1)</f>
        <v>E153:E390</v>
      </c>
      <c r="I328" s="1" t="str">
        <f ca="1">IF(LEN(Count_table[[#This Row],[First]])&lt;&gt;0,Count_table[[#This Row],[First]]&amp;": "&amp;_xlfn.TEXTJOIN(", ",TRUE,INDIRECT(Count_table[[#This Row],[Range]])),"")</f>
        <v/>
      </c>
      <c r="J3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29" spans="1:10" x14ac:dyDescent="0.25">
      <c r="A329" s="1" t="s">
        <v>20</v>
      </c>
      <c r="B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v>
      </c>
      <c r="C329" s="1" t="s">
        <v>737</v>
      </c>
      <c r="D329" s="1" t="str">
        <f>LEFT(Count_table[[#This Row],[Column1]],SEARCH("\",Count_table[[#This Row],[Column1]])-1)</f>
        <v>Cessna Aircraft Company</v>
      </c>
      <c r="E329" s="1" t="str">
        <f>RIGHT(Count_table[[#This Row],[Column1]],LEN(Count_table[[#This Row],[Column1]])-SEARCH("\",Count_table[[#This Row],[Column1]]))</f>
        <v>P206</v>
      </c>
      <c r="F329" s="1" t="str">
        <f>INDEX(Sheet1!A:D,MATCH(Count_table[[#This Row],[Make]],Sheet1!D:D,0),1)</f>
        <v>Cessna</v>
      </c>
      <c r="G329" s="1" t="str">
        <f ca="1">IF(OR(Count_table[[#This Row],[STC Number]]&lt;&gt;OFFSET(Count_table[[#This Row],[STC Number]],-1,0),Count_table[[#This Row],[Fixed Make]]&lt;&gt;OFFSET(Count_table[[#This Row],[Fixed Make]],-1,0)),Count_table[[#This Row],[Fixed Make]],"")</f>
        <v/>
      </c>
      <c r="H329" s="1" t="str">
        <f ca="1">IF(LEN(Count_table[[#This Row],[First]])=0,OFFSET(Count_table[[#This Row],[Range]],-1,0),"E"&amp;ROW(Count_table[[#This Row],[First]])&amp;":E"&amp;COUNTIFS(Count_table[[#All],[STC Number]],Count_table[[#This Row],[STC Number]],Count_table[[#All],[Fixed Make]],Count_table[[#This Row],[First]])+ROW(Count_table[[#This Row],[First]])-1)</f>
        <v>E153:E390</v>
      </c>
      <c r="I329" s="1" t="str">
        <f ca="1">IF(LEN(Count_table[[#This Row],[First]])&lt;&gt;0,Count_table[[#This Row],[First]]&amp;": "&amp;_xlfn.TEXTJOIN(", ",TRUE,INDIRECT(Count_table[[#This Row],[Range]])),"")</f>
        <v/>
      </c>
      <c r="J3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0" spans="1:10" x14ac:dyDescent="0.25">
      <c r="A330" s="1" t="s">
        <v>20</v>
      </c>
      <c r="B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Company\P206A</v>
      </c>
      <c r="C330" s="1" t="s">
        <v>738</v>
      </c>
      <c r="D330" s="1" t="str">
        <f>LEFT(Count_table[[#This Row],[Column1]],SEARCH("\",Count_table[[#This Row],[Column1]])-1)</f>
        <v>Cessna Aircraft Company</v>
      </c>
      <c r="E330" s="1" t="str">
        <f>RIGHT(Count_table[[#This Row],[Column1]],LEN(Count_table[[#This Row],[Column1]])-SEARCH("\",Count_table[[#This Row],[Column1]]))</f>
        <v>P206A</v>
      </c>
      <c r="F330" s="1" t="str">
        <f>INDEX(Sheet1!A:D,MATCH(Count_table[[#This Row],[Make]],Sheet1!D:D,0),1)</f>
        <v>Cessna</v>
      </c>
      <c r="G330" s="1" t="str">
        <f ca="1">IF(OR(Count_table[[#This Row],[STC Number]]&lt;&gt;OFFSET(Count_table[[#This Row],[STC Number]],-1,0),Count_table[[#This Row],[Fixed Make]]&lt;&gt;OFFSET(Count_table[[#This Row],[Fixed Make]],-1,0)),Count_table[[#This Row],[Fixed Make]],"")</f>
        <v/>
      </c>
      <c r="H330" s="1" t="str">
        <f ca="1">IF(LEN(Count_table[[#This Row],[First]])=0,OFFSET(Count_table[[#This Row],[Range]],-1,0),"E"&amp;ROW(Count_table[[#This Row],[First]])&amp;":E"&amp;COUNTIFS(Count_table[[#All],[STC Number]],Count_table[[#This Row],[STC Number]],Count_table[[#All],[Fixed Make]],Count_table[[#This Row],[First]])+ROW(Count_table[[#This Row],[First]])-1)</f>
        <v>E153:E390</v>
      </c>
      <c r="I330" s="1" t="str">
        <f ca="1">IF(LEN(Count_table[[#This Row],[First]])&lt;&gt;0,Count_table[[#This Row],[First]]&amp;": "&amp;_xlfn.TEXTJOIN(", ",TRUE,INDIRECT(Count_table[[#This Row],[Range]])),"")</f>
        <v/>
      </c>
      <c r="J3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1" spans="1:10" x14ac:dyDescent="0.25">
      <c r="A331" s="1" t="s">
        <v>20</v>
      </c>
      <c r="B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Company\P206B</v>
      </c>
      <c r="C331" s="1" t="s">
        <v>739</v>
      </c>
      <c r="D331" s="1" t="str">
        <f>LEFT(Count_table[[#This Row],[Column1]],SEARCH("\",Count_table[[#This Row],[Column1]])-1)</f>
        <v>Cessna Aircraft Company</v>
      </c>
      <c r="E331" s="1" t="str">
        <f>RIGHT(Count_table[[#This Row],[Column1]],LEN(Count_table[[#This Row],[Column1]])-SEARCH("\",Count_table[[#This Row],[Column1]]))</f>
        <v>P206B</v>
      </c>
      <c r="F331" s="1" t="str">
        <f>INDEX(Sheet1!A:D,MATCH(Count_table[[#This Row],[Make]],Sheet1!D:D,0),1)</f>
        <v>Cessna</v>
      </c>
      <c r="G331" s="1" t="str">
        <f ca="1">IF(OR(Count_table[[#This Row],[STC Number]]&lt;&gt;OFFSET(Count_table[[#This Row],[STC Number]],-1,0),Count_table[[#This Row],[Fixed Make]]&lt;&gt;OFFSET(Count_table[[#This Row],[Fixed Make]],-1,0)),Count_table[[#This Row],[Fixed Make]],"")</f>
        <v/>
      </c>
      <c r="H331" s="1" t="str">
        <f ca="1">IF(LEN(Count_table[[#This Row],[First]])=0,OFFSET(Count_table[[#This Row],[Range]],-1,0),"E"&amp;ROW(Count_table[[#This Row],[First]])&amp;":E"&amp;COUNTIFS(Count_table[[#All],[STC Number]],Count_table[[#This Row],[STC Number]],Count_table[[#All],[Fixed Make]],Count_table[[#This Row],[First]])+ROW(Count_table[[#This Row],[First]])-1)</f>
        <v>E153:E390</v>
      </c>
      <c r="I331" s="1" t="str">
        <f ca="1">IF(LEN(Count_table[[#This Row],[First]])&lt;&gt;0,Count_table[[#This Row],[First]]&amp;": "&amp;_xlfn.TEXTJOIN(", ",TRUE,INDIRECT(Count_table[[#This Row],[Range]])),"")</f>
        <v/>
      </c>
      <c r="J3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2" spans="1:10" x14ac:dyDescent="0.25">
      <c r="A332" s="1" t="s">
        <v>20</v>
      </c>
      <c r="B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Company\P206C</v>
      </c>
      <c r="C332" s="1" t="s">
        <v>740</v>
      </c>
      <c r="D332" s="1" t="str">
        <f>LEFT(Count_table[[#This Row],[Column1]],SEARCH("\",Count_table[[#This Row],[Column1]])-1)</f>
        <v>Cessna Aircraft Company</v>
      </c>
      <c r="E332" s="1" t="str">
        <f>RIGHT(Count_table[[#This Row],[Column1]],LEN(Count_table[[#This Row],[Column1]])-SEARCH("\",Count_table[[#This Row],[Column1]]))</f>
        <v>P206C</v>
      </c>
      <c r="F332" s="1" t="str">
        <f>INDEX(Sheet1!A:D,MATCH(Count_table[[#This Row],[Make]],Sheet1!D:D,0),1)</f>
        <v>Cessna</v>
      </c>
      <c r="G332" s="1" t="str">
        <f ca="1">IF(OR(Count_table[[#This Row],[STC Number]]&lt;&gt;OFFSET(Count_table[[#This Row],[STC Number]],-1,0),Count_table[[#This Row],[Fixed Make]]&lt;&gt;OFFSET(Count_table[[#This Row],[Fixed Make]],-1,0)),Count_table[[#This Row],[Fixed Make]],"")</f>
        <v/>
      </c>
      <c r="H332" s="1" t="str">
        <f ca="1">IF(LEN(Count_table[[#This Row],[First]])=0,OFFSET(Count_table[[#This Row],[Range]],-1,0),"E"&amp;ROW(Count_table[[#This Row],[First]])&amp;":E"&amp;COUNTIFS(Count_table[[#All],[STC Number]],Count_table[[#This Row],[STC Number]],Count_table[[#All],[Fixed Make]],Count_table[[#This Row],[First]])+ROW(Count_table[[#This Row],[First]])-1)</f>
        <v>E153:E390</v>
      </c>
      <c r="I332" s="1" t="str">
        <f ca="1">IF(LEN(Count_table[[#This Row],[First]])&lt;&gt;0,Count_table[[#This Row],[First]]&amp;": "&amp;_xlfn.TEXTJOIN(", ",TRUE,INDIRECT(Count_table[[#This Row],[Range]])),"")</f>
        <v/>
      </c>
      <c r="J3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3" spans="1:10" x14ac:dyDescent="0.25">
      <c r="A333" s="1" t="s">
        <v>20</v>
      </c>
      <c r="B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Company\P206D</v>
      </c>
      <c r="C333" s="1" t="s">
        <v>741</v>
      </c>
      <c r="D333" s="1" t="str">
        <f>LEFT(Count_table[[#This Row],[Column1]],SEARCH("\",Count_table[[#This Row],[Column1]])-1)</f>
        <v>Cessna Aircraft Company</v>
      </c>
      <c r="E333" s="1" t="str">
        <f>RIGHT(Count_table[[#This Row],[Column1]],LEN(Count_table[[#This Row],[Column1]])-SEARCH("\",Count_table[[#This Row],[Column1]]))</f>
        <v>P206D</v>
      </c>
      <c r="F333" s="1" t="str">
        <f>INDEX(Sheet1!A:D,MATCH(Count_table[[#This Row],[Make]],Sheet1!D:D,0),1)</f>
        <v>Cessna</v>
      </c>
      <c r="G333" s="1" t="str">
        <f ca="1">IF(OR(Count_table[[#This Row],[STC Number]]&lt;&gt;OFFSET(Count_table[[#This Row],[STC Number]],-1,0),Count_table[[#This Row],[Fixed Make]]&lt;&gt;OFFSET(Count_table[[#This Row],[Fixed Make]],-1,0)),Count_table[[#This Row],[Fixed Make]],"")</f>
        <v/>
      </c>
      <c r="H333" s="1" t="str">
        <f ca="1">IF(LEN(Count_table[[#This Row],[First]])=0,OFFSET(Count_table[[#This Row],[Range]],-1,0),"E"&amp;ROW(Count_table[[#This Row],[First]])&amp;":E"&amp;COUNTIFS(Count_table[[#All],[STC Number]],Count_table[[#This Row],[STC Number]],Count_table[[#All],[Fixed Make]],Count_table[[#This Row],[First]])+ROW(Count_table[[#This Row],[First]])-1)</f>
        <v>E153:E390</v>
      </c>
      <c r="I333" s="1" t="str">
        <f ca="1">IF(LEN(Count_table[[#This Row],[First]])&lt;&gt;0,Count_table[[#This Row],[First]]&amp;": "&amp;_xlfn.TEXTJOIN(", ",TRUE,INDIRECT(Count_table[[#This Row],[Range]])),"")</f>
        <v/>
      </c>
      <c r="J3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4" spans="1:10" x14ac:dyDescent="0.25">
      <c r="A334" s="1" t="s">
        <v>20</v>
      </c>
      <c r="B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Company\P206E</v>
      </c>
      <c r="C334" s="1" t="s">
        <v>742</v>
      </c>
      <c r="D334" s="1" t="str">
        <f>LEFT(Count_table[[#This Row],[Column1]],SEARCH("\",Count_table[[#This Row],[Column1]])-1)</f>
        <v>Cessna Aircraft Company</v>
      </c>
      <c r="E334" s="1" t="str">
        <f>RIGHT(Count_table[[#This Row],[Column1]],LEN(Count_table[[#This Row],[Column1]])-SEARCH("\",Count_table[[#This Row],[Column1]]))</f>
        <v>P206E</v>
      </c>
      <c r="F334" s="1" t="str">
        <f>INDEX(Sheet1!A:D,MATCH(Count_table[[#This Row],[Make]],Sheet1!D:D,0),1)</f>
        <v>Cessna</v>
      </c>
      <c r="G334" s="1" t="str">
        <f ca="1">IF(OR(Count_table[[#This Row],[STC Number]]&lt;&gt;OFFSET(Count_table[[#This Row],[STC Number]],-1,0),Count_table[[#This Row],[Fixed Make]]&lt;&gt;OFFSET(Count_table[[#This Row],[Fixed Make]],-1,0)),Count_table[[#This Row],[Fixed Make]],"")</f>
        <v/>
      </c>
      <c r="H334" s="1" t="str">
        <f ca="1">IF(LEN(Count_table[[#This Row],[First]])=0,OFFSET(Count_table[[#This Row],[Range]],-1,0),"E"&amp;ROW(Count_table[[#This Row],[First]])&amp;":E"&amp;COUNTIFS(Count_table[[#All],[STC Number]],Count_table[[#This Row],[STC Number]],Count_table[[#All],[Fixed Make]],Count_table[[#This Row],[First]])+ROW(Count_table[[#This Row],[First]])-1)</f>
        <v>E153:E390</v>
      </c>
      <c r="I334" s="1" t="str">
        <f ca="1">IF(LEN(Count_table[[#This Row],[First]])&lt;&gt;0,Count_table[[#This Row],[First]]&amp;": "&amp;_xlfn.TEXTJOIN(", ",TRUE,INDIRECT(Count_table[[#This Row],[Range]])),"")</f>
        <v/>
      </c>
      <c r="J3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5" spans="1:10" x14ac:dyDescent="0.25">
      <c r="A335" s="1" t="s">
        <v>20</v>
      </c>
      <c r="B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Company\P210N</v>
      </c>
      <c r="C335" s="1" t="s">
        <v>743</v>
      </c>
      <c r="D335" s="1" t="str">
        <f>LEFT(Count_table[[#This Row],[Column1]],SEARCH("\",Count_table[[#This Row],[Column1]])-1)</f>
        <v>Cessna Aircraft Company</v>
      </c>
      <c r="E335" s="1" t="str">
        <f>RIGHT(Count_table[[#This Row],[Column1]],LEN(Count_table[[#This Row],[Column1]])-SEARCH("\",Count_table[[#This Row],[Column1]]))</f>
        <v>P210N</v>
      </c>
      <c r="F335" s="1" t="str">
        <f>INDEX(Sheet1!A:D,MATCH(Count_table[[#This Row],[Make]],Sheet1!D:D,0),1)</f>
        <v>Cessna</v>
      </c>
      <c r="G335" s="1" t="str">
        <f ca="1">IF(OR(Count_table[[#This Row],[STC Number]]&lt;&gt;OFFSET(Count_table[[#This Row],[STC Number]],-1,0),Count_table[[#This Row],[Fixed Make]]&lt;&gt;OFFSET(Count_table[[#This Row],[Fixed Make]],-1,0)),Count_table[[#This Row],[Fixed Make]],"")</f>
        <v/>
      </c>
      <c r="H335" s="1" t="str">
        <f ca="1">IF(LEN(Count_table[[#This Row],[First]])=0,OFFSET(Count_table[[#This Row],[Range]],-1,0),"E"&amp;ROW(Count_table[[#This Row],[First]])&amp;":E"&amp;COUNTIFS(Count_table[[#All],[STC Number]],Count_table[[#This Row],[STC Number]],Count_table[[#All],[Fixed Make]],Count_table[[#This Row],[First]])+ROW(Count_table[[#This Row],[First]])-1)</f>
        <v>E153:E390</v>
      </c>
      <c r="I335" s="1" t="str">
        <f ca="1">IF(LEN(Count_table[[#This Row],[First]])&lt;&gt;0,Count_table[[#This Row],[First]]&amp;": "&amp;_xlfn.TEXTJOIN(", ",TRUE,INDIRECT(Count_table[[#This Row],[Range]])),"")</f>
        <v/>
      </c>
      <c r="J3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6" spans="1:10" x14ac:dyDescent="0.25">
      <c r="A336" s="1" t="s">
        <v>20</v>
      </c>
      <c r="B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Company\P210R</v>
      </c>
      <c r="C336" s="1" t="s">
        <v>744</v>
      </c>
      <c r="D336" s="1" t="str">
        <f>LEFT(Count_table[[#This Row],[Column1]],SEARCH("\",Count_table[[#This Row],[Column1]])-1)</f>
        <v>Cessna Aircraft Company</v>
      </c>
      <c r="E336" s="1" t="str">
        <f>RIGHT(Count_table[[#This Row],[Column1]],LEN(Count_table[[#This Row],[Column1]])-SEARCH("\",Count_table[[#This Row],[Column1]]))</f>
        <v>P210R</v>
      </c>
      <c r="F336" s="1" t="str">
        <f>INDEX(Sheet1!A:D,MATCH(Count_table[[#This Row],[Make]],Sheet1!D:D,0),1)</f>
        <v>Cessna</v>
      </c>
      <c r="G336" s="1" t="str">
        <f ca="1">IF(OR(Count_table[[#This Row],[STC Number]]&lt;&gt;OFFSET(Count_table[[#This Row],[STC Number]],-1,0),Count_table[[#This Row],[Fixed Make]]&lt;&gt;OFFSET(Count_table[[#This Row],[Fixed Make]],-1,0)),Count_table[[#This Row],[Fixed Make]],"")</f>
        <v/>
      </c>
      <c r="H336" s="1" t="str">
        <f ca="1">IF(LEN(Count_table[[#This Row],[First]])=0,OFFSET(Count_table[[#This Row],[Range]],-1,0),"E"&amp;ROW(Count_table[[#This Row],[First]])&amp;":E"&amp;COUNTIFS(Count_table[[#All],[STC Number]],Count_table[[#This Row],[STC Number]],Count_table[[#All],[Fixed Make]],Count_table[[#This Row],[First]])+ROW(Count_table[[#This Row],[First]])-1)</f>
        <v>E153:E390</v>
      </c>
      <c r="I336" s="1" t="str">
        <f ca="1">IF(LEN(Count_table[[#This Row],[First]])&lt;&gt;0,Count_table[[#This Row],[First]]&amp;": "&amp;_xlfn.TEXTJOIN(", ",TRUE,INDIRECT(Count_table[[#This Row],[Range]])),"")</f>
        <v/>
      </c>
      <c r="J3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7" spans="1:10" x14ac:dyDescent="0.25">
      <c r="A337" s="1" t="s">
        <v>20</v>
      </c>
      <c r="B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Company\P337H</v>
      </c>
      <c r="C337" s="1" t="s">
        <v>745</v>
      </c>
      <c r="D337" s="1" t="str">
        <f>LEFT(Count_table[[#This Row],[Column1]],SEARCH("\",Count_table[[#This Row],[Column1]])-1)</f>
        <v>Cessna Aircraft Company</v>
      </c>
      <c r="E337" s="1" t="str">
        <f>RIGHT(Count_table[[#This Row],[Column1]],LEN(Count_table[[#This Row],[Column1]])-SEARCH("\",Count_table[[#This Row],[Column1]]))</f>
        <v>P337H</v>
      </c>
      <c r="F337" s="1" t="str">
        <f>INDEX(Sheet1!A:D,MATCH(Count_table[[#This Row],[Make]],Sheet1!D:D,0),1)</f>
        <v>Cessna</v>
      </c>
      <c r="G337" s="1" t="str">
        <f ca="1">IF(OR(Count_table[[#This Row],[STC Number]]&lt;&gt;OFFSET(Count_table[[#This Row],[STC Number]],-1,0),Count_table[[#This Row],[Fixed Make]]&lt;&gt;OFFSET(Count_table[[#This Row],[Fixed Make]],-1,0)),Count_table[[#This Row],[Fixed Make]],"")</f>
        <v/>
      </c>
      <c r="H337" s="1" t="str">
        <f ca="1">IF(LEN(Count_table[[#This Row],[First]])=0,OFFSET(Count_table[[#This Row],[Range]],-1,0),"E"&amp;ROW(Count_table[[#This Row],[First]])&amp;":E"&amp;COUNTIFS(Count_table[[#All],[STC Number]],Count_table[[#This Row],[STC Number]],Count_table[[#All],[Fixed Make]],Count_table[[#This Row],[First]])+ROW(Count_table[[#This Row],[First]])-1)</f>
        <v>E153:E390</v>
      </c>
      <c r="I337" s="1" t="str">
        <f ca="1">IF(LEN(Count_table[[#This Row],[First]])&lt;&gt;0,Count_table[[#This Row],[First]]&amp;": "&amp;_xlfn.TEXTJOIN(", ",TRUE,INDIRECT(Count_table[[#This Row],[Range]])),"")</f>
        <v/>
      </c>
      <c r="J3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8" spans="1:10" x14ac:dyDescent="0.25">
      <c r="A338" s="1" t="s">
        <v>20</v>
      </c>
      <c r="B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Company\R172E</v>
      </c>
      <c r="C338" s="1" t="s">
        <v>746</v>
      </c>
      <c r="D338" s="1" t="str">
        <f>LEFT(Count_table[[#This Row],[Column1]],SEARCH("\",Count_table[[#This Row],[Column1]])-1)</f>
        <v>Cessna Aircraft Company</v>
      </c>
      <c r="E338" s="1" t="str">
        <f>RIGHT(Count_table[[#This Row],[Column1]],LEN(Count_table[[#This Row],[Column1]])-SEARCH("\",Count_table[[#This Row],[Column1]]))</f>
        <v>R172E</v>
      </c>
      <c r="F338" s="1" t="str">
        <f>INDEX(Sheet1!A:D,MATCH(Count_table[[#This Row],[Make]],Sheet1!D:D,0),1)</f>
        <v>Cessna</v>
      </c>
      <c r="G338" s="1" t="str">
        <f ca="1">IF(OR(Count_table[[#This Row],[STC Number]]&lt;&gt;OFFSET(Count_table[[#This Row],[STC Number]],-1,0),Count_table[[#This Row],[Fixed Make]]&lt;&gt;OFFSET(Count_table[[#This Row],[Fixed Make]],-1,0)),Count_table[[#This Row],[Fixed Make]],"")</f>
        <v/>
      </c>
      <c r="H338" s="1" t="str">
        <f ca="1">IF(LEN(Count_table[[#This Row],[First]])=0,OFFSET(Count_table[[#This Row],[Range]],-1,0),"E"&amp;ROW(Count_table[[#This Row],[First]])&amp;":E"&amp;COUNTIFS(Count_table[[#All],[STC Number]],Count_table[[#This Row],[STC Number]],Count_table[[#All],[Fixed Make]],Count_table[[#This Row],[First]])+ROW(Count_table[[#This Row],[First]])-1)</f>
        <v>E153:E390</v>
      </c>
      <c r="I338" s="1" t="str">
        <f ca="1">IF(LEN(Count_table[[#This Row],[First]])&lt;&gt;0,Count_table[[#This Row],[First]]&amp;": "&amp;_xlfn.TEXTJOIN(", ",TRUE,INDIRECT(Count_table[[#This Row],[Range]])),"")</f>
        <v/>
      </c>
      <c r="J3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39" spans="1:10" x14ac:dyDescent="0.25">
      <c r="A339" s="1" t="s">
        <v>20</v>
      </c>
      <c r="B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Company\R172F</v>
      </c>
      <c r="C339" s="1" t="s">
        <v>747</v>
      </c>
      <c r="D339" s="1" t="str">
        <f>LEFT(Count_table[[#This Row],[Column1]],SEARCH("\",Count_table[[#This Row],[Column1]])-1)</f>
        <v>Cessna Aircraft Company</v>
      </c>
      <c r="E339" s="1" t="str">
        <f>RIGHT(Count_table[[#This Row],[Column1]],LEN(Count_table[[#This Row],[Column1]])-SEARCH("\",Count_table[[#This Row],[Column1]]))</f>
        <v>R172F</v>
      </c>
      <c r="F339" s="1" t="str">
        <f>INDEX(Sheet1!A:D,MATCH(Count_table[[#This Row],[Make]],Sheet1!D:D,0),1)</f>
        <v>Cessna</v>
      </c>
      <c r="G339" s="1" t="str">
        <f ca="1">IF(OR(Count_table[[#This Row],[STC Number]]&lt;&gt;OFFSET(Count_table[[#This Row],[STC Number]],-1,0),Count_table[[#This Row],[Fixed Make]]&lt;&gt;OFFSET(Count_table[[#This Row],[Fixed Make]],-1,0)),Count_table[[#This Row],[Fixed Make]],"")</f>
        <v/>
      </c>
      <c r="H339" s="1" t="str">
        <f ca="1">IF(LEN(Count_table[[#This Row],[First]])=0,OFFSET(Count_table[[#This Row],[Range]],-1,0),"E"&amp;ROW(Count_table[[#This Row],[First]])&amp;":E"&amp;COUNTIFS(Count_table[[#All],[STC Number]],Count_table[[#This Row],[STC Number]],Count_table[[#All],[Fixed Make]],Count_table[[#This Row],[First]])+ROW(Count_table[[#This Row],[First]])-1)</f>
        <v>E153:E390</v>
      </c>
      <c r="I339" s="1" t="str">
        <f ca="1">IF(LEN(Count_table[[#This Row],[First]])&lt;&gt;0,Count_table[[#This Row],[First]]&amp;": "&amp;_xlfn.TEXTJOIN(", ",TRUE,INDIRECT(Count_table[[#This Row],[Range]])),"")</f>
        <v/>
      </c>
      <c r="J3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0" spans="1:10" x14ac:dyDescent="0.25">
      <c r="A340" s="1" t="s">
        <v>20</v>
      </c>
      <c r="B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Company\R172G</v>
      </c>
      <c r="C340" s="1" t="s">
        <v>748</v>
      </c>
      <c r="D340" s="1" t="str">
        <f>LEFT(Count_table[[#This Row],[Column1]],SEARCH("\",Count_table[[#This Row],[Column1]])-1)</f>
        <v>Cessna Aircraft Company</v>
      </c>
      <c r="E340" s="1" t="str">
        <f>RIGHT(Count_table[[#This Row],[Column1]],LEN(Count_table[[#This Row],[Column1]])-SEARCH("\",Count_table[[#This Row],[Column1]]))</f>
        <v>R172G</v>
      </c>
      <c r="F340" s="1" t="str">
        <f>INDEX(Sheet1!A:D,MATCH(Count_table[[#This Row],[Make]],Sheet1!D:D,0),1)</f>
        <v>Cessna</v>
      </c>
      <c r="G340" s="1" t="str">
        <f ca="1">IF(OR(Count_table[[#This Row],[STC Number]]&lt;&gt;OFFSET(Count_table[[#This Row],[STC Number]],-1,0),Count_table[[#This Row],[Fixed Make]]&lt;&gt;OFFSET(Count_table[[#This Row],[Fixed Make]],-1,0)),Count_table[[#This Row],[Fixed Make]],"")</f>
        <v/>
      </c>
      <c r="H340" s="1" t="str">
        <f ca="1">IF(LEN(Count_table[[#This Row],[First]])=0,OFFSET(Count_table[[#This Row],[Range]],-1,0),"E"&amp;ROW(Count_table[[#This Row],[First]])&amp;":E"&amp;COUNTIFS(Count_table[[#All],[STC Number]],Count_table[[#This Row],[STC Number]],Count_table[[#All],[Fixed Make]],Count_table[[#This Row],[First]])+ROW(Count_table[[#This Row],[First]])-1)</f>
        <v>E153:E390</v>
      </c>
      <c r="I340" s="1" t="str">
        <f ca="1">IF(LEN(Count_table[[#This Row],[First]])&lt;&gt;0,Count_table[[#This Row],[First]]&amp;": "&amp;_xlfn.TEXTJOIN(", ",TRUE,INDIRECT(Count_table[[#This Row],[Range]])),"")</f>
        <v/>
      </c>
      <c r="J3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1" spans="1:10" x14ac:dyDescent="0.25">
      <c r="A341" s="1" t="s">
        <v>20</v>
      </c>
      <c r="B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Company\R172H</v>
      </c>
      <c r="C341" s="1" t="s">
        <v>749</v>
      </c>
      <c r="D341" s="1" t="str">
        <f>LEFT(Count_table[[#This Row],[Column1]],SEARCH("\",Count_table[[#This Row],[Column1]])-1)</f>
        <v>Cessna Aircraft Company</v>
      </c>
      <c r="E341" s="1" t="str">
        <f>RIGHT(Count_table[[#This Row],[Column1]],LEN(Count_table[[#This Row],[Column1]])-SEARCH("\",Count_table[[#This Row],[Column1]]))</f>
        <v>R172H</v>
      </c>
      <c r="F341" s="1" t="str">
        <f>INDEX(Sheet1!A:D,MATCH(Count_table[[#This Row],[Make]],Sheet1!D:D,0),1)</f>
        <v>Cessna</v>
      </c>
      <c r="G341" s="1" t="str">
        <f ca="1">IF(OR(Count_table[[#This Row],[STC Number]]&lt;&gt;OFFSET(Count_table[[#This Row],[STC Number]],-1,0),Count_table[[#This Row],[Fixed Make]]&lt;&gt;OFFSET(Count_table[[#This Row],[Fixed Make]],-1,0)),Count_table[[#This Row],[Fixed Make]],"")</f>
        <v/>
      </c>
      <c r="H341" s="1" t="str">
        <f ca="1">IF(LEN(Count_table[[#This Row],[First]])=0,OFFSET(Count_table[[#This Row],[Range]],-1,0),"E"&amp;ROW(Count_table[[#This Row],[First]])&amp;":E"&amp;COUNTIFS(Count_table[[#All],[STC Number]],Count_table[[#This Row],[STC Number]],Count_table[[#All],[Fixed Make]],Count_table[[#This Row],[First]])+ROW(Count_table[[#This Row],[First]])-1)</f>
        <v>E153:E390</v>
      </c>
      <c r="I341" s="1" t="str">
        <f ca="1">IF(LEN(Count_table[[#This Row],[First]])&lt;&gt;0,Count_table[[#This Row],[First]]&amp;": "&amp;_xlfn.TEXTJOIN(", ",TRUE,INDIRECT(Count_table[[#This Row],[Range]])),"")</f>
        <v/>
      </c>
      <c r="J3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2" spans="1:10" x14ac:dyDescent="0.25">
      <c r="A342" s="1" t="s">
        <v>20</v>
      </c>
      <c r="B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Company\R172J</v>
      </c>
      <c r="C342" s="1" t="s">
        <v>750</v>
      </c>
      <c r="D342" s="1" t="str">
        <f>LEFT(Count_table[[#This Row],[Column1]],SEARCH("\",Count_table[[#This Row],[Column1]])-1)</f>
        <v>Cessna Aircraft Company</v>
      </c>
      <c r="E342" s="1" t="str">
        <f>RIGHT(Count_table[[#This Row],[Column1]],LEN(Count_table[[#This Row],[Column1]])-SEARCH("\",Count_table[[#This Row],[Column1]]))</f>
        <v>R172J</v>
      </c>
      <c r="F342" s="1" t="str">
        <f>INDEX(Sheet1!A:D,MATCH(Count_table[[#This Row],[Make]],Sheet1!D:D,0),1)</f>
        <v>Cessna</v>
      </c>
      <c r="G342" s="1" t="str">
        <f ca="1">IF(OR(Count_table[[#This Row],[STC Number]]&lt;&gt;OFFSET(Count_table[[#This Row],[STC Number]],-1,0),Count_table[[#This Row],[Fixed Make]]&lt;&gt;OFFSET(Count_table[[#This Row],[Fixed Make]],-1,0)),Count_table[[#This Row],[Fixed Make]],"")</f>
        <v/>
      </c>
      <c r="H342" s="1" t="str">
        <f ca="1">IF(LEN(Count_table[[#This Row],[First]])=0,OFFSET(Count_table[[#This Row],[Range]],-1,0),"E"&amp;ROW(Count_table[[#This Row],[First]])&amp;":E"&amp;COUNTIFS(Count_table[[#All],[STC Number]],Count_table[[#This Row],[STC Number]],Count_table[[#All],[Fixed Make]],Count_table[[#This Row],[First]])+ROW(Count_table[[#This Row],[First]])-1)</f>
        <v>E153:E390</v>
      </c>
      <c r="I342" s="1" t="str">
        <f ca="1">IF(LEN(Count_table[[#This Row],[First]])&lt;&gt;0,Count_table[[#This Row],[First]]&amp;": "&amp;_xlfn.TEXTJOIN(", ",TRUE,INDIRECT(Count_table[[#This Row],[Range]])),"")</f>
        <v/>
      </c>
      <c r="J3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3" spans="1:10" x14ac:dyDescent="0.25">
      <c r="A343" s="1" t="s">
        <v>20</v>
      </c>
      <c r="B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Company\R172K</v>
      </c>
      <c r="C343" s="1" t="s">
        <v>751</v>
      </c>
      <c r="D343" s="1" t="str">
        <f>LEFT(Count_table[[#This Row],[Column1]],SEARCH("\",Count_table[[#This Row],[Column1]])-1)</f>
        <v>Cessna Aircraft Company</v>
      </c>
      <c r="E343" s="1" t="str">
        <f>RIGHT(Count_table[[#This Row],[Column1]],LEN(Count_table[[#This Row],[Column1]])-SEARCH("\",Count_table[[#This Row],[Column1]]))</f>
        <v>R172K</v>
      </c>
      <c r="F343" s="1" t="str">
        <f>INDEX(Sheet1!A:D,MATCH(Count_table[[#This Row],[Make]],Sheet1!D:D,0),1)</f>
        <v>Cessna</v>
      </c>
      <c r="G343" s="1" t="str">
        <f ca="1">IF(OR(Count_table[[#This Row],[STC Number]]&lt;&gt;OFFSET(Count_table[[#This Row],[STC Number]],-1,0),Count_table[[#This Row],[Fixed Make]]&lt;&gt;OFFSET(Count_table[[#This Row],[Fixed Make]],-1,0)),Count_table[[#This Row],[Fixed Make]],"")</f>
        <v/>
      </c>
      <c r="H343" s="1" t="str">
        <f ca="1">IF(LEN(Count_table[[#This Row],[First]])=0,OFFSET(Count_table[[#This Row],[Range]],-1,0),"E"&amp;ROW(Count_table[[#This Row],[First]])&amp;":E"&amp;COUNTIFS(Count_table[[#All],[STC Number]],Count_table[[#This Row],[STC Number]],Count_table[[#All],[Fixed Make]],Count_table[[#This Row],[First]])+ROW(Count_table[[#This Row],[First]])-1)</f>
        <v>E153:E390</v>
      </c>
      <c r="I343" s="1" t="str">
        <f ca="1">IF(LEN(Count_table[[#This Row],[First]])&lt;&gt;0,Count_table[[#This Row],[First]]&amp;": "&amp;_xlfn.TEXTJOIN(", ",TRUE,INDIRECT(Count_table[[#This Row],[Range]])),"")</f>
        <v/>
      </c>
      <c r="J3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4" spans="1:10" x14ac:dyDescent="0.25">
      <c r="A344" s="1" t="s">
        <v>20</v>
      </c>
      <c r="B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Company\R182</v>
      </c>
      <c r="C344" s="1" t="s">
        <v>752</v>
      </c>
      <c r="D344" s="1" t="str">
        <f>LEFT(Count_table[[#This Row],[Column1]],SEARCH("\",Count_table[[#This Row],[Column1]])-1)</f>
        <v>Cessna Aircraft Company</v>
      </c>
      <c r="E344" s="1" t="str">
        <f>RIGHT(Count_table[[#This Row],[Column1]],LEN(Count_table[[#This Row],[Column1]])-SEARCH("\",Count_table[[#This Row],[Column1]]))</f>
        <v>R182</v>
      </c>
      <c r="F344" s="1" t="str">
        <f>INDEX(Sheet1!A:D,MATCH(Count_table[[#This Row],[Make]],Sheet1!D:D,0),1)</f>
        <v>Cessna</v>
      </c>
      <c r="G344" s="1" t="str">
        <f ca="1">IF(OR(Count_table[[#This Row],[STC Number]]&lt;&gt;OFFSET(Count_table[[#This Row],[STC Number]],-1,0),Count_table[[#This Row],[Fixed Make]]&lt;&gt;OFFSET(Count_table[[#This Row],[Fixed Make]],-1,0)),Count_table[[#This Row],[Fixed Make]],"")</f>
        <v/>
      </c>
      <c r="H344" s="1" t="str">
        <f ca="1">IF(LEN(Count_table[[#This Row],[First]])=0,OFFSET(Count_table[[#This Row],[Range]],-1,0),"E"&amp;ROW(Count_table[[#This Row],[First]])&amp;":E"&amp;COUNTIFS(Count_table[[#All],[STC Number]],Count_table[[#This Row],[STC Number]],Count_table[[#All],[Fixed Make]],Count_table[[#This Row],[First]])+ROW(Count_table[[#This Row],[First]])-1)</f>
        <v>E153:E390</v>
      </c>
      <c r="I344" s="1" t="str">
        <f ca="1">IF(LEN(Count_table[[#This Row],[First]])&lt;&gt;0,Count_table[[#This Row],[First]]&amp;": "&amp;_xlfn.TEXTJOIN(", ",TRUE,INDIRECT(Count_table[[#This Row],[Range]])),"")</f>
        <v/>
      </c>
      <c r="J3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5" spans="1:10" x14ac:dyDescent="0.25">
      <c r="A345" s="1" t="s">
        <v>20</v>
      </c>
      <c r="B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v>
      </c>
      <c r="C345" s="1" t="s">
        <v>753</v>
      </c>
      <c r="D345" s="1" t="str">
        <f>LEFT(Count_table[[#This Row],[Column1]],SEARCH("\",Count_table[[#This Row],[Column1]])-1)</f>
        <v>Cessna Aircraft Company</v>
      </c>
      <c r="E345" s="1" t="str">
        <f>RIGHT(Count_table[[#This Row],[Column1]],LEN(Count_table[[#This Row],[Column1]])-SEARCH("\",Count_table[[#This Row],[Column1]]))</f>
        <v>T182</v>
      </c>
      <c r="F345" s="1" t="str">
        <f>INDEX(Sheet1!A:D,MATCH(Count_table[[#This Row],[Make]],Sheet1!D:D,0),1)</f>
        <v>Cessna</v>
      </c>
      <c r="G345" s="1" t="str">
        <f ca="1">IF(OR(Count_table[[#This Row],[STC Number]]&lt;&gt;OFFSET(Count_table[[#This Row],[STC Number]],-1,0),Count_table[[#This Row],[Fixed Make]]&lt;&gt;OFFSET(Count_table[[#This Row],[Fixed Make]],-1,0)),Count_table[[#This Row],[Fixed Make]],"")</f>
        <v/>
      </c>
      <c r="H345" s="1" t="str">
        <f ca="1">IF(LEN(Count_table[[#This Row],[First]])=0,OFFSET(Count_table[[#This Row],[Range]],-1,0),"E"&amp;ROW(Count_table[[#This Row],[First]])&amp;":E"&amp;COUNTIFS(Count_table[[#All],[STC Number]],Count_table[[#This Row],[STC Number]],Count_table[[#All],[Fixed Make]],Count_table[[#This Row],[First]])+ROW(Count_table[[#This Row],[First]])-1)</f>
        <v>E153:E390</v>
      </c>
      <c r="I345" s="1" t="str">
        <f ca="1">IF(LEN(Count_table[[#This Row],[First]])&lt;&gt;0,Count_table[[#This Row],[First]]&amp;": "&amp;_xlfn.TEXTJOIN(", ",TRUE,INDIRECT(Count_table[[#This Row],[Range]])),"")</f>
        <v/>
      </c>
      <c r="J3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6" spans="1:10" x14ac:dyDescent="0.25">
      <c r="A346" s="1" t="s">
        <v>20</v>
      </c>
      <c r="B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Company\T182T</v>
      </c>
      <c r="C346" s="1" t="s">
        <v>754</v>
      </c>
      <c r="D346" s="1" t="str">
        <f>LEFT(Count_table[[#This Row],[Column1]],SEARCH("\",Count_table[[#This Row],[Column1]])-1)</f>
        <v>Cessna Aircraft Company</v>
      </c>
      <c r="E346" s="1" t="str">
        <f>RIGHT(Count_table[[#This Row],[Column1]],LEN(Count_table[[#This Row],[Column1]])-SEARCH("\",Count_table[[#This Row],[Column1]]))</f>
        <v>T182T</v>
      </c>
      <c r="F346" s="1" t="str">
        <f>INDEX(Sheet1!A:D,MATCH(Count_table[[#This Row],[Make]],Sheet1!D:D,0),1)</f>
        <v>Cessna</v>
      </c>
      <c r="G346" s="1" t="str">
        <f ca="1">IF(OR(Count_table[[#This Row],[STC Number]]&lt;&gt;OFFSET(Count_table[[#This Row],[STC Number]],-1,0),Count_table[[#This Row],[Fixed Make]]&lt;&gt;OFFSET(Count_table[[#This Row],[Fixed Make]],-1,0)),Count_table[[#This Row],[Fixed Make]],"")</f>
        <v/>
      </c>
      <c r="H346" s="1" t="str">
        <f ca="1">IF(LEN(Count_table[[#This Row],[First]])=0,OFFSET(Count_table[[#This Row],[Range]],-1,0),"E"&amp;ROW(Count_table[[#This Row],[First]])&amp;":E"&amp;COUNTIFS(Count_table[[#All],[STC Number]],Count_table[[#This Row],[STC Number]],Count_table[[#All],[Fixed Make]],Count_table[[#This Row],[First]])+ROW(Count_table[[#This Row],[First]])-1)</f>
        <v>E153:E390</v>
      </c>
      <c r="I346" s="1" t="str">
        <f ca="1">IF(LEN(Count_table[[#This Row],[First]])&lt;&gt;0,Count_table[[#This Row],[First]]&amp;": "&amp;_xlfn.TEXTJOIN(", ",TRUE,INDIRECT(Count_table[[#This Row],[Range]])),"")</f>
        <v/>
      </c>
      <c r="J3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7" spans="1:10" x14ac:dyDescent="0.25">
      <c r="A347" s="1" t="s">
        <v>20</v>
      </c>
      <c r="B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Company\T206H</v>
      </c>
      <c r="C347" s="1" t="s">
        <v>755</v>
      </c>
      <c r="D347" s="1" t="str">
        <f>LEFT(Count_table[[#This Row],[Column1]],SEARCH("\",Count_table[[#This Row],[Column1]])-1)</f>
        <v>Cessna Aircraft Company</v>
      </c>
      <c r="E347" s="1" t="str">
        <f>RIGHT(Count_table[[#This Row],[Column1]],LEN(Count_table[[#This Row],[Column1]])-SEARCH("\",Count_table[[#This Row],[Column1]]))</f>
        <v>T206H</v>
      </c>
      <c r="F347" s="1" t="str">
        <f>INDEX(Sheet1!A:D,MATCH(Count_table[[#This Row],[Make]],Sheet1!D:D,0),1)</f>
        <v>Cessna</v>
      </c>
      <c r="G347" s="1" t="str">
        <f ca="1">IF(OR(Count_table[[#This Row],[STC Number]]&lt;&gt;OFFSET(Count_table[[#This Row],[STC Number]],-1,0),Count_table[[#This Row],[Fixed Make]]&lt;&gt;OFFSET(Count_table[[#This Row],[Fixed Make]],-1,0)),Count_table[[#This Row],[Fixed Make]],"")</f>
        <v/>
      </c>
      <c r="H347" s="1" t="str">
        <f ca="1">IF(LEN(Count_table[[#This Row],[First]])=0,OFFSET(Count_table[[#This Row],[Range]],-1,0),"E"&amp;ROW(Count_table[[#This Row],[First]])&amp;":E"&amp;COUNTIFS(Count_table[[#All],[STC Number]],Count_table[[#This Row],[STC Number]],Count_table[[#All],[Fixed Make]],Count_table[[#This Row],[First]])+ROW(Count_table[[#This Row],[First]])-1)</f>
        <v>E153:E390</v>
      </c>
      <c r="I347" s="1" t="str">
        <f ca="1">IF(LEN(Count_table[[#This Row],[First]])&lt;&gt;0,Count_table[[#This Row],[First]]&amp;": "&amp;_xlfn.TEXTJOIN(", ",TRUE,INDIRECT(Count_table[[#This Row],[Range]])),"")</f>
        <v/>
      </c>
      <c r="J3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8" spans="1:10" x14ac:dyDescent="0.25">
      <c r="A348" s="1" t="s">
        <v>20</v>
      </c>
      <c r="B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v>
      </c>
      <c r="C348" s="1" t="s">
        <v>756</v>
      </c>
      <c r="D348" s="1" t="str">
        <f>LEFT(Count_table[[#This Row],[Column1]],SEARCH("\",Count_table[[#This Row],[Column1]])-1)</f>
        <v>Cessna Aircraft Company</v>
      </c>
      <c r="E348" s="1" t="str">
        <f>RIGHT(Count_table[[#This Row],[Column1]],LEN(Count_table[[#This Row],[Column1]])-SEARCH("\",Count_table[[#This Row],[Column1]]))</f>
        <v>T207</v>
      </c>
      <c r="F348" s="1" t="str">
        <f>INDEX(Sheet1!A:D,MATCH(Count_table[[#This Row],[Make]],Sheet1!D:D,0),1)</f>
        <v>Cessna</v>
      </c>
      <c r="G348" s="1" t="str">
        <f ca="1">IF(OR(Count_table[[#This Row],[STC Number]]&lt;&gt;OFFSET(Count_table[[#This Row],[STC Number]],-1,0),Count_table[[#This Row],[Fixed Make]]&lt;&gt;OFFSET(Count_table[[#This Row],[Fixed Make]],-1,0)),Count_table[[#This Row],[Fixed Make]],"")</f>
        <v/>
      </c>
      <c r="H348" s="1" t="str">
        <f ca="1">IF(LEN(Count_table[[#This Row],[First]])=0,OFFSET(Count_table[[#This Row],[Range]],-1,0),"E"&amp;ROW(Count_table[[#This Row],[First]])&amp;":E"&amp;COUNTIFS(Count_table[[#All],[STC Number]],Count_table[[#This Row],[STC Number]],Count_table[[#All],[Fixed Make]],Count_table[[#This Row],[First]])+ROW(Count_table[[#This Row],[First]])-1)</f>
        <v>E153:E390</v>
      </c>
      <c r="I348" s="1" t="str">
        <f ca="1">IF(LEN(Count_table[[#This Row],[First]])&lt;&gt;0,Count_table[[#This Row],[First]]&amp;": "&amp;_xlfn.TEXTJOIN(", ",TRUE,INDIRECT(Count_table[[#This Row],[Range]])),"")</f>
        <v/>
      </c>
      <c r="J3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49" spans="1:10" x14ac:dyDescent="0.25">
      <c r="A349" s="1" t="s">
        <v>20</v>
      </c>
      <c r="B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Company\T207A</v>
      </c>
      <c r="C349" s="1" t="s">
        <v>757</v>
      </c>
      <c r="D349" s="1" t="str">
        <f>LEFT(Count_table[[#This Row],[Column1]],SEARCH("\",Count_table[[#This Row],[Column1]])-1)</f>
        <v>Cessna Aircraft Company</v>
      </c>
      <c r="E349" s="1" t="str">
        <f>RIGHT(Count_table[[#This Row],[Column1]],LEN(Count_table[[#This Row],[Column1]])-SEARCH("\",Count_table[[#This Row],[Column1]]))</f>
        <v>T207A</v>
      </c>
      <c r="F349" s="1" t="str">
        <f>INDEX(Sheet1!A:D,MATCH(Count_table[[#This Row],[Make]],Sheet1!D:D,0),1)</f>
        <v>Cessna</v>
      </c>
      <c r="G349" s="1" t="str">
        <f ca="1">IF(OR(Count_table[[#This Row],[STC Number]]&lt;&gt;OFFSET(Count_table[[#This Row],[STC Number]],-1,0),Count_table[[#This Row],[Fixed Make]]&lt;&gt;OFFSET(Count_table[[#This Row],[Fixed Make]],-1,0)),Count_table[[#This Row],[Fixed Make]],"")</f>
        <v/>
      </c>
      <c r="H349" s="1" t="str">
        <f ca="1">IF(LEN(Count_table[[#This Row],[First]])=0,OFFSET(Count_table[[#This Row],[Range]],-1,0),"E"&amp;ROW(Count_table[[#This Row],[First]])&amp;":E"&amp;COUNTIFS(Count_table[[#All],[STC Number]],Count_table[[#This Row],[STC Number]],Count_table[[#All],[Fixed Make]],Count_table[[#This Row],[First]])+ROW(Count_table[[#This Row],[First]])-1)</f>
        <v>E153:E390</v>
      </c>
      <c r="I349" s="1" t="str">
        <f ca="1">IF(LEN(Count_table[[#This Row],[First]])&lt;&gt;0,Count_table[[#This Row],[First]]&amp;": "&amp;_xlfn.TEXTJOIN(", ",TRUE,INDIRECT(Count_table[[#This Row],[Range]])),"")</f>
        <v/>
      </c>
      <c r="J3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0" spans="1:10" x14ac:dyDescent="0.25">
      <c r="A350" s="1" t="s">
        <v>20</v>
      </c>
      <c r="B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Company\T210F</v>
      </c>
      <c r="C350" s="1" t="s">
        <v>758</v>
      </c>
      <c r="D350" s="1" t="str">
        <f>LEFT(Count_table[[#This Row],[Column1]],SEARCH("\",Count_table[[#This Row],[Column1]])-1)</f>
        <v>Cessna Aircraft Company</v>
      </c>
      <c r="E350" s="1" t="str">
        <f>RIGHT(Count_table[[#This Row],[Column1]],LEN(Count_table[[#This Row],[Column1]])-SEARCH("\",Count_table[[#This Row],[Column1]]))</f>
        <v>T210F</v>
      </c>
      <c r="F350" s="1" t="str">
        <f>INDEX(Sheet1!A:D,MATCH(Count_table[[#This Row],[Make]],Sheet1!D:D,0),1)</f>
        <v>Cessna</v>
      </c>
      <c r="G350" s="1" t="str">
        <f ca="1">IF(OR(Count_table[[#This Row],[STC Number]]&lt;&gt;OFFSET(Count_table[[#This Row],[STC Number]],-1,0),Count_table[[#This Row],[Fixed Make]]&lt;&gt;OFFSET(Count_table[[#This Row],[Fixed Make]],-1,0)),Count_table[[#This Row],[Fixed Make]],"")</f>
        <v/>
      </c>
      <c r="H350" s="1" t="str">
        <f ca="1">IF(LEN(Count_table[[#This Row],[First]])=0,OFFSET(Count_table[[#This Row],[Range]],-1,0),"E"&amp;ROW(Count_table[[#This Row],[First]])&amp;":E"&amp;COUNTIFS(Count_table[[#All],[STC Number]],Count_table[[#This Row],[STC Number]],Count_table[[#All],[Fixed Make]],Count_table[[#This Row],[First]])+ROW(Count_table[[#This Row],[First]])-1)</f>
        <v>E153:E390</v>
      </c>
      <c r="I350" s="1" t="str">
        <f ca="1">IF(LEN(Count_table[[#This Row],[First]])&lt;&gt;0,Count_table[[#This Row],[First]]&amp;": "&amp;_xlfn.TEXTJOIN(", ",TRUE,INDIRECT(Count_table[[#This Row],[Range]])),"")</f>
        <v/>
      </c>
      <c r="J3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1" spans="1:10" x14ac:dyDescent="0.25">
      <c r="A351" s="1" t="s">
        <v>20</v>
      </c>
      <c r="B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Company\T210G</v>
      </c>
      <c r="C351" s="1" t="s">
        <v>759</v>
      </c>
      <c r="D351" s="1" t="str">
        <f>LEFT(Count_table[[#This Row],[Column1]],SEARCH("\",Count_table[[#This Row],[Column1]])-1)</f>
        <v>Cessna Aircraft Company</v>
      </c>
      <c r="E351" s="1" t="str">
        <f>RIGHT(Count_table[[#This Row],[Column1]],LEN(Count_table[[#This Row],[Column1]])-SEARCH("\",Count_table[[#This Row],[Column1]]))</f>
        <v>T210G</v>
      </c>
      <c r="F351" s="1" t="str">
        <f>INDEX(Sheet1!A:D,MATCH(Count_table[[#This Row],[Make]],Sheet1!D:D,0),1)</f>
        <v>Cessna</v>
      </c>
      <c r="G351" s="1" t="str">
        <f ca="1">IF(OR(Count_table[[#This Row],[STC Number]]&lt;&gt;OFFSET(Count_table[[#This Row],[STC Number]],-1,0),Count_table[[#This Row],[Fixed Make]]&lt;&gt;OFFSET(Count_table[[#This Row],[Fixed Make]],-1,0)),Count_table[[#This Row],[Fixed Make]],"")</f>
        <v/>
      </c>
      <c r="H351" s="1" t="str">
        <f ca="1">IF(LEN(Count_table[[#This Row],[First]])=0,OFFSET(Count_table[[#This Row],[Range]],-1,0),"E"&amp;ROW(Count_table[[#This Row],[First]])&amp;":E"&amp;COUNTIFS(Count_table[[#All],[STC Number]],Count_table[[#This Row],[STC Number]],Count_table[[#All],[Fixed Make]],Count_table[[#This Row],[First]])+ROW(Count_table[[#This Row],[First]])-1)</f>
        <v>E153:E390</v>
      </c>
      <c r="I351" s="1" t="str">
        <f ca="1">IF(LEN(Count_table[[#This Row],[First]])&lt;&gt;0,Count_table[[#This Row],[First]]&amp;": "&amp;_xlfn.TEXTJOIN(", ",TRUE,INDIRECT(Count_table[[#This Row],[Range]])),"")</f>
        <v/>
      </c>
      <c r="J3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2" spans="1:10" x14ac:dyDescent="0.25">
      <c r="A352" s="1" t="s">
        <v>20</v>
      </c>
      <c r="B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Company\T210H</v>
      </c>
      <c r="C352" s="1" t="s">
        <v>760</v>
      </c>
      <c r="D352" s="1" t="str">
        <f>LEFT(Count_table[[#This Row],[Column1]],SEARCH("\",Count_table[[#This Row],[Column1]])-1)</f>
        <v>Cessna Aircraft Company</v>
      </c>
      <c r="E352" s="1" t="str">
        <f>RIGHT(Count_table[[#This Row],[Column1]],LEN(Count_table[[#This Row],[Column1]])-SEARCH("\",Count_table[[#This Row],[Column1]]))</f>
        <v>T210H</v>
      </c>
      <c r="F352" s="1" t="str">
        <f>INDEX(Sheet1!A:D,MATCH(Count_table[[#This Row],[Make]],Sheet1!D:D,0),1)</f>
        <v>Cessna</v>
      </c>
      <c r="G352" s="1" t="str">
        <f ca="1">IF(OR(Count_table[[#This Row],[STC Number]]&lt;&gt;OFFSET(Count_table[[#This Row],[STC Number]],-1,0),Count_table[[#This Row],[Fixed Make]]&lt;&gt;OFFSET(Count_table[[#This Row],[Fixed Make]],-1,0)),Count_table[[#This Row],[Fixed Make]],"")</f>
        <v/>
      </c>
      <c r="H352" s="1" t="str">
        <f ca="1">IF(LEN(Count_table[[#This Row],[First]])=0,OFFSET(Count_table[[#This Row],[Range]],-1,0),"E"&amp;ROW(Count_table[[#This Row],[First]])&amp;":E"&amp;COUNTIFS(Count_table[[#All],[STC Number]],Count_table[[#This Row],[STC Number]],Count_table[[#All],[Fixed Make]],Count_table[[#This Row],[First]])+ROW(Count_table[[#This Row],[First]])-1)</f>
        <v>E153:E390</v>
      </c>
      <c r="I352" s="1" t="str">
        <f ca="1">IF(LEN(Count_table[[#This Row],[First]])&lt;&gt;0,Count_table[[#This Row],[First]]&amp;": "&amp;_xlfn.TEXTJOIN(", ",TRUE,INDIRECT(Count_table[[#This Row],[Range]])),"")</f>
        <v/>
      </c>
      <c r="J3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3" spans="1:10" x14ac:dyDescent="0.25">
      <c r="A353" s="1" t="s">
        <v>20</v>
      </c>
      <c r="B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Company\T210J</v>
      </c>
      <c r="C353" s="1" t="s">
        <v>761</v>
      </c>
      <c r="D353" s="1" t="str">
        <f>LEFT(Count_table[[#This Row],[Column1]],SEARCH("\",Count_table[[#This Row],[Column1]])-1)</f>
        <v>Cessna Aircraft Company</v>
      </c>
      <c r="E353" s="1" t="str">
        <f>RIGHT(Count_table[[#This Row],[Column1]],LEN(Count_table[[#This Row],[Column1]])-SEARCH("\",Count_table[[#This Row],[Column1]]))</f>
        <v>T210J</v>
      </c>
      <c r="F353" s="1" t="str">
        <f>INDEX(Sheet1!A:D,MATCH(Count_table[[#This Row],[Make]],Sheet1!D:D,0),1)</f>
        <v>Cessna</v>
      </c>
      <c r="G353" s="1" t="str">
        <f ca="1">IF(OR(Count_table[[#This Row],[STC Number]]&lt;&gt;OFFSET(Count_table[[#This Row],[STC Number]],-1,0),Count_table[[#This Row],[Fixed Make]]&lt;&gt;OFFSET(Count_table[[#This Row],[Fixed Make]],-1,0)),Count_table[[#This Row],[Fixed Make]],"")</f>
        <v/>
      </c>
      <c r="H353" s="1" t="str">
        <f ca="1">IF(LEN(Count_table[[#This Row],[First]])=0,OFFSET(Count_table[[#This Row],[Range]],-1,0),"E"&amp;ROW(Count_table[[#This Row],[First]])&amp;":E"&amp;COUNTIFS(Count_table[[#All],[STC Number]],Count_table[[#This Row],[STC Number]],Count_table[[#All],[Fixed Make]],Count_table[[#This Row],[First]])+ROW(Count_table[[#This Row],[First]])-1)</f>
        <v>E153:E390</v>
      </c>
      <c r="I353" s="1" t="str">
        <f ca="1">IF(LEN(Count_table[[#This Row],[First]])&lt;&gt;0,Count_table[[#This Row],[First]]&amp;": "&amp;_xlfn.TEXTJOIN(", ",TRUE,INDIRECT(Count_table[[#This Row],[Range]])),"")</f>
        <v/>
      </c>
      <c r="J3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4" spans="1:10" x14ac:dyDescent="0.25">
      <c r="A354" s="1" t="s">
        <v>20</v>
      </c>
      <c r="B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Company\T210L</v>
      </c>
      <c r="C354" s="1" t="s">
        <v>762</v>
      </c>
      <c r="D354" s="1" t="str">
        <f>LEFT(Count_table[[#This Row],[Column1]],SEARCH("\",Count_table[[#This Row],[Column1]])-1)</f>
        <v>Cessna Aircraft Company</v>
      </c>
      <c r="E354" s="1" t="str">
        <f>RIGHT(Count_table[[#This Row],[Column1]],LEN(Count_table[[#This Row],[Column1]])-SEARCH("\",Count_table[[#This Row],[Column1]]))</f>
        <v>T210L</v>
      </c>
      <c r="F354" s="1" t="str">
        <f>INDEX(Sheet1!A:D,MATCH(Count_table[[#This Row],[Make]],Sheet1!D:D,0),1)</f>
        <v>Cessna</v>
      </c>
      <c r="G354" s="1" t="str">
        <f ca="1">IF(OR(Count_table[[#This Row],[STC Number]]&lt;&gt;OFFSET(Count_table[[#This Row],[STC Number]],-1,0),Count_table[[#This Row],[Fixed Make]]&lt;&gt;OFFSET(Count_table[[#This Row],[Fixed Make]],-1,0)),Count_table[[#This Row],[Fixed Make]],"")</f>
        <v/>
      </c>
      <c r="H354" s="1" t="str">
        <f ca="1">IF(LEN(Count_table[[#This Row],[First]])=0,OFFSET(Count_table[[#This Row],[Range]],-1,0),"E"&amp;ROW(Count_table[[#This Row],[First]])&amp;":E"&amp;COUNTIFS(Count_table[[#All],[STC Number]],Count_table[[#This Row],[STC Number]],Count_table[[#All],[Fixed Make]],Count_table[[#This Row],[First]])+ROW(Count_table[[#This Row],[First]])-1)</f>
        <v>E153:E390</v>
      </c>
      <c r="I354" s="1" t="str">
        <f ca="1">IF(LEN(Count_table[[#This Row],[First]])&lt;&gt;0,Count_table[[#This Row],[First]]&amp;": "&amp;_xlfn.TEXTJOIN(", ",TRUE,INDIRECT(Count_table[[#This Row],[Range]])),"")</f>
        <v/>
      </c>
      <c r="J3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5" spans="1:10" x14ac:dyDescent="0.25">
      <c r="A355" s="1" t="s">
        <v>20</v>
      </c>
      <c r="B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Company\T210M</v>
      </c>
      <c r="C355" s="1" t="s">
        <v>763</v>
      </c>
      <c r="D355" s="1" t="str">
        <f>LEFT(Count_table[[#This Row],[Column1]],SEARCH("\",Count_table[[#This Row],[Column1]])-1)</f>
        <v>Cessna Aircraft Company</v>
      </c>
      <c r="E355" s="1" t="str">
        <f>RIGHT(Count_table[[#This Row],[Column1]],LEN(Count_table[[#This Row],[Column1]])-SEARCH("\",Count_table[[#This Row],[Column1]]))</f>
        <v>T210M</v>
      </c>
      <c r="F355" s="1" t="str">
        <f>INDEX(Sheet1!A:D,MATCH(Count_table[[#This Row],[Make]],Sheet1!D:D,0),1)</f>
        <v>Cessna</v>
      </c>
      <c r="G355" s="1" t="str">
        <f ca="1">IF(OR(Count_table[[#This Row],[STC Number]]&lt;&gt;OFFSET(Count_table[[#This Row],[STC Number]],-1,0),Count_table[[#This Row],[Fixed Make]]&lt;&gt;OFFSET(Count_table[[#This Row],[Fixed Make]],-1,0)),Count_table[[#This Row],[Fixed Make]],"")</f>
        <v/>
      </c>
      <c r="H355" s="1" t="str">
        <f ca="1">IF(LEN(Count_table[[#This Row],[First]])=0,OFFSET(Count_table[[#This Row],[Range]],-1,0),"E"&amp;ROW(Count_table[[#This Row],[First]])&amp;":E"&amp;COUNTIFS(Count_table[[#All],[STC Number]],Count_table[[#This Row],[STC Number]],Count_table[[#All],[Fixed Make]],Count_table[[#This Row],[First]])+ROW(Count_table[[#This Row],[First]])-1)</f>
        <v>E153:E390</v>
      </c>
      <c r="I355" s="1" t="str">
        <f ca="1">IF(LEN(Count_table[[#This Row],[First]])&lt;&gt;0,Count_table[[#This Row],[First]]&amp;": "&amp;_xlfn.TEXTJOIN(", ",TRUE,INDIRECT(Count_table[[#This Row],[Range]])),"")</f>
        <v/>
      </c>
      <c r="J3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6" spans="1:10" x14ac:dyDescent="0.25">
      <c r="A356" s="1" t="s">
        <v>20</v>
      </c>
      <c r="B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Company\T210N</v>
      </c>
      <c r="C356" s="1" t="s">
        <v>764</v>
      </c>
      <c r="D356" s="1" t="str">
        <f>LEFT(Count_table[[#This Row],[Column1]],SEARCH("\",Count_table[[#This Row],[Column1]])-1)</f>
        <v>Cessna Aircraft Company</v>
      </c>
      <c r="E356" s="1" t="str">
        <f>RIGHT(Count_table[[#This Row],[Column1]],LEN(Count_table[[#This Row],[Column1]])-SEARCH("\",Count_table[[#This Row],[Column1]]))</f>
        <v>T210N</v>
      </c>
      <c r="F356" s="1" t="str">
        <f>INDEX(Sheet1!A:D,MATCH(Count_table[[#This Row],[Make]],Sheet1!D:D,0),1)</f>
        <v>Cessna</v>
      </c>
      <c r="G356" s="1" t="str">
        <f ca="1">IF(OR(Count_table[[#This Row],[STC Number]]&lt;&gt;OFFSET(Count_table[[#This Row],[STC Number]],-1,0),Count_table[[#This Row],[Fixed Make]]&lt;&gt;OFFSET(Count_table[[#This Row],[Fixed Make]],-1,0)),Count_table[[#This Row],[Fixed Make]],"")</f>
        <v/>
      </c>
      <c r="H356" s="1" t="str">
        <f ca="1">IF(LEN(Count_table[[#This Row],[First]])=0,OFFSET(Count_table[[#This Row],[Range]],-1,0),"E"&amp;ROW(Count_table[[#This Row],[First]])&amp;":E"&amp;COUNTIFS(Count_table[[#All],[STC Number]],Count_table[[#This Row],[STC Number]],Count_table[[#All],[Fixed Make]],Count_table[[#This Row],[First]])+ROW(Count_table[[#This Row],[First]])-1)</f>
        <v>E153:E390</v>
      </c>
      <c r="I356" s="1" t="str">
        <f ca="1">IF(LEN(Count_table[[#This Row],[First]])&lt;&gt;0,Count_table[[#This Row],[First]]&amp;": "&amp;_xlfn.TEXTJOIN(", ",TRUE,INDIRECT(Count_table[[#This Row],[Range]])),"")</f>
        <v/>
      </c>
      <c r="J3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7" spans="1:10" x14ac:dyDescent="0.25">
      <c r="A357" s="1" t="s">
        <v>20</v>
      </c>
      <c r="B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Company\T210R</v>
      </c>
      <c r="C357" s="1" t="s">
        <v>765</v>
      </c>
      <c r="D357" s="1" t="str">
        <f>LEFT(Count_table[[#This Row],[Column1]],SEARCH("\",Count_table[[#This Row],[Column1]])-1)</f>
        <v>Cessna Aircraft Company</v>
      </c>
      <c r="E357" s="1" t="str">
        <f>RIGHT(Count_table[[#This Row],[Column1]],LEN(Count_table[[#This Row],[Column1]])-SEARCH("\",Count_table[[#This Row],[Column1]]))</f>
        <v>T210R</v>
      </c>
      <c r="F357" s="1" t="str">
        <f>INDEX(Sheet1!A:D,MATCH(Count_table[[#This Row],[Make]],Sheet1!D:D,0),1)</f>
        <v>Cessna</v>
      </c>
      <c r="G357" s="1" t="str">
        <f ca="1">IF(OR(Count_table[[#This Row],[STC Number]]&lt;&gt;OFFSET(Count_table[[#This Row],[STC Number]],-1,0),Count_table[[#This Row],[Fixed Make]]&lt;&gt;OFFSET(Count_table[[#This Row],[Fixed Make]],-1,0)),Count_table[[#This Row],[Fixed Make]],"")</f>
        <v/>
      </c>
      <c r="H357" s="1" t="str">
        <f ca="1">IF(LEN(Count_table[[#This Row],[First]])=0,OFFSET(Count_table[[#This Row],[Range]],-1,0),"E"&amp;ROW(Count_table[[#This Row],[First]])&amp;":E"&amp;COUNTIFS(Count_table[[#All],[STC Number]],Count_table[[#This Row],[STC Number]],Count_table[[#All],[Fixed Make]],Count_table[[#This Row],[First]])+ROW(Count_table[[#This Row],[First]])-1)</f>
        <v>E153:E390</v>
      </c>
      <c r="I357" s="1" t="str">
        <f ca="1">IF(LEN(Count_table[[#This Row],[First]])&lt;&gt;0,Count_table[[#This Row],[First]]&amp;": "&amp;_xlfn.TEXTJOIN(", ",TRUE,INDIRECT(Count_table[[#This Row],[Range]])),"")</f>
        <v/>
      </c>
      <c r="J3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8" spans="1:10" x14ac:dyDescent="0.25">
      <c r="A358" s="1" t="s">
        <v>20</v>
      </c>
      <c r="B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Company\T303</v>
      </c>
      <c r="C358" s="1" t="s">
        <v>766</v>
      </c>
      <c r="D358" s="1" t="str">
        <f>LEFT(Count_table[[#This Row],[Column1]],SEARCH("\",Count_table[[#This Row],[Column1]])-1)</f>
        <v>Cessna Aircraft Company</v>
      </c>
      <c r="E358" s="1" t="str">
        <f>RIGHT(Count_table[[#This Row],[Column1]],LEN(Count_table[[#This Row],[Column1]])-SEARCH("\",Count_table[[#This Row],[Column1]]))</f>
        <v>T303</v>
      </c>
      <c r="F358" s="1" t="str">
        <f>INDEX(Sheet1!A:D,MATCH(Count_table[[#This Row],[Make]],Sheet1!D:D,0),1)</f>
        <v>Cessna</v>
      </c>
      <c r="G358" s="1" t="str">
        <f ca="1">IF(OR(Count_table[[#This Row],[STC Number]]&lt;&gt;OFFSET(Count_table[[#This Row],[STC Number]],-1,0),Count_table[[#This Row],[Fixed Make]]&lt;&gt;OFFSET(Count_table[[#This Row],[Fixed Make]],-1,0)),Count_table[[#This Row],[Fixed Make]],"")</f>
        <v/>
      </c>
      <c r="H358" s="1" t="str">
        <f ca="1">IF(LEN(Count_table[[#This Row],[First]])=0,OFFSET(Count_table[[#This Row],[Range]],-1,0),"E"&amp;ROW(Count_table[[#This Row],[First]])&amp;":E"&amp;COUNTIFS(Count_table[[#All],[STC Number]],Count_table[[#This Row],[STC Number]],Count_table[[#All],[Fixed Make]],Count_table[[#This Row],[First]])+ROW(Count_table[[#This Row],[First]])-1)</f>
        <v>E153:E390</v>
      </c>
      <c r="I358" s="1" t="str">
        <f ca="1">IF(LEN(Count_table[[#This Row],[First]])&lt;&gt;0,Count_table[[#This Row],[First]]&amp;": "&amp;_xlfn.TEXTJOIN(", ",TRUE,INDIRECT(Count_table[[#This Row],[Range]])),"")</f>
        <v/>
      </c>
      <c r="J3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59" spans="1:10" x14ac:dyDescent="0.25">
      <c r="A359" s="1" t="s">
        <v>20</v>
      </c>
      <c r="B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Company\T310P</v>
      </c>
      <c r="C359" s="1" t="s">
        <v>767</v>
      </c>
      <c r="D359" s="1" t="str">
        <f>LEFT(Count_table[[#This Row],[Column1]],SEARCH("\",Count_table[[#This Row],[Column1]])-1)</f>
        <v>Cessna Aircraft Company</v>
      </c>
      <c r="E359" s="1" t="str">
        <f>RIGHT(Count_table[[#This Row],[Column1]],LEN(Count_table[[#This Row],[Column1]])-SEARCH("\",Count_table[[#This Row],[Column1]]))</f>
        <v>T310P</v>
      </c>
      <c r="F359" s="1" t="str">
        <f>INDEX(Sheet1!A:D,MATCH(Count_table[[#This Row],[Make]],Sheet1!D:D,0),1)</f>
        <v>Cessna</v>
      </c>
      <c r="G359" s="1" t="str">
        <f ca="1">IF(OR(Count_table[[#This Row],[STC Number]]&lt;&gt;OFFSET(Count_table[[#This Row],[STC Number]],-1,0),Count_table[[#This Row],[Fixed Make]]&lt;&gt;OFFSET(Count_table[[#This Row],[Fixed Make]],-1,0)),Count_table[[#This Row],[Fixed Make]],"")</f>
        <v/>
      </c>
      <c r="H359" s="1" t="str">
        <f ca="1">IF(LEN(Count_table[[#This Row],[First]])=0,OFFSET(Count_table[[#This Row],[Range]],-1,0),"E"&amp;ROW(Count_table[[#This Row],[First]])&amp;":E"&amp;COUNTIFS(Count_table[[#All],[STC Number]],Count_table[[#This Row],[STC Number]],Count_table[[#All],[Fixed Make]],Count_table[[#This Row],[First]])+ROW(Count_table[[#This Row],[First]])-1)</f>
        <v>E153:E390</v>
      </c>
      <c r="I359" s="1" t="str">
        <f ca="1">IF(LEN(Count_table[[#This Row],[First]])&lt;&gt;0,Count_table[[#This Row],[First]]&amp;": "&amp;_xlfn.TEXTJOIN(", ",TRUE,INDIRECT(Count_table[[#This Row],[Range]])),"")</f>
        <v/>
      </c>
      <c r="J3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0" spans="1:10" x14ac:dyDescent="0.25">
      <c r="A360" s="1" t="s">
        <v>20</v>
      </c>
      <c r="B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Company\T310Q</v>
      </c>
      <c r="C360" s="1" t="s">
        <v>768</v>
      </c>
      <c r="D360" s="1" t="str">
        <f>LEFT(Count_table[[#This Row],[Column1]],SEARCH("\",Count_table[[#This Row],[Column1]])-1)</f>
        <v>Cessna Aircraft Company</v>
      </c>
      <c r="E360" s="1" t="str">
        <f>RIGHT(Count_table[[#This Row],[Column1]],LEN(Count_table[[#This Row],[Column1]])-SEARCH("\",Count_table[[#This Row],[Column1]]))</f>
        <v>T310Q</v>
      </c>
      <c r="F360" s="1" t="str">
        <f>INDEX(Sheet1!A:D,MATCH(Count_table[[#This Row],[Make]],Sheet1!D:D,0),1)</f>
        <v>Cessna</v>
      </c>
      <c r="G360" s="1" t="str">
        <f ca="1">IF(OR(Count_table[[#This Row],[STC Number]]&lt;&gt;OFFSET(Count_table[[#This Row],[STC Number]],-1,0),Count_table[[#This Row],[Fixed Make]]&lt;&gt;OFFSET(Count_table[[#This Row],[Fixed Make]],-1,0)),Count_table[[#This Row],[Fixed Make]],"")</f>
        <v/>
      </c>
      <c r="H360" s="1" t="str">
        <f ca="1">IF(LEN(Count_table[[#This Row],[First]])=0,OFFSET(Count_table[[#This Row],[Range]],-1,0),"E"&amp;ROW(Count_table[[#This Row],[First]])&amp;":E"&amp;COUNTIFS(Count_table[[#All],[STC Number]],Count_table[[#This Row],[STC Number]],Count_table[[#All],[Fixed Make]],Count_table[[#This Row],[First]])+ROW(Count_table[[#This Row],[First]])-1)</f>
        <v>E153:E390</v>
      </c>
      <c r="I360" s="1" t="str">
        <f ca="1">IF(LEN(Count_table[[#This Row],[First]])&lt;&gt;0,Count_table[[#This Row],[First]]&amp;": "&amp;_xlfn.TEXTJOIN(", ",TRUE,INDIRECT(Count_table[[#This Row],[Range]])),"")</f>
        <v/>
      </c>
      <c r="J3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1" spans="1:10" x14ac:dyDescent="0.25">
      <c r="A361" s="1" t="s">
        <v>20</v>
      </c>
      <c r="B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Company\T310R</v>
      </c>
      <c r="C361" s="1" t="s">
        <v>769</v>
      </c>
      <c r="D361" s="1" t="str">
        <f>LEFT(Count_table[[#This Row],[Column1]],SEARCH("\",Count_table[[#This Row],[Column1]])-1)</f>
        <v>Cessna Aircraft Company</v>
      </c>
      <c r="E361" s="1" t="str">
        <f>RIGHT(Count_table[[#This Row],[Column1]],LEN(Count_table[[#This Row],[Column1]])-SEARCH("\",Count_table[[#This Row],[Column1]]))</f>
        <v>T310R</v>
      </c>
      <c r="F361" s="1" t="str">
        <f>INDEX(Sheet1!A:D,MATCH(Count_table[[#This Row],[Make]],Sheet1!D:D,0),1)</f>
        <v>Cessna</v>
      </c>
      <c r="G361" s="1" t="str">
        <f ca="1">IF(OR(Count_table[[#This Row],[STC Number]]&lt;&gt;OFFSET(Count_table[[#This Row],[STC Number]],-1,0),Count_table[[#This Row],[Fixed Make]]&lt;&gt;OFFSET(Count_table[[#This Row],[Fixed Make]],-1,0)),Count_table[[#This Row],[Fixed Make]],"")</f>
        <v/>
      </c>
      <c r="H361" s="1" t="str">
        <f ca="1">IF(LEN(Count_table[[#This Row],[First]])=0,OFFSET(Count_table[[#This Row],[Range]],-1,0),"E"&amp;ROW(Count_table[[#This Row],[First]])&amp;":E"&amp;COUNTIFS(Count_table[[#All],[STC Number]],Count_table[[#This Row],[STC Number]],Count_table[[#All],[Fixed Make]],Count_table[[#This Row],[First]])+ROW(Count_table[[#This Row],[First]])-1)</f>
        <v>E153:E390</v>
      </c>
      <c r="I361" s="1" t="str">
        <f ca="1">IF(LEN(Count_table[[#This Row],[First]])&lt;&gt;0,Count_table[[#This Row],[First]]&amp;": "&amp;_xlfn.TEXTJOIN(", ",TRUE,INDIRECT(Count_table[[#This Row],[Range]])),"")</f>
        <v/>
      </c>
      <c r="J3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2" spans="1:10" x14ac:dyDescent="0.25">
      <c r="A362" s="1" t="s">
        <v>20</v>
      </c>
      <c r="B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Company\T337B</v>
      </c>
      <c r="C362" s="1" t="s">
        <v>770</v>
      </c>
      <c r="D362" s="1" t="str">
        <f>LEFT(Count_table[[#This Row],[Column1]],SEARCH("\",Count_table[[#This Row],[Column1]])-1)</f>
        <v>Cessna Aircraft Company</v>
      </c>
      <c r="E362" s="1" t="str">
        <f>RIGHT(Count_table[[#This Row],[Column1]],LEN(Count_table[[#This Row],[Column1]])-SEARCH("\",Count_table[[#This Row],[Column1]]))</f>
        <v>T337B</v>
      </c>
      <c r="F362" s="1" t="str">
        <f>INDEX(Sheet1!A:D,MATCH(Count_table[[#This Row],[Make]],Sheet1!D:D,0),1)</f>
        <v>Cessna</v>
      </c>
      <c r="G362" s="1" t="str">
        <f ca="1">IF(OR(Count_table[[#This Row],[STC Number]]&lt;&gt;OFFSET(Count_table[[#This Row],[STC Number]],-1,0),Count_table[[#This Row],[Fixed Make]]&lt;&gt;OFFSET(Count_table[[#This Row],[Fixed Make]],-1,0)),Count_table[[#This Row],[Fixed Make]],"")</f>
        <v/>
      </c>
      <c r="H362" s="1" t="str">
        <f ca="1">IF(LEN(Count_table[[#This Row],[First]])=0,OFFSET(Count_table[[#This Row],[Range]],-1,0),"E"&amp;ROW(Count_table[[#This Row],[First]])&amp;":E"&amp;COUNTIFS(Count_table[[#All],[STC Number]],Count_table[[#This Row],[STC Number]],Count_table[[#All],[Fixed Make]],Count_table[[#This Row],[First]])+ROW(Count_table[[#This Row],[First]])-1)</f>
        <v>E153:E390</v>
      </c>
      <c r="I362" s="1" t="str">
        <f ca="1">IF(LEN(Count_table[[#This Row],[First]])&lt;&gt;0,Count_table[[#This Row],[First]]&amp;": "&amp;_xlfn.TEXTJOIN(", ",TRUE,INDIRECT(Count_table[[#This Row],[Range]])),"")</f>
        <v/>
      </c>
      <c r="J3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3" spans="1:10" x14ac:dyDescent="0.25">
      <c r="A363" s="1" t="s">
        <v>20</v>
      </c>
      <c r="B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Company\T337C</v>
      </c>
      <c r="C363" s="1" t="s">
        <v>771</v>
      </c>
      <c r="D363" s="1" t="str">
        <f>LEFT(Count_table[[#This Row],[Column1]],SEARCH("\",Count_table[[#This Row],[Column1]])-1)</f>
        <v>Cessna Aircraft Company</v>
      </c>
      <c r="E363" s="1" t="str">
        <f>RIGHT(Count_table[[#This Row],[Column1]],LEN(Count_table[[#This Row],[Column1]])-SEARCH("\",Count_table[[#This Row],[Column1]]))</f>
        <v>T337C</v>
      </c>
      <c r="F363" s="1" t="str">
        <f>INDEX(Sheet1!A:D,MATCH(Count_table[[#This Row],[Make]],Sheet1!D:D,0),1)</f>
        <v>Cessna</v>
      </c>
      <c r="G363" s="1" t="str">
        <f ca="1">IF(OR(Count_table[[#This Row],[STC Number]]&lt;&gt;OFFSET(Count_table[[#This Row],[STC Number]],-1,0),Count_table[[#This Row],[Fixed Make]]&lt;&gt;OFFSET(Count_table[[#This Row],[Fixed Make]],-1,0)),Count_table[[#This Row],[Fixed Make]],"")</f>
        <v/>
      </c>
      <c r="H363" s="1" t="str">
        <f ca="1">IF(LEN(Count_table[[#This Row],[First]])=0,OFFSET(Count_table[[#This Row],[Range]],-1,0),"E"&amp;ROW(Count_table[[#This Row],[First]])&amp;":E"&amp;COUNTIFS(Count_table[[#All],[STC Number]],Count_table[[#This Row],[STC Number]],Count_table[[#All],[Fixed Make]],Count_table[[#This Row],[First]])+ROW(Count_table[[#This Row],[First]])-1)</f>
        <v>E153:E390</v>
      </c>
      <c r="I363" s="1" t="str">
        <f ca="1">IF(LEN(Count_table[[#This Row],[First]])&lt;&gt;0,Count_table[[#This Row],[First]]&amp;": "&amp;_xlfn.TEXTJOIN(", ",TRUE,INDIRECT(Count_table[[#This Row],[Range]])),"")</f>
        <v/>
      </c>
      <c r="J3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4" spans="1:10" x14ac:dyDescent="0.25">
      <c r="A364" s="1" t="s">
        <v>20</v>
      </c>
      <c r="B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Company\T337D</v>
      </c>
      <c r="C364" s="1" t="s">
        <v>772</v>
      </c>
      <c r="D364" s="1" t="str">
        <f>LEFT(Count_table[[#This Row],[Column1]],SEARCH("\",Count_table[[#This Row],[Column1]])-1)</f>
        <v>Cessna Aircraft Company</v>
      </c>
      <c r="E364" s="1" t="str">
        <f>RIGHT(Count_table[[#This Row],[Column1]],LEN(Count_table[[#This Row],[Column1]])-SEARCH("\",Count_table[[#This Row],[Column1]]))</f>
        <v>T337D</v>
      </c>
      <c r="F364" s="1" t="str">
        <f>INDEX(Sheet1!A:D,MATCH(Count_table[[#This Row],[Make]],Sheet1!D:D,0),1)</f>
        <v>Cessna</v>
      </c>
      <c r="G364" s="1" t="str">
        <f ca="1">IF(OR(Count_table[[#This Row],[STC Number]]&lt;&gt;OFFSET(Count_table[[#This Row],[STC Number]],-1,0),Count_table[[#This Row],[Fixed Make]]&lt;&gt;OFFSET(Count_table[[#This Row],[Fixed Make]],-1,0)),Count_table[[#This Row],[Fixed Make]],"")</f>
        <v/>
      </c>
      <c r="H364" s="1" t="str">
        <f ca="1">IF(LEN(Count_table[[#This Row],[First]])=0,OFFSET(Count_table[[#This Row],[Range]],-1,0),"E"&amp;ROW(Count_table[[#This Row],[First]])&amp;":E"&amp;COUNTIFS(Count_table[[#All],[STC Number]],Count_table[[#This Row],[STC Number]],Count_table[[#All],[Fixed Make]],Count_table[[#This Row],[First]])+ROW(Count_table[[#This Row],[First]])-1)</f>
        <v>E153:E390</v>
      </c>
      <c r="I364" s="1" t="str">
        <f ca="1">IF(LEN(Count_table[[#This Row],[First]])&lt;&gt;0,Count_table[[#This Row],[First]]&amp;": "&amp;_xlfn.TEXTJOIN(", ",TRUE,INDIRECT(Count_table[[#This Row],[Range]])),"")</f>
        <v/>
      </c>
      <c r="J3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5" spans="1:10" x14ac:dyDescent="0.25">
      <c r="A365" s="1" t="s">
        <v>20</v>
      </c>
      <c r="B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Company\T337E</v>
      </c>
      <c r="C365" s="1" t="s">
        <v>773</v>
      </c>
      <c r="D365" s="1" t="str">
        <f>LEFT(Count_table[[#This Row],[Column1]],SEARCH("\",Count_table[[#This Row],[Column1]])-1)</f>
        <v>Cessna Aircraft Company</v>
      </c>
      <c r="E365" s="1" t="str">
        <f>RIGHT(Count_table[[#This Row],[Column1]],LEN(Count_table[[#This Row],[Column1]])-SEARCH("\",Count_table[[#This Row],[Column1]]))</f>
        <v>T337E</v>
      </c>
      <c r="F365" s="1" t="str">
        <f>INDEX(Sheet1!A:D,MATCH(Count_table[[#This Row],[Make]],Sheet1!D:D,0),1)</f>
        <v>Cessna</v>
      </c>
      <c r="G365" s="1" t="str">
        <f ca="1">IF(OR(Count_table[[#This Row],[STC Number]]&lt;&gt;OFFSET(Count_table[[#This Row],[STC Number]],-1,0),Count_table[[#This Row],[Fixed Make]]&lt;&gt;OFFSET(Count_table[[#This Row],[Fixed Make]],-1,0)),Count_table[[#This Row],[Fixed Make]],"")</f>
        <v/>
      </c>
      <c r="H365" s="1" t="str">
        <f ca="1">IF(LEN(Count_table[[#This Row],[First]])=0,OFFSET(Count_table[[#This Row],[Range]],-1,0),"E"&amp;ROW(Count_table[[#This Row],[First]])&amp;":E"&amp;COUNTIFS(Count_table[[#All],[STC Number]],Count_table[[#This Row],[STC Number]],Count_table[[#All],[Fixed Make]],Count_table[[#This Row],[First]])+ROW(Count_table[[#This Row],[First]])-1)</f>
        <v>E153:E390</v>
      </c>
      <c r="I365" s="1" t="str">
        <f ca="1">IF(LEN(Count_table[[#This Row],[First]])&lt;&gt;0,Count_table[[#This Row],[First]]&amp;": "&amp;_xlfn.TEXTJOIN(", ",TRUE,INDIRECT(Count_table[[#This Row],[Range]])),"")</f>
        <v/>
      </c>
      <c r="J3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6" spans="1:10" x14ac:dyDescent="0.25">
      <c r="A366" s="1" t="s">
        <v>20</v>
      </c>
      <c r="B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Company\T337F</v>
      </c>
      <c r="C366" s="1" t="s">
        <v>774</v>
      </c>
      <c r="D366" s="1" t="str">
        <f>LEFT(Count_table[[#This Row],[Column1]],SEARCH("\",Count_table[[#This Row],[Column1]])-1)</f>
        <v>Cessna Aircraft Company</v>
      </c>
      <c r="E366" s="1" t="str">
        <f>RIGHT(Count_table[[#This Row],[Column1]],LEN(Count_table[[#This Row],[Column1]])-SEARCH("\",Count_table[[#This Row],[Column1]]))</f>
        <v>T337F</v>
      </c>
      <c r="F366" s="1" t="str">
        <f>INDEX(Sheet1!A:D,MATCH(Count_table[[#This Row],[Make]],Sheet1!D:D,0),1)</f>
        <v>Cessna</v>
      </c>
      <c r="G366" s="1" t="str">
        <f ca="1">IF(OR(Count_table[[#This Row],[STC Number]]&lt;&gt;OFFSET(Count_table[[#This Row],[STC Number]],-1,0),Count_table[[#This Row],[Fixed Make]]&lt;&gt;OFFSET(Count_table[[#This Row],[Fixed Make]],-1,0)),Count_table[[#This Row],[Fixed Make]],"")</f>
        <v/>
      </c>
      <c r="H366" s="1" t="str">
        <f ca="1">IF(LEN(Count_table[[#This Row],[First]])=0,OFFSET(Count_table[[#This Row],[Range]],-1,0),"E"&amp;ROW(Count_table[[#This Row],[First]])&amp;":E"&amp;COUNTIFS(Count_table[[#All],[STC Number]],Count_table[[#This Row],[STC Number]],Count_table[[#All],[Fixed Make]],Count_table[[#This Row],[First]])+ROW(Count_table[[#This Row],[First]])-1)</f>
        <v>E153:E390</v>
      </c>
      <c r="I366" s="1" t="str">
        <f ca="1">IF(LEN(Count_table[[#This Row],[First]])&lt;&gt;0,Count_table[[#This Row],[First]]&amp;": "&amp;_xlfn.TEXTJOIN(", ",TRUE,INDIRECT(Count_table[[#This Row],[Range]])),"")</f>
        <v/>
      </c>
      <c r="J3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7" spans="1:10" x14ac:dyDescent="0.25">
      <c r="A367" s="1" t="s">
        <v>20</v>
      </c>
      <c r="B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Company\T337G</v>
      </c>
      <c r="C367" s="1" t="s">
        <v>775</v>
      </c>
      <c r="D367" s="1" t="str">
        <f>LEFT(Count_table[[#This Row],[Column1]],SEARCH("\",Count_table[[#This Row],[Column1]])-1)</f>
        <v>Cessna Aircraft Company</v>
      </c>
      <c r="E367" s="1" t="str">
        <f>RIGHT(Count_table[[#This Row],[Column1]],LEN(Count_table[[#This Row],[Column1]])-SEARCH("\",Count_table[[#This Row],[Column1]]))</f>
        <v>T337G</v>
      </c>
      <c r="F367" s="1" t="str">
        <f>INDEX(Sheet1!A:D,MATCH(Count_table[[#This Row],[Make]],Sheet1!D:D,0),1)</f>
        <v>Cessna</v>
      </c>
      <c r="G367" s="1" t="str">
        <f ca="1">IF(OR(Count_table[[#This Row],[STC Number]]&lt;&gt;OFFSET(Count_table[[#This Row],[STC Number]],-1,0),Count_table[[#This Row],[Fixed Make]]&lt;&gt;OFFSET(Count_table[[#This Row],[Fixed Make]],-1,0)),Count_table[[#This Row],[Fixed Make]],"")</f>
        <v/>
      </c>
      <c r="H367" s="1" t="str">
        <f ca="1">IF(LEN(Count_table[[#This Row],[First]])=0,OFFSET(Count_table[[#This Row],[Range]],-1,0),"E"&amp;ROW(Count_table[[#This Row],[First]])&amp;":E"&amp;COUNTIFS(Count_table[[#All],[STC Number]],Count_table[[#This Row],[STC Number]],Count_table[[#All],[Fixed Make]],Count_table[[#This Row],[First]])+ROW(Count_table[[#This Row],[First]])-1)</f>
        <v>E153:E390</v>
      </c>
      <c r="I367" s="1" t="str">
        <f ca="1">IF(LEN(Count_table[[#This Row],[First]])&lt;&gt;0,Count_table[[#This Row],[First]]&amp;": "&amp;_xlfn.TEXTJOIN(", ",TRUE,INDIRECT(Count_table[[#This Row],[Range]])),"")</f>
        <v/>
      </c>
      <c r="J3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8" spans="1:10" x14ac:dyDescent="0.25">
      <c r="A368" s="1" t="s">
        <v>20</v>
      </c>
      <c r="B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Company\T337H-SP</v>
      </c>
      <c r="C368" s="1" t="s">
        <v>776</v>
      </c>
      <c r="D368" s="1" t="str">
        <f>LEFT(Count_table[[#This Row],[Column1]],SEARCH("\",Count_table[[#This Row],[Column1]])-1)</f>
        <v>Cessna Aircraft Company</v>
      </c>
      <c r="E368" s="1" t="str">
        <f>RIGHT(Count_table[[#This Row],[Column1]],LEN(Count_table[[#This Row],[Column1]])-SEARCH("\",Count_table[[#This Row],[Column1]]))</f>
        <v>T337H-SP</v>
      </c>
      <c r="F368" s="1" t="str">
        <f>INDEX(Sheet1!A:D,MATCH(Count_table[[#This Row],[Make]],Sheet1!D:D,0),1)</f>
        <v>Cessna</v>
      </c>
      <c r="G368" s="1" t="str">
        <f ca="1">IF(OR(Count_table[[#This Row],[STC Number]]&lt;&gt;OFFSET(Count_table[[#This Row],[STC Number]],-1,0),Count_table[[#This Row],[Fixed Make]]&lt;&gt;OFFSET(Count_table[[#This Row],[Fixed Make]],-1,0)),Count_table[[#This Row],[Fixed Make]],"")</f>
        <v/>
      </c>
      <c r="H368" s="1" t="str">
        <f ca="1">IF(LEN(Count_table[[#This Row],[First]])=0,OFFSET(Count_table[[#This Row],[Range]],-1,0),"E"&amp;ROW(Count_table[[#This Row],[First]])&amp;":E"&amp;COUNTIFS(Count_table[[#All],[STC Number]],Count_table[[#This Row],[STC Number]],Count_table[[#All],[Fixed Make]],Count_table[[#This Row],[First]])+ROW(Count_table[[#This Row],[First]])-1)</f>
        <v>E153:E390</v>
      </c>
      <c r="I368" s="1" t="str">
        <f ca="1">IF(LEN(Count_table[[#This Row],[First]])&lt;&gt;0,Count_table[[#This Row],[First]]&amp;": "&amp;_xlfn.TEXTJOIN(", ",TRUE,INDIRECT(Count_table[[#This Row],[Range]])),"")</f>
        <v/>
      </c>
      <c r="J3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69" spans="1:10" x14ac:dyDescent="0.25">
      <c r="A369" s="1" t="s">
        <v>20</v>
      </c>
      <c r="B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v>
      </c>
      <c r="C369" s="1" t="s">
        <v>777</v>
      </c>
      <c r="D369" s="1" t="str">
        <f>LEFT(Count_table[[#This Row],[Column1]],SEARCH("\",Count_table[[#This Row],[Column1]])-1)</f>
        <v>Cessna Aircraft Company</v>
      </c>
      <c r="E369" s="1" t="str">
        <f>RIGHT(Count_table[[#This Row],[Column1]],LEN(Count_table[[#This Row],[Column1]])-SEARCH("\",Count_table[[#This Row],[Column1]]))</f>
        <v>T337H</v>
      </c>
      <c r="F369" s="1" t="str">
        <f>INDEX(Sheet1!A:D,MATCH(Count_table[[#This Row],[Make]],Sheet1!D:D,0),1)</f>
        <v>Cessna</v>
      </c>
      <c r="G369" s="1" t="str">
        <f ca="1">IF(OR(Count_table[[#This Row],[STC Number]]&lt;&gt;OFFSET(Count_table[[#This Row],[STC Number]],-1,0),Count_table[[#This Row],[Fixed Make]]&lt;&gt;OFFSET(Count_table[[#This Row],[Fixed Make]],-1,0)),Count_table[[#This Row],[Fixed Make]],"")</f>
        <v/>
      </c>
      <c r="H369" s="1" t="str">
        <f ca="1">IF(LEN(Count_table[[#This Row],[First]])=0,OFFSET(Count_table[[#This Row],[Range]],-1,0),"E"&amp;ROW(Count_table[[#This Row],[First]])&amp;":E"&amp;COUNTIFS(Count_table[[#All],[STC Number]],Count_table[[#This Row],[STC Number]],Count_table[[#All],[Fixed Make]],Count_table[[#This Row],[First]])+ROW(Count_table[[#This Row],[First]])-1)</f>
        <v>E153:E390</v>
      </c>
      <c r="I369" s="1" t="str">
        <f ca="1">IF(LEN(Count_table[[#This Row],[First]])&lt;&gt;0,Count_table[[#This Row],[First]]&amp;": "&amp;_xlfn.TEXTJOIN(", ",TRUE,INDIRECT(Count_table[[#This Row],[Range]])),"")</f>
        <v/>
      </c>
      <c r="J3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0" spans="1:10" x14ac:dyDescent="0.25">
      <c r="A370" s="1" t="s">
        <v>20</v>
      </c>
      <c r="B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Company\TP206A</v>
      </c>
      <c r="C370" s="1" t="s">
        <v>778</v>
      </c>
      <c r="D370" s="1" t="str">
        <f>LEFT(Count_table[[#This Row],[Column1]],SEARCH("\",Count_table[[#This Row],[Column1]])-1)</f>
        <v>Cessna Aircraft Company</v>
      </c>
      <c r="E370" s="1" t="str">
        <f>RIGHT(Count_table[[#This Row],[Column1]],LEN(Count_table[[#This Row],[Column1]])-SEARCH("\",Count_table[[#This Row],[Column1]]))</f>
        <v>TP206A</v>
      </c>
      <c r="F370" s="1" t="str">
        <f>INDEX(Sheet1!A:D,MATCH(Count_table[[#This Row],[Make]],Sheet1!D:D,0),1)</f>
        <v>Cessna</v>
      </c>
      <c r="G370" s="1" t="str">
        <f ca="1">IF(OR(Count_table[[#This Row],[STC Number]]&lt;&gt;OFFSET(Count_table[[#This Row],[STC Number]],-1,0),Count_table[[#This Row],[Fixed Make]]&lt;&gt;OFFSET(Count_table[[#This Row],[Fixed Make]],-1,0)),Count_table[[#This Row],[Fixed Make]],"")</f>
        <v/>
      </c>
      <c r="H370" s="1" t="str">
        <f ca="1">IF(LEN(Count_table[[#This Row],[First]])=0,OFFSET(Count_table[[#This Row],[Range]],-1,0),"E"&amp;ROW(Count_table[[#This Row],[First]])&amp;":E"&amp;COUNTIFS(Count_table[[#All],[STC Number]],Count_table[[#This Row],[STC Number]],Count_table[[#All],[Fixed Make]],Count_table[[#This Row],[First]])+ROW(Count_table[[#This Row],[First]])-1)</f>
        <v>E153:E390</v>
      </c>
      <c r="I370" s="1" t="str">
        <f ca="1">IF(LEN(Count_table[[#This Row],[First]])&lt;&gt;0,Count_table[[#This Row],[First]]&amp;": "&amp;_xlfn.TEXTJOIN(", ",TRUE,INDIRECT(Count_table[[#This Row],[Range]])),"")</f>
        <v/>
      </c>
      <c r="J3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1" spans="1:10" x14ac:dyDescent="0.25">
      <c r="A371" s="1" t="s">
        <v>20</v>
      </c>
      <c r="B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Company\TP206B</v>
      </c>
      <c r="C371" s="1" t="s">
        <v>779</v>
      </c>
      <c r="D371" s="1" t="str">
        <f>LEFT(Count_table[[#This Row],[Column1]],SEARCH("\",Count_table[[#This Row],[Column1]])-1)</f>
        <v>Cessna Aircraft Company</v>
      </c>
      <c r="E371" s="1" t="str">
        <f>RIGHT(Count_table[[#This Row],[Column1]],LEN(Count_table[[#This Row],[Column1]])-SEARCH("\",Count_table[[#This Row],[Column1]]))</f>
        <v>TP206B</v>
      </c>
      <c r="F371" s="1" t="str">
        <f>INDEX(Sheet1!A:D,MATCH(Count_table[[#This Row],[Make]],Sheet1!D:D,0),1)</f>
        <v>Cessna</v>
      </c>
      <c r="G371" s="1" t="str">
        <f ca="1">IF(OR(Count_table[[#This Row],[STC Number]]&lt;&gt;OFFSET(Count_table[[#This Row],[STC Number]],-1,0),Count_table[[#This Row],[Fixed Make]]&lt;&gt;OFFSET(Count_table[[#This Row],[Fixed Make]],-1,0)),Count_table[[#This Row],[Fixed Make]],"")</f>
        <v/>
      </c>
      <c r="H371" s="1" t="str">
        <f ca="1">IF(LEN(Count_table[[#This Row],[First]])=0,OFFSET(Count_table[[#This Row],[Range]],-1,0),"E"&amp;ROW(Count_table[[#This Row],[First]])&amp;":E"&amp;COUNTIFS(Count_table[[#All],[STC Number]],Count_table[[#This Row],[STC Number]],Count_table[[#All],[Fixed Make]],Count_table[[#This Row],[First]])+ROW(Count_table[[#This Row],[First]])-1)</f>
        <v>E153:E390</v>
      </c>
      <c r="I371" s="1" t="str">
        <f ca="1">IF(LEN(Count_table[[#This Row],[First]])&lt;&gt;0,Count_table[[#This Row],[First]]&amp;": "&amp;_xlfn.TEXTJOIN(", ",TRUE,INDIRECT(Count_table[[#This Row],[Range]])),"")</f>
        <v/>
      </c>
      <c r="J3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2" spans="1:10" x14ac:dyDescent="0.25">
      <c r="A372" s="1" t="s">
        <v>20</v>
      </c>
      <c r="B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Company\TP206C</v>
      </c>
      <c r="C372" s="1" t="s">
        <v>780</v>
      </c>
      <c r="D372" s="1" t="str">
        <f>LEFT(Count_table[[#This Row],[Column1]],SEARCH("\",Count_table[[#This Row],[Column1]])-1)</f>
        <v>Cessna Aircraft Company</v>
      </c>
      <c r="E372" s="1" t="str">
        <f>RIGHT(Count_table[[#This Row],[Column1]],LEN(Count_table[[#This Row],[Column1]])-SEARCH("\",Count_table[[#This Row],[Column1]]))</f>
        <v>TP206C</v>
      </c>
      <c r="F372" s="1" t="str">
        <f>INDEX(Sheet1!A:D,MATCH(Count_table[[#This Row],[Make]],Sheet1!D:D,0),1)</f>
        <v>Cessna</v>
      </c>
      <c r="G372" s="1" t="str">
        <f ca="1">IF(OR(Count_table[[#This Row],[STC Number]]&lt;&gt;OFFSET(Count_table[[#This Row],[STC Number]],-1,0),Count_table[[#This Row],[Fixed Make]]&lt;&gt;OFFSET(Count_table[[#This Row],[Fixed Make]],-1,0)),Count_table[[#This Row],[Fixed Make]],"")</f>
        <v/>
      </c>
      <c r="H372" s="1" t="str">
        <f ca="1">IF(LEN(Count_table[[#This Row],[First]])=0,OFFSET(Count_table[[#This Row],[Range]],-1,0),"E"&amp;ROW(Count_table[[#This Row],[First]])&amp;":E"&amp;COUNTIFS(Count_table[[#All],[STC Number]],Count_table[[#This Row],[STC Number]],Count_table[[#All],[Fixed Make]],Count_table[[#This Row],[First]])+ROW(Count_table[[#This Row],[First]])-1)</f>
        <v>E153:E390</v>
      </c>
      <c r="I372" s="1" t="str">
        <f ca="1">IF(LEN(Count_table[[#This Row],[First]])&lt;&gt;0,Count_table[[#This Row],[First]]&amp;": "&amp;_xlfn.TEXTJOIN(", ",TRUE,INDIRECT(Count_table[[#This Row],[Range]])),"")</f>
        <v/>
      </c>
      <c r="J3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3" spans="1:10" x14ac:dyDescent="0.25">
      <c r="A373" s="1" t="s">
        <v>20</v>
      </c>
      <c r="B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Company\TP206D</v>
      </c>
      <c r="C373" s="1" t="s">
        <v>781</v>
      </c>
      <c r="D373" s="1" t="str">
        <f>LEFT(Count_table[[#This Row],[Column1]],SEARCH("\",Count_table[[#This Row],[Column1]])-1)</f>
        <v>Cessna Aircraft Company</v>
      </c>
      <c r="E373" s="1" t="str">
        <f>RIGHT(Count_table[[#This Row],[Column1]],LEN(Count_table[[#This Row],[Column1]])-SEARCH("\",Count_table[[#This Row],[Column1]]))</f>
        <v>TP206D</v>
      </c>
      <c r="F373" s="1" t="str">
        <f>INDEX(Sheet1!A:D,MATCH(Count_table[[#This Row],[Make]],Sheet1!D:D,0),1)</f>
        <v>Cessna</v>
      </c>
      <c r="G373" s="1" t="str">
        <f ca="1">IF(OR(Count_table[[#This Row],[STC Number]]&lt;&gt;OFFSET(Count_table[[#This Row],[STC Number]],-1,0),Count_table[[#This Row],[Fixed Make]]&lt;&gt;OFFSET(Count_table[[#This Row],[Fixed Make]],-1,0)),Count_table[[#This Row],[Fixed Make]],"")</f>
        <v/>
      </c>
      <c r="H373" s="1" t="str">
        <f ca="1">IF(LEN(Count_table[[#This Row],[First]])=0,OFFSET(Count_table[[#This Row],[Range]],-1,0),"E"&amp;ROW(Count_table[[#This Row],[First]])&amp;":E"&amp;COUNTIFS(Count_table[[#All],[STC Number]],Count_table[[#This Row],[STC Number]],Count_table[[#All],[Fixed Make]],Count_table[[#This Row],[First]])+ROW(Count_table[[#This Row],[First]])-1)</f>
        <v>E153:E390</v>
      </c>
      <c r="I373" s="1" t="str">
        <f ca="1">IF(LEN(Count_table[[#This Row],[First]])&lt;&gt;0,Count_table[[#This Row],[First]]&amp;": "&amp;_xlfn.TEXTJOIN(", ",TRUE,INDIRECT(Count_table[[#This Row],[Range]])),"")</f>
        <v/>
      </c>
      <c r="J3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4" spans="1:10" x14ac:dyDescent="0.25">
      <c r="A374" s="1" t="s">
        <v>20</v>
      </c>
      <c r="B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AircraftCompany\TP206E</v>
      </c>
      <c r="C374" s="1" t="s">
        <v>782</v>
      </c>
      <c r="D374" s="1" t="str">
        <f>LEFT(Count_table[[#This Row],[Column1]],SEARCH("\",Count_table[[#This Row],[Column1]])-1)</f>
        <v>Cessna AircraftCompany</v>
      </c>
      <c r="E374" s="1" t="str">
        <f>RIGHT(Count_table[[#This Row],[Column1]],LEN(Count_table[[#This Row],[Column1]])-SEARCH("\",Count_table[[#This Row],[Column1]]))</f>
        <v>TP206E</v>
      </c>
      <c r="F374" s="1" t="str">
        <f>INDEX(Sheet1!A:D,MATCH(Count_table[[#This Row],[Make]],Sheet1!D:D,0),1)</f>
        <v>Cessna</v>
      </c>
      <c r="G374" s="1" t="str">
        <f ca="1">IF(OR(Count_table[[#This Row],[STC Number]]&lt;&gt;OFFSET(Count_table[[#This Row],[STC Number]],-1,0),Count_table[[#This Row],[Fixed Make]]&lt;&gt;OFFSET(Count_table[[#This Row],[Fixed Make]],-1,0)),Count_table[[#This Row],[Fixed Make]],"")</f>
        <v/>
      </c>
      <c r="H374" s="1" t="str">
        <f ca="1">IF(LEN(Count_table[[#This Row],[First]])=0,OFFSET(Count_table[[#This Row],[Range]],-1,0),"E"&amp;ROW(Count_table[[#This Row],[First]])&amp;":E"&amp;COUNTIFS(Count_table[[#All],[STC Number]],Count_table[[#This Row],[STC Number]],Count_table[[#All],[Fixed Make]],Count_table[[#This Row],[First]])+ROW(Count_table[[#This Row],[First]])-1)</f>
        <v>E153:E390</v>
      </c>
      <c r="I374" s="1" t="str">
        <f ca="1">IF(LEN(Count_table[[#This Row],[First]])&lt;&gt;0,Count_table[[#This Row],[First]]&amp;": "&amp;_xlfn.TEXTJOIN(", ",TRUE,INDIRECT(Count_table[[#This Row],[Range]])),"")</f>
        <v/>
      </c>
      <c r="J3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5" spans="1:10" x14ac:dyDescent="0.25">
      <c r="A375" s="1" t="s">
        <v>20</v>
      </c>
      <c r="B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Company\TR182</v>
      </c>
      <c r="C375" s="1" t="s">
        <v>783</v>
      </c>
      <c r="D375" s="1" t="str">
        <f>LEFT(Count_table[[#This Row],[Column1]],SEARCH("\",Count_table[[#This Row],[Column1]])-1)</f>
        <v>Cessna Aircraft Company</v>
      </c>
      <c r="E375" s="1" t="str">
        <f>RIGHT(Count_table[[#This Row],[Column1]],LEN(Count_table[[#This Row],[Column1]])-SEARCH("\",Count_table[[#This Row],[Column1]]))</f>
        <v>TR182</v>
      </c>
      <c r="F375" s="1" t="str">
        <f>INDEX(Sheet1!A:D,MATCH(Count_table[[#This Row],[Make]],Sheet1!D:D,0),1)</f>
        <v>Cessna</v>
      </c>
      <c r="G375" s="1" t="str">
        <f ca="1">IF(OR(Count_table[[#This Row],[STC Number]]&lt;&gt;OFFSET(Count_table[[#This Row],[STC Number]],-1,0),Count_table[[#This Row],[Fixed Make]]&lt;&gt;OFFSET(Count_table[[#This Row],[Fixed Make]],-1,0)),Count_table[[#This Row],[Fixed Make]],"")</f>
        <v/>
      </c>
      <c r="H375" s="1" t="str">
        <f ca="1">IF(LEN(Count_table[[#This Row],[First]])=0,OFFSET(Count_table[[#This Row],[Range]],-1,0),"E"&amp;ROW(Count_table[[#This Row],[First]])&amp;":E"&amp;COUNTIFS(Count_table[[#All],[STC Number]],Count_table[[#This Row],[STC Number]],Count_table[[#All],[Fixed Make]],Count_table[[#This Row],[First]])+ROW(Count_table[[#This Row],[First]])-1)</f>
        <v>E153:E390</v>
      </c>
      <c r="I375" s="1" t="str">
        <f ca="1">IF(LEN(Count_table[[#This Row],[First]])&lt;&gt;0,Count_table[[#This Row],[First]]&amp;": "&amp;_xlfn.TEXTJOIN(", ",TRUE,INDIRECT(Count_table[[#This Row],[Range]])),"")</f>
        <v/>
      </c>
      <c r="J3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6" spans="1:10" x14ac:dyDescent="0.25">
      <c r="A376" s="1" t="s">
        <v>20</v>
      </c>
      <c r="B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Company\TU206A</v>
      </c>
      <c r="C376" s="1" t="s">
        <v>784</v>
      </c>
      <c r="D376" s="1" t="str">
        <f>LEFT(Count_table[[#This Row],[Column1]],SEARCH("\",Count_table[[#This Row],[Column1]])-1)</f>
        <v>Cessna Aircraft Company</v>
      </c>
      <c r="E376" s="1" t="str">
        <f>RIGHT(Count_table[[#This Row],[Column1]],LEN(Count_table[[#This Row],[Column1]])-SEARCH("\",Count_table[[#This Row],[Column1]]))</f>
        <v>TU206A</v>
      </c>
      <c r="F376" s="1" t="str">
        <f>INDEX(Sheet1!A:D,MATCH(Count_table[[#This Row],[Make]],Sheet1!D:D,0),1)</f>
        <v>Cessna</v>
      </c>
      <c r="G376" s="1" t="str">
        <f ca="1">IF(OR(Count_table[[#This Row],[STC Number]]&lt;&gt;OFFSET(Count_table[[#This Row],[STC Number]],-1,0),Count_table[[#This Row],[Fixed Make]]&lt;&gt;OFFSET(Count_table[[#This Row],[Fixed Make]],-1,0)),Count_table[[#This Row],[Fixed Make]],"")</f>
        <v/>
      </c>
      <c r="H376" s="1" t="str">
        <f ca="1">IF(LEN(Count_table[[#This Row],[First]])=0,OFFSET(Count_table[[#This Row],[Range]],-1,0),"E"&amp;ROW(Count_table[[#This Row],[First]])&amp;":E"&amp;COUNTIFS(Count_table[[#All],[STC Number]],Count_table[[#This Row],[STC Number]],Count_table[[#All],[Fixed Make]],Count_table[[#This Row],[First]])+ROW(Count_table[[#This Row],[First]])-1)</f>
        <v>E153:E390</v>
      </c>
      <c r="I376" s="1" t="str">
        <f ca="1">IF(LEN(Count_table[[#This Row],[First]])&lt;&gt;0,Count_table[[#This Row],[First]]&amp;": "&amp;_xlfn.TEXTJOIN(", ",TRUE,INDIRECT(Count_table[[#This Row],[Range]])),"")</f>
        <v/>
      </c>
      <c r="J3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7" spans="1:10" x14ac:dyDescent="0.25">
      <c r="A377" s="1" t="s">
        <v>20</v>
      </c>
      <c r="B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Company\TU206B</v>
      </c>
      <c r="C377" s="1" t="s">
        <v>785</v>
      </c>
      <c r="D377" s="1" t="str">
        <f>LEFT(Count_table[[#This Row],[Column1]],SEARCH("\",Count_table[[#This Row],[Column1]])-1)</f>
        <v>Cessna Aircraft Company</v>
      </c>
      <c r="E377" s="1" t="str">
        <f>RIGHT(Count_table[[#This Row],[Column1]],LEN(Count_table[[#This Row],[Column1]])-SEARCH("\",Count_table[[#This Row],[Column1]]))</f>
        <v>TU206B</v>
      </c>
      <c r="F377" s="1" t="str">
        <f>INDEX(Sheet1!A:D,MATCH(Count_table[[#This Row],[Make]],Sheet1!D:D,0),1)</f>
        <v>Cessna</v>
      </c>
      <c r="G377" s="1" t="str">
        <f ca="1">IF(OR(Count_table[[#This Row],[STC Number]]&lt;&gt;OFFSET(Count_table[[#This Row],[STC Number]],-1,0),Count_table[[#This Row],[Fixed Make]]&lt;&gt;OFFSET(Count_table[[#This Row],[Fixed Make]],-1,0)),Count_table[[#This Row],[Fixed Make]],"")</f>
        <v/>
      </c>
      <c r="H377" s="1" t="str">
        <f ca="1">IF(LEN(Count_table[[#This Row],[First]])=0,OFFSET(Count_table[[#This Row],[Range]],-1,0),"E"&amp;ROW(Count_table[[#This Row],[First]])&amp;":E"&amp;COUNTIFS(Count_table[[#All],[STC Number]],Count_table[[#This Row],[STC Number]],Count_table[[#All],[Fixed Make]],Count_table[[#This Row],[First]])+ROW(Count_table[[#This Row],[First]])-1)</f>
        <v>E153:E390</v>
      </c>
      <c r="I377" s="1" t="str">
        <f ca="1">IF(LEN(Count_table[[#This Row],[First]])&lt;&gt;0,Count_table[[#This Row],[First]]&amp;": "&amp;_xlfn.TEXTJOIN(", ",TRUE,INDIRECT(Count_table[[#This Row],[Range]])),"")</f>
        <v/>
      </c>
      <c r="J3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8" spans="1:10" x14ac:dyDescent="0.25">
      <c r="A378" s="1" t="s">
        <v>20</v>
      </c>
      <c r="B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Company\TU206C</v>
      </c>
      <c r="C378" s="1" t="s">
        <v>786</v>
      </c>
      <c r="D378" s="1" t="str">
        <f>LEFT(Count_table[[#This Row],[Column1]],SEARCH("\",Count_table[[#This Row],[Column1]])-1)</f>
        <v>Cessna Aircraft Company</v>
      </c>
      <c r="E378" s="1" t="str">
        <f>RIGHT(Count_table[[#This Row],[Column1]],LEN(Count_table[[#This Row],[Column1]])-SEARCH("\",Count_table[[#This Row],[Column1]]))</f>
        <v>TU206C</v>
      </c>
      <c r="F378" s="1" t="str">
        <f>INDEX(Sheet1!A:D,MATCH(Count_table[[#This Row],[Make]],Sheet1!D:D,0),1)</f>
        <v>Cessna</v>
      </c>
      <c r="G378" s="1" t="str">
        <f ca="1">IF(OR(Count_table[[#This Row],[STC Number]]&lt;&gt;OFFSET(Count_table[[#This Row],[STC Number]],-1,0),Count_table[[#This Row],[Fixed Make]]&lt;&gt;OFFSET(Count_table[[#This Row],[Fixed Make]],-1,0)),Count_table[[#This Row],[Fixed Make]],"")</f>
        <v/>
      </c>
      <c r="H378" s="1" t="str">
        <f ca="1">IF(LEN(Count_table[[#This Row],[First]])=0,OFFSET(Count_table[[#This Row],[Range]],-1,0),"E"&amp;ROW(Count_table[[#This Row],[First]])&amp;":E"&amp;COUNTIFS(Count_table[[#All],[STC Number]],Count_table[[#This Row],[STC Number]],Count_table[[#All],[Fixed Make]],Count_table[[#This Row],[First]])+ROW(Count_table[[#This Row],[First]])-1)</f>
        <v>E153:E390</v>
      </c>
      <c r="I378" s="1" t="str">
        <f ca="1">IF(LEN(Count_table[[#This Row],[First]])&lt;&gt;0,Count_table[[#This Row],[First]]&amp;": "&amp;_xlfn.TEXTJOIN(", ",TRUE,INDIRECT(Count_table[[#This Row],[Range]])),"")</f>
        <v/>
      </c>
      <c r="J3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79" spans="1:10" x14ac:dyDescent="0.25">
      <c r="A379" s="1" t="s">
        <v>20</v>
      </c>
      <c r="B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Company\TU206D</v>
      </c>
      <c r="C379" s="1" t="s">
        <v>787</v>
      </c>
      <c r="D379" s="1" t="str">
        <f>LEFT(Count_table[[#This Row],[Column1]],SEARCH("\",Count_table[[#This Row],[Column1]])-1)</f>
        <v>Cessna Aircraft Company</v>
      </c>
      <c r="E379" s="1" t="str">
        <f>RIGHT(Count_table[[#This Row],[Column1]],LEN(Count_table[[#This Row],[Column1]])-SEARCH("\",Count_table[[#This Row],[Column1]]))</f>
        <v>TU206D</v>
      </c>
      <c r="F379" s="1" t="str">
        <f>INDEX(Sheet1!A:D,MATCH(Count_table[[#This Row],[Make]],Sheet1!D:D,0),1)</f>
        <v>Cessna</v>
      </c>
      <c r="G379" s="1" t="str">
        <f ca="1">IF(OR(Count_table[[#This Row],[STC Number]]&lt;&gt;OFFSET(Count_table[[#This Row],[STC Number]],-1,0),Count_table[[#This Row],[Fixed Make]]&lt;&gt;OFFSET(Count_table[[#This Row],[Fixed Make]],-1,0)),Count_table[[#This Row],[Fixed Make]],"")</f>
        <v/>
      </c>
      <c r="H379" s="1" t="str">
        <f ca="1">IF(LEN(Count_table[[#This Row],[First]])=0,OFFSET(Count_table[[#This Row],[Range]],-1,0),"E"&amp;ROW(Count_table[[#This Row],[First]])&amp;":E"&amp;COUNTIFS(Count_table[[#All],[STC Number]],Count_table[[#This Row],[STC Number]],Count_table[[#All],[Fixed Make]],Count_table[[#This Row],[First]])+ROW(Count_table[[#This Row],[First]])-1)</f>
        <v>E153:E390</v>
      </c>
      <c r="I379" s="1" t="str">
        <f ca="1">IF(LEN(Count_table[[#This Row],[First]])&lt;&gt;0,Count_table[[#This Row],[First]]&amp;": "&amp;_xlfn.TEXTJOIN(", ",TRUE,INDIRECT(Count_table[[#This Row],[Range]])),"")</f>
        <v/>
      </c>
      <c r="J3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0" spans="1:10" x14ac:dyDescent="0.25">
      <c r="A380" s="1" t="s">
        <v>20</v>
      </c>
      <c r="B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Company\TU206E</v>
      </c>
      <c r="C380" s="1" t="s">
        <v>788</v>
      </c>
      <c r="D380" s="1" t="str">
        <f>LEFT(Count_table[[#This Row],[Column1]],SEARCH("\",Count_table[[#This Row],[Column1]])-1)</f>
        <v>Cessna Aircraft Company</v>
      </c>
      <c r="E380" s="1" t="str">
        <f>RIGHT(Count_table[[#This Row],[Column1]],LEN(Count_table[[#This Row],[Column1]])-SEARCH("\",Count_table[[#This Row],[Column1]]))</f>
        <v>TU206E</v>
      </c>
      <c r="F380" s="1" t="str">
        <f>INDEX(Sheet1!A:D,MATCH(Count_table[[#This Row],[Make]],Sheet1!D:D,0),1)</f>
        <v>Cessna</v>
      </c>
      <c r="G380" s="1" t="str">
        <f ca="1">IF(OR(Count_table[[#This Row],[STC Number]]&lt;&gt;OFFSET(Count_table[[#This Row],[STC Number]],-1,0),Count_table[[#This Row],[Fixed Make]]&lt;&gt;OFFSET(Count_table[[#This Row],[Fixed Make]],-1,0)),Count_table[[#This Row],[Fixed Make]],"")</f>
        <v/>
      </c>
      <c r="H380" s="1" t="str">
        <f ca="1">IF(LEN(Count_table[[#This Row],[First]])=0,OFFSET(Count_table[[#This Row],[Range]],-1,0),"E"&amp;ROW(Count_table[[#This Row],[First]])&amp;":E"&amp;COUNTIFS(Count_table[[#All],[STC Number]],Count_table[[#This Row],[STC Number]],Count_table[[#All],[Fixed Make]],Count_table[[#This Row],[First]])+ROW(Count_table[[#This Row],[First]])-1)</f>
        <v>E153:E390</v>
      </c>
      <c r="I380" s="1" t="str">
        <f ca="1">IF(LEN(Count_table[[#This Row],[First]])&lt;&gt;0,Count_table[[#This Row],[First]]&amp;": "&amp;_xlfn.TEXTJOIN(", ",TRUE,INDIRECT(Count_table[[#This Row],[Range]])),"")</f>
        <v/>
      </c>
      <c r="J3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1" spans="1:10" x14ac:dyDescent="0.25">
      <c r="A381" s="1" t="s">
        <v>20</v>
      </c>
      <c r="B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Company\TU206F</v>
      </c>
      <c r="C381" s="1" t="s">
        <v>789</v>
      </c>
      <c r="D381" s="1" t="str">
        <f>LEFT(Count_table[[#This Row],[Column1]],SEARCH("\",Count_table[[#This Row],[Column1]])-1)</f>
        <v>Cessna Aircraft Company</v>
      </c>
      <c r="E381" s="1" t="str">
        <f>RIGHT(Count_table[[#This Row],[Column1]],LEN(Count_table[[#This Row],[Column1]])-SEARCH("\",Count_table[[#This Row],[Column1]]))</f>
        <v>TU206F</v>
      </c>
      <c r="F381" s="1" t="str">
        <f>INDEX(Sheet1!A:D,MATCH(Count_table[[#This Row],[Make]],Sheet1!D:D,0),1)</f>
        <v>Cessna</v>
      </c>
      <c r="G381" s="1" t="str">
        <f ca="1">IF(OR(Count_table[[#This Row],[STC Number]]&lt;&gt;OFFSET(Count_table[[#This Row],[STC Number]],-1,0),Count_table[[#This Row],[Fixed Make]]&lt;&gt;OFFSET(Count_table[[#This Row],[Fixed Make]],-1,0)),Count_table[[#This Row],[Fixed Make]],"")</f>
        <v/>
      </c>
      <c r="H381" s="1" t="str">
        <f ca="1">IF(LEN(Count_table[[#This Row],[First]])=0,OFFSET(Count_table[[#This Row],[Range]],-1,0),"E"&amp;ROW(Count_table[[#This Row],[First]])&amp;":E"&amp;COUNTIFS(Count_table[[#All],[STC Number]],Count_table[[#This Row],[STC Number]],Count_table[[#All],[Fixed Make]],Count_table[[#This Row],[First]])+ROW(Count_table[[#This Row],[First]])-1)</f>
        <v>E153:E390</v>
      </c>
      <c r="I381" s="1" t="str">
        <f ca="1">IF(LEN(Count_table[[#This Row],[First]])&lt;&gt;0,Count_table[[#This Row],[First]]&amp;": "&amp;_xlfn.TEXTJOIN(", ",TRUE,INDIRECT(Count_table[[#This Row],[Range]])),"")</f>
        <v/>
      </c>
      <c r="J3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2" spans="1:10" x14ac:dyDescent="0.25">
      <c r="A382" s="1" t="s">
        <v>20</v>
      </c>
      <c r="B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Company\TU206G</v>
      </c>
      <c r="C382" s="1" t="s">
        <v>790</v>
      </c>
      <c r="D382" s="1" t="str">
        <f>LEFT(Count_table[[#This Row],[Column1]],SEARCH("\",Count_table[[#This Row],[Column1]])-1)</f>
        <v>Cessna Aircraft Company</v>
      </c>
      <c r="E382" s="1" t="str">
        <f>RIGHT(Count_table[[#This Row],[Column1]],LEN(Count_table[[#This Row],[Column1]])-SEARCH("\",Count_table[[#This Row],[Column1]]))</f>
        <v>TU206G</v>
      </c>
      <c r="F382" s="1" t="str">
        <f>INDEX(Sheet1!A:D,MATCH(Count_table[[#This Row],[Make]],Sheet1!D:D,0),1)</f>
        <v>Cessna</v>
      </c>
      <c r="G382" s="1" t="str">
        <f ca="1">IF(OR(Count_table[[#This Row],[STC Number]]&lt;&gt;OFFSET(Count_table[[#This Row],[STC Number]],-1,0),Count_table[[#This Row],[Fixed Make]]&lt;&gt;OFFSET(Count_table[[#This Row],[Fixed Make]],-1,0)),Count_table[[#This Row],[Fixed Make]],"")</f>
        <v/>
      </c>
      <c r="H382" s="1" t="str">
        <f ca="1">IF(LEN(Count_table[[#This Row],[First]])=0,OFFSET(Count_table[[#This Row],[Range]],-1,0),"E"&amp;ROW(Count_table[[#This Row],[First]])&amp;":E"&amp;COUNTIFS(Count_table[[#All],[STC Number]],Count_table[[#This Row],[STC Number]],Count_table[[#All],[Fixed Make]],Count_table[[#This Row],[First]])+ROW(Count_table[[#This Row],[First]])-1)</f>
        <v>E153:E390</v>
      </c>
      <c r="I382" s="1" t="str">
        <f ca="1">IF(LEN(Count_table[[#This Row],[First]])&lt;&gt;0,Count_table[[#This Row],[First]]&amp;": "&amp;_xlfn.TEXTJOIN(", ",TRUE,INDIRECT(Count_table[[#This Row],[Range]])),"")</f>
        <v/>
      </c>
      <c r="J3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3" spans="1:10" x14ac:dyDescent="0.25">
      <c r="A383" s="1" t="s">
        <v>20</v>
      </c>
      <c r="B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v>
      </c>
      <c r="C383" s="1" t="s">
        <v>791</v>
      </c>
      <c r="D383" s="1" t="str">
        <f>LEFT(Count_table[[#This Row],[Column1]],SEARCH("\",Count_table[[#This Row],[Column1]])-1)</f>
        <v>Cessna Aircraft Company</v>
      </c>
      <c r="E383" s="1" t="str">
        <f>RIGHT(Count_table[[#This Row],[Column1]],LEN(Count_table[[#This Row],[Column1]])-SEARCH("\",Count_table[[#This Row],[Column1]]))</f>
        <v>U206</v>
      </c>
      <c r="F383" s="1" t="str">
        <f>INDEX(Sheet1!A:D,MATCH(Count_table[[#This Row],[Make]],Sheet1!D:D,0),1)</f>
        <v>Cessna</v>
      </c>
      <c r="G383" s="1" t="str">
        <f ca="1">IF(OR(Count_table[[#This Row],[STC Number]]&lt;&gt;OFFSET(Count_table[[#This Row],[STC Number]],-1,0),Count_table[[#This Row],[Fixed Make]]&lt;&gt;OFFSET(Count_table[[#This Row],[Fixed Make]],-1,0)),Count_table[[#This Row],[Fixed Make]],"")</f>
        <v/>
      </c>
      <c r="H383" s="1" t="str">
        <f ca="1">IF(LEN(Count_table[[#This Row],[First]])=0,OFFSET(Count_table[[#This Row],[Range]],-1,0),"E"&amp;ROW(Count_table[[#This Row],[First]])&amp;":E"&amp;COUNTIFS(Count_table[[#All],[STC Number]],Count_table[[#This Row],[STC Number]],Count_table[[#All],[Fixed Make]],Count_table[[#This Row],[First]])+ROW(Count_table[[#This Row],[First]])-1)</f>
        <v>E153:E390</v>
      </c>
      <c r="I383" s="1" t="str">
        <f ca="1">IF(LEN(Count_table[[#This Row],[First]])&lt;&gt;0,Count_table[[#This Row],[First]]&amp;": "&amp;_xlfn.TEXTJOIN(", ",TRUE,INDIRECT(Count_table[[#This Row],[Range]])),"")</f>
        <v/>
      </c>
      <c r="J3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4" spans="1:10" x14ac:dyDescent="0.25">
      <c r="A384" s="1" t="s">
        <v>20</v>
      </c>
      <c r="B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Company\U206A</v>
      </c>
      <c r="C384" s="1" t="s">
        <v>792</v>
      </c>
      <c r="D384" s="1" t="str">
        <f>LEFT(Count_table[[#This Row],[Column1]],SEARCH("\",Count_table[[#This Row],[Column1]])-1)</f>
        <v>Cessna Aircraft Company</v>
      </c>
      <c r="E384" s="1" t="str">
        <f>RIGHT(Count_table[[#This Row],[Column1]],LEN(Count_table[[#This Row],[Column1]])-SEARCH("\",Count_table[[#This Row],[Column1]]))</f>
        <v>U206A</v>
      </c>
      <c r="F384" s="1" t="str">
        <f>INDEX(Sheet1!A:D,MATCH(Count_table[[#This Row],[Make]],Sheet1!D:D,0),1)</f>
        <v>Cessna</v>
      </c>
      <c r="G384" s="1" t="str">
        <f ca="1">IF(OR(Count_table[[#This Row],[STC Number]]&lt;&gt;OFFSET(Count_table[[#This Row],[STC Number]],-1,0),Count_table[[#This Row],[Fixed Make]]&lt;&gt;OFFSET(Count_table[[#This Row],[Fixed Make]],-1,0)),Count_table[[#This Row],[Fixed Make]],"")</f>
        <v/>
      </c>
      <c r="H384" s="1" t="str">
        <f ca="1">IF(LEN(Count_table[[#This Row],[First]])=0,OFFSET(Count_table[[#This Row],[Range]],-1,0),"E"&amp;ROW(Count_table[[#This Row],[First]])&amp;":E"&amp;COUNTIFS(Count_table[[#All],[STC Number]],Count_table[[#This Row],[STC Number]],Count_table[[#All],[Fixed Make]],Count_table[[#This Row],[First]])+ROW(Count_table[[#This Row],[First]])-1)</f>
        <v>E153:E390</v>
      </c>
      <c r="I384" s="1" t="str">
        <f ca="1">IF(LEN(Count_table[[#This Row],[First]])&lt;&gt;0,Count_table[[#This Row],[First]]&amp;": "&amp;_xlfn.TEXTJOIN(", ",TRUE,INDIRECT(Count_table[[#This Row],[Range]])),"")</f>
        <v/>
      </c>
      <c r="J3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5" spans="1:10" x14ac:dyDescent="0.25">
      <c r="A385" s="1" t="s">
        <v>20</v>
      </c>
      <c r="B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Company\U206B</v>
      </c>
      <c r="C385" s="1" t="s">
        <v>793</v>
      </c>
      <c r="D385" s="1" t="str">
        <f>LEFT(Count_table[[#This Row],[Column1]],SEARCH("\",Count_table[[#This Row],[Column1]])-1)</f>
        <v>Cessna Aircraft Company</v>
      </c>
      <c r="E385" s="1" t="str">
        <f>RIGHT(Count_table[[#This Row],[Column1]],LEN(Count_table[[#This Row],[Column1]])-SEARCH("\",Count_table[[#This Row],[Column1]]))</f>
        <v>U206B</v>
      </c>
      <c r="F385" s="1" t="str">
        <f>INDEX(Sheet1!A:D,MATCH(Count_table[[#This Row],[Make]],Sheet1!D:D,0),1)</f>
        <v>Cessna</v>
      </c>
      <c r="G385" s="1" t="str">
        <f ca="1">IF(OR(Count_table[[#This Row],[STC Number]]&lt;&gt;OFFSET(Count_table[[#This Row],[STC Number]],-1,0),Count_table[[#This Row],[Fixed Make]]&lt;&gt;OFFSET(Count_table[[#This Row],[Fixed Make]],-1,0)),Count_table[[#This Row],[Fixed Make]],"")</f>
        <v/>
      </c>
      <c r="H385" s="1" t="str">
        <f ca="1">IF(LEN(Count_table[[#This Row],[First]])=0,OFFSET(Count_table[[#This Row],[Range]],-1,0),"E"&amp;ROW(Count_table[[#This Row],[First]])&amp;":E"&amp;COUNTIFS(Count_table[[#All],[STC Number]],Count_table[[#This Row],[STC Number]],Count_table[[#All],[Fixed Make]],Count_table[[#This Row],[First]])+ROW(Count_table[[#This Row],[First]])-1)</f>
        <v>E153:E390</v>
      </c>
      <c r="I385" s="1" t="str">
        <f ca="1">IF(LEN(Count_table[[#This Row],[First]])&lt;&gt;0,Count_table[[#This Row],[First]]&amp;": "&amp;_xlfn.TEXTJOIN(", ",TRUE,INDIRECT(Count_table[[#This Row],[Range]])),"")</f>
        <v/>
      </c>
      <c r="J3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6" spans="1:10" x14ac:dyDescent="0.25">
      <c r="A386" s="1" t="s">
        <v>20</v>
      </c>
      <c r="B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Company\U206C</v>
      </c>
      <c r="C386" s="1" t="s">
        <v>794</v>
      </c>
      <c r="D386" s="1" t="str">
        <f>LEFT(Count_table[[#This Row],[Column1]],SEARCH("\",Count_table[[#This Row],[Column1]])-1)</f>
        <v>Cessna Aircraft Company</v>
      </c>
      <c r="E386" s="1" t="str">
        <f>RIGHT(Count_table[[#This Row],[Column1]],LEN(Count_table[[#This Row],[Column1]])-SEARCH("\",Count_table[[#This Row],[Column1]]))</f>
        <v>U206C</v>
      </c>
      <c r="F386" s="1" t="str">
        <f>INDEX(Sheet1!A:D,MATCH(Count_table[[#This Row],[Make]],Sheet1!D:D,0),1)</f>
        <v>Cessna</v>
      </c>
      <c r="G386" s="1" t="str">
        <f ca="1">IF(OR(Count_table[[#This Row],[STC Number]]&lt;&gt;OFFSET(Count_table[[#This Row],[STC Number]],-1,0),Count_table[[#This Row],[Fixed Make]]&lt;&gt;OFFSET(Count_table[[#This Row],[Fixed Make]],-1,0)),Count_table[[#This Row],[Fixed Make]],"")</f>
        <v/>
      </c>
      <c r="H386" s="1" t="str">
        <f ca="1">IF(LEN(Count_table[[#This Row],[First]])=0,OFFSET(Count_table[[#This Row],[Range]],-1,0),"E"&amp;ROW(Count_table[[#This Row],[First]])&amp;":E"&amp;COUNTIFS(Count_table[[#All],[STC Number]],Count_table[[#This Row],[STC Number]],Count_table[[#All],[Fixed Make]],Count_table[[#This Row],[First]])+ROW(Count_table[[#This Row],[First]])-1)</f>
        <v>E153:E390</v>
      </c>
      <c r="I386" s="1" t="str">
        <f ca="1">IF(LEN(Count_table[[#This Row],[First]])&lt;&gt;0,Count_table[[#This Row],[First]]&amp;": "&amp;_xlfn.TEXTJOIN(", ",TRUE,INDIRECT(Count_table[[#This Row],[Range]])),"")</f>
        <v/>
      </c>
      <c r="J3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7" spans="1:10" x14ac:dyDescent="0.25">
      <c r="A387" s="1" t="s">
        <v>20</v>
      </c>
      <c r="B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Company\U206D</v>
      </c>
      <c r="C387" s="1" t="s">
        <v>795</v>
      </c>
      <c r="D387" s="1" t="str">
        <f>LEFT(Count_table[[#This Row],[Column1]],SEARCH("\",Count_table[[#This Row],[Column1]])-1)</f>
        <v>Cessna Aircraft Company</v>
      </c>
      <c r="E387" s="1" t="str">
        <f>RIGHT(Count_table[[#This Row],[Column1]],LEN(Count_table[[#This Row],[Column1]])-SEARCH("\",Count_table[[#This Row],[Column1]]))</f>
        <v>U206D</v>
      </c>
      <c r="F387" s="1" t="str">
        <f>INDEX(Sheet1!A:D,MATCH(Count_table[[#This Row],[Make]],Sheet1!D:D,0),1)</f>
        <v>Cessna</v>
      </c>
      <c r="G387" s="1" t="str">
        <f ca="1">IF(OR(Count_table[[#This Row],[STC Number]]&lt;&gt;OFFSET(Count_table[[#This Row],[STC Number]],-1,0),Count_table[[#This Row],[Fixed Make]]&lt;&gt;OFFSET(Count_table[[#This Row],[Fixed Make]],-1,0)),Count_table[[#This Row],[Fixed Make]],"")</f>
        <v/>
      </c>
      <c r="H387" s="1" t="str">
        <f ca="1">IF(LEN(Count_table[[#This Row],[First]])=0,OFFSET(Count_table[[#This Row],[Range]],-1,0),"E"&amp;ROW(Count_table[[#This Row],[First]])&amp;":E"&amp;COUNTIFS(Count_table[[#All],[STC Number]],Count_table[[#This Row],[STC Number]],Count_table[[#All],[Fixed Make]],Count_table[[#This Row],[First]])+ROW(Count_table[[#This Row],[First]])-1)</f>
        <v>E153:E390</v>
      </c>
      <c r="I387" s="1" t="str">
        <f ca="1">IF(LEN(Count_table[[#This Row],[First]])&lt;&gt;0,Count_table[[#This Row],[First]]&amp;": "&amp;_xlfn.TEXTJOIN(", ",TRUE,INDIRECT(Count_table[[#This Row],[Range]])),"")</f>
        <v/>
      </c>
      <c r="J3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8" spans="1:10" x14ac:dyDescent="0.25">
      <c r="A388" s="1" t="s">
        <v>20</v>
      </c>
      <c r="B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Company\U206E</v>
      </c>
      <c r="C388" s="1" t="s">
        <v>796</v>
      </c>
      <c r="D388" s="1" t="str">
        <f>LEFT(Count_table[[#This Row],[Column1]],SEARCH("\",Count_table[[#This Row],[Column1]])-1)</f>
        <v>Cessna Aircraft Company</v>
      </c>
      <c r="E388" s="1" t="str">
        <f>RIGHT(Count_table[[#This Row],[Column1]],LEN(Count_table[[#This Row],[Column1]])-SEARCH("\",Count_table[[#This Row],[Column1]]))</f>
        <v>U206E</v>
      </c>
      <c r="F388" s="1" t="str">
        <f>INDEX(Sheet1!A:D,MATCH(Count_table[[#This Row],[Make]],Sheet1!D:D,0),1)</f>
        <v>Cessna</v>
      </c>
      <c r="G388" s="1" t="str">
        <f ca="1">IF(OR(Count_table[[#This Row],[STC Number]]&lt;&gt;OFFSET(Count_table[[#This Row],[STC Number]],-1,0),Count_table[[#This Row],[Fixed Make]]&lt;&gt;OFFSET(Count_table[[#This Row],[Fixed Make]],-1,0)),Count_table[[#This Row],[Fixed Make]],"")</f>
        <v/>
      </c>
      <c r="H388" s="1" t="str">
        <f ca="1">IF(LEN(Count_table[[#This Row],[First]])=0,OFFSET(Count_table[[#This Row],[Range]],-1,0),"E"&amp;ROW(Count_table[[#This Row],[First]])&amp;":E"&amp;COUNTIFS(Count_table[[#All],[STC Number]],Count_table[[#This Row],[STC Number]],Count_table[[#All],[Fixed Make]],Count_table[[#This Row],[First]])+ROW(Count_table[[#This Row],[First]])-1)</f>
        <v>E153:E390</v>
      </c>
      <c r="I388" s="1" t="str">
        <f ca="1">IF(LEN(Count_table[[#This Row],[First]])&lt;&gt;0,Count_table[[#This Row],[First]]&amp;": "&amp;_xlfn.TEXTJOIN(", ",TRUE,INDIRECT(Count_table[[#This Row],[Range]])),"")</f>
        <v/>
      </c>
      <c r="J3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89" spans="1:10" x14ac:dyDescent="0.25">
      <c r="A389" s="1" t="s">
        <v>20</v>
      </c>
      <c r="B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Company\U206F</v>
      </c>
      <c r="C389" s="1" t="s">
        <v>797</v>
      </c>
      <c r="D389" s="1" t="str">
        <f>LEFT(Count_table[[#This Row],[Column1]],SEARCH("\",Count_table[[#This Row],[Column1]])-1)</f>
        <v>Cessna Aircraft Company</v>
      </c>
      <c r="E389" s="1" t="str">
        <f>RIGHT(Count_table[[#This Row],[Column1]],LEN(Count_table[[#This Row],[Column1]])-SEARCH("\",Count_table[[#This Row],[Column1]]))</f>
        <v>U206F</v>
      </c>
      <c r="F389" s="1" t="str">
        <f>INDEX(Sheet1!A:D,MATCH(Count_table[[#This Row],[Make]],Sheet1!D:D,0),1)</f>
        <v>Cessna</v>
      </c>
      <c r="G389" s="1" t="str">
        <f ca="1">IF(OR(Count_table[[#This Row],[STC Number]]&lt;&gt;OFFSET(Count_table[[#This Row],[STC Number]],-1,0),Count_table[[#This Row],[Fixed Make]]&lt;&gt;OFFSET(Count_table[[#This Row],[Fixed Make]],-1,0)),Count_table[[#This Row],[Fixed Make]],"")</f>
        <v/>
      </c>
      <c r="H389" s="1" t="str">
        <f ca="1">IF(LEN(Count_table[[#This Row],[First]])=0,OFFSET(Count_table[[#This Row],[Range]],-1,0),"E"&amp;ROW(Count_table[[#This Row],[First]])&amp;":E"&amp;COUNTIFS(Count_table[[#All],[STC Number]],Count_table[[#This Row],[STC Number]],Count_table[[#All],[Fixed Make]],Count_table[[#This Row],[First]])+ROW(Count_table[[#This Row],[First]])-1)</f>
        <v>E153:E390</v>
      </c>
      <c r="I389" s="1" t="str">
        <f ca="1">IF(LEN(Count_table[[#This Row],[First]])&lt;&gt;0,Count_table[[#This Row],[First]]&amp;": "&amp;_xlfn.TEXTJOIN(", ",TRUE,INDIRECT(Count_table[[#This Row],[Range]])),"")</f>
        <v/>
      </c>
      <c r="J3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0" spans="1:10" x14ac:dyDescent="0.25">
      <c r="A390" s="1" t="s">
        <v>20</v>
      </c>
      <c r="B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Company\U206G</v>
      </c>
      <c r="C390" s="1" t="s">
        <v>798</v>
      </c>
      <c r="D390" s="1" t="str">
        <f>LEFT(Count_table[[#This Row],[Column1]],SEARCH("\",Count_table[[#This Row],[Column1]])-1)</f>
        <v>Cessna Aircraft Company</v>
      </c>
      <c r="E390" s="1" t="str">
        <f>RIGHT(Count_table[[#This Row],[Column1]],LEN(Count_table[[#This Row],[Column1]])-SEARCH("\",Count_table[[#This Row],[Column1]]))</f>
        <v>U206G</v>
      </c>
      <c r="F390" s="1" t="str">
        <f>INDEX(Sheet1!A:D,MATCH(Count_table[[#This Row],[Make]],Sheet1!D:D,0),1)</f>
        <v>Cessna</v>
      </c>
      <c r="G390" s="1" t="str">
        <f ca="1">IF(OR(Count_table[[#This Row],[STC Number]]&lt;&gt;OFFSET(Count_table[[#This Row],[STC Number]],-1,0),Count_table[[#This Row],[Fixed Make]]&lt;&gt;OFFSET(Count_table[[#This Row],[Fixed Make]],-1,0)),Count_table[[#This Row],[Fixed Make]],"")</f>
        <v/>
      </c>
      <c r="H390" s="1" t="str">
        <f ca="1">IF(LEN(Count_table[[#This Row],[First]])=0,OFFSET(Count_table[[#This Row],[Range]],-1,0),"E"&amp;ROW(Count_table[[#This Row],[First]])&amp;":E"&amp;COUNTIFS(Count_table[[#All],[STC Number]],Count_table[[#This Row],[STC Number]],Count_table[[#All],[Fixed Make]],Count_table[[#This Row],[First]])+ROW(Count_table[[#This Row],[First]])-1)</f>
        <v>E153:E390</v>
      </c>
      <c r="I390" s="1" t="str">
        <f ca="1">IF(LEN(Count_table[[#This Row],[First]])&lt;&gt;0,Count_table[[#This Row],[First]]&amp;": "&amp;_xlfn.TEXTJOIN(", ",TRUE,INDIRECT(Count_table[[#This Row],[Range]])),"")</f>
        <v/>
      </c>
      <c r="J3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1" spans="1:10" x14ac:dyDescent="0.25">
      <c r="A391" s="1" t="s">
        <v>20</v>
      </c>
      <c r="B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391" s="1" t="s">
        <v>799</v>
      </c>
      <c r="D391" s="1" t="str">
        <f>LEFT(Count_table[[#This Row],[Column1]],SEARCH("\",Count_table[[#This Row],[Column1]])-1)</f>
        <v>Cirrus Design Corporation</v>
      </c>
      <c r="E391" s="1" t="str">
        <f>RIGHT(Count_table[[#This Row],[Column1]],LEN(Count_table[[#This Row],[Column1]])-SEARCH("\",Count_table[[#This Row],[Column1]]))</f>
        <v>SR20</v>
      </c>
      <c r="F391" s="1" t="str">
        <f>INDEX(Sheet1!A:D,MATCH(Count_table[[#This Row],[Make]],Sheet1!D:D,0),1)</f>
        <v>Cirrus</v>
      </c>
      <c r="G391" s="1" t="str">
        <f ca="1">IF(OR(Count_table[[#This Row],[STC Number]]&lt;&gt;OFFSET(Count_table[[#This Row],[STC Number]],-1,0),Count_table[[#This Row],[Fixed Make]]&lt;&gt;OFFSET(Count_table[[#This Row],[Fixed Make]],-1,0)),Count_table[[#This Row],[Fixed Make]],"")</f>
        <v>Cirrus</v>
      </c>
      <c r="H391" s="1" t="str">
        <f ca="1">IF(LEN(Count_table[[#This Row],[First]])=0,OFFSET(Count_table[[#This Row],[Range]],-1,0),"E"&amp;ROW(Count_table[[#This Row],[First]])&amp;":E"&amp;COUNTIFS(Count_table[[#All],[STC Number]],Count_table[[#This Row],[STC Number]],Count_table[[#All],[Fixed Make]],Count_table[[#This Row],[First]])+ROW(Count_table[[#This Row],[First]])-1)</f>
        <v>E391:E392</v>
      </c>
      <c r="I391" s="1" t="str">
        <f ca="1">IF(LEN(Count_table[[#This Row],[First]])&lt;&gt;0,Count_table[[#This Row],[First]]&amp;": "&amp;_xlfn.TEXTJOIN(", ",TRUE,INDIRECT(Count_table[[#This Row],[Range]])),"")</f>
        <v>Cirrus: SR20, SR22</v>
      </c>
      <c r="J3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2" spans="1:10" x14ac:dyDescent="0.25">
      <c r="A392" s="1" t="s">
        <v>20</v>
      </c>
      <c r="B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392" s="1" t="s">
        <v>800</v>
      </c>
      <c r="D392" s="1" t="str">
        <f>LEFT(Count_table[[#This Row],[Column1]],SEARCH("\",Count_table[[#This Row],[Column1]])-1)</f>
        <v>Cirrus Design Corporation</v>
      </c>
      <c r="E392" s="1" t="str">
        <f>RIGHT(Count_table[[#This Row],[Column1]],LEN(Count_table[[#This Row],[Column1]])-SEARCH("\",Count_table[[#This Row],[Column1]]))</f>
        <v>SR22</v>
      </c>
      <c r="F392" s="1" t="str">
        <f>INDEX(Sheet1!A:D,MATCH(Count_table[[#This Row],[Make]],Sheet1!D:D,0),1)</f>
        <v>Cirrus</v>
      </c>
      <c r="G392" s="1" t="str">
        <f ca="1">IF(OR(Count_table[[#This Row],[STC Number]]&lt;&gt;OFFSET(Count_table[[#This Row],[STC Number]],-1,0),Count_table[[#This Row],[Fixed Make]]&lt;&gt;OFFSET(Count_table[[#This Row],[Fixed Make]],-1,0)),Count_table[[#This Row],[Fixed Make]],"")</f>
        <v/>
      </c>
      <c r="H392" s="1" t="str">
        <f ca="1">IF(LEN(Count_table[[#This Row],[First]])=0,OFFSET(Count_table[[#This Row],[Range]],-1,0),"E"&amp;ROW(Count_table[[#This Row],[First]])&amp;":E"&amp;COUNTIFS(Count_table[[#All],[STC Number]],Count_table[[#This Row],[STC Number]],Count_table[[#All],[Fixed Make]],Count_table[[#This Row],[First]])+ROW(Count_table[[#This Row],[First]])-1)</f>
        <v>E391:E392</v>
      </c>
      <c r="I392" s="1" t="str">
        <f ca="1">IF(LEN(Count_table[[#This Row],[First]])&lt;&gt;0,Count_table[[#This Row],[First]]&amp;": "&amp;_xlfn.TEXTJOIN(", ",TRUE,INDIRECT(Count_table[[#This Row],[Range]])),"")</f>
        <v/>
      </c>
      <c r="J3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3" spans="1:10" x14ac:dyDescent="0.25">
      <c r="A393" s="1" t="s">
        <v>20</v>
      </c>
      <c r="B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393" s="1" t="s">
        <v>801</v>
      </c>
      <c r="D393" s="1" t="str">
        <f>LEFT(Count_table[[#This Row],[Column1]],SEARCH("\",Count_table[[#This Row],[Column1]])-1)</f>
        <v>Commander Aircraft Corporation</v>
      </c>
      <c r="E393" s="1" t="str">
        <f>RIGHT(Count_table[[#This Row],[Column1]],LEN(Count_table[[#This Row],[Column1]])-SEARCH("\",Count_table[[#This Row],[Column1]]))</f>
        <v>112</v>
      </c>
      <c r="F393" s="1" t="str">
        <f>INDEX(Sheet1!A:D,MATCH(Count_table[[#This Row],[Make]],Sheet1!D:D,0),1)</f>
        <v>Commander</v>
      </c>
      <c r="G393" s="1" t="str">
        <f ca="1">IF(OR(Count_table[[#This Row],[STC Number]]&lt;&gt;OFFSET(Count_table[[#This Row],[STC Number]],-1,0),Count_table[[#This Row],[Fixed Make]]&lt;&gt;OFFSET(Count_table[[#This Row],[Fixed Make]],-1,0)),Count_table[[#This Row],[Fixed Make]],"")</f>
        <v>Commander</v>
      </c>
      <c r="H393" s="1" t="str">
        <f ca="1">IF(LEN(Count_table[[#This Row],[First]])=0,OFFSET(Count_table[[#This Row],[Range]],-1,0),"E"&amp;ROW(Count_table[[#This Row],[First]])&amp;":E"&amp;COUNTIFS(Count_table[[#All],[STC Number]],Count_table[[#This Row],[STC Number]],Count_table[[#All],[Fixed Make]],Count_table[[#This Row],[First]])+ROW(Count_table[[#This Row],[First]])-1)</f>
        <v>E393:E400</v>
      </c>
      <c r="I393" s="1" t="str">
        <f ca="1">IF(LEN(Count_table[[#This Row],[First]])&lt;&gt;0,Count_table[[#This Row],[First]]&amp;": "&amp;_xlfn.TEXTJOIN(", ",TRUE,INDIRECT(Count_table[[#This Row],[Range]])),"")</f>
        <v>Commander: 112, 112B, 112TC, 112TCA, 114, 114A, 114B, 114TC</v>
      </c>
      <c r="J3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4" spans="1:10" x14ac:dyDescent="0.25">
      <c r="A394" s="1" t="s">
        <v>20</v>
      </c>
      <c r="B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394" s="1" t="s">
        <v>802</v>
      </c>
      <c r="D394" s="1" t="str">
        <f>LEFT(Count_table[[#This Row],[Column1]],SEARCH("\",Count_table[[#This Row],[Column1]])-1)</f>
        <v>Commander Aircraft Corporation</v>
      </c>
      <c r="E394" s="1" t="str">
        <f>RIGHT(Count_table[[#This Row],[Column1]],LEN(Count_table[[#This Row],[Column1]])-SEARCH("\",Count_table[[#This Row],[Column1]]))</f>
        <v>112B</v>
      </c>
      <c r="F394" s="1" t="str">
        <f>INDEX(Sheet1!A:D,MATCH(Count_table[[#This Row],[Make]],Sheet1!D:D,0),1)</f>
        <v>Commander</v>
      </c>
      <c r="G394" s="1" t="str">
        <f ca="1">IF(OR(Count_table[[#This Row],[STC Number]]&lt;&gt;OFFSET(Count_table[[#This Row],[STC Number]],-1,0),Count_table[[#This Row],[Fixed Make]]&lt;&gt;OFFSET(Count_table[[#This Row],[Fixed Make]],-1,0)),Count_table[[#This Row],[Fixed Make]],"")</f>
        <v/>
      </c>
      <c r="H394" s="1" t="str">
        <f ca="1">IF(LEN(Count_table[[#This Row],[First]])=0,OFFSET(Count_table[[#This Row],[Range]],-1,0),"E"&amp;ROW(Count_table[[#This Row],[First]])&amp;":E"&amp;COUNTIFS(Count_table[[#All],[STC Number]],Count_table[[#This Row],[STC Number]],Count_table[[#All],[Fixed Make]],Count_table[[#This Row],[First]])+ROW(Count_table[[#This Row],[First]])-1)</f>
        <v>E393:E400</v>
      </c>
      <c r="I394" s="1" t="str">
        <f ca="1">IF(LEN(Count_table[[#This Row],[First]])&lt;&gt;0,Count_table[[#This Row],[First]]&amp;": "&amp;_xlfn.TEXTJOIN(", ",TRUE,INDIRECT(Count_table[[#This Row],[Range]])),"")</f>
        <v/>
      </c>
      <c r="J3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5" spans="1:10" x14ac:dyDescent="0.25">
      <c r="A395" s="1" t="s">
        <v>20</v>
      </c>
      <c r="B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395" s="1" t="s">
        <v>803</v>
      </c>
      <c r="D395" s="1" t="str">
        <f>LEFT(Count_table[[#This Row],[Column1]],SEARCH("\",Count_table[[#This Row],[Column1]])-1)</f>
        <v>Commander Aircraft Corporation</v>
      </c>
      <c r="E395" s="1" t="str">
        <f>RIGHT(Count_table[[#This Row],[Column1]],LEN(Count_table[[#This Row],[Column1]])-SEARCH("\",Count_table[[#This Row],[Column1]]))</f>
        <v>112TC</v>
      </c>
      <c r="F395" s="1" t="str">
        <f>INDEX(Sheet1!A:D,MATCH(Count_table[[#This Row],[Make]],Sheet1!D:D,0),1)</f>
        <v>Commander</v>
      </c>
      <c r="G395" s="1" t="str">
        <f ca="1">IF(OR(Count_table[[#This Row],[STC Number]]&lt;&gt;OFFSET(Count_table[[#This Row],[STC Number]],-1,0),Count_table[[#This Row],[Fixed Make]]&lt;&gt;OFFSET(Count_table[[#This Row],[Fixed Make]],-1,0)),Count_table[[#This Row],[Fixed Make]],"")</f>
        <v/>
      </c>
      <c r="H395" s="1" t="str">
        <f ca="1">IF(LEN(Count_table[[#This Row],[First]])=0,OFFSET(Count_table[[#This Row],[Range]],-1,0),"E"&amp;ROW(Count_table[[#This Row],[First]])&amp;":E"&amp;COUNTIFS(Count_table[[#All],[STC Number]],Count_table[[#This Row],[STC Number]],Count_table[[#All],[Fixed Make]],Count_table[[#This Row],[First]])+ROW(Count_table[[#This Row],[First]])-1)</f>
        <v>E393:E400</v>
      </c>
      <c r="I395" s="1" t="str">
        <f ca="1">IF(LEN(Count_table[[#This Row],[First]])&lt;&gt;0,Count_table[[#This Row],[First]]&amp;": "&amp;_xlfn.TEXTJOIN(", ",TRUE,INDIRECT(Count_table[[#This Row],[Range]])),"")</f>
        <v/>
      </c>
      <c r="J3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6" spans="1:10" x14ac:dyDescent="0.25">
      <c r="A396" s="1" t="s">
        <v>20</v>
      </c>
      <c r="B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396" s="1" t="s">
        <v>804</v>
      </c>
      <c r="D396" s="1" t="str">
        <f>LEFT(Count_table[[#This Row],[Column1]],SEARCH("\",Count_table[[#This Row],[Column1]])-1)</f>
        <v>Commander Aircraft Corporation</v>
      </c>
      <c r="E396" s="1" t="str">
        <f>RIGHT(Count_table[[#This Row],[Column1]],LEN(Count_table[[#This Row],[Column1]])-SEARCH("\",Count_table[[#This Row],[Column1]]))</f>
        <v>112TCA</v>
      </c>
      <c r="F396" s="1" t="str">
        <f>INDEX(Sheet1!A:D,MATCH(Count_table[[#This Row],[Make]],Sheet1!D:D,0),1)</f>
        <v>Commander</v>
      </c>
      <c r="G396" s="1" t="str">
        <f ca="1">IF(OR(Count_table[[#This Row],[STC Number]]&lt;&gt;OFFSET(Count_table[[#This Row],[STC Number]],-1,0),Count_table[[#This Row],[Fixed Make]]&lt;&gt;OFFSET(Count_table[[#This Row],[Fixed Make]],-1,0)),Count_table[[#This Row],[Fixed Make]],"")</f>
        <v/>
      </c>
      <c r="H396" s="1" t="str">
        <f ca="1">IF(LEN(Count_table[[#This Row],[First]])=0,OFFSET(Count_table[[#This Row],[Range]],-1,0),"E"&amp;ROW(Count_table[[#This Row],[First]])&amp;":E"&amp;COUNTIFS(Count_table[[#All],[STC Number]],Count_table[[#This Row],[STC Number]],Count_table[[#All],[Fixed Make]],Count_table[[#This Row],[First]])+ROW(Count_table[[#This Row],[First]])-1)</f>
        <v>E393:E400</v>
      </c>
      <c r="I396" s="1" t="str">
        <f ca="1">IF(LEN(Count_table[[#This Row],[First]])&lt;&gt;0,Count_table[[#This Row],[First]]&amp;": "&amp;_xlfn.TEXTJOIN(", ",TRUE,INDIRECT(Count_table[[#This Row],[Range]])),"")</f>
        <v/>
      </c>
      <c r="J3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7" spans="1:10" x14ac:dyDescent="0.25">
      <c r="A397" s="1" t="s">
        <v>20</v>
      </c>
      <c r="B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397" s="1" t="s">
        <v>805</v>
      </c>
      <c r="D397" s="1" t="str">
        <f>LEFT(Count_table[[#This Row],[Column1]],SEARCH("\",Count_table[[#This Row],[Column1]])-1)</f>
        <v>Commander Aircraft Corporation</v>
      </c>
      <c r="E397" s="1" t="str">
        <f>RIGHT(Count_table[[#This Row],[Column1]],LEN(Count_table[[#This Row],[Column1]])-SEARCH("\",Count_table[[#This Row],[Column1]]))</f>
        <v>114</v>
      </c>
      <c r="F397" s="1" t="str">
        <f>INDEX(Sheet1!A:D,MATCH(Count_table[[#This Row],[Make]],Sheet1!D:D,0),1)</f>
        <v>Commander</v>
      </c>
      <c r="G397" s="1" t="str">
        <f ca="1">IF(OR(Count_table[[#This Row],[STC Number]]&lt;&gt;OFFSET(Count_table[[#This Row],[STC Number]],-1,0),Count_table[[#This Row],[Fixed Make]]&lt;&gt;OFFSET(Count_table[[#This Row],[Fixed Make]],-1,0)),Count_table[[#This Row],[Fixed Make]],"")</f>
        <v/>
      </c>
      <c r="H397" s="1" t="str">
        <f ca="1">IF(LEN(Count_table[[#This Row],[First]])=0,OFFSET(Count_table[[#This Row],[Range]],-1,0),"E"&amp;ROW(Count_table[[#This Row],[First]])&amp;":E"&amp;COUNTIFS(Count_table[[#All],[STC Number]],Count_table[[#This Row],[STC Number]],Count_table[[#All],[Fixed Make]],Count_table[[#This Row],[First]])+ROW(Count_table[[#This Row],[First]])-1)</f>
        <v>E393:E400</v>
      </c>
      <c r="I397" s="1" t="str">
        <f ca="1">IF(LEN(Count_table[[#This Row],[First]])&lt;&gt;0,Count_table[[#This Row],[First]]&amp;": "&amp;_xlfn.TEXTJOIN(", ",TRUE,INDIRECT(Count_table[[#This Row],[Range]])),"")</f>
        <v/>
      </c>
      <c r="J3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8" spans="1:10" x14ac:dyDescent="0.25">
      <c r="A398" s="1" t="s">
        <v>20</v>
      </c>
      <c r="B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398" s="1" t="s">
        <v>806</v>
      </c>
      <c r="D398" s="1" t="str">
        <f>LEFT(Count_table[[#This Row],[Column1]],SEARCH("\",Count_table[[#This Row],[Column1]])-1)</f>
        <v>Commander Aircraft Corporation</v>
      </c>
      <c r="E398" s="1" t="str">
        <f>RIGHT(Count_table[[#This Row],[Column1]],LEN(Count_table[[#This Row],[Column1]])-SEARCH("\",Count_table[[#This Row],[Column1]]))</f>
        <v>114A</v>
      </c>
      <c r="F398" s="1" t="str">
        <f>INDEX(Sheet1!A:D,MATCH(Count_table[[#This Row],[Make]],Sheet1!D:D,0),1)</f>
        <v>Commander</v>
      </c>
      <c r="G398" s="1" t="str">
        <f ca="1">IF(OR(Count_table[[#This Row],[STC Number]]&lt;&gt;OFFSET(Count_table[[#This Row],[STC Number]],-1,0),Count_table[[#This Row],[Fixed Make]]&lt;&gt;OFFSET(Count_table[[#This Row],[Fixed Make]],-1,0)),Count_table[[#This Row],[Fixed Make]],"")</f>
        <v/>
      </c>
      <c r="H398" s="1" t="str">
        <f ca="1">IF(LEN(Count_table[[#This Row],[First]])=0,OFFSET(Count_table[[#This Row],[Range]],-1,0),"E"&amp;ROW(Count_table[[#This Row],[First]])&amp;":E"&amp;COUNTIFS(Count_table[[#All],[STC Number]],Count_table[[#This Row],[STC Number]],Count_table[[#All],[Fixed Make]],Count_table[[#This Row],[First]])+ROW(Count_table[[#This Row],[First]])-1)</f>
        <v>E393:E400</v>
      </c>
      <c r="I398" s="1" t="str">
        <f ca="1">IF(LEN(Count_table[[#This Row],[First]])&lt;&gt;0,Count_table[[#This Row],[First]]&amp;": "&amp;_xlfn.TEXTJOIN(", ",TRUE,INDIRECT(Count_table[[#This Row],[Range]])),"")</f>
        <v/>
      </c>
      <c r="J3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399" spans="1:10" x14ac:dyDescent="0.25">
      <c r="A399" s="1" t="s">
        <v>20</v>
      </c>
      <c r="B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399" s="1" t="s">
        <v>807</v>
      </c>
      <c r="D399" s="1" t="str">
        <f>LEFT(Count_table[[#This Row],[Column1]],SEARCH("\",Count_table[[#This Row],[Column1]])-1)</f>
        <v>Commander Aircraft Corporation</v>
      </c>
      <c r="E399" s="1" t="str">
        <f>RIGHT(Count_table[[#This Row],[Column1]],LEN(Count_table[[#This Row],[Column1]])-SEARCH("\",Count_table[[#This Row],[Column1]]))</f>
        <v>114B</v>
      </c>
      <c r="F399" s="1" t="str">
        <f>INDEX(Sheet1!A:D,MATCH(Count_table[[#This Row],[Make]],Sheet1!D:D,0),1)</f>
        <v>Commander</v>
      </c>
      <c r="G399" s="1" t="str">
        <f ca="1">IF(OR(Count_table[[#This Row],[STC Number]]&lt;&gt;OFFSET(Count_table[[#This Row],[STC Number]],-1,0),Count_table[[#This Row],[Fixed Make]]&lt;&gt;OFFSET(Count_table[[#This Row],[Fixed Make]],-1,0)),Count_table[[#This Row],[Fixed Make]],"")</f>
        <v/>
      </c>
      <c r="H399" s="1" t="str">
        <f ca="1">IF(LEN(Count_table[[#This Row],[First]])=0,OFFSET(Count_table[[#This Row],[Range]],-1,0),"E"&amp;ROW(Count_table[[#This Row],[First]])&amp;":E"&amp;COUNTIFS(Count_table[[#All],[STC Number]],Count_table[[#This Row],[STC Number]],Count_table[[#All],[Fixed Make]],Count_table[[#This Row],[First]])+ROW(Count_table[[#This Row],[First]])-1)</f>
        <v>E393:E400</v>
      </c>
      <c r="I399" s="1" t="str">
        <f ca="1">IF(LEN(Count_table[[#This Row],[First]])&lt;&gt;0,Count_table[[#This Row],[First]]&amp;": "&amp;_xlfn.TEXTJOIN(", ",TRUE,INDIRECT(Count_table[[#This Row],[Range]])),"")</f>
        <v/>
      </c>
      <c r="J3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0" spans="1:10" x14ac:dyDescent="0.25">
      <c r="A400" s="1" t="s">
        <v>20</v>
      </c>
      <c r="B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400" s="1" t="s">
        <v>808</v>
      </c>
      <c r="D400" s="1" t="str">
        <f>LEFT(Count_table[[#This Row],[Column1]],SEARCH("\",Count_table[[#This Row],[Column1]])-1)</f>
        <v>Commander Aircraft Corporation</v>
      </c>
      <c r="E400" s="1" t="str">
        <f>RIGHT(Count_table[[#This Row],[Column1]],LEN(Count_table[[#This Row],[Column1]])-SEARCH("\",Count_table[[#This Row],[Column1]]))</f>
        <v>114TC</v>
      </c>
      <c r="F400" s="1" t="str">
        <f>INDEX(Sheet1!A:D,MATCH(Count_table[[#This Row],[Make]],Sheet1!D:D,0),1)</f>
        <v>Commander</v>
      </c>
      <c r="G400" s="1" t="str">
        <f ca="1">IF(OR(Count_table[[#This Row],[STC Number]]&lt;&gt;OFFSET(Count_table[[#This Row],[STC Number]],-1,0),Count_table[[#This Row],[Fixed Make]]&lt;&gt;OFFSET(Count_table[[#This Row],[Fixed Make]],-1,0)),Count_table[[#This Row],[Fixed Make]],"")</f>
        <v/>
      </c>
      <c r="H400" s="1" t="str">
        <f ca="1">IF(LEN(Count_table[[#This Row],[First]])=0,OFFSET(Count_table[[#This Row],[Range]],-1,0),"E"&amp;ROW(Count_table[[#This Row],[First]])&amp;":E"&amp;COUNTIFS(Count_table[[#All],[STC Number]],Count_table[[#This Row],[STC Number]],Count_table[[#All],[Fixed Make]],Count_table[[#This Row],[First]])+ROW(Count_table[[#This Row],[First]])-1)</f>
        <v>E393:E400</v>
      </c>
      <c r="I400" s="1" t="str">
        <f ca="1">IF(LEN(Count_table[[#This Row],[First]])&lt;&gt;0,Count_table[[#This Row],[First]]&amp;": "&amp;_xlfn.TEXTJOIN(", ",TRUE,INDIRECT(Count_table[[#This Row],[Range]])),"")</f>
        <v/>
      </c>
      <c r="J4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1" spans="1:10" x14ac:dyDescent="0.25">
      <c r="A401" s="1" t="s">
        <v>20</v>
      </c>
      <c r="B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Cub Crafters, Inc.\CC18-180</v>
      </c>
      <c r="C401" s="1" t="s">
        <v>809</v>
      </c>
      <c r="D401" s="1" t="str">
        <f>LEFT(Count_table[[#This Row],[Column1]],SEARCH("\",Count_table[[#This Row],[Column1]])-1)</f>
        <v>Cub Crafters, Inc.</v>
      </c>
      <c r="E401" s="1" t="str">
        <f>RIGHT(Count_table[[#This Row],[Column1]],LEN(Count_table[[#This Row],[Column1]])-SEARCH("\",Count_table[[#This Row],[Column1]]))</f>
        <v>CC18-180</v>
      </c>
      <c r="F401" s="1" t="str">
        <f>INDEX(Sheet1!A:D,MATCH(Count_table[[#This Row],[Make]],Sheet1!D:D,0),1)</f>
        <v>Cub Crafters</v>
      </c>
      <c r="G401" s="1" t="str">
        <f ca="1">IF(OR(Count_table[[#This Row],[STC Number]]&lt;&gt;OFFSET(Count_table[[#This Row],[STC Number]],-1,0),Count_table[[#This Row],[Fixed Make]]&lt;&gt;OFFSET(Count_table[[#This Row],[Fixed Make]],-1,0)),Count_table[[#This Row],[Fixed Make]],"")</f>
        <v>Cub Crafters</v>
      </c>
      <c r="H401" s="1" t="str">
        <f ca="1">IF(LEN(Count_table[[#This Row],[First]])=0,OFFSET(Count_table[[#This Row],[Range]],-1,0),"E"&amp;ROW(Count_table[[#This Row],[First]])&amp;":E"&amp;COUNTIFS(Count_table[[#All],[STC Number]],Count_table[[#This Row],[STC Number]],Count_table[[#All],[Fixed Make]],Count_table[[#This Row],[First]])+ROW(Count_table[[#This Row],[First]])-1)</f>
        <v>E401:E402</v>
      </c>
      <c r="I401" s="1" t="str">
        <f ca="1">IF(LEN(Count_table[[#This Row],[First]])&lt;&gt;0,Count_table[[#This Row],[First]]&amp;": "&amp;_xlfn.TEXTJOIN(", ",TRUE,INDIRECT(Count_table[[#This Row],[Range]])),"")</f>
        <v>Cub Crafters: CC18-180, CC18-180A</v>
      </c>
      <c r="J4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2" spans="1:10" x14ac:dyDescent="0.25">
      <c r="A402" s="1" t="s">
        <v>20</v>
      </c>
      <c r="B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Cub Crafters, Inc.\CC18-180A</v>
      </c>
      <c r="C402" s="1" t="s">
        <v>810</v>
      </c>
      <c r="D402" s="1" t="str">
        <f>LEFT(Count_table[[#This Row],[Column1]],SEARCH("\",Count_table[[#This Row],[Column1]])-1)</f>
        <v>Cub Crafters, Inc.</v>
      </c>
      <c r="E402" s="1" t="str">
        <f>RIGHT(Count_table[[#This Row],[Column1]],LEN(Count_table[[#This Row],[Column1]])-SEARCH("\",Count_table[[#This Row],[Column1]]))</f>
        <v>CC18-180A</v>
      </c>
      <c r="F402" s="1" t="str">
        <f>INDEX(Sheet1!A:D,MATCH(Count_table[[#This Row],[Make]],Sheet1!D:D,0),1)</f>
        <v>Cub Crafters</v>
      </c>
      <c r="G402" s="1" t="str">
        <f ca="1">IF(OR(Count_table[[#This Row],[STC Number]]&lt;&gt;OFFSET(Count_table[[#This Row],[STC Number]],-1,0),Count_table[[#This Row],[Fixed Make]]&lt;&gt;OFFSET(Count_table[[#This Row],[Fixed Make]],-1,0)),Count_table[[#This Row],[Fixed Make]],"")</f>
        <v/>
      </c>
      <c r="H402" s="1" t="str">
        <f ca="1">IF(LEN(Count_table[[#This Row],[First]])=0,OFFSET(Count_table[[#This Row],[Range]],-1,0),"E"&amp;ROW(Count_table[[#This Row],[First]])&amp;":E"&amp;COUNTIFS(Count_table[[#All],[STC Number]],Count_table[[#This Row],[STC Number]],Count_table[[#All],[Fixed Make]],Count_table[[#This Row],[First]])+ROW(Count_table[[#This Row],[First]])-1)</f>
        <v>E401:E402</v>
      </c>
      <c r="I402" s="1" t="str">
        <f ca="1">IF(LEN(Count_table[[#This Row],[First]])&lt;&gt;0,Count_table[[#This Row],[First]]&amp;": "&amp;_xlfn.TEXTJOIN(", ",TRUE,INDIRECT(Count_table[[#This Row],[Range]])),"")</f>
        <v/>
      </c>
      <c r="J4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3" spans="1:10" x14ac:dyDescent="0.25">
      <c r="A403" s="1" t="s">
        <v>20</v>
      </c>
      <c r="B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403" s="1" t="s">
        <v>811</v>
      </c>
      <c r="D403" s="1" t="str">
        <f>LEFT(Count_table[[#This Row],[Column1]],SEARCH("\",Count_table[[#This Row],[Column1]])-1)</f>
        <v>Diamond Aircraft Industries GmbH</v>
      </c>
      <c r="E403" s="1" t="str">
        <f>RIGHT(Count_table[[#This Row],[Column1]],LEN(Count_table[[#This Row],[Column1]])-SEARCH("\",Count_table[[#This Row],[Column1]]))</f>
        <v>DA 40</v>
      </c>
      <c r="F403" s="1" t="str">
        <f>INDEX(Sheet1!A:D,MATCH(Count_table[[#This Row],[Make]],Sheet1!D:D,0),1)</f>
        <v>Diamond</v>
      </c>
      <c r="G403" s="1" t="str">
        <f ca="1">IF(OR(Count_table[[#This Row],[STC Number]]&lt;&gt;OFFSET(Count_table[[#This Row],[STC Number]],-1,0),Count_table[[#This Row],[Fixed Make]]&lt;&gt;OFFSET(Count_table[[#This Row],[Fixed Make]],-1,0)),Count_table[[#This Row],[Fixed Make]],"")</f>
        <v>Diamond</v>
      </c>
      <c r="H403" s="1" t="str">
        <f ca="1">IF(LEN(Count_table[[#This Row],[First]])=0,OFFSET(Count_table[[#This Row],[Range]],-1,0),"E"&amp;ROW(Count_table[[#This Row],[First]])&amp;":E"&amp;COUNTIFS(Count_table[[#All],[STC Number]],Count_table[[#This Row],[STC Number]],Count_table[[#All],[Fixed Make]],Count_table[[#This Row],[First]])+ROW(Count_table[[#This Row],[First]])-1)</f>
        <v>E403:E406</v>
      </c>
      <c r="I403" s="1" t="str">
        <f ca="1">IF(LEN(Count_table[[#This Row],[First]])&lt;&gt;0,Count_table[[#This Row],[First]]&amp;": "&amp;_xlfn.TEXTJOIN(", ",TRUE,INDIRECT(Count_table[[#This Row],[Range]])),"")</f>
        <v>Diamond: DA 40, DA 40F, DA20-A1, DA20-C1</v>
      </c>
      <c r="J4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4" spans="1:10" x14ac:dyDescent="0.25">
      <c r="A404" s="1" t="s">
        <v>20</v>
      </c>
      <c r="B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404" s="1" t="s">
        <v>812</v>
      </c>
      <c r="D404" s="1" t="str">
        <f>LEFT(Count_table[[#This Row],[Column1]],SEARCH("\",Count_table[[#This Row],[Column1]])-1)</f>
        <v>Diamond Aircraft Industries GmbH</v>
      </c>
      <c r="E404" s="1" t="str">
        <f>RIGHT(Count_table[[#This Row],[Column1]],LEN(Count_table[[#This Row],[Column1]])-SEARCH("\",Count_table[[#This Row],[Column1]]))</f>
        <v>DA 40F</v>
      </c>
      <c r="F404" s="1" t="str">
        <f>INDEX(Sheet1!A:D,MATCH(Count_table[[#This Row],[Make]],Sheet1!D:D,0),1)</f>
        <v>Diamond</v>
      </c>
      <c r="G404" s="1" t="str">
        <f ca="1">IF(OR(Count_table[[#This Row],[STC Number]]&lt;&gt;OFFSET(Count_table[[#This Row],[STC Number]],-1,0),Count_table[[#This Row],[Fixed Make]]&lt;&gt;OFFSET(Count_table[[#This Row],[Fixed Make]],-1,0)),Count_table[[#This Row],[Fixed Make]],"")</f>
        <v/>
      </c>
      <c r="H404" s="1" t="str">
        <f ca="1">IF(LEN(Count_table[[#This Row],[First]])=0,OFFSET(Count_table[[#This Row],[Range]],-1,0),"E"&amp;ROW(Count_table[[#This Row],[First]])&amp;":E"&amp;COUNTIFS(Count_table[[#All],[STC Number]],Count_table[[#This Row],[STC Number]],Count_table[[#All],[Fixed Make]],Count_table[[#This Row],[First]])+ROW(Count_table[[#This Row],[First]])-1)</f>
        <v>E403:E406</v>
      </c>
      <c r="I404" s="1" t="str">
        <f ca="1">IF(LEN(Count_table[[#This Row],[First]])&lt;&gt;0,Count_table[[#This Row],[First]]&amp;": "&amp;_xlfn.TEXTJOIN(", ",TRUE,INDIRECT(Count_table[[#This Row],[Range]])),"")</f>
        <v/>
      </c>
      <c r="J4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5" spans="1:10" x14ac:dyDescent="0.25">
      <c r="A405" s="1" t="s">
        <v>20</v>
      </c>
      <c r="B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405" s="1" t="s">
        <v>813</v>
      </c>
      <c r="D405" s="1" t="str">
        <f>LEFT(Count_table[[#This Row],[Column1]],SEARCH("\",Count_table[[#This Row],[Column1]])-1)</f>
        <v>Diamond Aircraft Industries Inc</v>
      </c>
      <c r="E405" s="1" t="str">
        <f>RIGHT(Count_table[[#This Row],[Column1]],LEN(Count_table[[#This Row],[Column1]])-SEARCH("\",Count_table[[#This Row],[Column1]]))</f>
        <v>DA20-A1</v>
      </c>
      <c r="F405" s="1" t="str">
        <f>INDEX(Sheet1!A:D,MATCH(Count_table[[#This Row],[Make]],Sheet1!D:D,0),1)</f>
        <v>Diamond</v>
      </c>
      <c r="G405" s="1" t="str">
        <f ca="1">IF(OR(Count_table[[#This Row],[STC Number]]&lt;&gt;OFFSET(Count_table[[#This Row],[STC Number]],-1,0),Count_table[[#This Row],[Fixed Make]]&lt;&gt;OFFSET(Count_table[[#This Row],[Fixed Make]],-1,0)),Count_table[[#This Row],[Fixed Make]],"")</f>
        <v/>
      </c>
      <c r="H405" s="1" t="str">
        <f ca="1">IF(LEN(Count_table[[#This Row],[First]])=0,OFFSET(Count_table[[#This Row],[Range]],-1,0),"E"&amp;ROW(Count_table[[#This Row],[First]])&amp;":E"&amp;COUNTIFS(Count_table[[#All],[STC Number]],Count_table[[#This Row],[STC Number]],Count_table[[#All],[Fixed Make]],Count_table[[#This Row],[First]])+ROW(Count_table[[#This Row],[First]])-1)</f>
        <v>E403:E406</v>
      </c>
      <c r="I405" s="1" t="str">
        <f ca="1">IF(LEN(Count_table[[#This Row],[First]])&lt;&gt;0,Count_table[[#This Row],[First]]&amp;": "&amp;_xlfn.TEXTJOIN(", ",TRUE,INDIRECT(Count_table[[#This Row],[Range]])),"")</f>
        <v/>
      </c>
      <c r="J4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6" spans="1:10" x14ac:dyDescent="0.25">
      <c r="A406" s="1" t="s">
        <v>20</v>
      </c>
      <c r="B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406" s="1" t="s">
        <v>814</v>
      </c>
      <c r="D406" s="1" t="str">
        <f>LEFT(Count_table[[#This Row],[Column1]],SEARCH("\",Count_table[[#This Row],[Column1]])-1)</f>
        <v>Diamond Aircraft Industries Inc</v>
      </c>
      <c r="E406" s="1" t="str">
        <f>RIGHT(Count_table[[#This Row],[Column1]],LEN(Count_table[[#This Row],[Column1]])-SEARCH("\",Count_table[[#This Row],[Column1]]))</f>
        <v>DA20-C1</v>
      </c>
      <c r="F406" s="1" t="str">
        <f>INDEX(Sheet1!A:D,MATCH(Count_table[[#This Row],[Make]],Sheet1!D:D,0),1)</f>
        <v>Diamond</v>
      </c>
      <c r="G406" s="1" t="str">
        <f ca="1">IF(OR(Count_table[[#This Row],[STC Number]]&lt;&gt;OFFSET(Count_table[[#This Row],[STC Number]],-1,0),Count_table[[#This Row],[Fixed Make]]&lt;&gt;OFFSET(Count_table[[#This Row],[Fixed Make]],-1,0)),Count_table[[#This Row],[Fixed Make]],"")</f>
        <v/>
      </c>
      <c r="H406" s="1" t="str">
        <f ca="1">IF(LEN(Count_table[[#This Row],[First]])=0,OFFSET(Count_table[[#This Row],[Range]],-1,0),"E"&amp;ROW(Count_table[[#This Row],[First]])&amp;":E"&amp;COUNTIFS(Count_table[[#All],[STC Number]],Count_table[[#This Row],[STC Number]],Count_table[[#All],[Fixed Make]],Count_table[[#This Row],[First]])+ROW(Count_table[[#This Row],[First]])-1)</f>
        <v>E403:E406</v>
      </c>
      <c r="I406" s="1" t="str">
        <f ca="1">IF(LEN(Count_table[[#This Row],[First]])&lt;&gt;0,Count_table[[#This Row],[First]]&amp;": "&amp;_xlfn.TEXTJOIN(", ",TRUE,INDIRECT(Count_table[[#This Row],[Range]])),"")</f>
        <v/>
      </c>
      <c r="J4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7" spans="1:10" x14ac:dyDescent="0.25">
      <c r="A407" s="1" t="s">
        <v>20</v>
      </c>
      <c r="B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A-1</v>
      </c>
      <c r="C407" s="1" t="s">
        <v>815</v>
      </c>
      <c r="D407" s="1" t="str">
        <f>LEFT(Count_table[[#This Row],[Column1]],SEARCH("\",Count_table[[#This Row],[Column1]])-1)</f>
        <v>Dornier-Werke GmbH</v>
      </c>
      <c r="E407" s="1" t="str">
        <f>RIGHT(Count_table[[#This Row],[Column1]],LEN(Count_table[[#This Row],[Column1]])-SEARCH("\",Count_table[[#This Row],[Column1]]))</f>
        <v>Do 28 A-1</v>
      </c>
      <c r="F407" s="1" t="str">
        <f>INDEX(Sheet1!A:D,MATCH(Count_table[[#This Row],[Make]],Sheet1!D:D,0),1)</f>
        <v>Dornier</v>
      </c>
      <c r="G407" s="1" t="str">
        <f ca="1">IF(OR(Count_table[[#This Row],[STC Number]]&lt;&gt;OFFSET(Count_table[[#This Row],[STC Number]],-1,0),Count_table[[#This Row],[Fixed Make]]&lt;&gt;OFFSET(Count_table[[#This Row],[Fixed Make]],-1,0)),Count_table[[#This Row],[Fixed Make]],"")</f>
        <v>Dornier</v>
      </c>
      <c r="H407" s="1" t="str">
        <f ca="1">IF(LEN(Count_table[[#This Row],[First]])=0,OFFSET(Count_table[[#This Row],[Range]],-1,0),"E"&amp;ROW(Count_table[[#This Row],[First]])&amp;":E"&amp;COUNTIFS(Count_table[[#All],[STC Number]],Count_table[[#This Row],[STC Number]],Count_table[[#All],[Fixed Make]],Count_table[[#This Row],[First]])+ROW(Count_table[[#This Row],[First]])-1)</f>
        <v>E407:E412</v>
      </c>
      <c r="I407" s="1" t="str">
        <f ca="1">IF(LEN(Count_table[[#This Row],[First]])&lt;&gt;0,Count_table[[#This Row],[First]]&amp;": "&amp;_xlfn.TEXTJOIN(", ",TRUE,INDIRECT(Count_table[[#This Row],[Range]])),"")</f>
        <v>Dornier: Do 28 A-1, Do 28 B-1, Do 28 D-1, Do 28 D, Dornier 228-100, Dornier 228-101</v>
      </c>
      <c r="J4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8" spans="1:10" x14ac:dyDescent="0.25">
      <c r="A408" s="1" t="s">
        <v>20</v>
      </c>
      <c r="B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B-1</v>
      </c>
      <c r="C408" s="1" t="s">
        <v>816</v>
      </c>
      <c r="D408" s="1" t="str">
        <f>LEFT(Count_table[[#This Row],[Column1]],SEARCH("\",Count_table[[#This Row],[Column1]])-1)</f>
        <v>Dornier-Werke GmbH</v>
      </c>
      <c r="E408" s="1" t="str">
        <f>RIGHT(Count_table[[#This Row],[Column1]],LEN(Count_table[[#This Row],[Column1]])-SEARCH("\",Count_table[[#This Row],[Column1]]))</f>
        <v>Do 28 B-1</v>
      </c>
      <c r="F408" s="1" t="str">
        <f>INDEX(Sheet1!A:D,MATCH(Count_table[[#This Row],[Make]],Sheet1!D:D,0),1)</f>
        <v>Dornier</v>
      </c>
      <c r="G408" s="1" t="str">
        <f ca="1">IF(OR(Count_table[[#This Row],[STC Number]]&lt;&gt;OFFSET(Count_table[[#This Row],[STC Number]],-1,0),Count_table[[#This Row],[Fixed Make]]&lt;&gt;OFFSET(Count_table[[#This Row],[Fixed Make]],-1,0)),Count_table[[#This Row],[Fixed Make]],"")</f>
        <v/>
      </c>
      <c r="H408" s="1" t="str">
        <f ca="1">IF(LEN(Count_table[[#This Row],[First]])=0,OFFSET(Count_table[[#This Row],[Range]],-1,0),"E"&amp;ROW(Count_table[[#This Row],[First]])&amp;":E"&amp;COUNTIFS(Count_table[[#All],[STC Number]],Count_table[[#This Row],[STC Number]],Count_table[[#All],[Fixed Make]],Count_table[[#This Row],[First]])+ROW(Count_table[[#This Row],[First]])-1)</f>
        <v>E407:E412</v>
      </c>
      <c r="I408" s="1" t="str">
        <f ca="1">IF(LEN(Count_table[[#This Row],[First]])&lt;&gt;0,Count_table[[#This Row],[First]]&amp;": "&amp;_xlfn.TEXTJOIN(", ",TRUE,INDIRECT(Count_table[[#This Row],[Range]])),"")</f>
        <v/>
      </c>
      <c r="J4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09" spans="1:10" x14ac:dyDescent="0.25">
      <c r="A409" s="1" t="s">
        <v>20</v>
      </c>
      <c r="B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D-1</v>
      </c>
      <c r="C409" s="1" t="s">
        <v>817</v>
      </c>
      <c r="D409" s="1" t="str">
        <f>LEFT(Count_table[[#This Row],[Column1]],SEARCH("\",Count_table[[#This Row],[Column1]])-1)</f>
        <v>Dornier Luftfahrt GmbH</v>
      </c>
      <c r="E409" s="1" t="str">
        <f>RIGHT(Count_table[[#This Row],[Column1]],LEN(Count_table[[#This Row],[Column1]])-SEARCH("\",Count_table[[#This Row],[Column1]]))</f>
        <v>Do 28 D-1</v>
      </c>
      <c r="F409" s="1" t="str">
        <f>INDEX(Sheet1!A:D,MATCH(Count_table[[#This Row],[Make]],Sheet1!D:D,0),1)</f>
        <v>Dornier</v>
      </c>
      <c r="G409" s="1" t="str">
        <f ca="1">IF(OR(Count_table[[#This Row],[STC Number]]&lt;&gt;OFFSET(Count_table[[#This Row],[STC Number]],-1,0),Count_table[[#This Row],[Fixed Make]]&lt;&gt;OFFSET(Count_table[[#This Row],[Fixed Make]],-1,0)),Count_table[[#This Row],[Fixed Make]],"")</f>
        <v/>
      </c>
      <c r="H409" s="1" t="str">
        <f ca="1">IF(LEN(Count_table[[#This Row],[First]])=0,OFFSET(Count_table[[#This Row],[Range]],-1,0),"E"&amp;ROW(Count_table[[#This Row],[First]])&amp;":E"&amp;COUNTIFS(Count_table[[#All],[STC Number]],Count_table[[#This Row],[STC Number]],Count_table[[#All],[Fixed Make]],Count_table[[#This Row],[First]])+ROW(Count_table[[#This Row],[First]])-1)</f>
        <v>E407:E412</v>
      </c>
      <c r="I409" s="1" t="str">
        <f ca="1">IF(LEN(Count_table[[#This Row],[First]])&lt;&gt;0,Count_table[[#This Row],[First]]&amp;": "&amp;_xlfn.TEXTJOIN(", ",TRUE,INDIRECT(Count_table[[#This Row],[Range]])),"")</f>
        <v/>
      </c>
      <c r="J4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0" spans="1:10" x14ac:dyDescent="0.25">
      <c r="A410" s="1" t="s">
        <v>20</v>
      </c>
      <c r="B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v>
      </c>
      <c r="C410" s="1" t="s">
        <v>818</v>
      </c>
      <c r="D410" s="1" t="str">
        <f>LEFT(Count_table[[#This Row],[Column1]],SEARCH("\",Count_table[[#This Row],[Column1]])-1)</f>
        <v>Dornier Luftfahrt GmbH</v>
      </c>
      <c r="E410" s="1" t="str">
        <f>RIGHT(Count_table[[#This Row],[Column1]],LEN(Count_table[[#This Row],[Column1]])-SEARCH("\",Count_table[[#This Row],[Column1]]))</f>
        <v>Do 28 D</v>
      </c>
      <c r="F410" s="1" t="str">
        <f>INDEX(Sheet1!A:D,MATCH(Count_table[[#This Row],[Make]],Sheet1!D:D,0),1)</f>
        <v>Dornier</v>
      </c>
      <c r="G410" s="1" t="str">
        <f ca="1">IF(OR(Count_table[[#This Row],[STC Number]]&lt;&gt;OFFSET(Count_table[[#This Row],[STC Number]],-1,0),Count_table[[#This Row],[Fixed Make]]&lt;&gt;OFFSET(Count_table[[#This Row],[Fixed Make]],-1,0)),Count_table[[#This Row],[Fixed Make]],"")</f>
        <v/>
      </c>
      <c r="H410" s="1" t="str">
        <f ca="1">IF(LEN(Count_table[[#This Row],[First]])=0,OFFSET(Count_table[[#This Row],[Range]],-1,0),"E"&amp;ROW(Count_table[[#This Row],[First]])&amp;":E"&amp;COUNTIFS(Count_table[[#All],[STC Number]],Count_table[[#This Row],[STC Number]],Count_table[[#All],[Fixed Make]],Count_table[[#This Row],[First]])+ROW(Count_table[[#This Row],[First]])-1)</f>
        <v>E407:E412</v>
      </c>
      <c r="I410" s="1" t="str">
        <f ca="1">IF(LEN(Count_table[[#This Row],[First]])&lt;&gt;0,Count_table[[#This Row],[First]]&amp;": "&amp;_xlfn.TEXTJOIN(", ",TRUE,INDIRECT(Count_table[[#This Row],[Range]])),"")</f>
        <v/>
      </c>
      <c r="J4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1" spans="1:10" x14ac:dyDescent="0.25">
      <c r="A411" s="1" t="s">
        <v>20</v>
      </c>
      <c r="B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228-100</v>
      </c>
      <c r="C411" s="1" t="s">
        <v>819</v>
      </c>
      <c r="D411" s="1" t="str">
        <f>LEFT(Count_table[[#This Row],[Column1]],SEARCH("\",Count_table[[#This Row],[Column1]])-1)</f>
        <v>Dornier Luftfahrt GmbH</v>
      </c>
      <c r="E411" s="1" t="str">
        <f>RIGHT(Count_table[[#This Row],[Column1]],LEN(Count_table[[#This Row],[Column1]])-SEARCH("\",Count_table[[#This Row],[Column1]]))</f>
        <v>Dornier 228-100</v>
      </c>
      <c r="F411" s="1" t="str">
        <f>INDEX(Sheet1!A:D,MATCH(Count_table[[#This Row],[Make]],Sheet1!D:D,0),1)</f>
        <v>Dornier</v>
      </c>
      <c r="G411" s="1" t="str">
        <f ca="1">IF(OR(Count_table[[#This Row],[STC Number]]&lt;&gt;OFFSET(Count_table[[#This Row],[STC Number]],-1,0),Count_table[[#This Row],[Fixed Make]]&lt;&gt;OFFSET(Count_table[[#This Row],[Fixed Make]],-1,0)),Count_table[[#This Row],[Fixed Make]],"")</f>
        <v/>
      </c>
      <c r="H411" s="1" t="str">
        <f ca="1">IF(LEN(Count_table[[#This Row],[First]])=0,OFFSET(Count_table[[#This Row],[Range]],-1,0),"E"&amp;ROW(Count_table[[#This Row],[First]])&amp;":E"&amp;COUNTIFS(Count_table[[#All],[STC Number]],Count_table[[#This Row],[STC Number]],Count_table[[#All],[Fixed Make]],Count_table[[#This Row],[First]])+ROW(Count_table[[#This Row],[First]])-1)</f>
        <v>E407:E412</v>
      </c>
      <c r="I411" s="1" t="str">
        <f ca="1">IF(LEN(Count_table[[#This Row],[First]])&lt;&gt;0,Count_table[[#This Row],[First]]&amp;": "&amp;_xlfn.TEXTJOIN(", ",TRUE,INDIRECT(Count_table[[#This Row],[Range]])),"")</f>
        <v/>
      </c>
      <c r="J4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2" spans="1:10" x14ac:dyDescent="0.25">
      <c r="A412" s="1" t="s">
        <v>20</v>
      </c>
      <c r="B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228-101</v>
      </c>
      <c r="C412" s="1" t="s">
        <v>820</v>
      </c>
      <c r="D412" s="1" t="str">
        <f>LEFT(Count_table[[#This Row],[Column1]],SEARCH("\",Count_table[[#This Row],[Column1]])-1)</f>
        <v>Dornier Luftfahrt GmbH</v>
      </c>
      <c r="E412" s="1" t="str">
        <f>RIGHT(Count_table[[#This Row],[Column1]],LEN(Count_table[[#This Row],[Column1]])-SEARCH("\",Count_table[[#This Row],[Column1]]))</f>
        <v>Dornier 228-101</v>
      </c>
      <c r="F412" s="1" t="str">
        <f>INDEX(Sheet1!A:D,MATCH(Count_table[[#This Row],[Make]],Sheet1!D:D,0),1)</f>
        <v>Dornier</v>
      </c>
      <c r="G412" s="1" t="str">
        <f ca="1">IF(OR(Count_table[[#This Row],[STC Number]]&lt;&gt;OFFSET(Count_table[[#This Row],[STC Number]],-1,0),Count_table[[#This Row],[Fixed Make]]&lt;&gt;OFFSET(Count_table[[#This Row],[Fixed Make]],-1,0)),Count_table[[#This Row],[Fixed Make]],"")</f>
        <v/>
      </c>
      <c r="H412" s="1" t="str">
        <f ca="1">IF(LEN(Count_table[[#This Row],[First]])=0,OFFSET(Count_table[[#This Row],[Range]],-1,0),"E"&amp;ROW(Count_table[[#This Row],[First]])&amp;":E"&amp;COUNTIFS(Count_table[[#All],[STC Number]],Count_table[[#This Row],[STC Number]],Count_table[[#All],[Fixed Make]],Count_table[[#This Row],[First]])+ROW(Count_table[[#This Row],[First]])-1)</f>
        <v>E407:E412</v>
      </c>
      <c r="I412" s="1" t="str">
        <f ca="1">IF(LEN(Count_table[[#This Row],[First]])&lt;&gt;0,Count_table[[#This Row],[First]]&amp;": "&amp;_xlfn.TEXTJOIN(", ",TRUE,INDIRECT(Count_table[[#This Row],[Range]])),"")</f>
        <v/>
      </c>
      <c r="J4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3" spans="1:10" x14ac:dyDescent="0.25">
      <c r="A413" s="1" t="s">
        <v>20</v>
      </c>
      <c r="B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413" s="1" t="s">
        <v>821</v>
      </c>
      <c r="D413" s="1" t="str">
        <f>LEFT(Count_table[[#This Row],[Column1]],SEARCH("\",Count_table[[#This Row],[Column1]])-1)</f>
        <v>Dynac Aerospace Corporation</v>
      </c>
      <c r="E413" s="1" t="str">
        <f>RIGHT(Count_table[[#This Row],[Column1]],LEN(Count_table[[#This Row],[Column1]])-SEARCH("\",Count_table[[#This Row],[Column1]]))</f>
        <v>Aero Commander 100-180</v>
      </c>
      <c r="F413" s="1" t="str">
        <f>INDEX(Sheet1!A:D,MATCH(Count_table[[#This Row],[Make]],Sheet1!D:D,0),1)</f>
        <v>Dynac</v>
      </c>
      <c r="G413" s="1" t="str">
        <f ca="1">IF(OR(Count_table[[#This Row],[STC Number]]&lt;&gt;OFFSET(Count_table[[#This Row],[STC Number]],-1,0),Count_table[[#This Row],[Fixed Make]]&lt;&gt;OFFSET(Count_table[[#This Row],[Fixed Make]],-1,0)),Count_table[[#This Row],[Fixed Make]],"")</f>
        <v>Dynac</v>
      </c>
      <c r="H413" s="1" t="str">
        <f ca="1">IF(LEN(Count_table[[#This Row],[First]])=0,OFFSET(Count_table[[#This Row],[Range]],-1,0),"E"&amp;ROW(Count_table[[#This Row],[First]])&amp;":E"&amp;COUNTIFS(Count_table[[#All],[STC Number]],Count_table[[#This Row],[STC Number]],Count_table[[#All],[Fixed Make]],Count_table[[#This Row],[First]])+ROW(Count_table[[#This Row],[First]])-1)</f>
        <v>E413:E417</v>
      </c>
      <c r="I413" s="1" t="str">
        <f ca="1">IF(LEN(Count_table[[#This Row],[First]])&lt;&gt;0,Count_table[[#This Row],[First]]&amp;": "&amp;_xlfn.TEXTJOIN(", ",TRUE,INDIRECT(Count_table[[#This Row],[Range]])),"")</f>
        <v>Dynac: Aero Commander 100-180, Aero Commander 100, Aero Commander 100A, Volaire 10, Volaire 10A</v>
      </c>
      <c r="J4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4" spans="1:10" x14ac:dyDescent="0.25">
      <c r="A414" s="1" t="s">
        <v>20</v>
      </c>
      <c r="B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414" s="1" t="s">
        <v>822</v>
      </c>
      <c r="D414" s="1" t="str">
        <f>LEFT(Count_table[[#This Row],[Column1]],SEARCH("\",Count_table[[#This Row],[Column1]])-1)</f>
        <v>Dynac Aerospace Corporation</v>
      </c>
      <c r="E414" s="1" t="str">
        <f>RIGHT(Count_table[[#This Row],[Column1]],LEN(Count_table[[#This Row],[Column1]])-SEARCH("\",Count_table[[#This Row],[Column1]]))</f>
        <v>Aero Commander 100</v>
      </c>
      <c r="F414" s="1" t="str">
        <f>INDEX(Sheet1!A:D,MATCH(Count_table[[#This Row],[Make]],Sheet1!D:D,0),1)</f>
        <v>Dynac</v>
      </c>
      <c r="G414" s="1" t="str">
        <f ca="1">IF(OR(Count_table[[#This Row],[STC Number]]&lt;&gt;OFFSET(Count_table[[#This Row],[STC Number]],-1,0),Count_table[[#This Row],[Fixed Make]]&lt;&gt;OFFSET(Count_table[[#This Row],[Fixed Make]],-1,0)),Count_table[[#This Row],[Fixed Make]],"")</f>
        <v/>
      </c>
      <c r="H414" s="1" t="str">
        <f ca="1">IF(LEN(Count_table[[#This Row],[First]])=0,OFFSET(Count_table[[#This Row],[Range]],-1,0),"E"&amp;ROW(Count_table[[#This Row],[First]])&amp;":E"&amp;COUNTIFS(Count_table[[#All],[STC Number]],Count_table[[#This Row],[STC Number]],Count_table[[#All],[Fixed Make]],Count_table[[#This Row],[First]])+ROW(Count_table[[#This Row],[First]])-1)</f>
        <v>E413:E417</v>
      </c>
      <c r="I414" s="1" t="str">
        <f ca="1">IF(LEN(Count_table[[#This Row],[First]])&lt;&gt;0,Count_table[[#This Row],[First]]&amp;": "&amp;_xlfn.TEXTJOIN(", ",TRUE,INDIRECT(Count_table[[#This Row],[Range]])),"")</f>
        <v/>
      </c>
      <c r="J4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5" spans="1:10" x14ac:dyDescent="0.25">
      <c r="A415" s="1" t="s">
        <v>20</v>
      </c>
      <c r="B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415" s="1" t="s">
        <v>823</v>
      </c>
      <c r="D415" s="1" t="str">
        <f>LEFT(Count_table[[#This Row],[Column1]],SEARCH("\",Count_table[[#This Row],[Column1]])-1)</f>
        <v>Dynac Aerospace Corporation</v>
      </c>
      <c r="E415" s="1" t="str">
        <f>RIGHT(Count_table[[#This Row],[Column1]],LEN(Count_table[[#This Row],[Column1]])-SEARCH("\",Count_table[[#This Row],[Column1]]))</f>
        <v>Aero Commander 100A</v>
      </c>
      <c r="F415" s="1" t="str">
        <f>INDEX(Sheet1!A:D,MATCH(Count_table[[#This Row],[Make]],Sheet1!D:D,0),1)</f>
        <v>Dynac</v>
      </c>
      <c r="G415" s="1" t="str">
        <f ca="1">IF(OR(Count_table[[#This Row],[STC Number]]&lt;&gt;OFFSET(Count_table[[#This Row],[STC Number]],-1,0),Count_table[[#This Row],[Fixed Make]]&lt;&gt;OFFSET(Count_table[[#This Row],[Fixed Make]],-1,0)),Count_table[[#This Row],[Fixed Make]],"")</f>
        <v/>
      </c>
      <c r="H415" s="1" t="str">
        <f ca="1">IF(LEN(Count_table[[#This Row],[First]])=0,OFFSET(Count_table[[#This Row],[Range]],-1,0),"E"&amp;ROW(Count_table[[#This Row],[First]])&amp;":E"&amp;COUNTIFS(Count_table[[#All],[STC Number]],Count_table[[#This Row],[STC Number]],Count_table[[#All],[Fixed Make]],Count_table[[#This Row],[First]])+ROW(Count_table[[#This Row],[First]])-1)</f>
        <v>E413:E417</v>
      </c>
      <c r="I415" s="1" t="str">
        <f ca="1">IF(LEN(Count_table[[#This Row],[First]])&lt;&gt;0,Count_table[[#This Row],[First]]&amp;": "&amp;_xlfn.TEXTJOIN(", ",TRUE,INDIRECT(Count_table[[#This Row],[Range]])),"")</f>
        <v/>
      </c>
      <c r="J4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6" spans="1:10" x14ac:dyDescent="0.25">
      <c r="A416" s="1" t="s">
        <v>20</v>
      </c>
      <c r="B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416" s="1" t="s">
        <v>824</v>
      </c>
      <c r="D416" s="1" t="str">
        <f>LEFT(Count_table[[#This Row],[Column1]],SEARCH("\",Count_table[[#This Row],[Column1]])-1)</f>
        <v>Dynac Aerospace Corporation</v>
      </c>
      <c r="E416" s="1" t="str">
        <f>RIGHT(Count_table[[#This Row],[Column1]],LEN(Count_table[[#This Row],[Column1]])-SEARCH("\",Count_table[[#This Row],[Column1]]))</f>
        <v>Volaire 10</v>
      </c>
      <c r="F416" s="1" t="str">
        <f>INDEX(Sheet1!A:D,MATCH(Count_table[[#This Row],[Make]],Sheet1!D:D,0),1)</f>
        <v>Dynac</v>
      </c>
      <c r="G416" s="1" t="str">
        <f ca="1">IF(OR(Count_table[[#This Row],[STC Number]]&lt;&gt;OFFSET(Count_table[[#This Row],[STC Number]],-1,0),Count_table[[#This Row],[Fixed Make]]&lt;&gt;OFFSET(Count_table[[#This Row],[Fixed Make]],-1,0)),Count_table[[#This Row],[Fixed Make]],"")</f>
        <v/>
      </c>
      <c r="H416" s="1" t="str">
        <f ca="1">IF(LEN(Count_table[[#This Row],[First]])=0,OFFSET(Count_table[[#This Row],[Range]],-1,0),"E"&amp;ROW(Count_table[[#This Row],[First]])&amp;":E"&amp;COUNTIFS(Count_table[[#All],[STC Number]],Count_table[[#This Row],[STC Number]],Count_table[[#All],[Fixed Make]],Count_table[[#This Row],[First]])+ROW(Count_table[[#This Row],[First]])-1)</f>
        <v>E413:E417</v>
      </c>
      <c r="I416" s="1" t="str">
        <f ca="1">IF(LEN(Count_table[[#This Row],[First]])&lt;&gt;0,Count_table[[#This Row],[First]]&amp;": "&amp;_xlfn.TEXTJOIN(", ",TRUE,INDIRECT(Count_table[[#This Row],[Range]])),"")</f>
        <v/>
      </c>
      <c r="J4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7" spans="1:10" x14ac:dyDescent="0.25">
      <c r="A417" s="1" t="s">
        <v>20</v>
      </c>
      <c r="B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417" s="1" t="s">
        <v>825</v>
      </c>
      <c r="D417" s="1" t="str">
        <f>LEFT(Count_table[[#This Row],[Column1]],SEARCH("\",Count_table[[#This Row],[Column1]])-1)</f>
        <v>Dynac Aerospace Corporation</v>
      </c>
      <c r="E417" s="1" t="str">
        <f>RIGHT(Count_table[[#This Row],[Column1]],LEN(Count_table[[#This Row],[Column1]])-SEARCH("\",Count_table[[#This Row],[Column1]]))</f>
        <v>Volaire 10A</v>
      </c>
      <c r="F417" s="1" t="str">
        <f>INDEX(Sheet1!A:D,MATCH(Count_table[[#This Row],[Make]],Sheet1!D:D,0),1)</f>
        <v>Dynac</v>
      </c>
      <c r="G417" s="1" t="str">
        <f ca="1">IF(OR(Count_table[[#This Row],[STC Number]]&lt;&gt;OFFSET(Count_table[[#This Row],[STC Number]],-1,0),Count_table[[#This Row],[Fixed Make]]&lt;&gt;OFFSET(Count_table[[#This Row],[Fixed Make]],-1,0)),Count_table[[#This Row],[Fixed Make]],"")</f>
        <v/>
      </c>
      <c r="H417" s="1" t="str">
        <f ca="1">IF(LEN(Count_table[[#This Row],[First]])=0,OFFSET(Count_table[[#This Row],[Range]],-1,0),"E"&amp;ROW(Count_table[[#This Row],[First]])&amp;":E"&amp;COUNTIFS(Count_table[[#All],[STC Number]],Count_table[[#This Row],[STC Number]],Count_table[[#All],[Fixed Make]],Count_table[[#This Row],[First]])+ROW(Count_table[[#This Row],[First]])-1)</f>
        <v>E413:E417</v>
      </c>
      <c r="I417" s="1" t="str">
        <f ca="1">IF(LEN(Count_table[[#This Row],[First]])&lt;&gt;0,Count_table[[#This Row],[First]]&amp;": "&amp;_xlfn.TEXTJOIN(", ",TRUE,INDIRECT(Count_table[[#This Row],[Range]])),"")</f>
        <v/>
      </c>
      <c r="J4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8" spans="1:10" x14ac:dyDescent="0.25">
      <c r="A418" s="1" t="s">
        <v>20</v>
      </c>
      <c r="B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418" s="1" t="s">
        <v>826</v>
      </c>
      <c r="D418" s="1" t="str">
        <f>LEFT(Count_table[[#This Row],[Column1]],SEARCH("\",Count_table[[#This Row],[Column1]])-1)</f>
        <v>EADS-PZL Warszawa-Okecie S.A.</v>
      </c>
      <c r="E418" s="1" t="str">
        <f>RIGHT(Count_table[[#This Row],[Column1]],LEN(Count_table[[#This Row],[Column1]])-SEARCH("\",Count_table[[#This Row],[Column1]]))</f>
        <v>PZL-104 WILGA 80</v>
      </c>
      <c r="F418" s="1" t="str">
        <f>INDEX(Sheet1!A:D,MATCH(Count_table[[#This Row],[Make]],Sheet1!D:D,0),1)</f>
        <v>EADS-PZL</v>
      </c>
      <c r="G418" s="1" t="str">
        <f ca="1">IF(OR(Count_table[[#This Row],[STC Number]]&lt;&gt;OFFSET(Count_table[[#This Row],[STC Number]],-1,0),Count_table[[#This Row],[Fixed Make]]&lt;&gt;OFFSET(Count_table[[#This Row],[Fixed Make]],-1,0)),Count_table[[#This Row],[Fixed Make]],"")</f>
        <v>EADS-PZL</v>
      </c>
      <c r="H418" s="1" t="str">
        <f ca="1">IF(LEN(Count_table[[#This Row],[First]])=0,OFFSET(Count_table[[#This Row],[Range]],-1,0),"E"&amp;ROW(Count_table[[#This Row],[First]])&amp;":E"&amp;COUNTIFS(Count_table[[#All],[STC Number]],Count_table[[#This Row],[STC Number]],Count_table[[#All],[Fixed Make]],Count_table[[#This Row],[First]])+ROW(Count_table[[#This Row],[First]])-1)</f>
        <v>E418:E422</v>
      </c>
      <c r="I418" s="1" t="str">
        <f ca="1">IF(LEN(Count_table[[#This Row],[First]])&lt;&gt;0,Count_table[[#This Row],[First]]&amp;": "&amp;_xlfn.TEXTJOIN(", ",TRUE,INDIRECT(Count_table[[#This Row],[Range]])),"")</f>
        <v>EADS-PZL: PZL-104 WILGA 80, PZL-104M WILGA 2000, PZL-104MA WILGA 2000, PZL-KOLIBER 150A, PZL-KOLIBER 160A</v>
      </c>
      <c r="J4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19" spans="1:10" x14ac:dyDescent="0.25">
      <c r="A419" s="1" t="s">
        <v>20</v>
      </c>
      <c r="B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419" s="1" t="s">
        <v>827</v>
      </c>
      <c r="D419" s="1" t="str">
        <f>LEFT(Count_table[[#This Row],[Column1]],SEARCH("\",Count_table[[#This Row],[Column1]])-1)</f>
        <v>EADS-PZL Warszawa-Okecie S.A.</v>
      </c>
      <c r="E419" s="1" t="str">
        <f>RIGHT(Count_table[[#This Row],[Column1]],LEN(Count_table[[#This Row],[Column1]])-SEARCH("\",Count_table[[#This Row],[Column1]]))</f>
        <v>PZL-104M WILGA 2000</v>
      </c>
      <c r="F419" s="1" t="str">
        <f>INDEX(Sheet1!A:D,MATCH(Count_table[[#This Row],[Make]],Sheet1!D:D,0),1)</f>
        <v>EADS-PZL</v>
      </c>
      <c r="G419" s="1" t="str">
        <f ca="1">IF(OR(Count_table[[#This Row],[STC Number]]&lt;&gt;OFFSET(Count_table[[#This Row],[STC Number]],-1,0),Count_table[[#This Row],[Fixed Make]]&lt;&gt;OFFSET(Count_table[[#This Row],[Fixed Make]],-1,0)),Count_table[[#This Row],[Fixed Make]],"")</f>
        <v/>
      </c>
      <c r="H419" s="1" t="str">
        <f ca="1">IF(LEN(Count_table[[#This Row],[First]])=0,OFFSET(Count_table[[#This Row],[Range]],-1,0),"E"&amp;ROW(Count_table[[#This Row],[First]])&amp;":E"&amp;COUNTIFS(Count_table[[#All],[STC Number]],Count_table[[#This Row],[STC Number]],Count_table[[#All],[Fixed Make]],Count_table[[#This Row],[First]])+ROW(Count_table[[#This Row],[First]])-1)</f>
        <v>E418:E422</v>
      </c>
      <c r="I419" s="1" t="str">
        <f ca="1">IF(LEN(Count_table[[#This Row],[First]])&lt;&gt;0,Count_table[[#This Row],[First]]&amp;": "&amp;_xlfn.TEXTJOIN(", ",TRUE,INDIRECT(Count_table[[#This Row],[Range]])),"")</f>
        <v/>
      </c>
      <c r="J4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0" spans="1:10" x14ac:dyDescent="0.25">
      <c r="A420" s="1" t="s">
        <v>20</v>
      </c>
      <c r="B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420" s="1" t="s">
        <v>828</v>
      </c>
      <c r="D420" s="1" t="str">
        <f>LEFT(Count_table[[#This Row],[Column1]],SEARCH("\",Count_table[[#This Row],[Column1]])-1)</f>
        <v>EADS-PZL Warszawa-Okecie S.A.</v>
      </c>
      <c r="E420" s="1" t="str">
        <f>RIGHT(Count_table[[#This Row],[Column1]],LEN(Count_table[[#This Row],[Column1]])-SEARCH("\",Count_table[[#This Row],[Column1]]))</f>
        <v>PZL-104MA WILGA 2000</v>
      </c>
      <c r="F420" s="1" t="str">
        <f>INDEX(Sheet1!A:D,MATCH(Count_table[[#This Row],[Make]],Sheet1!D:D,0),1)</f>
        <v>EADS-PZL</v>
      </c>
      <c r="G420" s="1" t="str">
        <f ca="1">IF(OR(Count_table[[#This Row],[STC Number]]&lt;&gt;OFFSET(Count_table[[#This Row],[STC Number]],-1,0),Count_table[[#This Row],[Fixed Make]]&lt;&gt;OFFSET(Count_table[[#This Row],[Fixed Make]],-1,0)),Count_table[[#This Row],[Fixed Make]],"")</f>
        <v/>
      </c>
      <c r="H420" s="1" t="str">
        <f ca="1">IF(LEN(Count_table[[#This Row],[First]])=0,OFFSET(Count_table[[#This Row],[Range]],-1,0),"E"&amp;ROW(Count_table[[#This Row],[First]])&amp;":E"&amp;COUNTIFS(Count_table[[#All],[STC Number]],Count_table[[#This Row],[STC Number]],Count_table[[#All],[Fixed Make]],Count_table[[#This Row],[First]])+ROW(Count_table[[#This Row],[First]])-1)</f>
        <v>E418:E422</v>
      </c>
      <c r="I420" s="1" t="str">
        <f ca="1">IF(LEN(Count_table[[#This Row],[First]])&lt;&gt;0,Count_table[[#This Row],[First]]&amp;": "&amp;_xlfn.TEXTJOIN(", ",TRUE,INDIRECT(Count_table[[#This Row],[Range]])),"")</f>
        <v/>
      </c>
      <c r="J4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1" spans="1:10" x14ac:dyDescent="0.25">
      <c r="A421" s="1" t="s">
        <v>20</v>
      </c>
      <c r="B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421" s="1" t="s">
        <v>829</v>
      </c>
      <c r="D421" s="1" t="str">
        <f>LEFT(Count_table[[#This Row],[Column1]],SEARCH("\",Count_table[[#This Row],[Column1]])-1)</f>
        <v>EADS-PZL Warszawa-Okecie S.A.</v>
      </c>
      <c r="E421" s="1" t="str">
        <f>RIGHT(Count_table[[#This Row],[Column1]],LEN(Count_table[[#This Row],[Column1]])-SEARCH("\",Count_table[[#This Row],[Column1]]))</f>
        <v>PZL-KOLIBER 150A</v>
      </c>
      <c r="F421" s="1" t="str">
        <f>INDEX(Sheet1!A:D,MATCH(Count_table[[#This Row],[Make]],Sheet1!D:D,0),1)</f>
        <v>EADS-PZL</v>
      </c>
      <c r="G421" s="1" t="str">
        <f ca="1">IF(OR(Count_table[[#This Row],[STC Number]]&lt;&gt;OFFSET(Count_table[[#This Row],[STC Number]],-1,0),Count_table[[#This Row],[Fixed Make]]&lt;&gt;OFFSET(Count_table[[#This Row],[Fixed Make]],-1,0)),Count_table[[#This Row],[Fixed Make]],"")</f>
        <v/>
      </c>
      <c r="H421" s="1" t="str">
        <f ca="1">IF(LEN(Count_table[[#This Row],[First]])=0,OFFSET(Count_table[[#This Row],[Range]],-1,0),"E"&amp;ROW(Count_table[[#This Row],[First]])&amp;":E"&amp;COUNTIFS(Count_table[[#All],[STC Number]],Count_table[[#This Row],[STC Number]],Count_table[[#All],[Fixed Make]],Count_table[[#This Row],[First]])+ROW(Count_table[[#This Row],[First]])-1)</f>
        <v>E418:E422</v>
      </c>
      <c r="I421" s="1" t="str">
        <f ca="1">IF(LEN(Count_table[[#This Row],[First]])&lt;&gt;0,Count_table[[#This Row],[First]]&amp;": "&amp;_xlfn.TEXTJOIN(", ",TRUE,INDIRECT(Count_table[[#This Row],[Range]])),"")</f>
        <v/>
      </c>
      <c r="J4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2" spans="1:10" x14ac:dyDescent="0.25">
      <c r="A422" s="1" t="s">
        <v>20</v>
      </c>
      <c r="B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422" s="1" t="s">
        <v>830</v>
      </c>
      <c r="D422" s="1" t="str">
        <f>LEFT(Count_table[[#This Row],[Column1]],SEARCH("\",Count_table[[#This Row],[Column1]])-1)</f>
        <v>EADS-PZL Warszawa-Okecie S.A.</v>
      </c>
      <c r="E422" s="1" t="str">
        <f>RIGHT(Count_table[[#This Row],[Column1]],LEN(Count_table[[#This Row],[Column1]])-SEARCH("\",Count_table[[#This Row],[Column1]]))</f>
        <v>PZL-KOLIBER 160A</v>
      </c>
      <c r="F422" s="1" t="str">
        <f>INDEX(Sheet1!A:D,MATCH(Count_table[[#This Row],[Make]],Sheet1!D:D,0),1)</f>
        <v>EADS-PZL</v>
      </c>
      <c r="G422" s="1" t="str">
        <f ca="1">IF(OR(Count_table[[#This Row],[STC Number]]&lt;&gt;OFFSET(Count_table[[#This Row],[STC Number]],-1,0),Count_table[[#This Row],[Fixed Make]]&lt;&gt;OFFSET(Count_table[[#This Row],[Fixed Make]],-1,0)),Count_table[[#This Row],[Fixed Make]],"")</f>
        <v/>
      </c>
      <c r="H422" s="1" t="str">
        <f ca="1">IF(LEN(Count_table[[#This Row],[First]])=0,OFFSET(Count_table[[#This Row],[Range]],-1,0),"E"&amp;ROW(Count_table[[#This Row],[First]])&amp;":E"&amp;COUNTIFS(Count_table[[#All],[STC Number]],Count_table[[#This Row],[STC Number]],Count_table[[#All],[Fixed Make]],Count_table[[#This Row],[First]])+ROW(Count_table[[#This Row],[First]])-1)</f>
        <v>E418:E422</v>
      </c>
      <c r="I422" s="1" t="str">
        <f ca="1">IF(LEN(Count_table[[#This Row],[First]])&lt;&gt;0,Count_table[[#This Row],[First]]&amp;": "&amp;_xlfn.TEXTJOIN(", ",TRUE,INDIRECT(Count_table[[#This Row],[Range]])),"")</f>
        <v/>
      </c>
      <c r="J4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3" spans="1:10" x14ac:dyDescent="0.25">
      <c r="A423" s="1" t="s">
        <v>20</v>
      </c>
      <c r="B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v>
      </c>
      <c r="C423" s="1" t="s">
        <v>831</v>
      </c>
      <c r="D423" s="1" t="str">
        <f>LEFT(Count_table[[#This Row],[Column1]],SEARCH("\",Count_table[[#This Row],[Column1]])-1)</f>
        <v>Extra Flugzeugproduktions-und Vertriebs-GmbH</v>
      </c>
      <c r="E423" s="1" t="str">
        <f>RIGHT(Count_table[[#This Row],[Column1]],LEN(Count_table[[#This Row],[Column1]])-SEARCH("\",Count_table[[#This Row],[Column1]]))</f>
        <v>EA-300</v>
      </c>
      <c r="F423" s="1" t="str">
        <f>INDEX(Sheet1!A:D,MATCH(Count_table[[#This Row],[Make]],Sheet1!D:D,0),1)</f>
        <v>Extra</v>
      </c>
      <c r="G423" s="1" t="str">
        <f ca="1">IF(OR(Count_table[[#This Row],[STC Number]]&lt;&gt;OFFSET(Count_table[[#This Row],[STC Number]],-1,0),Count_table[[#This Row],[Fixed Make]]&lt;&gt;OFFSET(Count_table[[#This Row],[Fixed Make]],-1,0)),Count_table[[#This Row],[Fixed Make]],"")</f>
        <v>Extra</v>
      </c>
      <c r="H423" s="1" t="str">
        <f ca="1">IF(LEN(Count_table[[#This Row],[First]])=0,OFFSET(Count_table[[#This Row],[Range]],-1,0),"E"&amp;ROW(Count_table[[#This Row],[First]])&amp;":E"&amp;COUNTIFS(Count_table[[#All],[STC Number]],Count_table[[#This Row],[STC Number]],Count_table[[#All],[Fixed Make]],Count_table[[#This Row],[First]])+ROW(Count_table[[#This Row],[First]])-1)</f>
        <v>E423:E426</v>
      </c>
      <c r="I423" s="1" t="str">
        <f ca="1">IF(LEN(Count_table[[#This Row],[First]])&lt;&gt;0,Count_table[[#This Row],[First]]&amp;": "&amp;_xlfn.TEXTJOIN(", ",TRUE,INDIRECT(Count_table[[#This Row],[Range]])),"")</f>
        <v>Extra: EA-300, EA-300/200, EA-300L, EA-300S</v>
      </c>
      <c r="J4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4" spans="1:10" x14ac:dyDescent="0.25">
      <c r="A424" s="1" t="s">
        <v>20</v>
      </c>
      <c r="B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Vertriebs-GmbH\EA-300/200</v>
      </c>
      <c r="C424" s="1" t="s">
        <v>832</v>
      </c>
      <c r="D424" s="1" t="str">
        <f>LEFT(Count_table[[#This Row],[Column1]],SEARCH("\",Count_table[[#This Row],[Column1]])-1)</f>
        <v>Extra Flugzeugproduktions-und Vertriebs-GmbH</v>
      </c>
      <c r="E424" s="1" t="str">
        <f>RIGHT(Count_table[[#This Row],[Column1]],LEN(Count_table[[#This Row],[Column1]])-SEARCH("\",Count_table[[#This Row],[Column1]]))</f>
        <v>EA-300/200</v>
      </c>
      <c r="F424" s="1" t="str">
        <f>INDEX(Sheet1!A:D,MATCH(Count_table[[#This Row],[Make]],Sheet1!D:D,0),1)</f>
        <v>Extra</v>
      </c>
      <c r="G424" s="1" t="str">
        <f ca="1">IF(OR(Count_table[[#This Row],[STC Number]]&lt;&gt;OFFSET(Count_table[[#This Row],[STC Number]],-1,0),Count_table[[#This Row],[Fixed Make]]&lt;&gt;OFFSET(Count_table[[#This Row],[Fixed Make]],-1,0)),Count_table[[#This Row],[Fixed Make]],"")</f>
        <v/>
      </c>
      <c r="H424" s="1" t="str">
        <f ca="1">IF(LEN(Count_table[[#This Row],[First]])=0,OFFSET(Count_table[[#This Row],[Range]],-1,0),"E"&amp;ROW(Count_table[[#This Row],[First]])&amp;":E"&amp;COUNTIFS(Count_table[[#All],[STC Number]],Count_table[[#This Row],[STC Number]],Count_table[[#All],[Fixed Make]],Count_table[[#This Row],[First]])+ROW(Count_table[[#This Row],[First]])-1)</f>
        <v>E423:E426</v>
      </c>
      <c r="I424" s="1" t="str">
        <f ca="1">IF(LEN(Count_table[[#This Row],[First]])&lt;&gt;0,Count_table[[#This Row],[First]]&amp;": "&amp;_xlfn.TEXTJOIN(", ",TRUE,INDIRECT(Count_table[[#This Row],[Range]])),"")</f>
        <v/>
      </c>
      <c r="J4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5" spans="1:10" x14ac:dyDescent="0.25">
      <c r="A425" s="1" t="s">
        <v>20</v>
      </c>
      <c r="B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Vertriebs-GmbH\EA-300L</v>
      </c>
      <c r="C425" s="1" t="s">
        <v>833</v>
      </c>
      <c r="D425" s="1" t="str">
        <f>LEFT(Count_table[[#This Row],[Column1]],SEARCH("\",Count_table[[#This Row],[Column1]])-1)</f>
        <v>Extra Flugzeugproduktions-und Vertriebs-GmbH</v>
      </c>
      <c r="E425" s="1" t="str">
        <f>RIGHT(Count_table[[#This Row],[Column1]],LEN(Count_table[[#This Row],[Column1]])-SEARCH("\",Count_table[[#This Row],[Column1]]))</f>
        <v>EA-300L</v>
      </c>
      <c r="F425" s="1" t="str">
        <f>INDEX(Sheet1!A:D,MATCH(Count_table[[#This Row],[Make]],Sheet1!D:D,0),1)</f>
        <v>Extra</v>
      </c>
      <c r="G425" s="1" t="str">
        <f ca="1">IF(OR(Count_table[[#This Row],[STC Number]]&lt;&gt;OFFSET(Count_table[[#This Row],[STC Number]],-1,0),Count_table[[#This Row],[Fixed Make]]&lt;&gt;OFFSET(Count_table[[#This Row],[Fixed Make]],-1,0)),Count_table[[#This Row],[Fixed Make]],"")</f>
        <v/>
      </c>
      <c r="H425" s="1" t="str">
        <f ca="1">IF(LEN(Count_table[[#This Row],[First]])=0,OFFSET(Count_table[[#This Row],[Range]],-1,0),"E"&amp;ROW(Count_table[[#This Row],[First]])&amp;":E"&amp;COUNTIFS(Count_table[[#All],[STC Number]],Count_table[[#This Row],[STC Number]],Count_table[[#All],[Fixed Make]],Count_table[[#This Row],[First]])+ROW(Count_table[[#This Row],[First]])-1)</f>
        <v>E423:E426</v>
      </c>
      <c r="I425" s="1" t="str">
        <f ca="1">IF(LEN(Count_table[[#This Row],[First]])&lt;&gt;0,Count_table[[#This Row],[First]]&amp;": "&amp;_xlfn.TEXTJOIN(", ",TRUE,INDIRECT(Count_table[[#This Row],[Range]])),"")</f>
        <v/>
      </c>
      <c r="J4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6" spans="1:10" x14ac:dyDescent="0.25">
      <c r="A426" s="1" t="s">
        <v>20</v>
      </c>
      <c r="B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Flugzeugproduktions-und Vertriebs-GmbH\EA-300S</v>
      </c>
      <c r="C426" s="1" t="s">
        <v>834</v>
      </c>
      <c r="D426" s="1" t="str">
        <f>LEFT(Count_table[[#This Row],[Column1]],SEARCH("\",Count_table[[#This Row],[Column1]])-1)</f>
        <v>Extra Flugzeugproduktions-und Vertriebs-GmbH</v>
      </c>
      <c r="E426" s="1" t="str">
        <f>RIGHT(Count_table[[#This Row],[Column1]],LEN(Count_table[[#This Row],[Column1]])-SEARCH("\",Count_table[[#This Row],[Column1]]))</f>
        <v>EA-300S</v>
      </c>
      <c r="F426" s="1" t="str">
        <f>INDEX(Sheet1!A:D,MATCH(Count_table[[#This Row],[Make]],Sheet1!D:D,0),1)</f>
        <v>Extra</v>
      </c>
      <c r="G426" s="1" t="str">
        <f ca="1">IF(OR(Count_table[[#This Row],[STC Number]]&lt;&gt;OFFSET(Count_table[[#This Row],[STC Number]],-1,0),Count_table[[#This Row],[Fixed Make]]&lt;&gt;OFFSET(Count_table[[#This Row],[Fixed Make]],-1,0)),Count_table[[#This Row],[Fixed Make]],"")</f>
        <v/>
      </c>
      <c r="H426" s="1" t="str">
        <f ca="1">IF(LEN(Count_table[[#This Row],[First]])=0,OFFSET(Count_table[[#This Row],[Range]],-1,0),"E"&amp;ROW(Count_table[[#This Row],[First]])&amp;":E"&amp;COUNTIFS(Count_table[[#All],[STC Number]],Count_table[[#This Row],[STC Number]],Count_table[[#All],[Fixed Make]],Count_table[[#This Row],[First]])+ROW(Count_table[[#This Row],[First]])-1)</f>
        <v>E423:E426</v>
      </c>
      <c r="I426" s="1" t="str">
        <f ca="1">IF(LEN(Count_table[[#This Row],[First]])&lt;&gt;0,Count_table[[#This Row],[First]]&amp;": "&amp;_xlfn.TEXTJOIN(", ",TRUE,INDIRECT(Count_table[[#This Row],[Range]])),"")</f>
        <v/>
      </c>
      <c r="J4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7" spans="1:10" x14ac:dyDescent="0.25">
      <c r="A427" s="1" t="s">
        <v>20</v>
      </c>
      <c r="B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427" s="1" t="s">
        <v>835</v>
      </c>
      <c r="D427" s="1" t="str">
        <f>LEFT(Count_table[[#This Row],[Column1]],SEARCH("\",Count_table[[#This Row],[Column1]])-1)</f>
        <v>FLS Aerospace (Lovaux) Ltd.</v>
      </c>
      <c r="E427" s="1" t="str">
        <f>RIGHT(Count_table[[#This Row],[Column1]],LEN(Count_table[[#This Row],[Column1]])-SEARCH("\",Count_table[[#This Row],[Column1]]))</f>
        <v>OA7 Optica Series 300</v>
      </c>
      <c r="F427" s="1" t="str">
        <f>INDEX(Sheet1!A:D,MATCH(Count_table[[#This Row],[Make]],Sheet1!D:D,0),1)</f>
        <v>FLS Aerospace</v>
      </c>
      <c r="G427" s="1" t="str">
        <f ca="1">IF(OR(Count_table[[#This Row],[STC Number]]&lt;&gt;OFFSET(Count_table[[#This Row],[STC Number]],-1,0),Count_table[[#This Row],[Fixed Make]]&lt;&gt;OFFSET(Count_table[[#This Row],[Fixed Make]],-1,0)),Count_table[[#This Row],[Fixed Make]],"")</f>
        <v>FLS Aerospace</v>
      </c>
      <c r="H427" s="1" t="str">
        <f ca="1">IF(LEN(Count_table[[#This Row],[First]])=0,OFFSET(Count_table[[#This Row],[Range]],-1,0),"E"&amp;ROW(Count_table[[#This Row],[First]])&amp;":E"&amp;COUNTIFS(Count_table[[#All],[STC Number]],Count_table[[#This Row],[STC Number]],Count_table[[#All],[Fixed Make]],Count_table[[#This Row],[First]])+ROW(Count_table[[#This Row],[First]])-1)</f>
        <v>E427:E427</v>
      </c>
      <c r="I427" s="1" t="str">
        <f ca="1">IF(LEN(Count_table[[#This Row],[First]])&lt;&gt;0,Count_table[[#This Row],[First]]&amp;": "&amp;_xlfn.TEXTJOIN(", ",TRUE,INDIRECT(Count_table[[#This Row],[Range]])),"")</f>
        <v>FLS Aerospace: OA7 Optica Series 300</v>
      </c>
      <c r="J4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8" spans="1:10" x14ac:dyDescent="0.25">
      <c r="A428" s="1" t="s">
        <v>20</v>
      </c>
      <c r="B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428" s="1" t="s">
        <v>836</v>
      </c>
      <c r="D428" s="1" t="str">
        <f>LEFT(Count_table[[#This Row],[Column1]],SEARCH("\",Count_table[[#This Row],[Column1]])-1)</f>
        <v>Found Aircraft Canada, Inc.</v>
      </c>
      <c r="E428" s="1" t="str">
        <f>RIGHT(Count_table[[#This Row],[Column1]],LEN(Count_table[[#This Row],[Column1]])-SEARCH("\",Count_table[[#This Row],[Column1]]))</f>
        <v>FBA-2C</v>
      </c>
      <c r="F428" s="1" t="str">
        <f>INDEX(Sheet1!A:D,MATCH(Count_table[[#This Row],[Make]],Sheet1!D:D,0),1)</f>
        <v>Found Aircraft</v>
      </c>
      <c r="G428" s="1" t="str">
        <f ca="1">IF(OR(Count_table[[#This Row],[STC Number]]&lt;&gt;OFFSET(Count_table[[#This Row],[STC Number]],-1,0),Count_table[[#This Row],[Fixed Make]]&lt;&gt;OFFSET(Count_table[[#This Row],[Fixed Make]],-1,0)),Count_table[[#This Row],[Fixed Make]],"")</f>
        <v>Found Aircraft</v>
      </c>
      <c r="H428" s="1" t="str">
        <f ca="1">IF(LEN(Count_table[[#This Row],[First]])=0,OFFSET(Count_table[[#This Row],[Range]],-1,0),"E"&amp;ROW(Count_table[[#This Row],[First]])&amp;":E"&amp;COUNTIFS(Count_table[[#All],[STC Number]],Count_table[[#This Row],[STC Number]],Count_table[[#All],[Fixed Make]],Count_table[[#This Row],[First]])+ROW(Count_table[[#This Row],[First]])-1)</f>
        <v>E428:E435</v>
      </c>
      <c r="I428" s="1" t="str">
        <f ca="1">IF(LEN(Count_table[[#This Row],[First]])&lt;&gt;0,Count_table[[#This Row],[First]]&amp;": "&amp;_xlfn.TEXTJOIN(", ",TRUE,INDIRECT(Count_table[[#This Row],[Range]])),"")</f>
        <v>Found Aircraft: FBA-2C, FBA-2C1, FBA-2C2, FBA-2C3, FBA-2C3T, FBA-2C4, FBA-2C4T, FBA Centennial 100</v>
      </c>
      <c r="J4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29" spans="1:10" x14ac:dyDescent="0.25">
      <c r="A429" s="1" t="s">
        <v>20</v>
      </c>
      <c r="B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429" s="1" t="s">
        <v>837</v>
      </c>
      <c r="D429" s="1" t="str">
        <f>LEFT(Count_table[[#This Row],[Column1]],SEARCH("\",Count_table[[#This Row],[Column1]])-1)</f>
        <v>Found Aircraft Canada, Inc.</v>
      </c>
      <c r="E429" s="1" t="str">
        <f>RIGHT(Count_table[[#This Row],[Column1]],LEN(Count_table[[#This Row],[Column1]])-SEARCH("\",Count_table[[#This Row],[Column1]]))</f>
        <v>FBA-2C1</v>
      </c>
      <c r="F429" s="1" t="str">
        <f>INDEX(Sheet1!A:D,MATCH(Count_table[[#This Row],[Make]],Sheet1!D:D,0),1)</f>
        <v>Found Aircraft</v>
      </c>
      <c r="G429" s="1" t="str">
        <f ca="1">IF(OR(Count_table[[#This Row],[STC Number]]&lt;&gt;OFFSET(Count_table[[#This Row],[STC Number]],-1,0),Count_table[[#This Row],[Fixed Make]]&lt;&gt;OFFSET(Count_table[[#This Row],[Fixed Make]],-1,0)),Count_table[[#This Row],[Fixed Make]],"")</f>
        <v/>
      </c>
      <c r="H429" s="1" t="str">
        <f ca="1">IF(LEN(Count_table[[#This Row],[First]])=0,OFFSET(Count_table[[#This Row],[Range]],-1,0),"E"&amp;ROW(Count_table[[#This Row],[First]])&amp;":E"&amp;COUNTIFS(Count_table[[#All],[STC Number]],Count_table[[#This Row],[STC Number]],Count_table[[#All],[Fixed Make]],Count_table[[#This Row],[First]])+ROW(Count_table[[#This Row],[First]])-1)</f>
        <v>E428:E435</v>
      </c>
      <c r="I429" s="1" t="str">
        <f ca="1">IF(LEN(Count_table[[#This Row],[First]])&lt;&gt;0,Count_table[[#This Row],[First]]&amp;": "&amp;_xlfn.TEXTJOIN(", ",TRUE,INDIRECT(Count_table[[#This Row],[Range]])),"")</f>
        <v/>
      </c>
      <c r="J4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0" spans="1:10" x14ac:dyDescent="0.25">
      <c r="A430" s="1" t="s">
        <v>20</v>
      </c>
      <c r="B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430" s="1" t="s">
        <v>838</v>
      </c>
      <c r="D430" s="1" t="str">
        <f>LEFT(Count_table[[#This Row],[Column1]],SEARCH("\",Count_table[[#This Row],[Column1]])-1)</f>
        <v>Found Aircraft Canada, Inc.</v>
      </c>
      <c r="E430" s="1" t="str">
        <f>RIGHT(Count_table[[#This Row],[Column1]],LEN(Count_table[[#This Row],[Column1]])-SEARCH("\",Count_table[[#This Row],[Column1]]))</f>
        <v>FBA-2C2</v>
      </c>
      <c r="F430" s="1" t="str">
        <f>INDEX(Sheet1!A:D,MATCH(Count_table[[#This Row],[Make]],Sheet1!D:D,0),1)</f>
        <v>Found Aircraft</v>
      </c>
      <c r="G430" s="1" t="str">
        <f ca="1">IF(OR(Count_table[[#This Row],[STC Number]]&lt;&gt;OFFSET(Count_table[[#This Row],[STC Number]],-1,0),Count_table[[#This Row],[Fixed Make]]&lt;&gt;OFFSET(Count_table[[#This Row],[Fixed Make]],-1,0)),Count_table[[#This Row],[Fixed Make]],"")</f>
        <v/>
      </c>
      <c r="H430" s="1" t="str">
        <f ca="1">IF(LEN(Count_table[[#This Row],[First]])=0,OFFSET(Count_table[[#This Row],[Range]],-1,0),"E"&amp;ROW(Count_table[[#This Row],[First]])&amp;":E"&amp;COUNTIFS(Count_table[[#All],[STC Number]],Count_table[[#This Row],[STC Number]],Count_table[[#All],[Fixed Make]],Count_table[[#This Row],[First]])+ROW(Count_table[[#This Row],[First]])-1)</f>
        <v>E428:E435</v>
      </c>
      <c r="I430" s="1" t="str">
        <f ca="1">IF(LEN(Count_table[[#This Row],[First]])&lt;&gt;0,Count_table[[#This Row],[First]]&amp;": "&amp;_xlfn.TEXTJOIN(", ",TRUE,INDIRECT(Count_table[[#This Row],[Range]])),"")</f>
        <v/>
      </c>
      <c r="J4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1" spans="1:10" x14ac:dyDescent="0.25">
      <c r="A431" s="1" t="s">
        <v>20</v>
      </c>
      <c r="B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431" s="1" t="s">
        <v>839</v>
      </c>
      <c r="D431" s="1" t="str">
        <f>LEFT(Count_table[[#This Row],[Column1]],SEARCH("\",Count_table[[#This Row],[Column1]])-1)</f>
        <v>Found Aircraft Canada, Inc.</v>
      </c>
      <c r="E431" s="1" t="str">
        <f>RIGHT(Count_table[[#This Row],[Column1]],LEN(Count_table[[#This Row],[Column1]])-SEARCH("\",Count_table[[#This Row],[Column1]]))</f>
        <v>FBA-2C3</v>
      </c>
      <c r="F431" s="1" t="str">
        <f>INDEX(Sheet1!A:D,MATCH(Count_table[[#This Row],[Make]],Sheet1!D:D,0),1)</f>
        <v>Found Aircraft</v>
      </c>
      <c r="G431" s="1" t="str">
        <f ca="1">IF(OR(Count_table[[#This Row],[STC Number]]&lt;&gt;OFFSET(Count_table[[#This Row],[STC Number]],-1,0),Count_table[[#This Row],[Fixed Make]]&lt;&gt;OFFSET(Count_table[[#This Row],[Fixed Make]],-1,0)),Count_table[[#This Row],[Fixed Make]],"")</f>
        <v/>
      </c>
      <c r="H431" s="1" t="str">
        <f ca="1">IF(LEN(Count_table[[#This Row],[First]])=0,OFFSET(Count_table[[#This Row],[Range]],-1,0),"E"&amp;ROW(Count_table[[#This Row],[First]])&amp;":E"&amp;COUNTIFS(Count_table[[#All],[STC Number]],Count_table[[#This Row],[STC Number]],Count_table[[#All],[Fixed Make]],Count_table[[#This Row],[First]])+ROW(Count_table[[#This Row],[First]])-1)</f>
        <v>E428:E435</v>
      </c>
      <c r="I431" s="1" t="str">
        <f ca="1">IF(LEN(Count_table[[#This Row],[First]])&lt;&gt;0,Count_table[[#This Row],[First]]&amp;": "&amp;_xlfn.TEXTJOIN(", ",TRUE,INDIRECT(Count_table[[#This Row],[Range]])),"")</f>
        <v/>
      </c>
      <c r="J4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2" spans="1:10" x14ac:dyDescent="0.25">
      <c r="A432" s="1" t="s">
        <v>20</v>
      </c>
      <c r="B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432" s="1" t="s">
        <v>840</v>
      </c>
      <c r="D432" s="1" t="str">
        <f>LEFT(Count_table[[#This Row],[Column1]],SEARCH("\",Count_table[[#This Row],[Column1]])-1)</f>
        <v>Found Aircraft Canada, Inc.</v>
      </c>
      <c r="E432" s="1" t="str">
        <f>RIGHT(Count_table[[#This Row],[Column1]],LEN(Count_table[[#This Row],[Column1]])-SEARCH("\",Count_table[[#This Row],[Column1]]))</f>
        <v>FBA-2C3T</v>
      </c>
      <c r="F432" s="1" t="str">
        <f>INDEX(Sheet1!A:D,MATCH(Count_table[[#This Row],[Make]],Sheet1!D:D,0),1)</f>
        <v>Found Aircraft</v>
      </c>
      <c r="G432" s="1" t="str">
        <f ca="1">IF(OR(Count_table[[#This Row],[STC Number]]&lt;&gt;OFFSET(Count_table[[#This Row],[STC Number]],-1,0),Count_table[[#This Row],[Fixed Make]]&lt;&gt;OFFSET(Count_table[[#This Row],[Fixed Make]],-1,0)),Count_table[[#This Row],[Fixed Make]],"")</f>
        <v/>
      </c>
      <c r="H432" s="1" t="str">
        <f ca="1">IF(LEN(Count_table[[#This Row],[First]])=0,OFFSET(Count_table[[#This Row],[Range]],-1,0),"E"&amp;ROW(Count_table[[#This Row],[First]])&amp;":E"&amp;COUNTIFS(Count_table[[#All],[STC Number]],Count_table[[#This Row],[STC Number]],Count_table[[#All],[Fixed Make]],Count_table[[#This Row],[First]])+ROW(Count_table[[#This Row],[First]])-1)</f>
        <v>E428:E435</v>
      </c>
      <c r="I432" s="1" t="str">
        <f ca="1">IF(LEN(Count_table[[#This Row],[First]])&lt;&gt;0,Count_table[[#This Row],[First]]&amp;": "&amp;_xlfn.TEXTJOIN(", ",TRUE,INDIRECT(Count_table[[#This Row],[Range]])),"")</f>
        <v/>
      </c>
      <c r="J4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3" spans="1:10" x14ac:dyDescent="0.25">
      <c r="A433" s="1" t="s">
        <v>20</v>
      </c>
      <c r="B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v>
      </c>
      <c r="C433" s="1" t="s">
        <v>841</v>
      </c>
      <c r="D433" s="1" t="str">
        <f>LEFT(Count_table[[#This Row],[Column1]],SEARCH("\",Count_table[[#This Row],[Column1]])-1)</f>
        <v>Found Aircraft Canada, Inc.</v>
      </c>
      <c r="E433" s="1" t="str">
        <f>RIGHT(Count_table[[#This Row],[Column1]],LEN(Count_table[[#This Row],[Column1]])-SEARCH("\",Count_table[[#This Row],[Column1]]))</f>
        <v>FBA-2C4</v>
      </c>
      <c r="F433" s="1" t="str">
        <f>INDEX(Sheet1!A:D,MATCH(Count_table[[#This Row],[Make]],Sheet1!D:D,0),1)</f>
        <v>Found Aircraft</v>
      </c>
      <c r="G433" s="1" t="str">
        <f ca="1">IF(OR(Count_table[[#This Row],[STC Number]]&lt;&gt;OFFSET(Count_table[[#This Row],[STC Number]],-1,0),Count_table[[#This Row],[Fixed Make]]&lt;&gt;OFFSET(Count_table[[#This Row],[Fixed Make]],-1,0)),Count_table[[#This Row],[Fixed Make]],"")</f>
        <v/>
      </c>
      <c r="H433" s="1" t="str">
        <f ca="1">IF(LEN(Count_table[[#This Row],[First]])=0,OFFSET(Count_table[[#This Row],[Range]],-1,0),"E"&amp;ROW(Count_table[[#This Row],[First]])&amp;":E"&amp;COUNTIFS(Count_table[[#All],[STC Number]],Count_table[[#This Row],[STC Number]],Count_table[[#All],[Fixed Make]],Count_table[[#This Row],[First]])+ROW(Count_table[[#This Row],[First]])-1)</f>
        <v>E428:E435</v>
      </c>
      <c r="I433" s="1" t="str">
        <f ca="1">IF(LEN(Count_table[[#This Row],[First]])&lt;&gt;0,Count_table[[#This Row],[First]]&amp;": "&amp;_xlfn.TEXTJOIN(", ",TRUE,INDIRECT(Count_table[[#This Row],[Range]])),"")</f>
        <v/>
      </c>
      <c r="J4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4" spans="1:10" x14ac:dyDescent="0.25">
      <c r="A434" s="1" t="s">
        <v>20</v>
      </c>
      <c r="B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434" s="1" t="s">
        <v>842</v>
      </c>
      <c r="D434" s="1" t="str">
        <f>LEFT(Count_table[[#This Row],[Column1]],SEARCH("\",Count_table[[#This Row],[Column1]])-1)</f>
        <v>Found Aircraft Canada, Inc.</v>
      </c>
      <c r="E434" s="1" t="str">
        <f>RIGHT(Count_table[[#This Row],[Column1]],LEN(Count_table[[#This Row],[Column1]])-SEARCH("\",Count_table[[#This Row],[Column1]]))</f>
        <v>FBA-2C4T</v>
      </c>
      <c r="F434" s="1" t="str">
        <f>INDEX(Sheet1!A:D,MATCH(Count_table[[#This Row],[Make]],Sheet1!D:D,0),1)</f>
        <v>Found Aircraft</v>
      </c>
      <c r="G434" s="1" t="str">
        <f ca="1">IF(OR(Count_table[[#This Row],[STC Number]]&lt;&gt;OFFSET(Count_table[[#This Row],[STC Number]],-1,0),Count_table[[#This Row],[Fixed Make]]&lt;&gt;OFFSET(Count_table[[#This Row],[Fixed Make]],-1,0)),Count_table[[#This Row],[Fixed Make]],"")</f>
        <v/>
      </c>
      <c r="H434" s="1" t="str">
        <f ca="1">IF(LEN(Count_table[[#This Row],[First]])=0,OFFSET(Count_table[[#This Row],[Range]],-1,0),"E"&amp;ROW(Count_table[[#This Row],[First]])&amp;":E"&amp;COUNTIFS(Count_table[[#All],[STC Number]],Count_table[[#This Row],[STC Number]],Count_table[[#All],[Fixed Make]],Count_table[[#This Row],[First]])+ROW(Count_table[[#This Row],[First]])-1)</f>
        <v>E428:E435</v>
      </c>
      <c r="I434" s="1" t="str">
        <f ca="1">IF(LEN(Count_table[[#This Row],[First]])&lt;&gt;0,Count_table[[#This Row],[First]]&amp;": "&amp;_xlfn.TEXTJOIN(", ",TRUE,INDIRECT(Count_table[[#This Row],[Range]])),"")</f>
        <v/>
      </c>
      <c r="J4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5" spans="1:10" x14ac:dyDescent="0.25">
      <c r="A435" s="1" t="s">
        <v>20</v>
      </c>
      <c r="B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435" s="1" t="s">
        <v>843</v>
      </c>
      <c r="D435" s="1" t="str">
        <f>LEFT(Count_table[[#This Row],[Column1]],SEARCH("\",Count_table[[#This Row],[Column1]])-1)</f>
        <v>Found Brothers Aviation Limited</v>
      </c>
      <c r="E435" s="1" t="str">
        <f>RIGHT(Count_table[[#This Row],[Column1]],LEN(Count_table[[#This Row],[Column1]])-SEARCH("\",Count_table[[#This Row],[Column1]]))</f>
        <v>FBA Centennial 100</v>
      </c>
      <c r="F435" s="1" t="str">
        <f>INDEX(Sheet1!A:D,MATCH(Count_table[[#This Row],[Make]],Sheet1!D:D,0),1)</f>
        <v>Found Aircraft</v>
      </c>
      <c r="G435" s="1" t="str">
        <f ca="1">IF(OR(Count_table[[#This Row],[STC Number]]&lt;&gt;OFFSET(Count_table[[#This Row],[STC Number]],-1,0),Count_table[[#This Row],[Fixed Make]]&lt;&gt;OFFSET(Count_table[[#This Row],[Fixed Make]],-1,0)),Count_table[[#This Row],[Fixed Make]],"")</f>
        <v/>
      </c>
      <c r="H435" s="1" t="str">
        <f ca="1">IF(LEN(Count_table[[#This Row],[First]])=0,OFFSET(Count_table[[#This Row],[Range]],-1,0),"E"&amp;ROW(Count_table[[#This Row],[First]])&amp;":E"&amp;COUNTIFS(Count_table[[#All],[STC Number]],Count_table[[#This Row],[STC Number]],Count_table[[#All],[Fixed Make]],Count_table[[#This Row],[First]])+ROW(Count_table[[#This Row],[First]])-1)</f>
        <v>E428:E435</v>
      </c>
      <c r="I435" s="1" t="str">
        <f ca="1">IF(LEN(Count_table[[#This Row],[First]])&lt;&gt;0,Count_table[[#This Row],[First]]&amp;": "&amp;_xlfn.TEXTJOIN(", ",TRUE,INDIRECT(Count_table[[#This Row],[Range]])),"")</f>
        <v/>
      </c>
      <c r="J4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6" spans="1:10" x14ac:dyDescent="0.25">
      <c r="A436" s="1" t="s">
        <v>20</v>
      </c>
      <c r="B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436" s="1" t="s">
        <v>844</v>
      </c>
      <c r="D436" s="1" t="str">
        <f>LEFT(Count_table[[#This Row],[Column1]],SEARCH("\",Count_table[[#This Row],[Column1]])-1)</f>
        <v>FS 2003 Corp.</v>
      </c>
      <c r="E436" s="1" t="str">
        <f>RIGHT(Count_table[[#This Row],[Column1]],LEN(Count_table[[#This Row],[Column1]])-SEARCH("\",Count_table[[#This Row],[Column1]]))</f>
        <v>PA-12</v>
      </c>
      <c r="F436" s="1" t="str">
        <f>INDEX(Sheet1!A:D,MATCH(Count_table[[#This Row],[Make]],Sheet1!D:D,0),1)</f>
        <v>FS</v>
      </c>
      <c r="G436" s="1" t="str">
        <f ca="1">IF(OR(Count_table[[#This Row],[STC Number]]&lt;&gt;OFFSET(Count_table[[#This Row],[STC Number]],-1,0),Count_table[[#This Row],[Fixed Make]]&lt;&gt;OFFSET(Count_table[[#This Row],[Fixed Make]],-1,0)),Count_table[[#This Row],[Fixed Make]],"")</f>
        <v>FS</v>
      </c>
      <c r="H436" s="1" t="str">
        <f ca="1">IF(LEN(Count_table[[#This Row],[First]])=0,OFFSET(Count_table[[#This Row],[Range]],-1,0),"E"&amp;ROW(Count_table[[#This Row],[First]])&amp;":E"&amp;COUNTIFS(Count_table[[#All],[STC Number]],Count_table[[#This Row],[STC Number]],Count_table[[#All],[Fixed Make]],Count_table[[#This Row],[First]])+ROW(Count_table[[#This Row],[First]])-1)</f>
        <v>E436:E437</v>
      </c>
      <c r="I436" s="1" t="str">
        <f ca="1">IF(LEN(Count_table[[#This Row],[First]])&lt;&gt;0,Count_table[[#This Row],[First]]&amp;": "&amp;_xlfn.TEXTJOIN(", ",TRUE,INDIRECT(Count_table[[#This Row],[Range]])),"")</f>
        <v>FS: PA-12, PA-12S</v>
      </c>
      <c r="J4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7" spans="1:10" x14ac:dyDescent="0.25">
      <c r="A437" s="1" t="s">
        <v>20</v>
      </c>
      <c r="B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437" s="1" t="s">
        <v>845</v>
      </c>
      <c r="D437" s="1" t="str">
        <f>LEFT(Count_table[[#This Row],[Column1]],SEARCH("\",Count_table[[#This Row],[Column1]])-1)</f>
        <v>FS 2003 Corp.</v>
      </c>
      <c r="E437" s="1" t="str">
        <f>RIGHT(Count_table[[#This Row],[Column1]],LEN(Count_table[[#This Row],[Column1]])-SEARCH("\",Count_table[[#This Row],[Column1]]))</f>
        <v>PA-12S</v>
      </c>
      <c r="F437" s="1" t="str">
        <f>INDEX(Sheet1!A:D,MATCH(Count_table[[#This Row],[Make]],Sheet1!D:D,0),1)</f>
        <v>FS</v>
      </c>
      <c r="G437" s="1" t="str">
        <f ca="1">IF(OR(Count_table[[#This Row],[STC Number]]&lt;&gt;OFFSET(Count_table[[#This Row],[STC Number]],-1,0),Count_table[[#This Row],[Fixed Make]]&lt;&gt;OFFSET(Count_table[[#This Row],[Fixed Make]],-1,0)),Count_table[[#This Row],[Fixed Make]],"")</f>
        <v/>
      </c>
      <c r="H437" s="1" t="str">
        <f ca="1">IF(LEN(Count_table[[#This Row],[First]])=0,OFFSET(Count_table[[#This Row],[Range]],-1,0),"E"&amp;ROW(Count_table[[#This Row],[First]])&amp;":E"&amp;COUNTIFS(Count_table[[#All],[STC Number]],Count_table[[#This Row],[STC Number]],Count_table[[#All],[Fixed Make]],Count_table[[#This Row],[First]])+ROW(Count_table[[#This Row],[First]])-1)</f>
        <v>E436:E437</v>
      </c>
      <c r="I437" s="1" t="str">
        <f ca="1">IF(LEN(Count_table[[#This Row],[First]])&lt;&gt;0,Count_table[[#This Row],[First]]&amp;": "&amp;_xlfn.TEXTJOIN(", ",TRUE,INDIRECT(Count_table[[#This Row],[Range]])),"")</f>
        <v/>
      </c>
      <c r="J4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8" spans="1:10" x14ac:dyDescent="0.25">
      <c r="A438" s="1" t="s">
        <v>20</v>
      </c>
      <c r="B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438" s="1" t="s">
        <v>846</v>
      </c>
      <c r="D438" s="1" t="str">
        <f>LEFT(Count_table[[#This Row],[Column1]],SEARCH("\",Count_table[[#This Row],[Column1]])-1)</f>
        <v>GA 8 Airvan (Pty) Ltd</v>
      </c>
      <c r="E438" s="1" t="str">
        <f>RIGHT(Count_table[[#This Row],[Column1]],LEN(Count_table[[#This Row],[Column1]])-SEARCH("\",Count_table[[#This Row],[Column1]]))</f>
        <v>GA8</v>
      </c>
      <c r="F438" s="1" t="str">
        <f>INDEX(Sheet1!A:D,MATCH(Count_table[[#This Row],[Make]],Sheet1!D:D,0),1)</f>
        <v>GA</v>
      </c>
      <c r="G438" s="1" t="str">
        <f ca="1">IF(OR(Count_table[[#This Row],[STC Number]]&lt;&gt;OFFSET(Count_table[[#This Row],[STC Number]],-1,0),Count_table[[#This Row],[Fixed Make]]&lt;&gt;OFFSET(Count_table[[#This Row],[Fixed Make]],-1,0)),Count_table[[#This Row],[Fixed Make]],"")</f>
        <v>GA</v>
      </c>
      <c r="H438" s="1" t="str">
        <f ca="1">IF(LEN(Count_table[[#This Row],[First]])=0,OFFSET(Count_table[[#This Row],[Range]],-1,0),"E"&amp;ROW(Count_table[[#This Row],[First]])&amp;":E"&amp;COUNTIFS(Count_table[[#All],[STC Number]],Count_table[[#This Row],[STC Number]],Count_table[[#All],[Fixed Make]],Count_table[[#This Row],[First]])+ROW(Count_table[[#This Row],[First]])-1)</f>
        <v>E438:E438</v>
      </c>
      <c r="I438" s="1" t="str">
        <f ca="1">IF(LEN(Count_table[[#This Row],[First]])&lt;&gt;0,Count_table[[#This Row],[First]]&amp;": "&amp;_xlfn.TEXTJOIN(", ",TRUE,INDIRECT(Count_table[[#This Row],[Range]])),"")</f>
        <v>GA: GA8</v>
      </c>
      <c r="J4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39" spans="1:10" x14ac:dyDescent="0.25">
      <c r="A439" s="1" t="s">
        <v>20</v>
      </c>
      <c r="B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439" s="1" t="s">
        <v>847</v>
      </c>
      <c r="D439" s="1" t="str">
        <f>LEFT(Count_table[[#This Row],[Column1]],SEARCH("\",Count_table[[#This Row],[Column1]])-1)</f>
        <v>General Avia Costruzioni Aeronautiche</v>
      </c>
      <c r="E439" s="1" t="str">
        <f>RIGHT(Count_table[[#This Row],[Column1]],LEN(Count_table[[#This Row],[Column1]])-SEARCH("\",Count_table[[#This Row],[Column1]]))</f>
        <v>F22B</v>
      </c>
      <c r="F439" s="1" t="str">
        <f>INDEX(Sheet1!A:D,MATCH(Count_table[[#This Row],[Make]],Sheet1!D:D,0),1)</f>
        <v>General</v>
      </c>
      <c r="G439" s="1" t="str">
        <f ca="1">IF(OR(Count_table[[#This Row],[STC Number]]&lt;&gt;OFFSET(Count_table[[#This Row],[STC Number]],-1,0),Count_table[[#This Row],[Fixed Make]]&lt;&gt;OFFSET(Count_table[[#This Row],[Fixed Make]],-1,0)),Count_table[[#This Row],[Fixed Make]],"")</f>
        <v>General</v>
      </c>
      <c r="H439" s="1" t="str">
        <f ca="1">IF(LEN(Count_table[[#This Row],[First]])=0,OFFSET(Count_table[[#This Row],[Range]],-1,0),"E"&amp;ROW(Count_table[[#This Row],[First]])&amp;":E"&amp;COUNTIFS(Count_table[[#All],[STC Number]],Count_table[[#This Row],[STC Number]],Count_table[[#All],[Fixed Make]],Count_table[[#This Row],[First]])+ROW(Count_table[[#This Row],[First]])-1)</f>
        <v>E439:E441</v>
      </c>
      <c r="I439" s="1" t="str">
        <f ca="1">IF(LEN(Count_table[[#This Row],[First]])&lt;&gt;0,Count_table[[#This Row],[First]]&amp;": "&amp;_xlfn.TEXTJOIN(", ",TRUE,INDIRECT(Count_table[[#This Row],[Range]])),"")</f>
        <v>General: F22B, F22C, F22R</v>
      </c>
      <c r="J4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0" spans="1:10" x14ac:dyDescent="0.25">
      <c r="A440" s="1" t="s">
        <v>20</v>
      </c>
      <c r="B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440" s="1" t="s">
        <v>848</v>
      </c>
      <c r="D440" s="1" t="str">
        <f>LEFT(Count_table[[#This Row],[Column1]],SEARCH("\",Count_table[[#This Row],[Column1]])-1)</f>
        <v>General Avia Costruzioni Aeronautiche</v>
      </c>
      <c r="E440" s="1" t="str">
        <f>RIGHT(Count_table[[#This Row],[Column1]],LEN(Count_table[[#This Row],[Column1]])-SEARCH("\",Count_table[[#This Row],[Column1]]))</f>
        <v>F22C</v>
      </c>
      <c r="F440" s="1" t="str">
        <f>INDEX(Sheet1!A:D,MATCH(Count_table[[#This Row],[Make]],Sheet1!D:D,0),1)</f>
        <v>General</v>
      </c>
      <c r="G440" s="1" t="str">
        <f ca="1">IF(OR(Count_table[[#This Row],[STC Number]]&lt;&gt;OFFSET(Count_table[[#This Row],[STC Number]],-1,0),Count_table[[#This Row],[Fixed Make]]&lt;&gt;OFFSET(Count_table[[#This Row],[Fixed Make]],-1,0)),Count_table[[#This Row],[Fixed Make]],"")</f>
        <v/>
      </c>
      <c r="H440" s="1" t="str">
        <f ca="1">IF(LEN(Count_table[[#This Row],[First]])=0,OFFSET(Count_table[[#This Row],[Range]],-1,0),"E"&amp;ROW(Count_table[[#This Row],[First]])&amp;":E"&amp;COUNTIFS(Count_table[[#All],[STC Number]],Count_table[[#This Row],[STC Number]],Count_table[[#All],[Fixed Make]],Count_table[[#This Row],[First]])+ROW(Count_table[[#This Row],[First]])-1)</f>
        <v>E439:E441</v>
      </c>
      <c r="I440" s="1" t="str">
        <f ca="1">IF(LEN(Count_table[[#This Row],[First]])&lt;&gt;0,Count_table[[#This Row],[First]]&amp;": "&amp;_xlfn.TEXTJOIN(", ",TRUE,INDIRECT(Count_table[[#This Row],[Range]])),"")</f>
        <v/>
      </c>
      <c r="J4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1" spans="1:10" x14ac:dyDescent="0.25">
      <c r="A441" s="1" t="s">
        <v>20</v>
      </c>
      <c r="B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441" s="1" t="s">
        <v>849</v>
      </c>
      <c r="D441" s="1" t="str">
        <f>LEFT(Count_table[[#This Row],[Column1]],SEARCH("\",Count_table[[#This Row],[Column1]])-1)</f>
        <v>General Avia Costruzioni Aeronautiche</v>
      </c>
      <c r="E441" s="1" t="str">
        <f>RIGHT(Count_table[[#This Row],[Column1]],LEN(Count_table[[#This Row],[Column1]])-SEARCH("\",Count_table[[#This Row],[Column1]]))</f>
        <v>F22R</v>
      </c>
      <c r="F441" s="1" t="str">
        <f>INDEX(Sheet1!A:D,MATCH(Count_table[[#This Row],[Make]],Sheet1!D:D,0),1)</f>
        <v>General</v>
      </c>
      <c r="G441" s="1" t="str">
        <f ca="1">IF(OR(Count_table[[#This Row],[STC Number]]&lt;&gt;OFFSET(Count_table[[#This Row],[STC Number]],-1,0),Count_table[[#This Row],[Fixed Make]]&lt;&gt;OFFSET(Count_table[[#This Row],[Fixed Make]],-1,0)),Count_table[[#This Row],[Fixed Make]],"")</f>
        <v/>
      </c>
      <c r="H441" s="1" t="str">
        <f ca="1">IF(LEN(Count_table[[#This Row],[First]])=0,OFFSET(Count_table[[#This Row],[Range]],-1,0),"E"&amp;ROW(Count_table[[#This Row],[First]])&amp;":E"&amp;COUNTIFS(Count_table[[#All],[STC Number]],Count_table[[#This Row],[STC Number]],Count_table[[#All],[Fixed Make]],Count_table[[#This Row],[First]])+ROW(Count_table[[#This Row],[First]])-1)</f>
        <v>E439:E441</v>
      </c>
      <c r="I441" s="1" t="str">
        <f ca="1">IF(LEN(Count_table[[#This Row],[First]])&lt;&gt;0,Count_table[[#This Row],[First]]&amp;": "&amp;_xlfn.TEXTJOIN(", ",TRUE,INDIRECT(Count_table[[#This Row],[Range]])),"")</f>
        <v/>
      </c>
      <c r="J4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2" spans="1:10" x14ac:dyDescent="0.25">
      <c r="A442" s="1" t="s">
        <v>20</v>
      </c>
      <c r="B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Grob-Werke\G120A</v>
      </c>
      <c r="C442" s="1" t="s">
        <v>850</v>
      </c>
      <c r="D442" s="1" t="str">
        <f>LEFT(Count_table[[#This Row],[Column1]],SEARCH("\",Count_table[[#This Row],[Column1]])-1)</f>
        <v>Grob-Werke</v>
      </c>
      <c r="E442" s="1" t="str">
        <f>RIGHT(Count_table[[#This Row],[Column1]],LEN(Count_table[[#This Row],[Column1]])-SEARCH("\",Count_table[[#This Row],[Column1]]))</f>
        <v>G120A</v>
      </c>
      <c r="F442" s="1" t="str">
        <f>INDEX(Sheet1!A:D,MATCH(Count_table[[#This Row],[Make]],Sheet1!D:D,0),1)</f>
        <v>Grob-Werke</v>
      </c>
      <c r="G442" s="1" t="str">
        <f ca="1">IF(OR(Count_table[[#This Row],[STC Number]]&lt;&gt;OFFSET(Count_table[[#This Row],[STC Number]],-1,0),Count_table[[#This Row],[Fixed Make]]&lt;&gt;OFFSET(Count_table[[#This Row],[Fixed Make]],-1,0)),Count_table[[#This Row],[Fixed Make]],"")</f>
        <v>Grob-Werke</v>
      </c>
      <c r="H442" s="1" t="str">
        <f ca="1">IF(LEN(Count_table[[#This Row],[First]])=0,OFFSET(Count_table[[#This Row],[Range]],-1,0),"E"&amp;ROW(Count_table[[#This Row],[First]])&amp;":E"&amp;COUNTIFS(Count_table[[#All],[STC Number]],Count_table[[#This Row],[STC Number]],Count_table[[#All],[Fixed Make]],Count_table[[#This Row],[First]])+ROW(Count_table[[#This Row],[First]])-1)</f>
        <v>E442:E450</v>
      </c>
      <c r="I442" s="1" t="str">
        <f ca="1">IF(LEN(Count_table[[#This Row],[First]])&lt;&gt;0,Count_table[[#This Row],[First]]&amp;": "&amp;_xlfn.TEXTJOIN(", ",TRUE,INDIRECT(Count_table[[#This Row],[Range]])),"")</f>
        <v>Grob-Werke: G120A, GROB G115, GROB G115A, GROB G115B, GROB G115C, GROB G115C2, GROB G115D, GROB G115D2, GROB G115EG</v>
      </c>
      <c r="J4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3" spans="1:10" x14ac:dyDescent="0.25">
      <c r="A443" s="1" t="s">
        <v>20</v>
      </c>
      <c r="B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v>
      </c>
      <c r="C443" s="1" t="s">
        <v>851</v>
      </c>
      <c r="D443" s="1" t="str">
        <f>LEFT(Count_table[[#This Row],[Column1]],SEARCH("\",Count_table[[#This Row],[Column1]])-1)</f>
        <v>Grob-Werke</v>
      </c>
      <c r="E443" s="1" t="str">
        <f>RIGHT(Count_table[[#This Row],[Column1]],LEN(Count_table[[#This Row],[Column1]])-SEARCH("\",Count_table[[#This Row],[Column1]]))</f>
        <v>GROB G115</v>
      </c>
      <c r="F443" s="1" t="str">
        <f>INDEX(Sheet1!A:D,MATCH(Count_table[[#This Row],[Make]],Sheet1!D:D,0),1)</f>
        <v>Grob-Werke</v>
      </c>
      <c r="G443" s="1" t="str">
        <f ca="1">IF(OR(Count_table[[#This Row],[STC Number]]&lt;&gt;OFFSET(Count_table[[#This Row],[STC Number]],-1,0),Count_table[[#This Row],[Fixed Make]]&lt;&gt;OFFSET(Count_table[[#This Row],[Fixed Make]],-1,0)),Count_table[[#This Row],[Fixed Make]],"")</f>
        <v/>
      </c>
      <c r="H443" s="1" t="str">
        <f ca="1">IF(LEN(Count_table[[#This Row],[First]])=0,OFFSET(Count_table[[#This Row],[Range]],-1,0),"E"&amp;ROW(Count_table[[#This Row],[First]])&amp;":E"&amp;COUNTIFS(Count_table[[#All],[STC Number]],Count_table[[#This Row],[STC Number]],Count_table[[#All],[Fixed Make]],Count_table[[#This Row],[First]])+ROW(Count_table[[#This Row],[First]])-1)</f>
        <v>E442:E450</v>
      </c>
      <c r="I443" s="1" t="str">
        <f ca="1">IF(LEN(Count_table[[#This Row],[First]])&lt;&gt;0,Count_table[[#This Row],[First]]&amp;": "&amp;_xlfn.TEXTJOIN(", ",TRUE,INDIRECT(Count_table[[#This Row],[Range]])),"")</f>
        <v/>
      </c>
      <c r="J4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4" spans="1:10" x14ac:dyDescent="0.25">
      <c r="A444" s="1" t="s">
        <v>20</v>
      </c>
      <c r="B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G115A</v>
      </c>
      <c r="C444" s="1" t="s">
        <v>852</v>
      </c>
      <c r="D444" s="1" t="str">
        <f>LEFT(Count_table[[#This Row],[Column1]],SEARCH("\",Count_table[[#This Row],[Column1]])-1)</f>
        <v>Grob-Werke</v>
      </c>
      <c r="E444" s="1" t="str">
        <f>RIGHT(Count_table[[#This Row],[Column1]],LEN(Count_table[[#This Row],[Column1]])-SEARCH("\",Count_table[[#This Row],[Column1]]))</f>
        <v>GROB G115A</v>
      </c>
      <c r="F444" s="1" t="str">
        <f>INDEX(Sheet1!A:D,MATCH(Count_table[[#This Row],[Make]],Sheet1!D:D,0),1)</f>
        <v>Grob-Werke</v>
      </c>
      <c r="G444" s="1" t="str">
        <f ca="1">IF(OR(Count_table[[#This Row],[STC Number]]&lt;&gt;OFFSET(Count_table[[#This Row],[STC Number]],-1,0),Count_table[[#This Row],[Fixed Make]]&lt;&gt;OFFSET(Count_table[[#This Row],[Fixed Make]],-1,0)),Count_table[[#This Row],[Fixed Make]],"")</f>
        <v/>
      </c>
      <c r="H444" s="1" t="str">
        <f ca="1">IF(LEN(Count_table[[#This Row],[First]])=0,OFFSET(Count_table[[#This Row],[Range]],-1,0),"E"&amp;ROW(Count_table[[#This Row],[First]])&amp;":E"&amp;COUNTIFS(Count_table[[#All],[STC Number]],Count_table[[#This Row],[STC Number]],Count_table[[#All],[Fixed Make]],Count_table[[#This Row],[First]])+ROW(Count_table[[#This Row],[First]])-1)</f>
        <v>E442:E450</v>
      </c>
      <c r="I444" s="1" t="str">
        <f ca="1">IF(LEN(Count_table[[#This Row],[First]])&lt;&gt;0,Count_table[[#This Row],[First]]&amp;": "&amp;_xlfn.TEXTJOIN(", ",TRUE,INDIRECT(Count_table[[#This Row],[Range]])),"")</f>
        <v/>
      </c>
      <c r="J4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5" spans="1:10" x14ac:dyDescent="0.25">
      <c r="A445" s="1" t="s">
        <v>20</v>
      </c>
      <c r="B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G115B</v>
      </c>
      <c r="C445" s="1" t="s">
        <v>853</v>
      </c>
      <c r="D445" s="1" t="str">
        <f>LEFT(Count_table[[#This Row],[Column1]],SEARCH("\",Count_table[[#This Row],[Column1]])-1)</f>
        <v>Grob-Werke</v>
      </c>
      <c r="E445" s="1" t="str">
        <f>RIGHT(Count_table[[#This Row],[Column1]],LEN(Count_table[[#This Row],[Column1]])-SEARCH("\",Count_table[[#This Row],[Column1]]))</f>
        <v>GROB G115B</v>
      </c>
      <c r="F445" s="1" t="str">
        <f>INDEX(Sheet1!A:D,MATCH(Count_table[[#This Row],[Make]],Sheet1!D:D,0),1)</f>
        <v>Grob-Werke</v>
      </c>
      <c r="G445" s="1" t="str">
        <f ca="1">IF(OR(Count_table[[#This Row],[STC Number]]&lt;&gt;OFFSET(Count_table[[#This Row],[STC Number]],-1,0),Count_table[[#This Row],[Fixed Make]]&lt;&gt;OFFSET(Count_table[[#This Row],[Fixed Make]],-1,0)),Count_table[[#This Row],[Fixed Make]],"")</f>
        <v/>
      </c>
      <c r="H445" s="1" t="str">
        <f ca="1">IF(LEN(Count_table[[#This Row],[First]])=0,OFFSET(Count_table[[#This Row],[Range]],-1,0),"E"&amp;ROW(Count_table[[#This Row],[First]])&amp;":E"&amp;COUNTIFS(Count_table[[#All],[STC Number]],Count_table[[#This Row],[STC Number]],Count_table[[#All],[Fixed Make]],Count_table[[#This Row],[First]])+ROW(Count_table[[#This Row],[First]])-1)</f>
        <v>E442:E450</v>
      </c>
      <c r="I445" s="1" t="str">
        <f ca="1">IF(LEN(Count_table[[#This Row],[First]])&lt;&gt;0,Count_table[[#This Row],[First]]&amp;": "&amp;_xlfn.TEXTJOIN(", ",TRUE,INDIRECT(Count_table[[#This Row],[Range]])),"")</f>
        <v/>
      </c>
      <c r="J4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6" spans="1:10" x14ac:dyDescent="0.25">
      <c r="A446" s="1" t="s">
        <v>20</v>
      </c>
      <c r="B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G115C</v>
      </c>
      <c r="C446" s="1" t="s">
        <v>854</v>
      </c>
      <c r="D446" s="1" t="str">
        <f>LEFT(Count_table[[#This Row],[Column1]],SEARCH("\",Count_table[[#This Row],[Column1]])-1)</f>
        <v>Grob-Werke</v>
      </c>
      <c r="E446" s="1" t="str">
        <f>RIGHT(Count_table[[#This Row],[Column1]],LEN(Count_table[[#This Row],[Column1]])-SEARCH("\",Count_table[[#This Row],[Column1]]))</f>
        <v>GROB G115C</v>
      </c>
      <c r="F446" s="1" t="str">
        <f>INDEX(Sheet1!A:D,MATCH(Count_table[[#This Row],[Make]],Sheet1!D:D,0),1)</f>
        <v>Grob-Werke</v>
      </c>
      <c r="G446" s="1" t="str">
        <f ca="1">IF(OR(Count_table[[#This Row],[STC Number]]&lt;&gt;OFFSET(Count_table[[#This Row],[STC Number]],-1,0),Count_table[[#This Row],[Fixed Make]]&lt;&gt;OFFSET(Count_table[[#This Row],[Fixed Make]],-1,0)),Count_table[[#This Row],[Fixed Make]],"")</f>
        <v/>
      </c>
      <c r="H446" s="1" t="str">
        <f ca="1">IF(LEN(Count_table[[#This Row],[First]])=0,OFFSET(Count_table[[#This Row],[Range]],-1,0),"E"&amp;ROW(Count_table[[#This Row],[First]])&amp;":E"&amp;COUNTIFS(Count_table[[#All],[STC Number]],Count_table[[#This Row],[STC Number]],Count_table[[#All],[Fixed Make]],Count_table[[#This Row],[First]])+ROW(Count_table[[#This Row],[First]])-1)</f>
        <v>E442:E450</v>
      </c>
      <c r="I446" s="1" t="str">
        <f ca="1">IF(LEN(Count_table[[#This Row],[First]])&lt;&gt;0,Count_table[[#This Row],[First]]&amp;": "&amp;_xlfn.TEXTJOIN(", ",TRUE,INDIRECT(Count_table[[#This Row],[Range]])),"")</f>
        <v/>
      </c>
      <c r="J4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7" spans="1:10" x14ac:dyDescent="0.25">
      <c r="A447" s="1" t="s">
        <v>20</v>
      </c>
      <c r="B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G115C2</v>
      </c>
      <c r="C447" s="1" t="s">
        <v>855</v>
      </c>
      <c r="D447" s="1" t="str">
        <f>LEFT(Count_table[[#This Row],[Column1]],SEARCH("\",Count_table[[#This Row],[Column1]])-1)</f>
        <v>Grob-Werke</v>
      </c>
      <c r="E447" s="1" t="str">
        <f>RIGHT(Count_table[[#This Row],[Column1]],LEN(Count_table[[#This Row],[Column1]])-SEARCH("\",Count_table[[#This Row],[Column1]]))</f>
        <v>GROB G115C2</v>
      </c>
      <c r="F447" s="1" t="str">
        <f>INDEX(Sheet1!A:D,MATCH(Count_table[[#This Row],[Make]],Sheet1!D:D,0),1)</f>
        <v>Grob-Werke</v>
      </c>
      <c r="G447" s="1" t="str">
        <f ca="1">IF(OR(Count_table[[#This Row],[STC Number]]&lt;&gt;OFFSET(Count_table[[#This Row],[STC Number]],-1,0),Count_table[[#This Row],[Fixed Make]]&lt;&gt;OFFSET(Count_table[[#This Row],[Fixed Make]],-1,0)),Count_table[[#This Row],[Fixed Make]],"")</f>
        <v/>
      </c>
      <c r="H447" s="1" t="str">
        <f ca="1">IF(LEN(Count_table[[#This Row],[First]])=0,OFFSET(Count_table[[#This Row],[Range]],-1,0),"E"&amp;ROW(Count_table[[#This Row],[First]])&amp;":E"&amp;COUNTIFS(Count_table[[#All],[STC Number]],Count_table[[#This Row],[STC Number]],Count_table[[#All],[Fixed Make]],Count_table[[#This Row],[First]])+ROW(Count_table[[#This Row],[First]])-1)</f>
        <v>E442:E450</v>
      </c>
      <c r="I447" s="1" t="str">
        <f ca="1">IF(LEN(Count_table[[#This Row],[First]])&lt;&gt;0,Count_table[[#This Row],[First]]&amp;": "&amp;_xlfn.TEXTJOIN(", ",TRUE,INDIRECT(Count_table[[#This Row],[Range]])),"")</f>
        <v/>
      </c>
      <c r="J4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8" spans="1:10" x14ac:dyDescent="0.25">
      <c r="A448" s="1" t="s">
        <v>20</v>
      </c>
      <c r="B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G115D</v>
      </c>
      <c r="C448" s="1" t="s">
        <v>856</v>
      </c>
      <c r="D448" s="1" t="str">
        <f>LEFT(Count_table[[#This Row],[Column1]],SEARCH("\",Count_table[[#This Row],[Column1]])-1)</f>
        <v>Grob-Werke</v>
      </c>
      <c r="E448" s="1" t="str">
        <f>RIGHT(Count_table[[#This Row],[Column1]],LEN(Count_table[[#This Row],[Column1]])-SEARCH("\",Count_table[[#This Row],[Column1]]))</f>
        <v>GROB G115D</v>
      </c>
      <c r="F448" s="1" t="str">
        <f>INDEX(Sheet1!A:D,MATCH(Count_table[[#This Row],[Make]],Sheet1!D:D,0),1)</f>
        <v>Grob-Werke</v>
      </c>
      <c r="G448" s="1" t="str">
        <f ca="1">IF(OR(Count_table[[#This Row],[STC Number]]&lt;&gt;OFFSET(Count_table[[#This Row],[STC Number]],-1,0),Count_table[[#This Row],[Fixed Make]]&lt;&gt;OFFSET(Count_table[[#This Row],[Fixed Make]],-1,0)),Count_table[[#This Row],[Fixed Make]],"")</f>
        <v/>
      </c>
      <c r="H448" s="1" t="str">
        <f ca="1">IF(LEN(Count_table[[#This Row],[First]])=0,OFFSET(Count_table[[#This Row],[Range]],-1,0),"E"&amp;ROW(Count_table[[#This Row],[First]])&amp;":E"&amp;COUNTIFS(Count_table[[#All],[STC Number]],Count_table[[#This Row],[STC Number]],Count_table[[#All],[Fixed Make]],Count_table[[#This Row],[First]])+ROW(Count_table[[#This Row],[First]])-1)</f>
        <v>E442:E450</v>
      </c>
      <c r="I448" s="1" t="str">
        <f ca="1">IF(LEN(Count_table[[#This Row],[First]])&lt;&gt;0,Count_table[[#This Row],[First]]&amp;": "&amp;_xlfn.TEXTJOIN(", ",TRUE,INDIRECT(Count_table[[#This Row],[Range]])),"")</f>
        <v/>
      </c>
      <c r="J4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49" spans="1:10" x14ac:dyDescent="0.25">
      <c r="A449" s="1" t="s">
        <v>20</v>
      </c>
      <c r="B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G115D2</v>
      </c>
      <c r="C449" s="1" t="s">
        <v>857</v>
      </c>
      <c r="D449" s="1" t="str">
        <f>LEFT(Count_table[[#This Row],[Column1]],SEARCH("\",Count_table[[#This Row],[Column1]])-1)</f>
        <v>Grob-Werke</v>
      </c>
      <c r="E449" s="1" t="str">
        <f>RIGHT(Count_table[[#This Row],[Column1]],LEN(Count_table[[#This Row],[Column1]])-SEARCH("\",Count_table[[#This Row],[Column1]]))</f>
        <v>GROB G115D2</v>
      </c>
      <c r="F449" s="1" t="str">
        <f>INDEX(Sheet1!A:D,MATCH(Count_table[[#This Row],[Make]],Sheet1!D:D,0),1)</f>
        <v>Grob-Werke</v>
      </c>
      <c r="G449" s="1" t="str">
        <f ca="1">IF(OR(Count_table[[#This Row],[STC Number]]&lt;&gt;OFFSET(Count_table[[#This Row],[STC Number]],-1,0),Count_table[[#This Row],[Fixed Make]]&lt;&gt;OFFSET(Count_table[[#This Row],[Fixed Make]],-1,0)),Count_table[[#This Row],[Fixed Make]],"")</f>
        <v/>
      </c>
      <c r="H449" s="1" t="str">
        <f ca="1">IF(LEN(Count_table[[#This Row],[First]])=0,OFFSET(Count_table[[#This Row],[Range]],-1,0),"E"&amp;ROW(Count_table[[#This Row],[First]])&amp;":E"&amp;COUNTIFS(Count_table[[#All],[STC Number]],Count_table[[#This Row],[STC Number]],Count_table[[#All],[Fixed Make]],Count_table[[#This Row],[First]])+ROW(Count_table[[#This Row],[First]])-1)</f>
        <v>E442:E450</v>
      </c>
      <c r="I449" s="1" t="str">
        <f ca="1">IF(LEN(Count_table[[#This Row],[First]])&lt;&gt;0,Count_table[[#This Row],[First]]&amp;": "&amp;_xlfn.TEXTJOIN(", ",TRUE,INDIRECT(Count_table[[#This Row],[Range]])),"")</f>
        <v/>
      </c>
      <c r="J4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0" spans="1:10" x14ac:dyDescent="0.25">
      <c r="A450" s="1" t="s">
        <v>20</v>
      </c>
      <c r="B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Grob-Werke\GROB G115EG</v>
      </c>
      <c r="C450" s="1" t="s">
        <v>858</v>
      </c>
      <c r="D450" s="1" t="str">
        <f>LEFT(Count_table[[#This Row],[Column1]],SEARCH("\",Count_table[[#This Row],[Column1]])-1)</f>
        <v>Grob-Werke</v>
      </c>
      <c r="E450" s="1" t="str">
        <f>RIGHT(Count_table[[#This Row],[Column1]],LEN(Count_table[[#This Row],[Column1]])-SEARCH("\",Count_table[[#This Row],[Column1]]))</f>
        <v>GROB G115EG</v>
      </c>
      <c r="F450" s="1" t="str">
        <f>INDEX(Sheet1!A:D,MATCH(Count_table[[#This Row],[Make]],Sheet1!D:D,0),1)</f>
        <v>Grob-Werke</v>
      </c>
      <c r="G450" s="1" t="str">
        <f ca="1">IF(OR(Count_table[[#This Row],[STC Number]]&lt;&gt;OFFSET(Count_table[[#This Row],[STC Number]],-1,0),Count_table[[#This Row],[Fixed Make]]&lt;&gt;OFFSET(Count_table[[#This Row],[Fixed Make]],-1,0)),Count_table[[#This Row],[Fixed Make]],"")</f>
        <v/>
      </c>
      <c r="H450" s="1" t="str">
        <f ca="1">IF(LEN(Count_table[[#This Row],[First]])=0,OFFSET(Count_table[[#This Row],[Range]],-1,0),"E"&amp;ROW(Count_table[[#This Row],[First]])&amp;":E"&amp;COUNTIFS(Count_table[[#All],[STC Number]],Count_table[[#This Row],[STC Number]],Count_table[[#All],[Fixed Make]],Count_table[[#This Row],[First]])+ROW(Count_table[[#This Row],[First]])-1)</f>
        <v>E442:E450</v>
      </c>
      <c r="I450" s="1" t="str">
        <f ca="1">IF(LEN(Count_table[[#This Row],[First]])&lt;&gt;0,Count_table[[#This Row],[First]]&amp;": "&amp;_xlfn.TEXTJOIN(", ",TRUE,INDIRECT(Count_table[[#This Row],[Range]])),"")</f>
        <v/>
      </c>
      <c r="J4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1" spans="1:10" x14ac:dyDescent="0.25">
      <c r="A451" s="1" t="s">
        <v>20</v>
      </c>
      <c r="B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451" s="1" t="s">
        <v>859</v>
      </c>
      <c r="D451" s="1" t="str">
        <f>LEFT(Count_table[[#This Row],[Column1]],SEARCH("\",Count_table[[#This Row],[Column1]])-1)</f>
        <v>Howard Aircraft Foundation</v>
      </c>
      <c r="E451" s="1" t="str">
        <f>RIGHT(Count_table[[#This Row],[Column1]],LEN(Count_table[[#This Row],[Column1]])-SEARCH("\",Count_table[[#This Row],[Column1]]))</f>
        <v>DGA-15W</v>
      </c>
      <c r="F451" s="1" t="str">
        <f>INDEX(Sheet1!A:D,MATCH(Count_table[[#This Row],[Make]],Sheet1!D:D,0),1)</f>
        <v>Howard</v>
      </c>
      <c r="G451" s="1" t="str">
        <f ca="1">IF(OR(Count_table[[#This Row],[STC Number]]&lt;&gt;OFFSET(Count_table[[#This Row],[STC Number]],-1,0),Count_table[[#This Row],[Fixed Make]]&lt;&gt;OFFSET(Count_table[[#This Row],[Fixed Make]],-1,0)),Count_table[[#This Row],[Fixed Make]],"")</f>
        <v>Howard</v>
      </c>
      <c r="H451" s="1" t="str">
        <f ca="1">IF(LEN(Count_table[[#This Row],[First]])=0,OFFSET(Count_table[[#This Row],[Range]],-1,0),"E"&amp;ROW(Count_table[[#This Row],[First]])&amp;":E"&amp;COUNTIFS(Count_table[[#All],[STC Number]],Count_table[[#This Row],[STC Number]],Count_table[[#All],[Fixed Make]],Count_table[[#This Row],[First]])+ROW(Count_table[[#This Row],[First]])-1)</f>
        <v>E451:E451</v>
      </c>
      <c r="I451" s="1" t="str">
        <f ca="1">IF(LEN(Count_table[[#This Row],[First]])&lt;&gt;0,Count_table[[#This Row],[First]]&amp;": "&amp;_xlfn.TEXTJOIN(", ",TRUE,INDIRECT(Count_table[[#This Row],[Range]])),"")</f>
        <v>Howard: DGA-15W</v>
      </c>
      <c r="J4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2" spans="1:10" x14ac:dyDescent="0.25">
      <c r="A452" s="1" t="s">
        <v>20</v>
      </c>
      <c r="B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452" s="1" t="s">
        <v>860</v>
      </c>
      <c r="D452" s="1" t="str">
        <f>LEFT(Count_table[[#This Row],[Column1]],SEARCH("\",Count_table[[#This Row],[Column1]])-1)</f>
        <v>Interceptor Aircraft Inc</v>
      </c>
      <c r="E452" s="1" t="str">
        <f>RIGHT(Count_table[[#This Row],[Column1]],LEN(Count_table[[#This Row],[Column1]])-SEARCH("\",Count_table[[#This Row],[Column1]]))</f>
        <v>200</v>
      </c>
      <c r="F452" s="1" t="str">
        <f>INDEX(Sheet1!A:D,MATCH(Count_table[[#This Row],[Make]],Sheet1!D:D,0),1)</f>
        <v>Interceptor</v>
      </c>
      <c r="G452" s="1" t="str">
        <f ca="1">IF(OR(Count_table[[#This Row],[STC Number]]&lt;&gt;OFFSET(Count_table[[#This Row],[STC Number]],-1,0),Count_table[[#This Row],[Fixed Make]]&lt;&gt;OFFSET(Count_table[[#This Row],[Fixed Make]],-1,0)),Count_table[[#This Row],[Fixed Make]],"")</f>
        <v>Interceptor</v>
      </c>
      <c r="H452" s="1" t="str">
        <f ca="1">IF(LEN(Count_table[[#This Row],[First]])=0,OFFSET(Count_table[[#This Row],[Range]],-1,0),"E"&amp;ROW(Count_table[[#This Row],[First]])&amp;":E"&amp;COUNTIFS(Count_table[[#All],[STC Number]],Count_table[[#This Row],[STC Number]],Count_table[[#All],[Fixed Make]],Count_table[[#This Row],[First]])+ROW(Count_table[[#This Row],[First]])-1)</f>
        <v>E452:E456</v>
      </c>
      <c r="I452" s="1" t="str">
        <f ca="1">IF(LEN(Count_table[[#This Row],[First]])&lt;&gt;0,Count_table[[#This Row],[First]]&amp;": "&amp;_xlfn.TEXTJOIN(", ",TRUE,INDIRECT(Count_table[[#This Row],[Range]])),"")</f>
        <v>Interceptor: 200, 200A, 200B, 200C, 200D</v>
      </c>
      <c r="J4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3" spans="1:10" x14ac:dyDescent="0.25">
      <c r="A453" s="1" t="s">
        <v>20</v>
      </c>
      <c r="B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453" s="1" t="s">
        <v>861</v>
      </c>
      <c r="D453" s="1" t="str">
        <f>LEFT(Count_table[[#This Row],[Column1]],SEARCH("\",Count_table[[#This Row],[Column1]])-1)</f>
        <v>Interceptor Aircraft Inc</v>
      </c>
      <c r="E453" s="1" t="str">
        <f>RIGHT(Count_table[[#This Row],[Column1]],LEN(Count_table[[#This Row],[Column1]])-SEARCH("\",Count_table[[#This Row],[Column1]]))</f>
        <v>200A</v>
      </c>
      <c r="F453" s="1" t="str">
        <f>INDEX(Sheet1!A:D,MATCH(Count_table[[#This Row],[Make]],Sheet1!D:D,0),1)</f>
        <v>Interceptor</v>
      </c>
      <c r="G453" s="1" t="str">
        <f ca="1">IF(OR(Count_table[[#This Row],[STC Number]]&lt;&gt;OFFSET(Count_table[[#This Row],[STC Number]],-1,0),Count_table[[#This Row],[Fixed Make]]&lt;&gt;OFFSET(Count_table[[#This Row],[Fixed Make]],-1,0)),Count_table[[#This Row],[Fixed Make]],"")</f>
        <v/>
      </c>
      <c r="H453" s="1" t="str">
        <f ca="1">IF(LEN(Count_table[[#This Row],[First]])=0,OFFSET(Count_table[[#This Row],[Range]],-1,0),"E"&amp;ROW(Count_table[[#This Row],[First]])&amp;":E"&amp;COUNTIFS(Count_table[[#All],[STC Number]],Count_table[[#This Row],[STC Number]],Count_table[[#All],[Fixed Make]],Count_table[[#This Row],[First]])+ROW(Count_table[[#This Row],[First]])-1)</f>
        <v>E452:E456</v>
      </c>
      <c r="I453" s="1" t="str">
        <f ca="1">IF(LEN(Count_table[[#This Row],[First]])&lt;&gt;0,Count_table[[#This Row],[First]]&amp;": "&amp;_xlfn.TEXTJOIN(", ",TRUE,INDIRECT(Count_table[[#This Row],[Range]])),"")</f>
        <v/>
      </c>
      <c r="J4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4" spans="1:10" x14ac:dyDescent="0.25">
      <c r="A454" s="1" t="s">
        <v>20</v>
      </c>
      <c r="B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454" s="1" t="s">
        <v>862</v>
      </c>
      <c r="D454" s="1" t="str">
        <f>LEFT(Count_table[[#This Row],[Column1]],SEARCH("\",Count_table[[#This Row],[Column1]])-1)</f>
        <v>Interceptor Aircraft Inc</v>
      </c>
      <c r="E454" s="1" t="str">
        <f>RIGHT(Count_table[[#This Row],[Column1]],LEN(Count_table[[#This Row],[Column1]])-SEARCH("\",Count_table[[#This Row],[Column1]]))</f>
        <v>200B</v>
      </c>
      <c r="F454" s="1" t="str">
        <f>INDEX(Sheet1!A:D,MATCH(Count_table[[#This Row],[Make]],Sheet1!D:D,0),1)</f>
        <v>Interceptor</v>
      </c>
      <c r="G454" s="1" t="str">
        <f ca="1">IF(OR(Count_table[[#This Row],[STC Number]]&lt;&gt;OFFSET(Count_table[[#This Row],[STC Number]],-1,0),Count_table[[#This Row],[Fixed Make]]&lt;&gt;OFFSET(Count_table[[#This Row],[Fixed Make]],-1,0)),Count_table[[#This Row],[Fixed Make]],"")</f>
        <v/>
      </c>
      <c r="H454" s="1" t="str">
        <f ca="1">IF(LEN(Count_table[[#This Row],[First]])=0,OFFSET(Count_table[[#This Row],[Range]],-1,0),"E"&amp;ROW(Count_table[[#This Row],[First]])&amp;":E"&amp;COUNTIFS(Count_table[[#All],[STC Number]],Count_table[[#This Row],[STC Number]],Count_table[[#All],[Fixed Make]],Count_table[[#This Row],[First]])+ROW(Count_table[[#This Row],[First]])-1)</f>
        <v>E452:E456</v>
      </c>
      <c r="I454" s="1" t="str">
        <f ca="1">IF(LEN(Count_table[[#This Row],[First]])&lt;&gt;0,Count_table[[#This Row],[First]]&amp;": "&amp;_xlfn.TEXTJOIN(", ",TRUE,INDIRECT(Count_table[[#This Row],[Range]])),"")</f>
        <v/>
      </c>
      <c r="J4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5" spans="1:10" x14ac:dyDescent="0.25">
      <c r="A455" s="1" t="s">
        <v>20</v>
      </c>
      <c r="B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455" s="1" t="s">
        <v>863</v>
      </c>
      <c r="D455" s="1" t="str">
        <f>LEFT(Count_table[[#This Row],[Column1]],SEARCH("\",Count_table[[#This Row],[Column1]])-1)</f>
        <v>Interceptor Aircraft Inc</v>
      </c>
      <c r="E455" s="1" t="str">
        <f>RIGHT(Count_table[[#This Row],[Column1]],LEN(Count_table[[#This Row],[Column1]])-SEARCH("\",Count_table[[#This Row],[Column1]]))</f>
        <v>200C</v>
      </c>
      <c r="F455" s="1" t="str">
        <f>INDEX(Sheet1!A:D,MATCH(Count_table[[#This Row],[Make]],Sheet1!D:D,0),1)</f>
        <v>Interceptor</v>
      </c>
      <c r="G455" s="1" t="str">
        <f ca="1">IF(OR(Count_table[[#This Row],[STC Number]]&lt;&gt;OFFSET(Count_table[[#This Row],[STC Number]],-1,0),Count_table[[#This Row],[Fixed Make]]&lt;&gt;OFFSET(Count_table[[#This Row],[Fixed Make]],-1,0)),Count_table[[#This Row],[Fixed Make]],"")</f>
        <v/>
      </c>
      <c r="H455" s="1" t="str">
        <f ca="1">IF(LEN(Count_table[[#This Row],[First]])=0,OFFSET(Count_table[[#This Row],[Range]],-1,0),"E"&amp;ROW(Count_table[[#This Row],[First]])&amp;":E"&amp;COUNTIFS(Count_table[[#All],[STC Number]],Count_table[[#This Row],[STC Number]],Count_table[[#All],[Fixed Make]],Count_table[[#This Row],[First]])+ROW(Count_table[[#This Row],[First]])-1)</f>
        <v>E452:E456</v>
      </c>
      <c r="I455" s="1" t="str">
        <f ca="1">IF(LEN(Count_table[[#This Row],[First]])&lt;&gt;0,Count_table[[#This Row],[First]]&amp;": "&amp;_xlfn.TEXTJOIN(", ",TRUE,INDIRECT(Count_table[[#This Row],[Range]])),"")</f>
        <v/>
      </c>
      <c r="J4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6" spans="1:10" x14ac:dyDescent="0.25">
      <c r="A456" s="1" t="s">
        <v>20</v>
      </c>
      <c r="B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456" s="1" t="s">
        <v>864</v>
      </c>
      <c r="D456" s="1" t="str">
        <f>LEFT(Count_table[[#This Row],[Column1]],SEARCH("\",Count_table[[#This Row],[Column1]])-1)</f>
        <v>Interceptor Aircraft Inc</v>
      </c>
      <c r="E456" s="1" t="str">
        <f>RIGHT(Count_table[[#This Row],[Column1]],LEN(Count_table[[#This Row],[Column1]])-SEARCH("\",Count_table[[#This Row],[Column1]]))</f>
        <v>200D</v>
      </c>
      <c r="F456" s="1" t="str">
        <f>INDEX(Sheet1!A:D,MATCH(Count_table[[#This Row],[Make]],Sheet1!D:D,0),1)</f>
        <v>Interceptor</v>
      </c>
      <c r="G456" s="1" t="str">
        <f ca="1">IF(OR(Count_table[[#This Row],[STC Number]]&lt;&gt;OFFSET(Count_table[[#This Row],[STC Number]],-1,0),Count_table[[#This Row],[Fixed Make]]&lt;&gt;OFFSET(Count_table[[#This Row],[Fixed Make]],-1,0)),Count_table[[#This Row],[Fixed Make]],"")</f>
        <v/>
      </c>
      <c r="H456" s="1" t="str">
        <f ca="1">IF(LEN(Count_table[[#This Row],[First]])=0,OFFSET(Count_table[[#This Row],[Range]],-1,0),"E"&amp;ROW(Count_table[[#This Row],[First]])&amp;":E"&amp;COUNTIFS(Count_table[[#All],[STC Number]],Count_table[[#This Row],[STC Number]],Count_table[[#All],[Fixed Make]],Count_table[[#This Row],[First]])+ROW(Count_table[[#This Row],[First]])-1)</f>
        <v>E452:E456</v>
      </c>
      <c r="I456" s="1" t="str">
        <f ca="1">IF(LEN(Count_table[[#This Row],[First]])&lt;&gt;0,Count_table[[#This Row],[First]]&amp;": "&amp;_xlfn.TEXTJOIN(", ",TRUE,INDIRECT(Count_table[[#This Row],[Range]])),"")</f>
        <v/>
      </c>
      <c r="J4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7" spans="1:10" x14ac:dyDescent="0.25">
      <c r="A457" s="1" t="s">
        <v>20</v>
      </c>
      <c r="B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457" s="1" t="s">
        <v>865</v>
      </c>
      <c r="D457" s="1" t="str">
        <f>LEFT(Count_table[[#This Row],[Column1]],SEARCH("\",Count_table[[#This Row],[Column1]])-1)</f>
        <v>JGS Properties, LLC</v>
      </c>
      <c r="E457" s="1" t="str">
        <f>RIGHT(Count_table[[#This Row],[Column1]],LEN(Count_table[[#This Row],[Column1]])-SEARCH("\",Count_table[[#This Row],[Column1]]))</f>
        <v>11A</v>
      </c>
      <c r="F457" s="1" t="str">
        <f>INDEX(Sheet1!A:D,MATCH(Count_table[[#This Row],[Make]],Sheet1!D:D,0),1)</f>
        <v>JGS</v>
      </c>
      <c r="G457" s="1" t="str">
        <f ca="1">IF(OR(Count_table[[#This Row],[STC Number]]&lt;&gt;OFFSET(Count_table[[#This Row],[STC Number]],-1,0),Count_table[[#This Row],[Fixed Make]]&lt;&gt;OFFSET(Count_table[[#This Row],[Fixed Make]],-1,0)),Count_table[[#This Row],[Fixed Make]],"")</f>
        <v>JGS</v>
      </c>
      <c r="H457" s="1" t="str">
        <f ca="1">IF(LEN(Count_table[[#This Row],[First]])=0,OFFSET(Count_table[[#This Row],[Range]],-1,0),"E"&amp;ROW(Count_table[[#This Row],[First]])&amp;":E"&amp;COUNTIFS(Count_table[[#All],[STC Number]],Count_table[[#This Row],[STC Number]],Count_table[[#All],[Fixed Make]],Count_table[[#This Row],[First]])+ROW(Count_table[[#This Row],[First]])-1)</f>
        <v>E457:E458</v>
      </c>
      <c r="I457" s="1" t="str">
        <f ca="1">IF(LEN(Count_table[[#This Row],[First]])&lt;&gt;0,Count_table[[#This Row],[First]]&amp;": "&amp;_xlfn.TEXTJOIN(", ",TRUE,INDIRECT(Count_table[[#This Row],[Range]])),"")</f>
        <v>JGS: 11A, 11E</v>
      </c>
      <c r="J4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8" spans="1:10" x14ac:dyDescent="0.25">
      <c r="A458" s="1" t="s">
        <v>20</v>
      </c>
      <c r="B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458" s="1" t="s">
        <v>866</v>
      </c>
      <c r="D458" s="1" t="str">
        <f>LEFT(Count_table[[#This Row],[Column1]],SEARCH("\",Count_table[[#This Row],[Column1]])-1)</f>
        <v>JGS Properties, LLC</v>
      </c>
      <c r="E458" s="1" t="str">
        <f>RIGHT(Count_table[[#This Row],[Column1]],LEN(Count_table[[#This Row],[Column1]])-SEARCH("\",Count_table[[#This Row],[Column1]]))</f>
        <v>11E</v>
      </c>
      <c r="F458" s="1" t="str">
        <f>INDEX(Sheet1!A:D,MATCH(Count_table[[#This Row],[Make]],Sheet1!D:D,0),1)</f>
        <v>JGS</v>
      </c>
      <c r="G458" s="1" t="str">
        <f ca="1">IF(OR(Count_table[[#This Row],[STC Number]]&lt;&gt;OFFSET(Count_table[[#This Row],[STC Number]],-1,0),Count_table[[#This Row],[Fixed Make]]&lt;&gt;OFFSET(Count_table[[#This Row],[Fixed Make]],-1,0)),Count_table[[#This Row],[Fixed Make]],"")</f>
        <v/>
      </c>
      <c r="H458" s="1" t="str">
        <f ca="1">IF(LEN(Count_table[[#This Row],[First]])=0,OFFSET(Count_table[[#This Row],[Range]],-1,0),"E"&amp;ROW(Count_table[[#This Row],[First]])&amp;":E"&amp;COUNTIFS(Count_table[[#All],[STC Number]],Count_table[[#This Row],[STC Number]],Count_table[[#All],[Fixed Make]],Count_table[[#This Row],[First]])+ROW(Count_table[[#This Row],[First]])-1)</f>
        <v>E457:E458</v>
      </c>
      <c r="I458" s="1" t="str">
        <f ca="1">IF(LEN(Count_table[[#This Row],[First]])&lt;&gt;0,Count_table[[#This Row],[First]]&amp;": "&amp;_xlfn.TEXTJOIN(", ",TRUE,INDIRECT(Count_table[[#This Row],[Range]])),"")</f>
        <v/>
      </c>
      <c r="J4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59" spans="1:10" x14ac:dyDescent="0.25">
      <c r="A459" s="1" t="s">
        <v>20</v>
      </c>
      <c r="B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459" s="1" t="s">
        <v>867</v>
      </c>
      <c r="D459" s="1" t="str">
        <f>LEFT(Count_table[[#This Row],[Column1]],SEARCH("\",Count_table[[#This Row],[Column1]])-1)</f>
        <v>King's Engineering Fellowship, The</v>
      </c>
      <c r="E459" s="1" t="str">
        <f>RIGHT(Count_table[[#This Row],[Column1]],LEN(Count_table[[#This Row],[Column1]])-SEARCH("\",Count_table[[#This Row],[Column1]]))</f>
        <v>44</v>
      </c>
      <c r="F459" s="1" t="str">
        <f>INDEX(Sheet1!A:D,MATCH(Count_table[[#This Row],[Make]],Sheet1!D:D,0),1)</f>
        <v>King's</v>
      </c>
      <c r="G459" s="1" t="str">
        <f ca="1">IF(OR(Count_table[[#This Row],[STC Number]]&lt;&gt;OFFSET(Count_table[[#This Row],[STC Number]],-1,0),Count_table[[#This Row],[Fixed Make]]&lt;&gt;OFFSET(Count_table[[#This Row],[Fixed Make]],-1,0)),Count_table[[#This Row],[Fixed Make]],"")</f>
        <v>King's</v>
      </c>
      <c r="H459" s="1" t="str">
        <f ca="1">IF(LEN(Count_table[[#This Row],[First]])=0,OFFSET(Count_table[[#This Row],[Range]],-1,0),"E"&amp;ROW(Count_table[[#This Row],[First]])&amp;":E"&amp;COUNTIFS(Count_table[[#All],[STC Number]],Count_table[[#This Row],[STC Number]],Count_table[[#All],[Fixed Make]],Count_table[[#This Row],[First]])+ROW(Count_table[[#This Row],[First]])-1)</f>
        <v>E459:E459</v>
      </c>
      <c r="I459" s="1" t="str">
        <f ca="1">IF(LEN(Count_table[[#This Row],[First]])&lt;&gt;0,Count_table[[#This Row],[First]]&amp;": "&amp;_xlfn.TEXTJOIN(", ",TRUE,INDIRECT(Count_table[[#This Row],[Range]])),"")</f>
        <v>King's: 44</v>
      </c>
      <c r="J4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0" spans="1:10" x14ac:dyDescent="0.25">
      <c r="A460" s="1" t="s">
        <v>20</v>
      </c>
      <c r="B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460" s="1" t="s">
        <v>868</v>
      </c>
      <c r="D460" s="1" t="str">
        <f>LEFT(Count_table[[#This Row],[Column1]],SEARCH("\",Count_table[[#This Row],[Column1]])-1)</f>
        <v>MICCO Aircraft Company</v>
      </c>
      <c r="E460" s="1" t="str">
        <f>RIGHT(Count_table[[#This Row],[Column1]],LEN(Count_table[[#This Row],[Column1]])-SEARCH("\",Count_table[[#This Row],[Column1]]))</f>
        <v>MAC-125C</v>
      </c>
      <c r="F460" s="1" t="str">
        <f>INDEX(Sheet1!A:D,MATCH(Count_table[[#This Row],[Make]],Sheet1!D:D,0),1)</f>
        <v>MICCO</v>
      </c>
      <c r="G460" s="1" t="str">
        <f ca="1">IF(OR(Count_table[[#This Row],[STC Number]]&lt;&gt;OFFSET(Count_table[[#This Row],[STC Number]],-1,0),Count_table[[#This Row],[Fixed Make]]&lt;&gt;OFFSET(Count_table[[#This Row],[Fixed Make]],-1,0)),Count_table[[#This Row],[Fixed Make]],"")</f>
        <v>MICCO</v>
      </c>
      <c r="H460" s="1" t="str">
        <f ca="1">IF(LEN(Count_table[[#This Row],[First]])=0,OFFSET(Count_table[[#This Row],[Range]],-1,0),"E"&amp;ROW(Count_table[[#This Row],[First]])&amp;":E"&amp;COUNTIFS(Count_table[[#All],[STC Number]],Count_table[[#This Row],[STC Number]],Count_table[[#All],[Fixed Make]],Count_table[[#This Row],[First]])+ROW(Count_table[[#This Row],[First]])-1)</f>
        <v>E460:E463</v>
      </c>
      <c r="I460" s="1" t="str">
        <f ca="1">IF(LEN(Count_table[[#This Row],[First]])&lt;&gt;0,Count_table[[#This Row],[First]]&amp;": "&amp;_xlfn.TEXTJOIN(", ",TRUE,INDIRECT(Count_table[[#This Row],[Range]])),"")</f>
        <v>MICCO: MAC-125C, MAC-145, MAC-145A, MAC-145B</v>
      </c>
      <c r="J4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1" spans="1:10" x14ac:dyDescent="0.25">
      <c r="A461" s="1" t="s">
        <v>20</v>
      </c>
      <c r="B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461" s="1" t="s">
        <v>869</v>
      </c>
      <c r="D461" s="1" t="str">
        <f>LEFT(Count_table[[#This Row],[Column1]],SEARCH("\",Count_table[[#This Row],[Column1]])-1)</f>
        <v>MICCO Aircraft Company</v>
      </c>
      <c r="E461" s="1" t="str">
        <f>RIGHT(Count_table[[#This Row],[Column1]],LEN(Count_table[[#This Row],[Column1]])-SEARCH("\",Count_table[[#This Row],[Column1]]))</f>
        <v>MAC-145</v>
      </c>
      <c r="F461" s="1" t="str">
        <f>INDEX(Sheet1!A:D,MATCH(Count_table[[#This Row],[Make]],Sheet1!D:D,0),1)</f>
        <v>MICCO</v>
      </c>
      <c r="G461" s="1" t="str">
        <f ca="1">IF(OR(Count_table[[#This Row],[STC Number]]&lt;&gt;OFFSET(Count_table[[#This Row],[STC Number]],-1,0),Count_table[[#This Row],[Fixed Make]]&lt;&gt;OFFSET(Count_table[[#This Row],[Fixed Make]],-1,0)),Count_table[[#This Row],[Fixed Make]],"")</f>
        <v/>
      </c>
      <c r="H461" s="1" t="str">
        <f ca="1">IF(LEN(Count_table[[#This Row],[First]])=0,OFFSET(Count_table[[#This Row],[Range]],-1,0),"E"&amp;ROW(Count_table[[#This Row],[First]])&amp;":E"&amp;COUNTIFS(Count_table[[#All],[STC Number]],Count_table[[#This Row],[STC Number]],Count_table[[#All],[Fixed Make]],Count_table[[#This Row],[First]])+ROW(Count_table[[#This Row],[First]])-1)</f>
        <v>E460:E463</v>
      </c>
      <c r="I461" s="1" t="str">
        <f ca="1">IF(LEN(Count_table[[#This Row],[First]])&lt;&gt;0,Count_table[[#This Row],[First]]&amp;": "&amp;_xlfn.TEXTJOIN(", ",TRUE,INDIRECT(Count_table[[#This Row],[Range]])),"")</f>
        <v/>
      </c>
      <c r="J4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2" spans="1:10" x14ac:dyDescent="0.25">
      <c r="A462" s="1" t="s">
        <v>20</v>
      </c>
      <c r="B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462" s="1" t="s">
        <v>870</v>
      </c>
      <c r="D462" s="1" t="str">
        <f>LEFT(Count_table[[#This Row],[Column1]],SEARCH("\",Count_table[[#This Row],[Column1]])-1)</f>
        <v>MICCO Aircraft Company</v>
      </c>
      <c r="E462" s="1" t="str">
        <f>RIGHT(Count_table[[#This Row],[Column1]],LEN(Count_table[[#This Row],[Column1]])-SEARCH("\",Count_table[[#This Row],[Column1]]))</f>
        <v>MAC-145A</v>
      </c>
      <c r="F462" s="1" t="str">
        <f>INDEX(Sheet1!A:D,MATCH(Count_table[[#This Row],[Make]],Sheet1!D:D,0),1)</f>
        <v>MICCO</v>
      </c>
      <c r="G462" s="1" t="str">
        <f ca="1">IF(OR(Count_table[[#This Row],[STC Number]]&lt;&gt;OFFSET(Count_table[[#This Row],[STC Number]],-1,0),Count_table[[#This Row],[Fixed Make]]&lt;&gt;OFFSET(Count_table[[#This Row],[Fixed Make]],-1,0)),Count_table[[#This Row],[Fixed Make]],"")</f>
        <v/>
      </c>
      <c r="H462" s="1" t="str">
        <f ca="1">IF(LEN(Count_table[[#This Row],[First]])=0,OFFSET(Count_table[[#This Row],[Range]],-1,0),"E"&amp;ROW(Count_table[[#This Row],[First]])&amp;":E"&amp;COUNTIFS(Count_table[[#All],[STC Number]],Count_table[[#This Row],[STC Number]],Count_table[[#All],[Fixed Make]],Count_table[[#This Row],[First]])+ROW(Count_table[[#This Row],[First]])-1)</f>
        <v>E460:E463</v>
      </c>
      <c r="I462" s="1" t="str">
        <f ca="1">IF(LEN(Count_table[[#This Row],[First]])&lt;&gt;0,Count_table[[#This Row],[First]]&amp;": "&amp;_xlfn.TEXTJOIN(", ",TRUE,INDIRECT(Count_table[[#This Row],[Range]])),"")</f>
        <v/>
      </c>
      <c r="J4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3" spans="1:10" x14ac:dyDescent="0.25">
      <c r="A463" s="1" t="s">
        <v>20</v>
      </c>
      <c r="B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463" s="1" t="s">
        <v>871</v>
      </c>
      <c r="D463" s="1" t="str">
        <f>LEFT(Count_table[[#This Row],[Column1]],SEARCH("\",Count_table[[#This Row],[Column1]])-1)</f>
        <v>MICCO Aircraft Company</v>
      </c>
      <c r="E463" s="1" t="str">
        <f>RIGHT(Count_table[[#This Row],[Column1]],LEN(Count_table[[#This Row],[Column1]])-SEARCH("\",Count_table[[#This Row],[Column1]]))</f>
        <v>MAC-145B</v>
      </c>
      <c r="F463" s="1" t="str">
        <f>INDEX(Sheet1!A:D,MATCH(Count_table[[#This Row],[Make]],Sheet1!D:D,0),1)</f>
        <v>MICCO</v>
      </c>
      <c r="G463" s="1" t="str">
        <f ca="1">IF(OR(Count_table[[#This Row],[STC Number]]&lt;&gt;OFFSET(Count_table[[#This Row],[STC Number]],-1,0),Count_table[[#This Row],[Fixed Make]]&lt;&gt;OFFSET(Count_table[[#This Row],[Fixed Make]],-1,0)),Count_table[[#This Row],[Fixed Make]],"")</f>
        <v/>
      </c>
      <c r="H463" s="1" t="str">
        <f ca="1">IF(LEN(Count_table[[#This Row],[First]])=0,OFFSET(Count_table[[#This Row],[Range]],-1,0),"E"&amp;ROW(Count_table[[#This Row],[First]])&amp;":E"&amp;COUNTIFS(Count_table[[#All],[STC Number]],Count_table[[#This Row],[STC Number]],Count_table[[#All],[Fixed Make]],Count_table[[#This Row],[First]])+ROW(Count_table[[#This Row],[First]])-1)</f>
        <v>E460:E463</v>
      </c>
      <c r="I463" s="1" t="str">
        <f ca="1">IF(LEN(Count_table[[#This Row],[First]])&lt;&gt;0,Count_table[[#This Row],[First]]&amp;": "&amp;_xlfn.TEXTJOIN(", ",TRUE,INDIRECT(Count_table[[#This Row],[Range]])),"")</f>
        <v/>
      </c>
      <c r="J4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4" spans="1:10" x14ac:dyDescent="0.25">
      <c r="A464" s="1" t="s">
        <v>20</v>
      </c>
      <c r="B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464" s="1" t="s">
        <v>872</v>
      </c>
      <c r="D464" s="1" t="str">
        <f>LEFT(Count_table[[#This Row],[Column1]],SEARCH("\",Count_table[[#This Row],[Column1]])-1)</f>
        <v>Mooney Aircraft Corporation</v>
      </c>
      <c r="E464" s="1" t="str">
        <f>RIGHT(Count_table[[#This Row],[Column1]],LEN(Count_table[[#This Row],[Column1]])-SEARCH("\",Count_table[[#This Row],[Column1]]))</f>
        <v>M22</v>
      </c>
      <c r="F464" s="1" t="str">
        <f>INDEX(Sheet1!A:D,MATCH(Count_table[[#This Row],[Make]],Sheet1!D:D,0),1)</f>
        <v>Mooney</v>
      </c>
      <c r="G464" s="1" t="str">
        <f ca="1">IF(OR(Count_table[[#This Row],[STC Number]]&lt;&gt;OFFSET(Count_table[[#This Row],[STC Number]],-1,0),Count_table[[#This Row],[Fixed Make]]&lt;&gt;OFFSET(Count_table[[#This Row],[Fixed Make]],-1,0)),Count_table[[#This Row],[Fixed Make]],"")</f>
        <v>Mooney</v>
      </c>
      <c r="H464" s="1" t="str">
        <f ca="1">IF(LEN(Count_table[[#This Row],[First]])=0,OFFSET(Count_table[[#This Row],[Range]],-1,0),"E"&amp;ROW(Count_table[[#This Row],[First]])&amp;":E"&amp;COUNTIFS(Count_table[[#All],[STC Number]],Count_table[[#This Row],[STC Number]],Count_table[[#All],[Fixed Make]],Count_table[[#This Row],[First]])+ROW(Count_table[[#This Row],[First]])-1)</f>
        <v>E464:E479</v>
      </c>
      <c r="I464" s="1" t="str">
        <f ca="1">IF(LEN(Count_table[[#This Row],[First]])&lt;&gt;0,Count_table[[#This Row],[First]]&amp;": "&amp;_xlfn.TEXTJOIN(", ",TRUE,INDIRECT(Count_table[[#This Row],[Range]])),"")</f>
        <v>Mooney: M22, M20, M20A, M20B, M20C, M20D, M20E, M20F, M20G, M20J, M20K, M20L, M20M, M20R, M20S, M20TN</v>
      </c>
      <c r="J4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5" spans="1:10" x14ac:dyDescent="0.25">
      <c r="A465" s="1" t="s">
        <v>20</v>
      </c>
      <c r="B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465" s="1" t="s">
        <v>873</v>
      </c>
      <c r="D465" s="1" t="str">
        <f>LEFT(Count_table[[#This Row],[Column1]],SEARCH("\",Count_table[[#This Row],[Column1]])-1)</f>
        <v>Mooney International Corporation</v>
      </c>
      <c r="E465" s="1" t="str">
        <f>RIGHT(Count_table[[#This Row],[Column1]],LEN(Count_table[[#This Row],[Column1]])-SEARCH("\",Count_table[[#This Row],[Column1]]))</f>
        <v>M20</v>
      </c>
      <c r="F465" s="1" t="str">
        <f>INDEX(Sheet1!A:D,MATCH(Count_table[[#This Row],[Make]],Sheet1!D:D,0),1)</f>
        <v>Mooney</v>
      </c>
      <c r="G465" s="1" t="str">
        <f ca="1">IF(OR(Count_table[[#This Row],[STC Number]]&lt;&gt;OFFSET(Count_table[[#This Row],[STC Number]],-1,0),Count_table[[#This Row],[Fixed Make]]&lt;&gt;OFFSET(Count_table[[#This Row],[Fixed Make]],-1,0)),Count_table[[#This Row],[Fixed Make]],"")</f>
        <v/>
      </c>
      <c r="H465" s="1" t="str">
        <f ca="1">IF(LEN(Count_table[[#This Row],[First]])=0,OFFSET(Count_table[[#This Row],[Range]],-1,0),"E"&amp;ROW(Count_table[[#This Row],[First]])&amp;":E"&amp;COUNTIFS(Count_table[[#All],[STC Number]],Count_table[[#This Row],[STC Number]],Count_table[[#All],[Fixed Make]],Count_table[[#This Row],[First]])+ROW(Count_table[[#This Row],[First]])-1)</f>
        <v>E464:E479</v>
      </c>
      <c r="I465" s="1" t="str">
        <f ca="1">IF(LEN(Count_table[[#This Row],[First]])&lt;&gt;0,Count_table[[#This Row],[First]]&amp;": "&amp;_xlfn.TEXTJOIN(", ",TRUE,INDIRECT(Count_table[[#This Row],[Range]])),"")</f>
        <v/>
      </c>
      <c r="J4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6" spans="1:10" x14ac:dyDescent="0.25">
      <c r="A466" s="1" t="s">
        <v>20</v>
      </c>
      <c r="B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466" s="1" t="s">
        <v>874</v>
      </c>
      <c r="D466" s="1" t="str">
        <f>LEFT(Count_table[[#This Row],[Column1]],SEARCH("\",Count_table[[#This Row],[Column1]])-1)</f>
        <v>Mooney International Corporation</v>
      </c>
      <c r="E466" s="1" t="str">
        <f>RIGHT(Count_table[[#This Row],[Column1]],LEN(Count_table[[#This Row],[Column1]])-SEARCH("\",Count_table[[#This Row],[Column1]]))</f>
        <v>M20A</v>
      </c>
      <c r="F466" s="1" t="str">
        <f>INDEX(Sheet1!A:D,MATCH(Count_table[[#This Row],[Make]],Sheet1!D:D,0),1)</f>
        <v>Mooney</v>
      </c>
      <c r="G466" s="1" t="str">
        <f ca="1">IF(OR(Count_table[[#This Row],[STC Number]]&lt;&gt;OFFSET(Count_table[[#This Row],[STC Number]],-1,0),Count_table[[#This Row],[Fixed Make]]&lt;&gt;OFFSET(Count_table[[#This Row],[Fixed Make]],-1,0)),Count_table[[#This Row],[Fixed Make]],"")</f>
        <v/>
      </c>
      <c r="H466" s="1" t="str">
        <f ca="1">IF(LEN(Count_table[[#This Row],[First]])=0,OFFSET(Count_table[[#This Row],[Range]],-1,0),"E"&amp;ROW(Count_table[[#This Row],[First]])&amp;":E"&amp;COUNTIFS(Count_table[[#All],[STC Number]],Count_table[[#This Row],[STC Number]],Count_table[[#All],[Fixed Make]],Count_table[[#This Row],[First]])+ROW(Count_table[[#This Row],[First]])-1)</f>
        <v>E464:E479</v>
      </c>
      <c r="I466" s="1" t="str">
        <f ca="1">IF(LEN(Count_table[[#This Row],[First]])&lt;&gt;0,Count_table[[#This Row],[First]]&amp;": "&amp;_xlfn.TEXTJOIN(", ",TRUE,INDIRECT(Count_table[[#This Row],[Range]])),"")</f>
        <v/>
      </c>
      <c r="J4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7" spans="1:10" x14ac:dyDescent="0.25">
      <c r="A467" s="1" t="s">
        <v>20</v>
      </c>
      <c r="B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467" s="1" t="s">
        <v>875</v>
      </c>
      <c r="D467" s="1" t="str">
        <f>LEFT(Count_table[[#This Row],[Column1]],SEARCH("\",Count_table[[#This Row],[Column1]])-1)</f>
        <v>Mooney International Corporation</v>
      </c>
      <c r="E467" s="1" t="str">
        <f>RIGHT(Count_table[[#This Row],[Column1]],LEN(Count_table[[#This Row],[Column1]])-SEARCH("\",Count_table[[#This Row],[Column1]]))</f>
        <v>M20B</v>
      </c>
      <c r="F467" s="1" t="str">
        <f>INDEX(Sheet1!A:D,MATCH(Count_table[[#This Row],[Make]],Sheet1!D:D,0),1)</f>
        <v>Mooney</v>
      </c>
      <c r="G467" s="1" t="str">
        <f ca="1">IF(OR(Count_table[[#This Row],[STC Number]]&lt;&gt;OFFSET(Count_table[[#This Row],[STC Number]],-1,0),Count_table[[#This Row],[Fixed Make]]&lt;&gt;OFFSET(Count_table[[#This Row],[Fixed Make]],-1,0)),Count_table[[#This Row],[Fixed Make]],"")</f>
        <v/>
      </c>
      <c r="H467" s="1" t="str">
        <f ca="1">IF(LEN(Count_table[[#This Row],[First]])=0,OFFSET(Count_table[[#This Row],[Range]],-1,0),"E"&amp;ROW(Count_table[[#This Row],[First]])&amp;":E"&amp;COUNTIFS(Count_table[[#All],[STC Number]],Count_table[[#This Row],[STC Number]],Count_table[[#All],[Fixed Make]],Count_table[[#This Row],[First]])+ROW(Count_table[[#This Row],[First]])-1)</f>
        <v>E464:E479</v>
      </c>
      <c r="I467" s="1" t="str">
        <f ca="1">IF(LEN(Count_table[[#This Row],[First]])&lt;&gt;0,Count_table[[#This Row],[First]]&amp;": "&amp;_xlfn.TEXTJOIN(", ",TRUE,INDIRECT(Count_table[[#This Row],[Range]])),"")</f>
        <v/>
      </c>
      <c r="J4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8" spans="1:10" x14ac:dyDescent="0.25">
      <c r="A468" s="1" t="s">
        <v>20</v>
      </c>
      <c r="B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468" s="1" t="s">
        <v>876</v>
      </c>
      <c r="D468" s="1" t="str">
        <f>LEFT(Count_table[[#This Row],[Column1]],SEARCH("\",Count_table[[#This Row],[Column1]])-1)</f>
        <v>Mooney International Corporation</v>
      </c>
      <c r="E468" s="1" t="str">
        <f>RIGHT(Count_table[[#This Row],[Column1]],LEN(Count_table[[#This Row],[Column1]])-SEARCH("\",Count_table[[#This Row],[Column1]]))</f>
        <v>M20C</v>
      </c>
      <c r="F468" s="1" t="str">
        <f>INDEX(Sheet1!A:D,MATCH(Count_table[[#This Row],[Make]],Sheet1!D:D,0),1)</f>
        <v>Mooney</v>
      </c>
      <c r="G468" s="1" t="str">
        <f ca="1">IF(OR(Count_table[[#This Row],[STC Number]]&lt;&gt;OFFSET(Count_table[[#This Row],[STC Number]],-1,0),Count_table[[#This Row],[Fixed Make]]&lt;&gt;OFFSET(Count_table[[#This Row],[Fixed Make]],-1,0)),Count_table[[#This Row],[Fixed Make]],"")</f>
        <v/>
      </c>
      <c r="H468" s="1" t="str">
        <f ca="1">IF(LEN(Count_table[[#This Row],[First]])=0,OFFSET(Count_table[[#This Row],[Range]],-1,0),"E"&amp;ROW(Count_table[[#This Row],[First]])&amp;":E"&amp;COUNTIFS(Count_table[[#All],[STC Number]],Count_table[[#This Row],[STC Number]],Count_table[[#All],[Fixed Make]],Count_table[[#This Row],[First]])+ROW(Count_table[[#This Row],[First]])-1)</f>
        <v>E464:E479</v>
      </c>
      <c r="I468" s="1" t="str">
        <f ca="1">IF(LEN(Count_table[[#This Row],[First]])&lt;&gt;0,Count_table[[#This Row],[First]]&amp;": "&amp;_xlfn.TEXTJOIN(", ",TRUE,INDIRECT(Count_table[[#This Row],[Range]])),"")</f>
        <v/>
      </c>
      <c r="J4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69" spans="1:10" x14ac:dyDescent="0.25">
      <c r="A469" s="1" t="s">
        <v>20</v>
      </c>
      <c r="B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469" s="1" t="s">
        <v>877</v>
      </c>
      <c r="D469" s="1" t="str">
        <f>LEFT(Count_table[[#This Row],[Column1]],SEARCH("\",Count_table[[#This Row],[Column1]])-1)</f>
        <v>Mooney International Corporation</v>
      </c>
      <c r="E469" s="1" t="str">
        <f>RIGHT(Count_table[[#This Row],[Column1]],LEN(Count_table[[#This Row],[Column1]])-SEARCH("\",Count_table[[#This Row],[Column1]]))</f>
        <v>M20D</v>
      </c>
      <c r="F469" s="1" t="str">
        <f>INDEX(Sheet1!A:D,MATCH(Count_table[[#This Row],[Make]],Sheet1!D:D,0),1)</f>
        <v>Mooney</v>
      </c>
      <c r="G469" s="1" t="str">
        <f ca="1">IF(OR(Count_table[[#This Row],[STC Number]]&lt;&gt;OFFSET(Count_table[[#This Row],[STC Number]],-1,0),Count_table[[#This Row],[Fixed Make]]&lt;&gt;OFFSET(Count_table[[#This Row],[Fixed Make]],-1,0)),Count_table[[#This Row],[Fixed Make]],"")</f>
        <v/>
      </c>
      <c r="H469" s="1" t="str">
        <f ca="1">IF(LEN(Count_table[[#This Row],[First]])=0,OFFSET(Count_table[[#This Row],[Range]],-1,0),"E"&amp;ROW(Count_table[[#This Row],[First]])&amp;":E"&amp;COUNTIFS(Count_table[[#All],[STC Number]],Count_table[[#This Row],[STC Number]],Count_table[[#All],[Fixed Make]],Count_table[[#This Row],[First]])+ROW(Count_table[[#This Row],[First]])-1)</f>
        <v>E464:E479</v>
      </c>
      <c r="I469" s="1" t="str">
        <f ca="1">IF(LEN(Count_table[[#This Row],[First]])&lt;&gt;0,Count_table[[#This Row],[First]]&amp;": "&amp;_xlfn.TEXTJOIN(", ",TRUE,INDIRECT(Count_table[[#This Row],[Range]])),"")</f>
        <v/>
      </c>
      <c r="J4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0" spans="1:10" x14ac:dyDescent="0.25">
      <c r="A470" s="1" t="s">
        <v>20</v>
      </c>
      <c r="B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470" s="1" t="s">
        <v>878</v>
      </c>
      <c r="D470" s="1" t="str">
        <f>LEFT(Count_table[[#This Row],[Column1]],SEARCH("\",Count_table[[#This Row],[Column1]])-1)</f>
        <v>Mooney International Corporation</v>
      </c>
      <c r="E470" s="1" t="str">
        <f>RIGHT(Count_table[[#This Row],[Column1]],LEN(Count_table[[#This Row],[Column1]])-SEARCH("\",Count_table[[#This Row],[Column1]]))</f>
        <v>M20E</v>
      </c>
      <c r="F470" s="1" t="str">
        <f>INDEX(Sheet1!A:D,MATCH(Count_table[[#This Row],[Make]],Sheet1!D:D,0),1)</f>
        <v>Mooney</v>
      </c>
      <c r="G470" s="1" t="str">
        <f ca="1">IF(OR(Count_table[[#This Row],[STC Number]]&lt;&gt;OFFSET(Count_table[[#This Row],[STC Number]],-1,0),Count_table[[#This Row],[Fixed Make]]&lt;&gt;OFFSET(Count_table[[#This Row],[Fixed Make]],-1,0)),Count_table[[#This Row],[Fixed Make]],"")</f>
        <v/>
      </c>
      <c r="H470" s="1" t="str">
        <f ca="1">IF(LEN(Count_table[[#This Row],[First]])=0,OFFSET(Count_table[[#This Row],[Range]],-1,0),"E"&amp;ROW(Count_table[[#This Row],[First]])&amp;":E"&amp;COUNTIFS(Count_table[[#All],[STC Number]],Count_table[[#This Row],[STC Number]],Count_table[[#All],[Fixed Make]],Count_table[[#This Row],[First]])+ROW(Count_table[[#This Row],[First]])-1)</f>
        <v>E464:E479</v>
      </c>
      <c r="I470" s="1" t="str">
        <f ca="1">IF(LEN(Count_table[[#This Row],[First]])&lt;&gt;0,Count_table[[#This Row],[First]]&amp;": "&amp;_xlfn.TEXTJOIN(", ",TRUE,INDIRECT(Count_table[[#This Row],[Range]])),"")</f>
        <v/>
      </c>
      <c r="J4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1" spans="1:10" x14ac:dyDescent="0.25">
      <c r="A471" s="1" t="s">
        <v>20</v>
      </c>
      <c r="B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471" s="1" t="s">
        <v>879</v>
      </c>
      <c r="D471" s="1" t="str">
        <f>LEFT(Count_table[[#This Row],[Column1]],SEARCH("\",Count_table[[#This Row],[Column1]])-1)</f>
        <v>Mooney International Corporation</v>
      </c>
      <c r="E471" s="1" t="str">
        <f>RIGHT(Count_table[[#This Row],[Column1]],LEN(Count_table[[#This Row],[Column1]])-SEARCH("\",Count_table[[#This Row],[Column1]]))</f>
        <v>M20F</v>
      </c>
      <c r="F471" s="1" t="str">
        <f>INDEX(Sheet1!A:D,MATCH(Count_table[[#This Row],[Make]],Sheet1!D:D,0),1)</f>
        <v>Mooney</v>
      </c>
      <c r="G471" s="1" t="str">
        <f ca="1">IF(OR(Count_table[[#This Row],[STC Number]]&lt;&gt;OFFSET(Count_table[[#This Row],[STC Number]],-1,0),Count_table[[#This Row],[Fixed Make]]&lt;&gt;OFFSET(Count_table[[#This Row],[Fixed Make]],-1,0)),Count_table[[#This Row],[Fixed Make]],"")</f>
        <v/>
      </c>
      <c r="H471" s="1" t="str">
        <f ca="1">IF(LEN(Count_table[[#This Row],[First]])=0,OFFSET(Count_table[[#This Row],[Range]],-1,0),"E"&amp;ROW(Count_table[[#This Row],[First]])&amp;":E"&amp;COUNTIFS(Count_table[[#All],[STC Number]],Count_table[[#This Row],[STC Number]],Count_table[[#All],[Fixed Make]],Count_table[[#This Row],[First]])+ROW(Count_table[[#This Row],[First]])-1)</f>
        <v>E464:E479</v>
      </c>
      <c r="I471" s="1" t="str">
        <f ca="1">IF(LEN(Count_table[[#This Row],[First]])&lt;&gt;0,Count_table[[#This Row],[First]]&amp;": "&amp;_xlfn.TEXTJOIN(", ",TRUE,INDIRECT(Count_table[[#This Row],[Range]])),"")</f>
        <v/>
      </c>
      <c r="J4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2" spans="1:10" x14ac:dyDescent="0.25">
      <c r="A472" s="1" t="s">
        <v>20</v>
      </c>
      <c r="B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472" s="1" t="s">
        <v>880</v>
      </c>
      <c r="D472" s="1" t="str">
        <f>LEFT(Count_table[[#This Row],[Column1]],SEARCH("\",Count_table[[#This Row],[Column1]])-1)</f>
        <v>Mooney International Corporation</v>
      </c>
      <c r="E472" s="1" t="str">
        <f>RIGHT(Count_table[[#This Row],[Column1]],LEN(Count_table[[#This Row],[Column1]])-SEARCH("\",Count_table[[#This Row],[Column1]]))</f>
        <v>M20G</v>
      </c>
      <c r="F472" s="1" t="str">
        <f>INDEX(Sheet1!A:D,MATCH(Count_table[[#This Row],[Make]],Sheet1!D:D,0),1)</f>
        <v>Mooney</v>
      </c>
      <c r="G472" s="1" t="str">
        <f ca="1">IF(OR(Count_table[[#This Row],[STC Number]]&lt;&gt;OFFSET(Count_table[[#This Row],[STC Number]],-1,0),Count_table[[#This Row],[Fixed Make]]&lt;&gt;OFFSET(Count_table[[#This Row],[Fixed Make]],-1,0)),Count_table[[#This Row],[Fixed Make]],"")</f>
        <v/>
      </c>
      <c r="H472" s="1" t="str">
        <f ca="1">IF(LEN(Count_table[[#This Row],[First]])=0,OFFSET(Count_table[[#This Row],[Range]],-1,0),"E"&amp;ROW(Count_table[[#This Row],[First]])&amp;":E"&amp;COUNTIFS(Count_table[[#All],[STC Number]],Count_table[[#This Row],[STC Number]],Count_table[[#All],[Fixed Make]],Count_table[[#This Row],[First]])+ROW(Count_table[[#This Row],[First]])-1)</f>
        <v>E464:E479</v>
      </c>
      <c r="I472" s="1" t="str">
        <f ca="1">IF(LEN(Count_table[[#This Row],[First]])&lt;&gt;0,Count_table[[#This Row],[First]]&amp;": "&amp;_xlfn.TEXTJOIN(", ",TRUE,INDIRECT(Count_table[[#This Row],[Range]])),"")</f>
        <v/>
      </c>
      <c r="J4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3" spans="1:10" x14ac:dyDescent="0.25">
      <c r="A473" s="1" t="s">
        <v>20</v>
      </c>
      <c r="B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473" s="1" t="s">
        <v>881</v>
      </c>
      <c r="D473" s="1" t="str">
        <f>LEFT(Count_table[[#This Row],[Column1]],SEARCH("\",Count_table[[#This Row],[Column1]])-1)</f>
        <v>Mooney International Corporation</v>
      </c>
      <c r="E473" s="1" t="str">
        <f>RIGHT(Count_table[[#This Row],[Column1]],LEN(Count_table[[#This Row],[Column1]])-SEARCH("\",Count_table[[#This Row],[Column1]]))</f>
        <v>M20J</v>
      </c>
      <c r="F473" s="1" t="str">
        <f>INDEX(Sheet1!A:D,MATCH(Count_table[[#This Row],[Make]],Sheet1!D:D,0),1)</f>
        <v>Mooney</v>
      </c>
      <c r="G473" s="1" t="str">
        <f ca="1">IF(OR(Count_table[[#This Row],[STC Number]]&lt;&gt;OFFSET(Count_table[[#This Row],[STC Number]],-1,0),Count_table[[#This Row],[Fixed Make]]&lt;&gt;OFFSET(Count_table[[#This Row],[Fixed Make]],-1,0)),Count_table[[#This Row],[Fixed Make]],"")</f>
        <v/>
      </c>
      <c r="H473" s="1" t="str">
        <f ca="1">IF(LEN(Count_table[[#This Row],[First]])=0,OFFSET(Count_table[[#This Row],[Range]],-1,0),"E"&amp;ROW(Count_table[[#This Row],[First]])&amp;":E"&amp;COUNTIFS(Count_table[[#All],[STC Number]],Count_table[[#This Row],[STC Number]],Count_table[[#All],[Fixed Make]],Count_table[[#This Row],[First]])+ROW(Count_table[[#This Row],[First]])-1)</f>
        <v>E464:E479</v>
      </c>
      <c r="I473" s="1" t="str">
        <f ca="1">IF(LEN(Count_table[[#This Row],[First]])&lt;&gt;0,Count_table[[#This Row],[First]]&amp;": "&amp;_xlfn.TEXTJOIN(", ",TRUE,INDIRECT(Count_table[[#This Row],[Range]])),"")</f>
        <v/>
      </c>
      <c r="J4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4" spans="1:10" x14ac:dyDescent="0.25">
      <c r="A474" s="1" t="s">
        <v>20</v>
      </c>
      <c r="B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474" s="1" t="s">
        <v>882</v>
      </c>
      <c r="D474" s="1" t="str">
        <f>LEFT(Count_table[[#This Row],[Column1]],SEARCH("\",Count_table[[#This Row],[Column1]])-1)</f>
        <v>Mooney International Corporation</v>
      </c>
      <c r="E474" s="1" t="str">
        <f>RIGHT(Count_table[[#This Row],[Column1]],LEN(Count_table[[#This Row],[Column1]])-SEARCH("\",Count_table[[#This Row],[Column1]]))</f>
        <v>M20K</v>
      </c>
      <c r="F474" s="1" t="str">
        <f>INDEX(Sheet1!A:D,MATCH(Count_table[[#This Row],[Make]],Sheet1!D:D,0),1)</f>
        <v>Mooney</v>
      </c>
      <c r="G474" s="1" t="str">
        <f ca="1">IF(OR(Count_table[[#This Row],[STC Number]]&lt;&gt;OFFSET(Count_table[[#This Row],[STC Number]],-1,0),Count_table[[#This Row],[Fixed Make]]&lt;&gt;OFFSET(Count_table[[#This Row],[Fixed Make]],-1,0)),Count_table[[#This Row],[Fixed Make]],"")</f>
        <v/>
      </c>
      <c r="H474" s="1" t="str">
        <f ca="1">IF(LEN(Count_table[[#This Row],[First]])=0,OFFSET(Count_table[[#This Row],[Range]],-1,0),"E"&amp;ROW(Count_table[[#This Row],[First]])&amp;":E"&amp;COUNTIFS(Count_table[[#All],[STC Number]],Count_table[[#This Row],[STC Number]],Count_table[[#All],[Fixed Make]],Count_table[[#This Row],[First]])+ROW(Count_table[[#This Row],[First]])-1)</f>
        <v>E464:E479</v>
      </c>
      <c r="I474" s="1" t="str">
        <f ca="1">IF(LEN(Count_table[[#This Row],[First]])&lt;&gt;0,Count_table[[#This Row],[First]]&amp;": "&amp;_xlfn.TEXTJOIN(", ",TRUE,INDIRECT(Count_table[[#This Row],[Range]])),"")</f>
        <v/>
      </c>
      <c r="J4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5" spans="1:10" x14ac:dyDescent="0.25">
      <c r="A475" s="1" t="s">
        <v>20</v>
      </c>
      <c r="B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475" s="1" t="s">
        <v>883</v>
      </c>
      <c r="D475" s="1" t="str">
        <f>LEFT(Count_table[[#This Row],[Column1]],SEARCH("\",Count_table[[#This Row],[Column1]])-1)</f>
        <v>Mooney International Corporation</v>
      </c>
      <c r="E475" s="1" t="str">
        <f>RIGHT(Count_table[[#This Row],[Column1]],LEN(Count_table[[#This Row],[Column1]])-SEARCH("\",Count_table[[#This Row],[Column1]]))</f>
        <v>M20L</v>
      </c>
      <c r="F475" s="1" t="str">
        <f>INDEX(Sheet1!A:D,MATCH(Count_table[[#This Row],[Make]],Sheet1!D:D,0),1)</f>
        <v>Mooney</v>
      </c>
      <c r="G475" s="1" t="str">
        <f ca="1">IF(OR(Count_table[[#This Row],[STC Number]]&lt;&gt;OFFSET(Count_table[[#This Row],[STC Number]],-1,0),Count_table[[#This Row],[Fixed Make]]&lt;&gt;OFFSET(Count_table[[#This Row],[Fixed Make]],-1,0)),Count_table[[#This Row],[Fixed Make]],"")</f>
        <v/>
      </c>
      <c r="H475" s="1" t="str">
        <f ca="1">IF(LEN(Count_table[[#This Row],[First]])=0,OFFSET(Count_table[[#This Row],[Range]],-1,0),"E"&amp;ROW(Count_table[[#This Row],[First]])&amp;":E"&amp;COUNTIFS(Count_table[[#All],[STC Number]],Count_table[[#This Row],[STC Number]],Count_table[[#All],[Fixed Make]],Count_table[[#This Row],[First]])+ROW(Count_table[[#This Row],[First]])-1)</f>
        <v>E464:E479</v>
      </c>
      <c r="I475" s="1" t="str">
        <f ca="1">IF(LEN(Count_table[[#This Row],[First]])&lt;&gt;0,Count_table[[#This Row],[First]]&amp;": "&amp;_xlfn.TEXTJOIN(", ",TRUE,INDIRECT(Count_table[[#This Row],[Range]])),"")</f>
        <v/>
      </c>
      <c r="J4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6" spans="1:10" x14ac:dyDescent="0.25">
      <c r="A476" s="1" t="s">
        <v>20</v>
      </c>
      <c r="B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476" s="1" t="s">
        <v>884</v>
      </c>
      <c r="D476" s="1" t="str">
        <f>LEFT(Count_table[[#This Row],[Column1]],SEARCH("\",Count_table[[#This Row],[Column1]])-1)</f>
        <v>Mooney International Corporation</v>
      </c>
      <c r="E476" s="1" t="str">
        <f>RIGHT(Count_table[[#This Row],[Column1]],LEN(Count_table[[#This Row],[Column1]])-SEARCH("\",Count_table[[#This Row],[Column1]]))</f>
        <v>M20M</v>
      </c>
      <c r="F476" s="1" t="str">
        <f>INDEX(Sheet1!A:D,MATCH(Count_table[[#This Row],[Make]],Sheet1!D:D,0),1)</f>
        <v>Mooney</v>
      </c>
      <c r="G476" s="1" t="str">
        <f ca="1">IF(OR(Count_table[[#This Row],[STC Number]]&lt;&gt;OFFSET(Count_table[[#This Row],[STC Number]],-1,0),Count_table[[#This Row],[Fixed Make]]&lt;&gt;OFFSET(Count_table[[#This Row],[Fixed Make]],-1,0)),Count_table[[#This Row],[Fixed Make]],"")</f>
        <v/>
      </c>
      <c r="H476" s="1" t="str">
        <f ca="1">IF(LEN(Count_table[[#This Row],[First]])=0,OFFSET(Count_table[[#This Row],[Range]],-1,0),"E"&amp;ROW(Count_table[[#This Row],[First]])&amp;":E"&amp;COUNTIFS(Count_table[[#All],[STC Number]],Count_table[[#This Row],[STC Number]],Count_table[[#All],[Fixed Make]],Count_table[[#This Row],[First]])+ROW(Count_table[[#This Row],[First]])-1)</f>
        <v>E464:E479</v>
      </c>
      <c r="I476" s="1" t="str">
        <f ca="1">IF(LEN(Count_table[[#This Row],[First]])&lt;&gt;0,Count_table[[#This Row],[First]]&amp;": "&amp;_xlfn.TEXTJOIN(", ",TRUE,INDIRECT(Count_table[[#This Row],[Range]])),"")</f>
        <v/>
      </c>
      <c r="J4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7" spans="1:10" x14ac:dyDescent="0.25">
      <c r="A477" s="1" t="s">
        <v>20</v>
      </c>
      <c r="B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477" s="1" t="s">
        <v>885</v>
      </c>
      <c r="D477" s="1" t="str">
        <f>LEFT(Count_table[[#This Row],[Column1]],SEARCH("\",Count_table[[#This Row],[Column1]])-1)</f>
        <v>Mooney International Corporation</v>
      </c>
      <c r="E477" s="1" t="str">
        <f>RIGHT(Count_table[[#This Row],[Column1]],LEN(Count_table[[#This Row],[Column1]])-SEARCH("\",Count_table[[#This Row],[Column1]]))</f>
        <v>M20R</v>
      </c>
      <c r="F477" s="1" t="str">
        <f>INDEX(Sheet1!A:D,MATCH(Count_table[[#This Row],[Make]],Sheet1!D:D,0),1)</f>
        <v>Mooney</v>
      </c>
      <c r="G477" s="1" t="str">
        <f ca="1">IF(OR(Count_table[[#This Row],[STC Number]]&lt;&gt;OFFSET(Count_table[[#This Row],[STC Number]],-1,0),Count_table[[#This Row],[Fixed Make]]&lt;&gt;OFFSET(Count_table[[#This Row],[Fixed Make]],-1,0)),Count_table[[#This Row],[Fixed Make]],"")</f>
        <v/>
      </c>
      <c r="H477" s="1" t="str">
        <f ca="1">IF(LEN(Count_table[[#This Row],[First]])=0,OFFSET(Count_table[[#This Row],[Range]],-1,0),"E"&amp;ROW(Count_table[[#This Row],[First]])&amp;":E"&amp;COUNTIFS(Count_table[[#All],[STC Number]],Count_table[[#This Row],[STC Number]],Count_table[[#All],[Fixed Make]],Count_table[[#This Row],[First]])+ROW(Count_table[[#This Row],[First]])-1)</f>
        <v>E464:E479</v>
      </c>
      <c r="I477" s="1" t="str">
        <f ca="1">IF(LEN(Count_table[[#This Row],[First]])&lt;&gt;0,Count_table[[#This Row],[First]]&amp;": "&amp;_xlfn.TEXTJOIN(", ",TRUE,INDIRECT(Count_table[[#This Row],[Range]])),"")</f>
        <v/>
      </c>
      <c r="J4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8" spans="1:10" x14ac:dyDescent="0.25">
      <c r="A478" s="1" t="s">
        <v>20</v>
      </c>
      <c r="B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478" s="1" t="s">
        <v>886</v>
      </c>
      <c r="D478" s="1" t="str">
        <f>LEFT(Count_table[[#This Row],[Column1]],SEARCH("\",Count_table[[#This Row],[Column1]])-1)</f>
        <v>Mooney International Corporation</v>
      </c>
      <c r="E478" s="1" t="str">
        <f>RIGHT(Count_table[[#This Row],[Column1]],LEN(Count_table[[#This Row],[Column1]])-SEARCH("\",Count_table[[#This Row],[Column1]]))</f>
        <v>M20S</v>
      </c>
      <c r="F478" s="1" t="str">
        <f>INDEX(Sheet1!A:D,MATCH(Count_table[[#This Row],[Make]],Sheet1!D:D,0),1)</f>
        <v>Mooney</v>
      </c>
      <c r="G478" s="1" t="str">
        <f ca="1">IF(OR(Count_table[[#This Row],[STC Number]]&lt;&gt;OFFSET(Count_table[[#This Row],[STC Number]],-1,0),Count_table[[#This Row],[Fixed Make]]&lt;&gt;OFFSET(Count_table[[#This Row],[Fixed Make]],-1,0)),Count_table[[#This Row],[Fixed Make]],"")</f>
        <v/>
      </c>
      <c r="H478" s="1" t="str">
        <f ca="1">IF(LEN(Count_table[[#This Row],[First]])=0,OFFSET(Count_table[[#This Row],[Range]],-1,0),"E"&amp;ROW(Count_table[[#This Row],[First]])&amp;":E"&amp;COUNTIFS(Count_table[[#All],[STC Number]],Count_table[[#This Row],[STC Number]],Count_table[[#All],[Fixed Make]],Count_table[[#This Row],[First]])+ROW(Count_table[[#This Row],[First]])-1)</f>
        <v>E464:E479</v>
      </c>
      <c r="I478" s="1" t="str">
        <f ca="1">IF(LEN(Count_table[[#This Row],[First]])&lt;&gt;0,Count_table[[#This Row],[First]]&amp;": "&amp;_xlfn.TEXTJOIN(", ",TRUE,INDIRECT(Count_table[[#This Row],[Range]])),"")</f>
        <v/>
      </c>
      <c r="J4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79" spans="1:10" x14ac:dyDescent="0.25">
      <c r="A479" s="1" t="s">
        <v>20</v>
      </c>
      <c r="B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Corporation\M20TN</v>
      </c>
      <c r="C479" s="1" t="s">
        <v>887</v>
      </c>
      <c r="D479" s="1" t="str">
        <f>LEFT(Count_table[[#This Row],[Column1]],SEARCH("\",Count_table[[#This Row],[Column1]])-1)</f>
        <v>Mooney International Corporation</v>
      </c>
      <c r="E479" s="1" t="str">
        <f>RIGHT(Count_table[[#This Row],[Column1]],LEN(Count_table[[#This Row],[Column1]])-SEARCH("\",Count_table[[#This Row],[Column1]]))</f>
        <v>M20TN</v>
      </c>
      <c r="F479" s="1" t="str">
        <f>INDEX(Sheet1!A:D,MATCH(Count_table[[#This Row],[Make]],Sheet1!D:D,0),1)</f>
        <v>Mooney</v>
      </c>
      <c r="G479" s="1" t="str">
        <f ca="1">IF(OR(Count_table[[#This Row],[STC Number]]&lt;&gt;OFFSET(Count_table[[#This Row],[STC Number]],-1,0),Count_table[[#This Row],[Fixed Make]]&lt;&gt;OFFSET(Count_table[[#This Row],[Fixed Make]],-1,0)),Count_table[[#This Row],[Fixed Make]],"")</f>
        <v/>
      </c>
      <c r="H479" s="1" t="str">
        <f ca="1">IF(LEN(Count_table[[#This Row],[First]])=0,OFFSET(Count_table[[#This Row],[Range]],-1,0),"E"&amp;ROW(Count_table[[#This Row],[First]])&amp;":E"&amp;COUNTIFS(Count_table[[#All],[STC Number]],Count_table[[#This Row],[STC Number]],Count_table[[#All],[Fixed Make]],Count_table[[#This Row],[First]])+ROW(Count_table[[#This Row],[First]])-1)</f>
        <v>E464:E479</v>
      </c>
      <c r="I479" s="1" t="str">
        <f ca="1">IF(LEN(Count_table[[#This Row],[First]])&lt;&gt;0,Count_table[[#This Row],[First]]&amp;": "&amp;_xlfn.TEXTJOIN(", ",TRUE,INDIRECT(Count_table[[#This Row],[Range]])),"")</f>
        <v/>
      </c>
      <c r="J4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0" spans="1:10" x14ac:dyDescent="0.25">
      <c r="A480" s="1" t="s">
        <v>20</v>
      </c>
      <c r="B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480" s="1" t="s">
        <v>888</v>
      </c>
      <c r="D480" s="1" t="str">
        <f>LEFT(Count_table[[#This Row],[Column1]],SEARCH("\",Count_table[[#This Row],[Column1]])-1)</f>
        <v>Nardi S.A.</v>
      </c>
      <c r="E480" s="1" t="str">
        <f>RIGHT(Count_table[[#This Row],[Column1]],LEN(Count_table[[#This Row],[Column1]])-SEARCH("\",Count_table[[#This Row],[Column1]]))</f>
        <v>FN-333</v>
      </c>
      <c r="F480" s="1" t="str">
        <f>INDEX(Sheet1!A:D,MATCH(Count_table[[#This Row],[Make]],Sheet1!D:D,0),1)</f>
        <v>Nardi</v>
      </c>
      <c r="G480" s="1" t="str">
        <f ca="1">IF(OR(Count_table[[#This Row],[STC Number]]&lt;&gt;OFFSET(Count_table[[#This Row],[STC Number]],-1,0),Count_table[[#This Row],[Fixed Make]]&lt;&gt;OFFSET(Count_table[[#This Row],[Fixed Make]],-1,0)),Count_table[[#This Row],[Fixed Make]],"")</f>
        <v>Nardi</v>
      </c>
      <c r="H480" s="1" t="str">
        <f ca="1">IF(LEN(Count_table[[#This Row],[First]])=0,OFFSET(Count_table[[#This Row],[Range]],-1,0),"E"&amp;ROW(Count_table[[#This Row],[First]])&amp;":E"&amp;COUNTIFS(Count_table[[#All],[STC Number]],Count_table[[#This Row],[STC Number]],Count_table[[#All],[Fixed Make]],Count_table[[#This Row],[First]])+ROW(Count_table[[#This Row],[First]])-1)</f>
        <v>E480:E480</v>
      </c>
      <c r="I480" s="1" t="str">
        <f ca="1">IF(LEN(Count_table[[#This Row],[First]])&lt;&gt;0,Count_table[[#This Row],[First]]&amp;": "&amp;_xlfn.TEXTJOIN(", ",TRUE,INDIRECT(Count_table[[#This Row],[Range]])),"")</f>
        <v>Nardi: FN-333</v>
      </c>
      <c r="J4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1" spans="1:10" x14ac:dyDescent="0.25">
      <c r="A481" s="1" t="s">
        <v>20</v>
      </c>
      <c r="B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481" s="1" t="s">
        <v>889</v>
      </c>
      <c r="D481" s="1" t="str">
        <f>LEFT(Count_table[[#This Row],[Column1]],SEARCH("\",Count_table[[#This Row],[Column1]])-1)</f>
        <v>Piaggio &amp; C.</v>
      </c>
      <c r="E481" s="1" t="str">
        <f>RIGHT(Count_table[[#This Row],[Column1]],LEN(Count_table[[#This Row],[Column1]])-SEARCH("\",Count_table[[#This Row],[Column1]]))</f>
        <v>P.136-L</v>
      </c>
      <c r="F481" s="1" t="str">
        <f>INDEX(Sheet1!A:D,MATCH(Count_table[[#This Row],[Make]],Sheet1!D:D,0),1)</f>
        <v>Piaggio</v>
      </c>
      <c r="G481" s="1" t="str">
        <f ca="1">IF(OR(Count_table[[#This Row],[STC Number]]&lt;&gt;OFFSET(Count_table[[#This Row],[STC Number]],-1,0),Count_table[[#This Row],[Fixed Make]]&lt;&gt;OFFSET(Count_table[[#This Row],[Fixed Make]],-1,0)),Count_table[[#This Row],[Fixed Make]],"")</f>
        <v>Piaggio</v>
      </c>
      <c r="H481" s="1" t="str">
        <f ca="1">IF(LEN(Count_table[[#This Row],[First]])=0,OFFSET(Count_table[[#This Row],[Range]],-1,0),"E"&amp;ROW(Count_table[[#This Row],[First]])&amp;":E"&amp;COUNTIFS(Count_table[[#All],[STC Number]],Count_table[[#This Row],[STC Number]],Count_table[[#All],[Fixed Make]],Count_table[[#This Row],[First]])+ROW(Count_table[[#This Row],[First]])-1)</f>
        <v>E481:E483</v>
      </c>
      <c r="I481" s="1" t="str">
        <f ca="1">IF(LEN(Count_table[[#This Row],[First]])&lt;&gt;0,Count_table[[#This Row],[First]]&amp;": "&amp;_xlfn.TEXTJOIN(", ",TRUE,INDIRECT(Count_table[[#This Row],[Range]])),"")</f>
        <v>Piaggio: P.136-L, P.136-L1, P.136-L2</v>
      </c>
      <c r="J4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2" spans="1:10" x14ac:dyDescent="0.25">
      <c r="A482" s="1" t="s">
        <v>20</v>
      </c>
      <c r="B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482" s="1" t="s">
        <v>890</v>
      </c>
      <c r="D482" s="1" t="str">
        <f>LEFT(Count_table[[#This Row],[Column1]],SEARCH("\",Count_table[[#This Row],[Column1]])-1)</f>
        <v>Piaggio &amp; C.</v>
      </c>
      <c r="E482" s="1" t="str">
        <f>RIGHT(Count_table[[#This Row],[Column1]],LEN(Count_table[[#This Row],[Column1]])-SEARCH("\",Count_table[[#This Row],[Column1]]))</f>
        <v>P.136-L1</v>
      </c>
      <c r="F482" s="1" t="str">
        <f>INDEX(Sheet1!A:D,MATCH(Count_table[[#This Row],[Make]],Sheet1!D:D,0),1)</f>
        <v>Piaggio</v>
      </c>
      <c r="G482" s="1" t="str">
        <f ca="1">IF(OR(Count_table[[#This Row],[STC Number]]&lt;&gt;OFFSET(Count_table[[#This Row],[STC Number]],-1,0),Count_table[[#This Row],[Fixed Make]]&lt;&gt;OFFSET(Count_table[[#This Row],[Fixed Make]],-1,0)),Count_table[[#This Row],[Fixed Make]],"")</f>
        <v/>
      </c>
      <c r="H482" s="1" t="str">
        <f ca="1">IF(LEN(Count_table[[#This Row],[First]])=0,OFFSET(Count_table[[#This Row],[Range]],-1,0),"E"&amp;ROW(Count_table[[#This Row],[First]])&amp;":E"&amp;COUNTIFS(Count_table[[#All],[STC Number]],Count_table[[#This Row],[STC Number]],Count_table[[#All],[Fixed Make]],Count_table[[#This Row],[First]])+ROW(Count_table[[#This Row],[First]])-1)</f>
        <v>E481:E483</v>
      </c>
      <c r="I482" s="1" t="str">
        <f ca="1">IF(LEN(Count_table[[#This Row],[First]])&lt;&gt;0,Count_table[[#This Row],[First]]&amp;": "&amp;_xlfn.TEXTJOIN(", ",TRUE,INDIRECT(Count_table[[#This Row],[Range]])),"")</f>
        <v/>
      </c>
      <c r="J4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3" spans="1:10" x14ac:dyDescent="0.25">
      <c r="A483" s="1" t="s">
        <v>20</v>
      </c>
      <c r="B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483" s="1" t="s">
        <v>891</v>
      </c>
      <c r="D483" s="1" t="str">
        <f>LEFT(Count_table[[#This Row],[Column1]],SEARCH("\",Count_table[[#This Row],[Column1]])-1)</f>
        <v>Piaggio &amp; C.</v>
      </c>
      <c r="E483" s="1" t="str">
        <f>RIGHT(Count_table[[#This Row],[Column1]],LEN(Count_table[[#This Row],[Column1]])-SEARCH("\",Count_table[[#This Row],[Column1]]))</f>
        <v>P.136-L2</v>
      </c>
      <c r="F483" s="1" t="str">
        <f>INDEX(Sheet1!A:D,MATCH(Count_table[[#This Row],[Make]],Sheet1!D:D,0),1)</f>
        <v>Piaggio</v>
      </c>
      <c r="G483" s="1" t="str">
        <f ca="1">IF(OR(Count_table[[#This Row],[STC Number]]&lt;&gt;OFFSET(Count_table[[#This Row],[STC Number]],-1,0),Count_table[[#This Row],[Fixed Make]]&lt;&gt;OFFSET(Count_table[[#This Row],[Fixed Make]],-1,0)),Count_table[[#This Row],[Fixed Make]],"")</f>
        <v/>
      </c>
      <c r="H483" s="1" t="str">
        <f ca="1">IF(LEN(Count_table[[#This Row],[First]])=0,OFFSET(Count_table[[#This Row],[Range]],-1,0),"E"&amp;ROW(Count_table[[#This Row],[First]])&amp;":E"&amp;COUNTIFS(Count_table[[#All],[STC Number]],Count_table[[#This Row],[STC Number]],Count_table[[#All],[Fixed Make]],Count_table[[#This Row],[First]])+ROW(Count_table[[#This Row],[First]])-1)</f>
        <v>E481:E483</v>
      </c>
      <c r="I483" s="1" t="str">
        <f ca="1">IF(LEN(Count_table[[#This Row],[First]])&lt;&gt;0,Count_table[[#This Row],[First]]&amp;": "&amp;_xlfn.TEXTJOIN(", ",TRUE,INDIRECT(Count_table[[#This Row],[Range]])),"")</f>
        <v/>
      </c>
      <c r="J4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4" spans="1:10" x14ac:dyDescent="0.25">
      <c r="A484" s="1" t="s">
        <v>20</v>
      </c>
      <c r="B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484" s="1" t="s">
        <v>892</v>
      </c>
      <c r="D484" s="1" t="str">
        <f>LEFT(Count_table[[#This Row],[Column1]],SEARCH("\",Count_table[[#This Row],[Column1]])-1)</f>
        <v>Pilatus Aircraft Limited</v>
      </c>
      <c r="E484" s="1" t="str">
        <f>RIGHT(Count_table[[#This Row],[Column1]],LEN(Count_table[[#This Row],[Column1]])-SEARCH("\",Count_table[[#This Row],[Column1]]))</f>
        <v>PC-6-H1</v>
      </c>
      <c r="F484" s="1" t="str">
        <f>INDEX(Sheet1!A:D,MATCH(Count_table[[#This Row],[Make]],Sheet1!D:D,0),1)</f>
        <v>Pilatus</v>
      </c>
      <c r="G484" s="1" t="str">
        <f ca="1">IF(OR(Count_table[[#This Row],[STC Number]]&lt;&gt;OFFSET(Count_table[[#This Row],[STC Number]],-1,0),Count_table[[#This Row],[Fixed Make]]&lt;&gt;OFFSET(Count_table[[#This Row],[Fixed Make]],-1,0)),Count_table[[#This Row],[Fixed Make]],"")</f>
        <v>Pilatus</v>
      </c>
      <c r="H484" s="1" t="str">
        <f ca="1">IF(LEN(Count_table[[#This Row],[First]])=0,OFFSET(Count_table[[#This Row],[Range]],-1,0),"E"&amp;ROW(Count_table[[#This Row],[First]])&amp;":E"&amp;COUNTIFS(Count_table[[#All],[STC Number]],Count_table[[#This Row],[STC Number]],Count_table[[#All],[Fixed Make]],Count_table[[#This Row],[First]])+ROW(Count_table[[#This Row],[First]])-1)</f>
        <v>E484:E489</v>
      </c>
      <c r="I484" s="1" t="str">
        <f ca="1">IF(LEN(Count_table[[#This Row],[First]])&lt;&gt;0,Count_table[[#This Row],[First]]&amp;": "&amp;_xlfn.TEXTJOIN(", ",TRUE,INDIRECT(Count_table[[#This Row],[Range]])),"")</f>
        <v>Pilatus: PC-6-H1, PC-6-H2, PC-6, PC-6/350-H1, PC-6/350-H2, PC-6/350</v>
      </c>
      <c r="J4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5" spans="1:10" x14ac:dyDescent="0.25">
      <c r="A485" s="1" t="s">
        <v>20</v>
      </c>
      <c r="B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485" s="1" t="s">
        <v>893</v>
      </c>
      <c r="D485" s="1" t="str">
        <f>LEFT(Count_table[[#This Row],[Column1]],SEARCH("\",Count_table[[#This Row],[Column1]])-1)</f>
        <v>Pilatus Aircraft Limited</v>
      </c>
      <c r="E485" s="1" t="str">
        <f>RIGHT(Count_table[[#This Row],[Column1]],LEN(Count_table[[#This Row],[Column1]])-SEARCH("\",Count_table[[#This Row],[Column1]]))</f>
        <v>PC-6-H2</v>
      </c>
      <c r="F485" s="1" t="str">
        <f>INDEX(Sheet1!A:D,MATCH(Count_table[[#This Row],[Make]],Sheet1!D:D,0),1)</f>
        <v>Pilatus</v>
      </c>
      <c r="G485" s="1" t="str">
        <f ca="1">IF(OR(Count_table[[#This Row],[STC Number]]&lt;&gt;OFFSET(Count_table[[#This Row],[STC Number]],-1,0),Count_table[[#This Row],[Fixed Make]]&lt;&gt;OFFSET(Count_table[[#This Row],[Fixed Make]],-1,0)),Count_table[[#This Row],[Fixed Make]],"")</f>
        <v/>
      </c>
      <c r="H485" s="1" t="str">
        <f ca="1">IF(LEN(Count_table[[#This Row],[First]])=0,OFFSET(Count_table[[#This Row],[Range]],-1,0),"E"&amp;ROW(Count_table[[#This Row],[First]])&amp;":E"&amp;COUNTIFS(Count_table[[#All],[STC Number]],Count_table[[#This Row],[STC Number]],Count_table[[#All],[Fixed Make]],Count_table[[#This Row],[First]])+ROW(Count_table[[#This Row],[First]])-1)</f>
        <v>E484:E489</v>
      </c>
      <c r="I485" s="1" t="str">
        <f ca="1">IF(LEN(Count_table[[#This Row],[First]])&lt;&gt;0,Count_table[[#This Row],[First]]&amp;": "&amp;_xlfn.TEXTJOIN(", ",TRUE,INDIRECT(Count_table[[#This Row],[Range]])),"")</f>
        <v/>
      </c>
      <c r="J4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6" spans="1:10" x14ac:dyDescent="0.25">
      <c r="A486" s="1" t="s">
        <v>20</v>
      </c>
      <c r="B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486" s="1" t="s">
        <v>894</v>
      </c>
      <c r="D486" s="1" t="str">
        <f>LEFT(Count_table[[#This Row],[Column1]],SEARCH("\",Count_table[[#This Row],[Column1]])-1)</f>
        <v>Pilatus Aircraft Limited</v>
      </c>
      <c r="E486" s="1" t="str">
        <f>RIGHT(Count_table[[#This Row],[Column1]],LEN(Count_table[[#This Row],[Column1]])-SEARCH("\",Count_table[[#This Row],[Column1]]))</f>
        <v>PC-6</v>
      </c>
      <c r="F486" s="1" t="str">
        <f>INDEX(Sheet1!A:D,MATCH(Count_table[[#This Row],[Make]],Sheet1!D:D,0),1)</f>
        <v>Pilatus</v>
      </c>
      <c r="G486" s="1" t="str">
        <f ca="1">IF(OR(Count_table[[#This Row],[STC Number]]&lt;&gt;OFFSET(Count_table[[#This Row],[STC Number]],-1,0),Count_table[[#This Row],[Fixed Make]]&lt;&gt;OFFSET(Count_table[[#This Row],[Fixed Make]],-1,0)),Count_table[[#This Row],[Fixed Make]],"")</f>
        <v/>
      </c>
      <c r="H486" s="1" t="str">
        <f ca="1">IF(LEN(Count_table[[#This Row],[First]])=0,OFFSET(Count_table[[#This Row],[Range]],-1,0),"E"&amp;ROW(Count_table[[#This Row],[First]])&amp;":E"&amp;COUNTIFS(Count_table[[#All],[STC Number]],Count_table[[#This Row],[STC Number]],Count_table[[#All],[Fixed Make]],Count_table[[#This Row],[First]])+ROW(Count_table[[#This Row],[First]])-1)</f>
        <v>E484:E489</v>
      </c>
      <c r="I486" s="1" t="str">
        <f ca="1">IF(LEN(Count_table[[#This Row],[First]])&lt;&gt;0,Count_table[[#This Row],[First]]&amp;": "&amp;_xlfn.TEXTJOIN(", ",TRUE,INDIRECT(Count_table[[#This Row],[Range]])),"")</f>
        <v/>
      </c>
      <c r="J4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7" spans="1:10" x14ac:dyDescent="0.25">
      <c r="A487" s="1" t="s">
        <v>20</v>
      </c>
      <c r="B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487" s="1" t="s">
        <v>895</v>
      </c>
      <c r="D487" s="1" t="str">
        <f>LEFT(Count_table[[#This Row],[Column1]],SEARCH("\",Count_table[[#This Row],[Column1]])-1)</f>
        <v>Pilatus Aircraft Limited</v>
      </c>
      <c r="E487" s="1" t="str">
        <f>RIGHT(Count_table[[#This Row],[Column1]],LEN(Count_table[[#This Row],[Column1]])-SEARCH("\",Count_table[[#This Row],[Column1]]))</f>
        <v>PC-6/350-H1</v>
      </c>
      <c r="F487" s="1" t="str">
        <f>INDEX(Sheet1!A:D,MATCH(Count_table[[#This Row],[Make]],Sheet1!D:D,0),1)</f>
        <v>Pilatus</v>
      </c>
      <c r="G487" s="1" t="str">
        <f ca="1">IF(OR(Count_table[[#This Row],[STC Number]]&lt;&gt;OFFSET(Count_table[[#This Row],[STC Number]],-1,0),Count_table[[#This Row],[Fixed Make]]&lt;&gt;OFFSET(Count_table[[#This Row],[Fixed Make]],-1,0)),Count_table[[#This Row],[Fixed Make]],"")</f>
        <v/>
      </c>
      <c r="H487" s="1" t="str">
        <f ca="1">IF(LEN(Count_table[[#This Row],[First]])=0,OFFSET(Count_table[[#This Row],[Range]],-1,0),"E"&amp;ROW(Count_table[[#This Row],[First]])&amp;":E"&amp;COUNTIFS(Count_table[[#All],[STC Number]],Count_table[[#This Row],[STC Number]],Count_table[[#All],[Fixed Make]],Count_table[[#This Row],[First]])+ROW(Count_table[[#This Row],[First]])-1)</f>
        <v>E484:E489</v>
      </c>
      <c r="I487" s="1" t="str">
        <f ca="1">IF(LEN(Count_table[[#This Row],[First]])&lt;&gt;0,Count_table[[#This Row],[First]]&amp;": "&amp;_xlfn.TEXTJOIN(", ",TRUE,INDIRECT(Count_table[[#This Row],[Range]])),"")</f>
        <v/>
      </c>
      <c r="J4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8" spans="1:10" x14ac:dyDescent="0.25">
      <c r="A488" s="1" t="s">
        <v>20</v>
      </c>
      <c r="B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488" s="1" t="s">
        <v>896</v>
      </c>
      <c r="D488" s="1" t="str">
        <f>LEFT(Count_table[[#This Row],[Column1]],SEARCH("\",Count_table[[#This Row],[Column1]])-1)</f>
        <v>Pilatus Aircraft Limited</v>
      </c>
      <c r="E488" s="1" t="str">
        <f>RIGHT(Count_table[[#This Row],[Column1]],LEN(Count_table[[#This Row],[Column1]])-SEARCH("\",Count_table[[#This Row],[Column1]]))</f>
        <v>PC-6/350-H2</v>
      </c>
      <c r="F488" s="1" t="str">
        <f>INDEX(Sheet1!A:D,MATCH(Count_table[[#This Row],[Make]],Sheet1!D:D,0),1)</f>
        <v>Pilatus</v>
      </c>
      <c r="G488" s="1" t="str">
        <f ca="1">IF(OR(Count_table[[#This Row],[STC Number]]&lt;&gt;OFFSET(Count_table[[#This Row],[STC Number]],-1,0),Count_table[[#This Row],[Fixed Make]]&lt;&gt;OFFSET(Count_table[[#This Row],[Fixed Make]],-1,0)),Count_table[[#This Row],[Fixed Make]],"")</f>
        <v/>
      </c>
      <c r="H488" s="1" t="str">
        <f ca="1">IF(LEN(Count_table[[#This Row],[First]])=0,OFFSET(Count_table[[#This Row],[Range]],-1,0),"E"&amp;ROW(Count_table[[#This Row],[First]])&amp;":E"&amp;COUNTIFS(Count_table[[#All],[STC Number]],Count_table[[#This Row],[STC Number]],Count_table[[#All],[Fixed Make]],Count_table[[#This Row],[First]])+ROW(Count_table[[#This Row],[First]])-1)</f>
        <v>E484:E489</v>
      </c>
      <c r="I488" s="1" t="str">
        <f ca="1">IF(LEN(Count_table[[#This Row],[First]])&lt;&gt;0,Count_table[[#This Row],[First]]&amp;": "&amp;_xlfn.TEXTJOIN(", ",TRUE,INDIRECT(Count_table[[#This Row],[Range]])),"")</f>
        <v/>
      </c>
      <c r="J4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89" spans="1:10" x14ac:dyDescent="0.25">
      <c r="A489" s="1" t="s">
        <v>20</v>
      </c>
      <c r="B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489" s="1" t="s">
        <v>897</v>
      </c>
      <c r="D489" s="1" t="str">
        <f>LEFT(Count_table[[#This Row],[Column1]],SEARCH("\",Count_table[[#This Row],[Column1]])-1)</f>
        <v>Pilatus Aircraft Limited</v>
      </c>
      <c r="E489" s="1" t="str">
        <f>RIGHT(Count_table[[#This Row],[Column1]],LEN(Count_table[[#This Row],[Column1]])-SEARCH("\",Count_table[[#This Row],[Column1]]))</f>
        <v>PC-6/350</v>
      </c>
      <c r="F489" s="1" t="str">
        <f>INDEX(Sheet1!A:D,MATCH(Count_table[[#This Row],[Make]],Sheet1!D:D,0),1)</f>
        <v>Pilatus</v>
      </c>
      <c r="G489" s="1" t="str">
        <f ca="1">IF(OR(Count_table[[#This Row],[STC Number]]&lt;&gt;OFFSET(Count_table[[#This Row],[STC Number]],-1,0),Count_table[[#This Row],[Fixed Make]]&lt;&gt;OFFSET(Count_table[[#This Row],[Fixed Make]],-1,0)),Count_table[[#This Row],[Fixed Make]],"")</f>
        <v/>
      </c>
      <c r="H489" s="1" t="str">
        <f ca="1">IF(LEN(Count_table[[#This Row],[First]])=0,OFFSET(Count_table[[#This Row],[Range]],-1,0),"E"&amp;ROW(Count_table[[#This Row],[First]])&amp;":E"&amp;COUNTIFS(Count_table[[#All],[STC Number]],Count_table[[#This Row],[STC Number]],Count_table[[#All],[Fixed Make]],Count_table[[#This Row],[First]])+ROW(Count_table[[#This Row],[First]])-1)</f>
        <v>E484:E489</v>
      </c>
      <c r="I489" s="1" t="str">
        <f ca="1">IF(LEN(Count_table[[#This Row],[First]])&lt;&gt;0,Count_table[[#This Row],[First]]&amp;": "&amp;_xlfn.TEXTJOIN(", ",TRUE,INDIRECT(Count_table[[#This Row],[Range]])),"")</f>
        <v/>
      </c>
      <c r="J4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0" spans="1:10" x14ac:dyDescent="0.25">
      <c r="A490" s="1" t="s">
        <v>20</v>
      </c>
      <c r="B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490" s="1" t="s">
        <v>898</v>
      </c>
      <c r="D490" s="1" t="str">
        <f>LEFT(Count_table[[#This Row],[Column1]],SEARCH("\",Count_table[[#This Row],[Column1]])-1)</f>
        <v>Piper Aircraft, Inc.</v>
      </c>
      <c r="E490" s="1" t="str">
        <f>RIGHT(Count_table[[#This Row],[Column1]],LEN(Count_table[[#This Row],[Column1]])-SEARCH("\",Count_table[[#This Row],[Column1]]))</f>
        <v>PA-20-115</v>
      </c>
      <c r="F490" s="1" t="str">
        <f>INDEX(Sheet1!A:D,MATCH(Count_table[[#This Row],[Make]],Sheet1!D:D,0),1)</f>
        <v>Piper</v>
      </c>
      <c r="G490" s="1" t="str">
        <f ca="1">IF(OR(Count_table[[#This Row],[STC Number]]&lt;&gt;OFFSET(Count_table[[#This Row],[STC Number]],-1,0),Count_table[[#This Row],[Fixed Make]]&lt;&gt;OFFSET(Count_table[[#This Row],[Fixed Make]],-1,0)),Count_table[[#This Row],[Fixed Make]],"")</f>
        <v>Piper</v>
      </c>
      <c r="H490" s="1" t="str">
        <f ca="1">IF(LEN(Count_table[[#This Row],[First]])=0,OFFSET(Count_table[[#This Row],[Range]],-1,0),"E"&amp;ROW(Count_table[[#This Row],[First]])&amp;":E"&amp;COUNTIFS(Count_table[[#All],[STC Number]],Count_table[[#This Row],[STC Number]],Count_table[[#All],[Fixed Make]],Count_table[[#This Row],[First]])+ROW(Count_table[[#This Row],[First]])-1)</f>
        <v>E490:E561</v>
      </c>
      <c r="I490"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4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1" spans="1:10" x14ac:dyDescent="0.25">
      <c r="A491" s="1" t="s">
        <v>20</v>
      </c>
      <c r="B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491" s="1" t="s">
        <v>899</v>
      </c>
      <c r="D491" s="1" t="str">
        <f>LEFT(Count_table[[#This Row],[Column1]],SEARCH("\",Count_table[[#This Row],[Column1]])-1)</f>
        <v>Piper Aircraft, Inc.</v>
      </c>
      <c r="E491" s="1" t="str">
        <f>RIGHT(Count_table[[#This Row],[Column1]],LEN(Count_table[[#This Row],[Column1]])-SEARCH("\",Count_table[[#This Row],[Column1]]))</f>
        <v>PA-20-135</v>
      </c>
      <c r="F491" s="1" t="str">
        <f>INDEX(Sheet1!A:D,MATCH(Count_table[[#This Row],[Make]],Sheet1!D:D,0),1)</f>
        <v>Piper</v>
      </c>
      <c r="G491" s="1" t="str">
        <f ca="1">IF(OR(Count_table[[#This Row],[STC Number]]&lt;&gt;OFFSET(Count_table[[#This Row],[STC Number]],-1,0),Count_table[[#This Row],[Fixed Make]]&lt;&gt;OFFSET(Count_table[[#This Row],[Fixed Make]],-1,0)),Count_table[[#This Row],[Fixed Make]],"")</f>
        <v/>
      </c>
      <c r="H491" s="1" t="str">
        <f ca="1">IF(LEN(Count_table[[#This Row],[First]])=0,OFFSET(Count_table[[#This Row],[Range]],-1,0),"E"&amp;ROW(Count_table[[#This Row],[First]])&amp;":E"&amp;COUNTIFS(Count_table[[#All],[STC Number]],Count_table[[#This Row],[STC Number]],Count_table[[#All],[Fixed Make]],Count_table[[#This Row],[First]])+ROW(Count_table[[#This Row],[First]])-1)</f>
        <v>E490:E561</v>
      </c>
      <c r="I491" s="1" t="str">
        <f ca="1">IF(LEN(Count_table[[#This Row],[First]])&lt;&gt;0,Count_table[[#This Row],[First]]&amp;": "&amp;_xlfn.TEXTJOIN(", ",TRUE,INDIRECT(Count_table[[#This Row],[Range]])),"")</f>
        <v/>
      </c>
      <c r="J4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2" spans="1:10" x14ac:dyDescent="0.25">
      <c r="A492" s="1" t="s">
        <v>20</v>
      </c>
      <c r="B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492" s="1" t="s">
        <v>900</v>
      </c>
      <c r="D492" s="1" t="str">
        <f>LEFT(Count_table[[#This Row],[Column1]],SEARCH("\",Count_table[[#This Row],[Column1]])-1)</f>
        <v>Piper Aircraft, Inc.</v>
      </c>
      <c r="E492" s="1" t="str">
        <f>RIGHT(Count_table[[#This Row],[Column1]],LEN(Count_table[[#This Row],[Column1]])-SEARCH("\",Count_table[[#This Row],[Column1]]))</f>
        <v>PA-20</v>
      </c>
      <c r="F492" s="1" t="str">
        <f>INDEX(Sheet1!A:D,MATCH(Count_table[[#This Row],[Make]],Sheet1!D:D,0),1)</f>
        <v>Piper</v>
      </c>
      <c r="G492" s="1" t="str">
        <f ca="1">IF(OR(Count_table[[#This Row],[STC Number]]&lt;&gt;OFFSET(Count_table[[#This Row],[STC Number]],-1,0),Count_table[[#This Row],[Fixed Make]]&lt;&gt;OFFSET(Count_table[[#This Row],[Fixed Make]],-1,0)),Count_table[[#This Row],[Fixed Make]],"")</f>
        <v/>
      </c>
      <c r="H492" s="1" t="str">
        <f ca="1">IF(LEN(Count_table[[#This Row],[First]])=0,OFFSET(Count_table[[#This Row],[Range]],-1,0),"E"&amp;ROW(Count_table[[#This Row],[First]])&amp;":E"&amp;COUNTIFS(Count_table[[#All],[STC Number]],Count_table[[#This Row],[STC Number]],Count_table[[#All],[Fixed Make]],Count_table[[#This Row],[First]])+ROW(Count_table[[#This Row],[First]])-1)</f>
        <v>E490:E561</v>
      </c>
      <c r="I492" s="1" t="str">
        <f ca="1">IF(LEN(Count_table[[#This Row],[First]])&lt;&gt;0,Count_table[[#This Row],[First]]&amp;": "&amp;_xlfn.TEXTJOIN(", ",TRUE,INDIRECT(Count_table[[#This Row],[Range]])),"")</f>
        <v/>
      </c>
      <c r="J4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3" spans="1:10" x14ac:dyDescent="0.25">
      <c r="A493" s="1" t="s">
        <v>20</v>
      </c>
      <c r="B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493" s="1" t="s">
        <v>901</v>
      </c>
      <c r="D493" s="1" t="str">
        <f>LEFT(Count_table[[#This Row],[Column1]],SEARCH("\",Count_table[[#This Row],[Column1]])-1)</f>
        <v>Piper Aircraft, Inc.</v>
      </c>
      <c r="E493" s="1" t="str">
        <f>RIGHT(Count_table[[#This Row],[Column1]],LEN(Count_table[[#This Row],[Column1]])-SEARCH("\",Count_table[[#This Row],[Column1]]))</f>
        <v>PA-20S-115</v>
      </c>
      <c r="F493" s="1" t="str">
        <f>INDEX(Sheet1!A:D,MATCH(Count_table[[#This Row],[Make]],Sheet1!D:D,0),1)</f>
        <v>Piper</v>
      </c>
      <c r="G493" s="1" t="str">
        <f ca="1">IF(OR(Count_table[[#This Row],[STC Number]]&lt;&gt;OFFSET(Count_table[[#This Row],[STC Number]],-1,0),Count_table[[#This Row],[Fixed Make]]&lt;&gt;OFFSET(Count_table[[#This Row],[Fixed Make]],-1,0)),Count_table[[#This Row],[Fixed Make]],"")</f>
        <v/>
      </c>
      <c r="H493" s="1" t="str">
        <f ca="1">IF(LEN(Count_table[[#This Row],[First]])=0,OFFSET(Count_table[[#This Row],[Range]],-1,0),"E"&amp;ROW(Count_table[[#This Row],[First]])&amp;":E"&amp;COUNTIFS(Count_table[[#All],[STC Number]],Count_table[[#This Row],[STC Number]],Count_table[[#All],[Fixed Make]],Count_table[[#This Row],[First]])+ROW(Count_table[[#This Row],[First]])-1)</f>
        <v>E490:E561</v>
      </c>
      <c r="I493" s="1" t="str">
        <f ca="1">IF(LEN(Count_table[[#This Row],[First]])&lt;&gt;0,Count_table[[#This Row],[First]]&amp;": "&amp;_xlfn.TEXTJOIN(", ",TRUE,INDIRECT(Count_table[[#This Row],[Range]])),"")</f>
        <v/>
      </c>
      <c r="J4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4" spans="1:10" x14ac:dyDescent="0.25">
      <c r="A494" s="1" t="s">
        <v>20</v>
      </c>
      <c r="B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494" s="1" t="s">
        <v>902</v>
      </c>
      <c r="D494" s="1" t="str">
        <f>LEFT(Count_table[[#This Row],[Column1]],SEARCH("\",Count_table[[#This Row],[Column1]])-1)</f>
        <v>Piper Aircraft, Inc.</v>
      </c>
      <c r="E494" s="1" t="str">
        <f>RIGHT(Count_table[[#This Row],[Column1]],LEN(Count_table[[#This Row],[Column1]])-SEARCH("\",Count_table[[#This Row],[Column1]]))</f>
        <v>PA-20S-135</v>
      </c>
      <c r="F494" s="1" t="str">
        <f>INDEX(Sheet1!A:D,MATCH(Count_table[[#This Row],[Make]],Sheet1!D:D,0),1)</f>
        <v>Piper</v>
      </c>
      <c r="G494" s="1" t="str">
        <f ca="1">IF(OR(Count_table[[#This Row],[STC Number]]&lt;&gt;OFFSET(Count_table[[#This Row],[STC Number]],-1,0),Count_table[[#This Row],[Fixed Make]]&lt;&gt;OFFSET(Count_table[[#This Row],[Fixed Make]],-1,0)),Count_table[[#This Row],[Fixed Make]],"")</f>
        <v/>
      </c>
      <c r="H494" s="1" t="str">
        <f ca="1">IF(LEN(Count_table[[#This Row],[First]])=0,OFFSET(Count_table[[#This Row],[Range]],-1,0),"E"&amp;ROW(Count_table[[#This Row],[First]])&amp;":E"&amp;COUNTIFS(Count_table[[#All],[STC Number]],Count_table[[#This Row],[STC Number]],Count_table[[#All],[Fixed Make]],Count_table[[#This Row],[First]])+ROW(Count_table[[#This Row],[First]])-1)</f>
        <v>E490:E561</v>
      </c>
      <c r="I494" s="1" t="str">
        <f ca="1">IF(LEN(Count_table[[#This Row],[First]])&lt;&gt;0,Count_table[[#This Row],[First]]&amp;": "&amp;_xlfn.TEXTJOIN(", ",TRUE,INDIRECT(Count_table[[#This Row],[Range]])),"")</f>
        <v/>
      </c>
      <c r="J4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5" spans="1:10" x14ac:dyDescent="0.25">
      <c r="A495" s="1" t="s">
        <v>20</v>
      </c>
      <c r="B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495" s="1" t="s">
        <v>903</v>
      </c>
      <c r="D495" s="1" t="str">
        <f>LEFT(Count_table[[#This Row],[Column1]],SEARCH("\",Count_table[[#This Row],[Column1]])-1)</f>
        <v>Piper Aircraft, Inc.</v>
      </c>
      <c r="E495" s="1" t="str">
        <f>RIGHT(Count_table[[#This Row],[Column1]],LEN(Count_table[[#This Row],[Column1]])-SEARCH("\",Count_table[[#This Row],[Column1]]))</f>
        <v>PA-20S</v>
      </c>
      <c r="F495" s="1" t="str">
        <f>INDEX(Sheet1!A:D,MATCH(Count_table[[#This Row],[Make]],Sheet1!D:D,0),1)</f>
        <v>Piper</v>
      </c>
      <c r="G495" s="1" t="str">
        <f ca="1">IF(OR(Count_table[[#This Row],[STC Number]]&lt;&gt;OFFSET(Count_table[[#This Row],[STC Number]],-1,0),Count_table[[#This Row],[Fixed Make]]&lt;&gt;OFFSET(Count_table[[#This Row],[Fixed Make]],-1,0)),Count_table[[#This Row],[Fixed Make]],"")</f>
        <v/>
      </c>
      <c r="H495" s="1" t="str">
        <f ca="1">IF(LEN(Count_table[[#This Row],[First]])=0,OFFSET(Count_table[[#This Row],[Range]],-1,0),"E"&amp;ROW(Count_table[[#This Row],[First]])&amp;":E"&amp;COUNTIFS(Count_table[[#All],[STC Number]],Count_table[[#This Row],[STC Number]],Count_table[[#All],[Fixed Make]],Count_table[[#This Row],[First]])+ROW(Count_table[[#This Row],[First]])-1)</f>
        <v>E490:E561</v>
      </c>
      <c r="I495" s="1" t="str">
        <f ca="1">IF(LEN(Count_table[[#This Row],[First]])&lt;&gt;0,Count_table[[#This Row],[First]]&amp;": "&amp;_xlfn.TEXTJOIN(", ",TRUE,INDIRECT(Count_table[[#This Row],[Range]])),"")</f>
        <v/>
      </c>
      <c r="J4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6" spans="1:10" x14ac:dyDescent="0.25">
      <c r="A496" s="1" t="s">
        <v>20</v>
      </c>
      <c r="B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496" s="1" t="s">
        <v>904</v>
      </c>
      <c r="D496" s="1" t="str">
        <f>LEFT(Count_table[[#This Row],[Column1]],SEARCH("\",Count_table[[#This Row],[Column1]])-1)</f>
        <v>Piper Aircraft, Inc.</v>
      </c>
      <c r="E496" s="1" t="str">
        <f>RIGHT(Count_table[[#This Row],[Column1]],LEN(Count_table[[#This Row],[Column1]])-SEARCH("\",Count_table[[#This Row],[Column1]]))</f>
        <v>PA-22-108</v>
      </c>
      <c r="F496" s="1" t="str">
        <f>INDEX(Sheet1!A:D,MATCH(Count_table[[#This Row],[Make]],Sheet1!D:D,0),1)</f>
        <v>Piper</v>
      </c>
      <c r="G496" s="1" t="str">
        <f ca="1">IF(OR(Count_table[[#This Row],[STC Number]]&lt;&gt;OFFSET(Count_table[[#This Row],[STC Number]],-1,0),Count_table[[#This Row],[Fixed Make]]&lt;&gt;OFFSET(Count_table[[#This Row],[Fixed Make]],-1,0)),Count_table[[#This Row],[Fixed Make]],"")</f>
        <v/>
      </c>
      <c r="H496" s="1" t="str">
        <f ca="1">IF(LEN(Count_table[[#This Row],[First]])=0,OFFSET(Count_table[[#This Row],[Range]],-1,0),"E"&amp;ROW(Count_table[[#This Row],[First]])&amp;":E"&amp;COUNTIFS(Count_table[[#All],[STC Number]],Count_table[[#This Row],[STC Number]],Count_table[[#All],[Fixed Make]],Count_table[[#This Row],[First]])+ROW(Count_table[[#This Row],[First]])-1)</f>
        <v>E490:E561</v>
      </c>
      <c r="I496" s="1" t="str">
        <f ca="1">IF(LEN(Count_table[[#This Row],[First]])&lt;&gt;0,Count_table[[#This Row],[First]]&amp;": "&amp;_xlfn.TEXTJOIN(", ",TRUE,INDIRECT(Count_table[[#This Row],[Range]])),"")</f>
        <v/>
      </c>
      <c r="J4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7" spans="1:10" x14ac:dyDescent="0.25">
      <c r="A497" s="1" t="s">
        <v>20</v>
      </c>
      <c r="B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497" s="1" t="s">
        <v>905</v>
      </c>
      <c r="D497" s="1" t="str">
        <f>LEFT(Count_table[[#This Row],[Column1]],SEARCH("\",Count_table[[#This Row],[Column1]])-1)</f>
        <v>Piper Aircraft, Inc.</v>
      </c>
      <c r="E497" s="1" t="str">
        <f>RIGHT(Count_table[[#This Row],[Column1]],LEN(Count_table[[#This Row],[Column1]])-SEARCH("\",Count_table[[#This Row],[Column1]]))</f>
        <v>PA-22-135</v>
      </c>
      <c r="F497" s="1" t="str">
        <f>INDEX(Sheet1!A:D,MATCH(Count_table[[#This Row],[Make]],Sheet1!D:D,0),1)</f>
        <v>Piper</v>
      </c>
      <c r="G497" s="1" t="str">
        <f ca="1">IF(OR(Count_table[[#This Row],[STC Number]]&lt;&gt;OFFSET(Count_table[[#This Row],[STC Number]],-1,0),Count_table[[#This Row],[Fixed Make]]&lt;&gt;OFFSET(Count_table[[#This Row],[Fixed Make]],-1,0)),Count_table[[#This Row],[Fixed Make]],"")</f>
        <v/>
      </c>
      <c r="H497" s="1" t="str">
        <f ca="1">IF(LEN(Count_table[[#This Row],[First]])=0,OFFSET(Count_table[[#This Row],[Range]],-1,0),"E"&amp;ROW(Count_table[[#This Row],[First]])&amp;":E"&amp;COUNTIFS(Count_table[[#All],[STC Number]],Count_table[[#This Row],[STC Number]],Count_table[[#All],[Fixed Make]],Count_table[[#This Row],[First]])+ROW(Count_table[[#This Row],[First]])-1)</f>
        <v>E490:E561</v>
      </c>
      <c r="I497" s="1" t="str">
        <f ca="1">IF(LEN(Count_table[[#This Row],[First]])&lt;&gt;0,Count_table[[#This Row],[First]]&amp;": "&amp;_xlfn.TEXTJOIN(", ",TRUE,INDIRECT(Count_table[[#This Row],[Range]])),"")</f>
        <v/>
      </c>
      <c r="J4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8" spans="1:10" x14ac:dyDescent="0.25">
      <c r="A498" s="1" t="s">
        <v>20</v>
      </c>
      <c r="B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498" s="1" t="s">
        <v>906</v>
      </c>
      <c r="D498" s="1" t="str">
        <f>LEFT(Count_table[[#This Row],[Column1]],SEARCH("\",Count_table[[#This Row],[Column1]])-1)</f>
        <v>Piper Aircraft, Inc.</v>
      </c>
      <c r="E498" s="1" t="str">
        <f>RIGHT(Count_table[[#This Row],[Column1]],LEN(Count_table[[#This Row],[Column1]])-SEARCH("\",Count_table[[#This Row],[Column1]]))</f>
        <v>PA-22-150</v>
      </c>
      <c r="F498" s="1" t="str">
        <f>INDEX(Sheet1!A:D,MATCH(Count_table[[#This Row],[Make]],Sheet1!D:D,0),1)</f>
        <v>Piper</v>
      </c>
      <c r="G498" s="1" t="str">
        <f ca="1">IF(OR(Count_table[[#This Row],[STC Number]]&lt;&gt;OFFSET(Count_table[[#This Row],[STC Number]],-1,0),Count_table[[#This Row],[Fixed Make]]&lt;&gt;OFFSET(Count_table[[#This Row],[Fixed Make]],-1,0)),Count_table[[#This Row],[Fixed Make]],"")</f>
        <v/>
      </c>
      <c r="H498" s="1" t="str">
        <f ca="1">IF(LEN(Count_table[[#This Row],[First]])=0,OFFSET(Count_table[[#This Row],[Range]],-1,0),"E"&amp;ROW(Count_table[[#This Row],[First]])&amp;":E"&amp;COUNTIFS(Count_table[[#All],[STC Number]],Count_table[[#This Row],[STC Number]],Count_table[[#All],[Fixed Make]],Count_table[[#This Row],[First]])+ROW(Count_table[[#This Row],[First]])-1)</f>
        <v>E490:E561</v>
      </c>
      <c r="I498" s="1" t="str">
        <f ca="1">IF(LEN(Count_table[[#This Row],[First]])&lt;&gt;0,Count_table[[#This Row],[First]]&amp;": "&amp;_xlfn.TEXTJOIN(", ",TRUE,INDIRECT(Count_table[[#This Row],[Range]])),"")</f>
        <v/>
      </c>
      <c r="J4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499" spans="1:10" x14ac:dyDescent="0.25">
      <c r="A499" s="1" t="s">
        <v>20</v>
      </c>
      <c r="B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499" s="1" t="s">
        <v>907</v>
      </c>
      <c r="D499" s="1" t="str">
        <f>LEFT(Count_table[[#This Row],[Column1]],SEARCH("\",Count_table[[#This Row],[Column1]])-1)</f>
        <v>Piper Aircraft, Inc.</v>
      </c>
      <c r="E499" s="1" t="str">
        <f>RIGHT(Count_table[[#This Row],[Column1]],LEN(Count_table[[#This Row],[Column1]])-SEARCH("\",Count_table[[#This Row],[Column1]]))</f>
        <v>PA-22-160</v>
      </c>
      <c r="F499" s="1" t="str">
        <f>INDEX(Sheet1!A:D,MATCH(Count_table[[#This Row],[Make]],Sheet1!D:D,0),1)</f>
        <v>Piper</v>
      </c>
      <c r="G499" s="1" t="str">
        <f ca="1">IF(OR(Count_table[[#This Row],[STC Number]]&lt;&gt;OFFSET(Count_table[[#This Row],[STC Number]],-1,0),Count_table[[#This Row],[Fixed Make]]&lt;&gt;OFFSET(Count_table[[#This Row],[Fixed Make]],-1,0)),Count_table[[#This Row],[Fixed Make]],"")</f>
        <v/>
      </c>
      <c r="H499" s="1" t="str">
        <f ca="1">IF(LEN(Count_table[[#This Row],[First]])=0,OFFSET(Count_table[[#This Row],[Range]],-1,0),"E"&amp;ROW(Count_table[[#This Row],[First]])&amp;":E"&amp;COUNTIFS(Count_table[[#All],[STC Number]],Count_table[[#This Row],[STC Number]],Count_table[[#All],[Fixed Make]],Count_table[[#This Row],[First]])+ROW(Count_table[[#This Row],[First]])-1)</f>
        <v>E490:E561</v>
      </c>
      <c r="I499" s="1" t="str">
        <f ca="1">IF(LEN(Count_table[[#This Row],[First]])&lt;&gt;0,Count_table[[#This Row],[First]]&amp;": "&amp;_xlfn.TEXTJOIN(", ",TRUE,INDIRECT(Count_table[[#This Row],[Range]])),"")</f>
        <v/>
      </c>
      <c r="J4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0" spans="1:10" x14ac:dyDescent="0.25">
      <c r="A500" s="1" t="s">
        <v>20</v>
      </c>
      <c r="B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500" s="1" t="s">
        <v>908</v>
      </c>
      <c r="D500" s="1" t="str">
        <f>LEFT(Count_table[[#This Row],[Column1]],SEARCH("\",Count_table[[#This Row],[Column1]])-1)</f>
        <v>Piper Aircraft, Inc.</v>
      </c>
      <c r="E500" s="1" t="str">
        <f>RIGHT(Count_table[[#This Row],[Column1]],LEN(Count_table[[#This Row],[Column1]])-SEARCH("\",Count_table[[#This Row],[Column1]]))</f>
        <v>PA-22</v>
      </c>
      <c r="F500" s="1" t="str">
        <f>INDEX(Sheet1!A:D,MATCH(Count_table[[#This Row],[Make]],Sheet1!D:D,0),1)</f>
        <v>Piper</v>
      </c>
      <c r="G500" s="1" t="str">
        <f ca="1">IF(OR(Count_table[[#This Row],[STC Number]]&lt;&gt;OFFSET(Count_table[[#This Row],[STC Number]],-1,0),Count_table[[#This Row],[Fixed Make]]&lt;&gt;OFFSET(Count_table[[#This Row],[Fixed Make]],-1,0)),Count_table[[#This Row],[Fixed Make]],"")</f>
        <v/>
      </c>
      <c r="H500" s="1" t="str">
        <f ca="1">IF(LEN(Count_table[[#This Row],[First]])=0,OFFSET(Count_table[[#This Row],[Range]],-1,0),"E"&amp;ROW(Count_table[[#This Row],[First]])&amp;":E"&amp;COUNTIFS(Count_table[[#All],[STC Number]],Count_table[[#This Row],[STC Number]],Count_table[[#All],[Fixed Make]],Count_table[[#This Row],[First]])+ROW(Count_table[[#This Row],[First]])-1)</f>
        <v>E490:E561</v>
      </c>
      <c r="I500" s="1" t="str">
        <f ca="1">IF(LEN(Count_table[[#This Row],[First]])&lt;&gt;0,Count_table[[#This Row],[First]]&amp;": "&amp;_xlfn.TEXTJOIN(", ",TRUE,INDIRECT(Count_table[[#This Row],[Range]])),"")</f>
        <v/>
      </c>
      <c r="J5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1" spans="1:10" x14ac:dyDescent="0.25">
      <c r="A501" s="1" t="s">
        <v>20</v>
      </c>
      <c r="B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501" s="1" t="s">
        <v>909</v>
      </c>
      <c r="D501" s="1" t="str">
        <f>LEFT(Count_table[[#This Row],[Column1]],SEARCH("\",Count_table[[#This Row],[Column1]])-1)</f>
        <v>Piper Aircraft, Inc.</v>
      </c>
      <c r="E501" s="1" t="str">
        <f>RIGHT(Count_table[[#This Row],[Column1]],LEN(Count_table[[#This Row],[Column1]])-SEARCH("\",Count_table[[#This Row],[Column1]]))</f>
        <v>PA-22S-135</v>
      </c>
      <c r="F501" s="1" t="str">
        <f>INDEX(Sheet1!A:D,MATCH(Count_table[[#This Row],[Make]],Sheet1!D:D,0),1)</f>
        <v>Piper</v>
      </c>
      <c r="G501" s="1" t="str">
        <f ca="1">IF(OR(Count_table[[#This Row],[STC Number]]&lt;&gt;OFFSET(Count_table[[#This Row],[STC Number]],-1,0),Count_table[[#This Row],[Fixed Make]]&lt;&gt;OFFSET(Count_table[[#This Row],[Fixed Make]],-1,0)),Count_table[[#This Row],[Fixed Make]],"")</f>
        <v/>
      </c>
      <c r="H501" s="1" t="str">
        <f ca="1">IF(LEN(Count_table[[#This Row],[First]])=0,OFFSET(Count_table[[#This Row],[Range]],-1,0),"E"&amp;ROW(Count_table[[#This Row],[First]])&amp;":E"&amp;COUNTIFS(Count_table[[#All],[STC Number]],Count_table[[#This Row],[STC Number]],Count_table[[#All],[Fixed Make]],Count_table[[#This Row],[First]])+ROW(Count_table[[#This Row],[First]])-1)</f>
        <v>E490:E561</v>
      </c>
      <c r="I501" s="1" t="str">
        <f ca="1">IF(LEN(Count_table[[#This Row],[First]])&lt;&gt;0,Count_table[[#This Row],[First]]&amp;": "&amp;_xlfn.TEXTJOIN(", ",TRUE,INDIRECT(Count_table[[#This Row],[Range]])),"")</f>
        <v/>
      </c>
      <c r="J5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2" spans="1:10" x14ac:dyDescent="0.25">
      <c r="A502" s="1" t="s">
        <v>20</v>
      </c>
      <c r="B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502" s="1" t="s">
        <v>910</v>
      </c>
      <c r="D502" s="1" t="str">
        <f>LEFT(Count_table[[#This Row],[Column1]],SEARCH("\",Count_table[[#This Row],[Column1]])-1)</f>
        <v>Piper Aircraft, Inc.</v>
      </c>
      <c r="E502" s="1" t="str">
        <f>RIGHT(Count_table[[#This Row],[Column1]],LEN(Count_table[[#This Row],[Column1]])-SEARCH("\",Count_table[[#This Row],[Column1]]))</f>
        <v>PA-22S-150</v>
      </c>
      <c r="F502" s="1" t="str">
        <f>INDEX(Sheet1!A:D,MATCH(Count_table[[#This Row],[Make]],Sheet1!D:D,0),1)</f>
        <v>Piper</v>
      </c>
      <c r="G502" s="1" t="str">
        <f ca="1">IF(OR(Count_table[[#This Row],[STC Number]]&lt;&gt;OFFSET(Count_table[[#This Row],[STC Number]],-1,0),Count_table[[#This Row],[Fixed Make]]&lt;&gt;OFFSET(Count_table[[#This Row],[Fixed Make]],-1,0)),Count_table[[#This Row],[Fixed Make]],"")</f>
        <v/>
      </c>
      <c r="H502" s="1" t="str">
        <f ca="1">IF(LEN(Count_table[[#This Row],[First]])=0,OFFSET(Count_table[[#This Row],[Range]],-1,0),"E"&amp;ROW(Count_table[[#This Row],[First]])&amp;":E"&amp;COUNTIFS(Count_table[[#All],[STC Number]],Count_table[[#This Row],[STC Number]],Count_table[[#All],[Fixed Make]],Count_table[[#This Row],[First]])+ROW(Count_table[[#This Row],[First]])-1)</f>
        <v>E490:E561</v>
      </c>
      <c r="I502" s="1" t="str">
        <f ca="1">IF(LEN(Count_table[[#This Row],[First]])&lt;&gt;0,Count_table[[#This Row],[First]]&amp;": "&amp;_xlfn.TEXTJOIN(", ",TRUE,INDIRECT(Count_table[[#This Row],[Range]])),"")</f>
        <v/>
      </c>
      <c r="J5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3" spans="1:10" x14ac:dyDescent="0.25">
      <c r="A503" s="1" t="s">
        <v>20</v>
      </c>
      <c r="B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503" s="1" t="s">
        <v>911</v>
      </c>
      <c r="D503" s="1" t="str">
        <f>LEFT(Count_table[[#This Row],[Column1]],SEARCH("\",Count_table[[#This Row],[Column1]])-1)</f>
        <v>Piper Aircraft, Inc.</v>
      </c>
      <c r="E503" s="1" t="str">
        <f>RIGHT(Count_table[[#This Row],[Column1]],LEN(Count_table[[#This Row],[Column1]])-SEARCH("\",Count_table[[#This Row],[Column1]]))</f>
        <v>PA-22S-160</v>
      </c>
      <c r="F503" s="1" t="str">
        <f>INDEX(Sheet1!A:D,MATCH(Count_table[[#This Row],[Make]],Sheet1!D:D,0),1)</f>
        <v>Piper</v>
      </c>
      <c r="G503" s="1" t="str">
        <f ca="1">IF(OR(Count_table[[#This Row],[STC Number]]&lt;&gt;OFFSET(Count_table[[#This Row],[STC Number]],-1,0),Count_table[[#This Row],[Fixed Make]]&lt;&gt;OFFSET(Count_table[[#This Row],[Fixed Make]],-1,0)),Count_table[[#This Row],[Fixed Make]],"")</f>
        <v/>
      </c>
      <c r="H503" s="1" t="str">
        <f ca="1">IF(LEN(Count_table[[#This Row],[First]])=0,OFFSET(Count_table[[#This Row],[Range]],-1,0),"E"&amp;ROW(Count_table[[#This Row],[First]])&amp;":E"&amp;COUNTIFS(Count_table[[#All],[STC Number]],Count_table[[#This Row],[STC Number]],Count_table[[#All],[Fixed Make]],Count_table[[#This Row],[First]])+ROW(Count_table[[#This Row],[First]])-1)</f>
        <v>E490:E561</v>
      </c>
      <c r="I503" s="1" t="str">
        <f ca="1">IF(LEN(Count_table[[#This Row],[First]])&lt;&gt;0,Count_table[[#This Row],[First]]&amp;": "&amp;_xlfn.TEXTJOIN(", ",TRUE,INDIRECT(Count_table[[#This Row],[Range]])),"")</f>
        <v/>
      </c>
      <c r="J5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4" spans="1:10" x14ac:dyDescent="0.25">
      <c r="A504" s="1" t="s">
        <v>20</v>
      </c>
      <c r="B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504" s="1" t="s">
        <v>912</v>
      </c>
      <c r="D504" s="1" t="str">
        <f>LEFT(Count_table[[#This Row],[Column1]],SEARCH("\",Count_table[[#This Row],[Column1]])-1)</f>
        <v>Piper Aircraft, Inc.</v>
      </c>
      <c r="E504" s="1" t="str">
        <f>RIGHT(Count_table[[#This Row],[Column1]],LEN(Count_table[[#This Row],[Column1]])-SEARCH("\",Count_table[[#This Row],[Column1]]))</f>
        <v>PA-23-160</v>
      </c>
      <c r="F504" s="1" t="str">
        <f>INDEX(Sheet1!A:D,MATCH(Count_table[[#This Row],[Make]],Sheet1!D:D,0),1)</f>
        <v>Piper</v>
      </c>
      <c r="G504" s="1" t="str">
        <f ca="1">IF(OR(Count_table[[#This Row],[STC Number]]&lt;&gt;OFFSET(Count_table[[#This Row],[STC Number]],-1,0),Count_table[[#This Row],[Fixed Make]]&lt;&gt;OFFSET(Count_table[[#This Row],[Fixed Make]],-1,0)),Count_table[[#This Row],[Fixed Make]],"")</f>
        <v/>
      </c>
      <c r="H504" s="1" t="str">
        <f ca="1">IF(LEN(Count_table[[#This Row],[First]])=0,OFFSET(Count_table[[#This Row],[Range]],-1,0),"E"&amp;ROW(Count_table[[#This Row],[First]])&amp;":E"&amp;COUNTIFS(Count_table[[#All],[STC Number]],Count_table[[#This Row],[STC Number]],Count_table[[#All],[Fixed Make]],Count_table[[#This Row],[First]])+ROW(Count_table[[#This Row],[First]])-1)</f>
        <v>E490:E561</v>
      </c>
      <c r="I504" s="1" t="str">
        <f ca="1">IF(LEN(Count_table[[#This Row],[First]])&lt;&gt;0,Count_table[[#This Row],[First]]&amp;": "&amp;_xlfn.TEXTJOIN(", ",TRUE,INDIRECT(Count_table[[#This Row],[Range]])),"")</f>
        <v/>
      </c>
      <c r="J5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5" spans="1:10" x14ac:dyDescent="0.25">
      <c r="A505" s="1" t="s">
        <v>20</v>
      </c>
      <c r="B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505" s="1" t="s">
        <v>913</v>
      </c>
      <c r="D505" s="1" t="str">
        <f>LEFT(Count_table[[#This Row],[Column1]],SEARCH("\",Count_table[[#This Row],[Column1]])-1)</f>
        <v>Piper Aircraft, Inc.</v>
      </c>
      <c r="E505" s="1" t="str">
        <f>RIGHT(Count_table[[#This Row],[Column1]],LEN(Count_table[[#This Row],[Column1]])-SEARCH("\",Count_table[[#This Row],[Column1]]))</f>
        <v>PA-23-235</v>
      </c>
      <c r="F505" s="1" t="str">
        <f>INDEX(Sheet1!A:D,MATCH(Count_table[[#This Row],[Make]],Sheet1!D:D,0),1)</f>
        <v>Piper</v>
      </c>
      <c r="G505" s="1" t="str">
        <f ca="1">IF(OR(Count_table[[#This Row],[STC Number]]&lt;&gt;OFFSET(Count_table[[#This Row],[STC Number]],-1,0),Count_table[[#This Row],[Fixed Make]]&lt;&gt;OFFSET(Count_table[[#This Row],[Fixed Make]],-1,0)),Count_table[[#This Row],[Fixed Make]],"")</f>
        <v/>
      </c>
      <c r="H505" s="1" t="str">
        <f ca="1">IF(LEN(Count_table[[#This Row],[First]])=0,OFFSET(Count_table[[#This Row],[Range]],-1,0),"E"&amp;ROW(Count_table[[#This Row],[First]])&amp;":E"&amp;COUNTIFS(Count_table[[#All],[STC Number]],Count_table[[#This Row],[STC Number]],Count_table[[#All],[Fixed Make]],Count_table[[#This Row],[First]])+ROW(Count_table[[#This Row],[First]])-1)</f>
        <v>E490:E561</v>
      </c>
      <c r="I505" s="1" t="str">
        <f ca="1">IF(LEN(Count_table[[#This Row],[First]])&lt;&gt;0,Count_table[[#This Row],[First]]&amp;": "&amp;_xlfn.TEXTJOIN(", ",TRUE,INDIRECT(Count_table[[#This Row],[Range]])),"")</f>
        <v/>
      </c>
      <c r="J5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6" spans="1:10" x14ac:dyDescent="0.25">
      <c r="A506" s="1" t="s">
        <v>20</v>
      </c>
      <c r="B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506" s="1" t="s">
        <v>914</v>
      </c>
      <c r="D506" s="1" t="str">
        <f>LEFT(Count_table[[#This Row],[Column1]],SEARCH("\",Count_table[[#This Row],[Column1]])-1)</f>
        <v>Piper Aircraft, Inc.</v>
      </c>
      <c r="E506" s="1" t="str">
        <f>RIGHT(Count_table[[#This Row],[Column1]],LEN(Count_table[[#This Row],[Column1]])-SEARCH("\",Count_table[[#This Row],[Column1]]))</f>
        <v>PA-23-250</v>
      </c>
      <c r="F506" s="1" t="str">
        <f>INDEX(Sheet1!A:D,MATCH(Count_table[[#This Row],[Make]],Sheet1!D:D,0),1)</f>
        <v>Piper</v>
      </c>
      <c r="G506" s="1" t="str">
        <f ca="1">IF(OR(Count_table[[#This Row],[STC Number]]&lt;&gt;OFFSET(Count_table[[#This Row],[STC Number]],-1,0),Count_table[[#This Row],[Fixed Make]]&lt;&gt;OFFSET(Count_table[[#This Row],[Fixed Make]],-1,0)),Count_table[[#This Row],[Fixed Make]],"")</f>
        <v/>
      </c>
      <c r="H506" s="1" t="str">
        <f ca="1">IF(LEN(Count_table[[#This Row],[First]])=0,OFFSET(Count_table[[#This Row],[Range]],-1,0),"E"&amp;ROW(Count_table[[#This Row],[First]])&amp;":E"&amp;COUNTIFS(Count_table[[#All],[STC Number]],Count_table[[#This Row],[STC Number]],Count_table[[#All],[Fixed Make]],Count_table[[#This Row],[First]])+ROW(Count_table[[#This Row],[First]])-1)</f>
        <v>E490:E561</v>
      </c>
      <c r="I506" s="1" t="str">
        <f ca="1">IF(LEN(Count_table[[#This Row],[First]])&lt;&gt;0,Count_table[[#This Row],[First]]&amp;": "&amp;_xlfn.TEXTJOIN(", ",TRUE,INDIRECT(Count_table[[#This Row],[Range]])),"")</f>
        <v/>
      </c>
      <c r="J5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7" spans="1:10" x14ac:dyDescent="0.25">
      <c r="A507" s="1" t="s">
        <v>20</v>
      </c>
      <c r="B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507" s="1" t="s">
        <v>915</v>
      </c>
      <c r="D507" s="1" t="str">
        <f>LEFT(Count_table[[#This Row],[Column1]],SEARCH("\",Count_table[[#This Row],[Column1]])-1)</f>
        <v>Piper Aircraft, Inc.</v>
      </c>
      <c r="E507" s="1" t="str">
        <f>RIGHT(Count_table[[#This Row],[Column1]],LEN(Count_table[[#This Row],[Column1]])-SEARCH("\",Count_table[[#This Row],[Column1]]))</f>
        <v>PA-23</v>
      </c>
      <c r="F507" s="1" t="str">
        <f>INDEX(Sheet1!A:D,MATCH(Count_table[[#This Row],[Make]],Sheet1!D:D,0),1)</f>
        <v>Piper</v>
      </c>
      <c r="G507" s="1" t="str">
        <f ca="1">IF(OR(Count_table[[#This Row],[STC Number]]&lt;&gt;OFFSET(Count_table[[#This Row],[STC Number]],-1,0),Count_table[[#This Row],[Fixed Make]]&lt;&gt;OFFSET(Count_table[[#This Row],[Fixed Make]],-1,0)),Count_table[[#This Row],[Fixed Make]],"")</f>
        <v/>
      </c>
      <c r="H507" s="1" t="str">
        <f ca="1">IF(LEN(Count_table[[#This Row],[First]])=0,OFFSET(Count_table[[#This Row],[Range]],-1,0),"E"&amp;ROW(Count_table[[#This Row],[First]])&amp;":E"&amp;COUNTIFS(Count_table[[#All],[STC Number]],Count_table[[#This Row],[STC Number]],Count_table[[#All],[Fixed Make]],Count_table[[#This Row],[First]])+ROW(Count_table[[#This Row],[First]])-1)</f>
        <v>E490:E561</v>
      </c>
      <c r="I507" s="1" t="str">
        <f ca="1">IF(LEN(Count_table[[#This Row],[First]])&lt;&gt;0,Count_table[[#This Row],[First]]&amp;": "&amp;_xlfn.TEXTJOIN(", ",TRUE,INDIRECT(Count_table[[#This Row],[Range]])),"")</f>
        <v/>
      </c>
      <c r="J5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8" spans="1:10" x14ac:dyDescent="0.25">
      <c r="A508" s="1" t="s">
        <v>20</v>
      </c>
      <c r="B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508" s="1" t="s">
        <v>916</v>
      </c>
      <c r="D508" s="1" t="str">
        <f>LEFT(Count_table[[#This Row],[Column1]],SEARCH("\",Count_table[[#This Row],[Column1]])-1)</f>
        <v>Piper Aircraft, Inc.</v>
      </c>
      <c r="E508" s="1" t="str">
        <f>RIGHT(Count_table[[#This Row],[Column1]],LEN(Count_table[[#This Row],[Column1]])-SEARCH("\",Count_table[[#This Row],[Column1]]))</f>
        <v>PA-24-250</v>
      </c>
      <c r="F508" s="1" t="str">
        <f>INDEX(Sheet1!A:D,MATCH(Count_table[[#This Row],[Make]],Sheet1!D:D,0),1)</f>
        <v>Piper</v>
      </c>
      <c r="G508" s="1" t="str">
        <f ca="1">IF(OR(Count_table[[#This Row],[STC Number]]&lt;&gt;OFFSET(Count_table[[#This Row],[STC Number]],-1,0),Count_table[[#This Row],[Fixed Make]]&lt;&gt;OFFSET(Count_table[[#This Row],[Fixed Make]],-1,0)),Count_table[[#This Row],[Fixed Make]],"")</f>
        <v/>
      </c>
      <c r="H508" s="1" t="str">
        <f ca="1">IF(LEN(Count_table[[#This Row],[First]])=0,OFFSET(Count_table[[#This Row],[Range]],-1,0),"E"&amp;ROW(Count_table[[#This Row],[First]])&amp;":E"&amp;COUNTIFS(Count_table[[#All],[STC Number]],Count_table[[#This Row],[STC Number]],Count_table[[#All],[Fixed Make]],Count_table[[#This Row],[First]])+ROW(Count_table[[#This Row],[First]])-1)</f>
        <v>E490:E561</v>
      </c>
      <c r="I508" s="1" t="str">
        <f ca="1">IF(LEN(Count_table[[#This Row],[First]])&lt;&gt;0,Count_table[[#This Row],[First]]&amp;": "&amp;_xlfn.TEXTJOIN(", ",TRUE,INDIRECT(Count_table[[#This Row],[Range]])),"")</f>
        <v/>
      </c>
      <c r="J5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09" spans="1:10" x14ac:dyDescent="0.25">
      <c r="A509" s="1" t="s">
        <v>20</v>
      </c>
      <c r="B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509" s="1" t="s">
        <v>917</v>
      </c>
      <c r="D509" s="1" t="str">
        <f>LEFT(Count_table[[#This Row],[Column1]],SEARCH("\",Count_table[[#This Row],[Column1]])-1)</f>
        <v>Piper Aircraft, Inc.</v>
      </c>
      <c r="E509" s="1" t="str">
        <f>RIGHT(Count_table[[#This Row],[Column1]],LEN(Count_table[[#This Row],[Column1]])-SEARCH("\",Count_table[[#This Row],[Column1]]))</f>
        <v>PA-24-260</v>
      </c>
      <c r="F509" s="1" t="str">
        <f>INDEX(Sheet1!A:D,MATCH(Count_table[[#This Row],[Make]],Sheet1!D:D,0),1)</f>
        <v>Piper</v>
      </c>
      <c r="G509" s="1" t="str">
        <f ca="1">IF(OR(Count_table[[#This Row],[STC Number]]&lt;&gt;OFFSET(Count_table[[#This Row],[STC Number]],-1,0),Count_table[[#This Row],[Fixed Make]]&lt;&gt;OFFSET(Count_table[[#This Row],[Fixed Make]],-1,0)),Count_table[[#This Row],[Fixed Make]],"")</f>
        <v/>
      </c>
      <c r="H509" s="1" t="str">
        <f ca="1">IF(LEN(Count_table[[#This Row],[First]])=0,OFFSET(Count_table[[#This Row],[Range]],-1,0),"E"&amp;ROW(Count_table[[#This Row],[First]])&amp;":E"&amp;COUNTIFS(Count_table[[#All],[STC Number]],Count_table[[#This Row],[STC Number]],Count_table[[#All],[Fixed Make]],Count_table[[#This Row],[First]])+ROW(Count_table[[#This Row],[First]])-1)</f>
        <v>E490:E561</v>
      </c>
      <c r="I509" s="1" t="str">
        <f ca="1">IF(LEN(Count_table[[#This Row],[First]])&lt;&gt;0,Count_table[[#This Row],[First]]&amp;": "&amp;_xlfn.TEXTJOIN(", ",TRUE,INDIRECT(Count_table[[#This Row],[Range]])),"")</f>
        <v/>
      </c>
      <c r="J5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0" spans="1:10" x14ac:dyDescent="0.25">
      <c r="A510" s="1" t="s">
        <v>20</v>
      </c>
      <c r="B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510" s="1" t="s">
        <v>918</v>
      </c>
      <c r="D510" s="1" t="str">
        <f>LEFT(Count_table[[#This Row],[Column1]],SEARCH("\",Count_table[[#This Row],[Column1]])-1)</f>
        <v>Piper Aircraft, Inc.</v>
      </c>
      <c r="E510" s="1" t="str">
        <f>RIGHT(Count_table[[#This Row],[Column1]],LEN(Count_table[[#This Row],[Column1]])-SEARCH("\",Count_table[[#This Row],[Column1]]))</f>
        <v>PA-24-400</v>
      </c>
      <c r="F510" s="1" t="str">
        <f>INDEX(Sheet1!A:D,MATCH(Count_table[[#This Row],[Make]],Sheet1!D:D,0),1)</f>
        <v>Piper</v>
      </c>
      <c r="G510" s="1" t="str">
        <f ca="1">IF(OR(Count_table[[#This Row],[STC Number]]&lt;&gt;OFFSET(Count_table[[#This Row],[STC Number]],-1,0),Count_table[[#This Row],[Fixed Make]]&lt;&gt;OFFSET(Count_table[[#This Row],[Fixed Make]],-1,0)),Count_table[[#This Row],[Fixed Make]],"")</f>
        <v/>
      </c>
      <c r="H510" s="1" t="str">
        <f ca="1">IF(LEN(Count_table[[#This Row],[First]])=0,OFFSET(Count_table[[#This Row],[Range]],-1,0),"E"&amp;ROW(Count_table[[#This Row],[First]])&amp;":E"&amp;COUNTIFS(Count_table[[#All],[STC Number]],Count_table[[#This Row],[STC Number]],Count_table[[#All],[Fixed Make]],Count_table[[#This Row],[First]])+ROW(Count_table[[#This Row],[First]])-1)</f>
        <v>E490:E561</v>
      </c>
      <c r="I510" s="1" t="str">
        <f ca="1">IF(LEN(Count_table[[#This Row],[First]])&lt;&gt;0,Count_table[[#This Row],[First]]&amp;": "&amp;_xlfn.TEXTJOIN(", ",TRUE,INDIRECT(Count_table[[#This Row],[Range]])),"")</f>
        <v/>
      </c>
      <c r="J5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1" spans="1:10" x14ac:dyDescent="0.25">
      <c r="A511" s="1" t="s">
        <v>20</v>
      </c>
      <c r="B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511" s="1" t="s">
        <v>919</v>
      </c>
      <c r="D511" s="1" t="str">
        <f>LEFT(Count_table[[#This Row],[Column1]],SEARCH("\",Count_table[[#This Row],[Column1]])-1)</f>
        <v>Piper Aircraft, Inc.</v>
      </c>
      <c r="E511" s="1" t="str">
        <f>RIGHT(Count_table[[#This Row],[Column1]],LEN(Count_table[[#This Row],[Column1]])-SEARCH("\",Count_table[[#This Row],[Column1]]))</f>
        <v>PA-24</v>
      </c>
      <c r="F511" s="1" t="str">
        <f>INDEX(Sheet1!A:D,MATCH(Count_table[[#This Row],[Make]],Sheet1!D:D,0),1)</f>
        <v>Piper</v>
      </c>
      <c r="G511" s="1" t="str">
        <f ca="1">IF(OR(Count_table[[#This Row],[STC Number]]&lt;&gt;OFFSET(Count_table[[#This Row],[STC Number]],-1,0),Count_table[[#This Row],[Fixed Make]]&lt;&gt;OFFSET(Count_table[[#This Row],[Fixed Make]],-1,0)),Count_table[[#This Row],[Fixed Make]],"")</f>
        <v/>
      </c>
      <c r="H511" s="1" t="str">
        <f ca="1">IF(LEN(Count_table[[#This Row],[First]])=0,OFFSET(Count_table[[#This Row],[Range]],-1,0),"E"&amp;ROW(Count_table[[#This Row],[First]])&amp;":E"&amp;COUNTIFS(Count_table[[#All],[STC Number]],Count_table[[#This Row],[STC Number]],Count_table[[#All],[Fixed Make]],Count_table[[#This Row],[First]])+ROW(Count_table[[#This Row],[First]])-1)</f>
        <v>E490:E561</v>
      </c>
      <c r="I511" s="1" t="str">
        <f ca="1">IF(LEN(Count_table[[#This Row],[First]])&lt;&gt;0,Count_table[[#This Row],[First]]&amp;": "&amp;_xlfn.TEXTJOIN(", ",TRUE,INDIRECT(Count_table[[#This Row],[Range]])),"")</f>
        <v/>
      </c>
      <c r="J5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2" spans="1:10" x14ac:dyDescent="0.25">
      <c r="A512" s="1" t="s">
        <v>20</v>
      </c>
      <c r="B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512" s="1" t="s">
        <v>920</v>
      </c>
      <c r="D512" s="1" t="str">
        <f>LEFT(Count_table[[#This Row],[Column1]],SEARCH("\",Count_table[[#This Row],[Column1]])-1)</f>
        <v>Piper Aircraft, Inc.</v>
      </c>
      <c r="E512" s="1" t="str">
        <f>RIGHT(Count_table[[#This Row],[Column1]],LEN(Count_table[[#This Row],[Column1]])-SEARCH("\",Count_table[[#This Row],[Column1]]))</f>
        <v>PA-28-140</v>
      </c>
      <c r="F512" s="1" t="str">
        <f>INDEX(Sheet1!A:D,MATCH(Count_table[[#This Row],[Make]],Sheet1!D:D,0),1)</f>
        <v>Piper</v>
      </c>
      <c r="G512" s="1" t="str">
        <f ca="1">IF(OR(Count_table[[#This Row],[STC Number]]&lt;&gt;OFFSET(Count_table[[#This Row],[STC Number]],-1,0),Count_table[[#This Row],[Fixed Make]]&lt;&gt;OFFSET(Count_table[[#This Row],[Fixed Make]],-1,0)),Count_table[[#This Row],[Fixed Make]],"")</f>
        <v/>
      </c>
      <c r="H512" s="1" t="str">
        <f ca="1">IF(LEN(Count_table[[#This Row],[First]])=0,OFFSET(Count_table[[#This Row],[Range]],-1,0),"E"&amp;ROW(Count_table[[#This Row],[First]])&amp;":E"&amp;COUNTIFS(Count_table[[#All],[STC Number]],Count_table[[#This Row],[STC Number]],Count_table[[#All],[Fixed Make]],Count_table[[#This Row],[First]])+ROW(Count_table[[#This Row],[First]])-1)</f>
        <v>E490:E561</v>
      </c>
      <c r="I512" s="1" t="str">
        <f ca="1">IF(LEN(Count_table[[#This Row],[First]])&lt;&gt;0,Count_table[[#This Row],[First]]&amp;": "&amp;_xlfn.TEXTJOIN(", ",TRUE,INDIRECT(Count_table[[#This Row],[Range]])),"")</f>
        <v/>
      </c>
      <c r="J5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3" spans="1:10" x14ac:dyDescent="0.25">
      <c r="A513" s="1" t="s">
        <v>20</v>
      </c>
      <c r="B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513" s="1" t="s">
        <v>921</v>
      </c>
      <c r="D513" s="1" t="str">
        <f>LEFT(Count_table[[#This Row],[Column1]],SEARCH("\",Count_table[[#This Row],[Column1]])-1)</f>
        <v>Piper Aircraft, Inc.</v>
      </c>
      <c r="E513" s="1" t="str">
        <f>RIGHT(Count_table[[#This Row],[Column1]],LEN(Count_table[[#This Row],[Column1]])-SEARCH("\",Count_table[[#This Row],[Column1]]))</f>
        <v>PA-28-150</v>
      </c>
      <c r="F513" s="1" t="str">
        <f>INDEX(Sheet1!A:D,MATCH(Count_table[[#This Row],[Make]],Sheet1!D:D,0),1)</f>
        <v>Piper</v>
      </c>
      <c r="G513" s="1" t="str">
        <f ca="1">IF(OR(Count_table[[#This Row],[STC Number]]&lt;&gt;OFFSET(Count_table[[#This Row],[STC Number]],-1,0),Count_table[[#This Row],[Fixed Make]]&lt;&gt;OFFSET(Count_table[[#This Row],[Fixed Make]],-1,0)),Count_table[[#This Row],[Fixed Make]],"")</f>
        <v/>
      </c>
      <c r="H513" s="1" t="str">
        <f ca="1">IF(LEN(Count_table[[#This Row],[First]])=0,OFFSET(Count_table[[#This Row],[Range]],-1,0),"E"&amp;ROW(Count_table[[#This Row],[First]])&amp;":E"&amp;COUNTIFS(Count_table[[#All],[STC Number]],Count_table[[#This Row],[STC Number]],Count_table[[#All],[Fixed Make]],Count_table[[#This Row],[First]])+ROW(Count_table[[#This Row],[First]])-1)</f>
        <v>E490:E561</v>
      </c>
      <c r="I513" s="1" t="str">
        <f ca="1">IF(LEN(Count_table[[#This Row],[First]])&lt;&gt;0,Count_table[[#This Row],[First]]&amp;": "&amp;_xlfn.TEXTJOIN(", ",TRUE,INDIRECT(Count_table[[#This Row],[Range]])),"")</f>
        <v/>
      </c>
      <c r="J5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4" spans="1:10" x14ac:dyDescent="0.25">
      <c r="A514" s="1" t="s">
        <v>20</v>
      </c>
      <c r="B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514" s="1" t="s">
        <v>922</v>
      </c>
      <c r="D514" s="1" t="str">
        <f>LEFT(Count_table[[#This Row],[Column1]],SEARCH("\",Count_table[[#This Row],[Column1]])-1)</f>
        <v>Piper Aircraft, Inc.</v>
      </c>
      <c r="E514" s="1" t="str">
        <f>RIGHT(Count_table[[#This Row],[Column1]],LEN(Count_table[[#This Row],[Column1]])-SEARCH("\",Count_table[[#This Row],[Column1]]))</f>
        <v>PA-28-151</v>
      </c>
      <c r="F514" s="1" t="str">
        <f>INDEX(Sheet1!A:D,MATCH(Count_table[[#This Row],[Make]],Sheet1!D:D,0),1)</f>
        <v>Piper</v>
      </c>
      <c r="G514" s="1" t="str">
        <f ca="1">IF(OR(Count_table[[#This Row],[STC Number]]&lt;&gt;OFFSET(Count_table[[#This Row],[STC Number]],-1,0),Count_table[[#This Row],[Fixed Make]]&lt;&gt;OFFSET(Count_table[[#This Row],[Fixed Make]],-1,0)),Count_table[[#This Row],[Fixed Make]],"")</f>
        <v/>
      </c>
      <c r="H514" s="1" t="str">
        <f ca="1">IF(LEN(Count_table[[#This Row],[First]])=0,OFFSET(Count_table[[#This Row],[Range]],-1,0),"E"&amp;ROW(Count_table[[#This Row],[First]])&amp;":E"&amp;COUNTIFS(Count_table[[#All],[STC Number]],Count_table[[#This Row],[STC Number]],Count_table[[#All],[Fixed Make]],Count_table[[#This Row],[First]])+ROW(Count_table[[#This Row],[First]])-1)</f>
        <v>E490:E561</v>
      </c>
      <c r="I514" s="1" t="str">
        <f ca="1">IF(LEN(Count_table[[#This Row],[First]])&lt;&gt;0,Count_table[[#This Row],[First]]&amp;": "&amp;_xlfn.TEXTJOIN(", ",TRUE,INDIRECT(Count_table[[#This Row],[Range]])),"")</f>
        <v/>
      </c>
      <c r="J5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5" spans="1:10" x14ac:dyDescent="0.25">
      <c r="A515" s="1" t="s">
        <v>20</v>
      </c>
      <c r="B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515" s="1" t="s">
        <v>923</v>
      </c>
      <c r="D515" s="1" t="str">
        <f>LEFT(Count_table[[#This Row],[Column1]],SEARCH("\",Count_table[[#This Row],[Column1]])-1)</f>
        <v>Piper Aircraft, Inc.</v>
      </c>
      <c r="E515" s="1" t="str">
        <f>RIGHT(Count_table[[#This Row],[Column1]],LEN(Count_table[[#This Row],[Column1]])-SEARCH("\",Count_table[[#This Row],[Column1]]))</f>
        <v>PA-28-160</v>
      </c>
      <c r="F515" s="1" t="str">
        <f>INDEX(Sheet1!A:D,MATCH(Count_table[[#This Row],[Make]],Sheet1!D:D,0),1)</f>
        <v>Piper</v>
      </c>
      <c r="G515" s="1" t="str">
        <f ca="1">IF(OR(Count_table[[#This Row],[STC Number]]&lt;&gt;OFFSET(Count_table[[#This Row],[STC Number]],-1,0),Count_table[[#This Row],[Fixed Make]]&lt;&gt;OFFSET(Count_table[[#This Row],[Fixed Make]],-1,0)),Count_table[[#This Row],[Fixed Make]],"")</f>
        <v/>
      </c>
      <c r="H515" s="1" t="str">
        <f ca="1">IF(LEN(Count_table[[#This Row],[First]])=0,OFFSET(Count_table[[#This Row],[Range]],-1,0),"E"&amp;ROW(Count_table[[#This Row],[First]])&amp;":E"&amp;COUNTIFS(Count_table[[#All],[STC Number]],Count_table[[#This Row],[STC Number]],Count_table[[#All],[Fixed Make]],Count_table[[#This Row],[First]])+ROW(Count_table[[#This Row],[First]])-1)</f>
        <v>E490:E561</v>
      </c>
      <c r="I515" s="1" t="str">
        <f ca="1">IF(LEN(Count_table[[#This Row],[First]])&lt;&gt;0,Count_table[[#This Row],[First]]&amp;": "&amp;_xlfn.TEXTJOIN(", ",TRUE,INDIRECT(Count_table[[#This Row],[Range]])),"")</f>
        <v/>
      </c>
      <c r="J5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6" spans="1:10" x14ac:dyDescent="0.25">
      <c r="A516" s="1" t="s">
        <v>20</v>
      </c>
      <c r="B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516" s="1" t="s">
        <v>924</v>
      </c>
      <c r="D516" s="1" t="str">
        <f>LEFT(Count_table[[#This Row],[Column1]],SEARCH("\",Count_table[[#This Row],[Column1]])-1)</f>
        <v>Piper Aircraft, Inc.</v>
      </c>
      <c r="E516" s="1" t="str">
        <f>RIGHT(Count_table[[#This Row],[Column1]],LEN(Count_table[[#This Row],[Column1]])-SEARCH("\",Count_table[[#This Row],[Column1]]))</f>
        <v>PA-28-161</v>
      </c>
      <c r="F516" s="1" t="str">
        <f>INDEX(Sheet1!A:D,MATCH(Count_table[[#This Row],[Make]],Sheet1!D:D,0),1)</f>
        <v>Piper</v>
      </c>
      <c r="G516" s="1" t="str">
        <f ca="1">IF(OR(Count_table[[#This Row],[STC Number]]&lt;&gt;OFFSET(Count_table[[#This Row],[STC Number]],-1,0),Count_table[[#This Row],[Fixed Make]]&lt;&gt;OFFSET(Count_table[[#This Row],[Fixed Make]],-1,0)),Count_table[[#This Row],[Fixed Make]],"")</f>
        <v/>
      </c>
      <c r="H516" s="1" t="str">
        <f ca="1">IF(LEN(Count_table[[#This Row],[First]])=0,OFFSET(Count_table[[#This Row],[Range]],-1,0),"E"&amp;ROW(Count_table[[#This Row],[First]])&amp;":E"&amp;COUNTIFS(Count_table[[#All],[STC Number]],Count_table[[#This Row],[STC Number]],Count_table[[#All],[Fixed Make]],Count_table[[#This Row],[First]])+ROW(Count_table[[#This Row],[First]])-1)</f>
        <v>E490:E561</v>
      </c>
      <c r="I516" s="1" t="str">
        <f ca="1">IF(LEN(Count_table[[#This Row],[First]])&lt;&gt;0,Count_table[[#This Row],[First]]&amp;": "&amp;_xlfn.TEXTJOIN(", ",TRUE,INDIRECT(Count_table[[#This Row],[Range]])),"")</f>
        <v/>
      </c>
      <c r="J5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7" spans="1:10" x14ac:dyDescent="0.25">
      <c r="A517" s="1" t="s">
        <v>20</v>
      </c>
      <c r="B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517" s="1" t="s">
        <v>925</v>
      </c>
      <c r="D517" s="1" t="str">
        <f>LEFT(Count_table[[#This Row],[Column1]],SEARCH("\",Count_table[[#This Row],[Column1]])-1)</f>
        <v>Piper Aircraft, Inc.</v>
      </c>
      <c r="E517" s="1" t="str">
        <f>RIGHT(Count_table[[#This Row],[Column1]],LEN(Count_table[[#This Row],[Column1]])-SEARCH("\",Count_table[[#This Row],[Column1]]))</f>
        <v>PA-28-180</v>
      </c>
      <c r="F517" s="1" t="str">
        <f>INDEX(Sheet1!A:D,MATCH(Count_table[[#This Row],[Make]],Sheet1!D:D,0),1)</f>
        <v>Piper</v>
      </c>
      <c r="G517" s="1" t="str">
        <f ca="1">IF(OR(Count_table[[#This Row],[STC Number]]&lt;&gt;OFFSET(Count_table[[#This Row],[STC Number]],-1,0),Count_table[[#This Row],[Fixed Make]]&lt;&gt;OFFSET(Count_table[[#This Row],[Fixed Make]],-1,0)),Count_table[[#This Row],[Fixed Make]],"")</f>
        <v/>
      </c>
      <c r="H517" s="1" t="str">
        <f ca="1">IF(LEN(Count_table[[#This Row],[First]])=0,OFFSET(Count_table[[#This Row],[Range]],-1,0),"E"&amp;ROW(Count_table[[#This Row],[First]])&amp;":E"&amp;COUNTIFS(Count_table[[#All],[STC Number]],Count_table[[#This Row],[STC Number]],Count_table[[#All],[Fixed Make]],Count_table[[#This Row],[First]])+ROW(Count_table[[#This Row],[First]])-1)</f>
        <v>E490:E561</v>
      </c>
      <c r="I517" s="1" t="str">
        <f ca="1">IF(LEN(Count_table[[#This Row],[First]])&lt;&gt;0,Count_table[[#This Row],[First]]&amp;": "&amp;_xlfn.TEXTJOIN(", ",TRUE,INDIRECT(Count_table[[#This Row],[Range]])),"")</f>
        <v/>
      </c>
      <c r="J5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8" spans="1:10" x14ac:dyDescent="0.25">
      <c r="A518" s="1" t="s">
        <v>20</v>
      </c>
      <c r="B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518" s="1" t="s">
        <v>926</v>
      </c>
      <c r="D518" s="1" t="str">
        <f>LEFT(Count_table[[#This Row],[Column1]],SEARCH("\",Count_table[[#This Row],[Column1]])-1)</f>
        <v>Piper Aircraft, Inc.</v>
      </c>
      <c r="E518" s="1" t="str">
        <f>RIGHT(Count_table[[#This Row],[Column1]],LEN(Count_table[[#This Row],[Column1]])-SEARCH("\",Count_table[[#This Row],[Column1]]))</f>
        <v>PA-28-181</v>
      </c>
      <c r="F518" s="1" t="str">
        <f>INDEX(Sheet1!A:D,MATCH(Count_table[[#This Row],[Make]],Sheet1!D:D,0),1)</f>
        <v>Piper</v>
      </c>
      <c r="G518" s="1" t="str">
        <f ca="1">IF(OR(Count_table[[#This Row],[STC Number]]&lt;&gt;OFFSET(Count_table[[#This Row],[STC Number]],-1,0),Count_table[[#This Row],[Fixed Make]]&lt;&gt;OFFSET(Count_table[[#This Row],[Fixed Make]],-1,0)),Count_table[[#This Row],[Fixed Make]],"")</f>
        <v/>
      </c>
      <c r="H518" s="1" t="str">
        <f ca="1">IF(LEN(Count_table[[#This Row],[First]])=0,OFFSET(Count_table[[#This Row],[Range]],-1,0),"E"&amp;ROW(Count_table[[#This Row],[First]])&amp;":E"&amp;COUNTIFS(Count_table[[#All],[STC Number]],Count_table[[#This Row],[STC Number]],Count_table[[#All],[Fixed Make]],Count_table[[#This Row],[First]])+ROW(Count_table[[#This Row],[First]])-1)</f>
        <v>E490:E561</v>
      </c>
      <c r="I518" s="1" t="str">
        <f ca="1">IF(LEN(Count_table[[#This Row],[First]])&lt;&gt;0,Count_table[[#This Row],[First]]&amp;": "&amp;_xlfn.TEXTJOIN(", ",TRUE,INDIRECT(Count_table[[#This Row],[Range]])),"")</f>
        <v/>
      </c>
      <c r="J5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19" spans="1:10" x14ac:dyDescent="0.25">
      <c r="A519" s="1" t="s">
        <v>20</v>
      </c>
      <c r="B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519" s="1" t="s">
        <v>927</v>
      </c>
      <c r="D519" s="1" t="str">
        <f>LEFT(Count_table[[#This Row],[Column1]],SEARCH("\",Count_table[[#This Row],[Column1]])-1)</f>
        <v>Piper Aircraft, Inc.</v>
      </c>
      <c r="E519" s="1" t="str">
        <f>RIGHT(Count_table[[#This Row],[Column1]],LEN(Count_table[[#This Row],[Column1]])-SEARCH("\",Count_table[[#This Row],[Column1]]))</f>
        <v>PA-28-201T</v>
      </c>
      <c r="F519" s="1" t="str">
        <f>INDEX(Sheet1!A:D,MATCH(Count_table[[#This Row],[Make]],Sheet1!D:D,0),1)</f>
        <v>Piper</v>
      </c>
      <c r="G519" s="1" t="str">
        <f ca="1">IF(OR(Count_table[[#This Row],[STC Number]]&lt;&gt;OFFSET(Count_table[[#This Row],[STC Number]],-1,0),Count_table[[#This Row],[Fixed Make]]&lt;&gt;OFFSET(Count_table[[#This Row],[Fixed Make]],-1,0)),Count_table[[#This Row],[Fixed Make]],"")</f>
        <v/>
      </c>
      <c r="H519" s="1" t="str">
        <f ca="1">IF(LEN(Count_table[[#This Row],[First]])=0,OFFSET(Count_table[[#This Row],[Range]],-1,0),"E"&amp;ROW(Count_table[[#This Row],[First]])&amp;":E"&amp;COUNTIFS(Count_table[[#All],[STC Number]],Count_table[[#This Row],[STC Number]],Count_table[[#All],[Fixed Make]],Count_table[[#This Row],[First]])+ROW(Count_table[[#This Row],[First]])-1)</f>
        <v>E490:E561</v>
      </c>
      <c r="I519" s="1" t="str">
        <f ca="1">IF(LEN(Count_table[[#This Row],[First]])&lt;&gt;0,Count_table[[#This Row],[First]]&amp;": "&amp;_xlfn.TEXTJOIN(", ",TRUE,INDIRECT(Count_table[[#This Row],[Range]])),"")</f>
        <v/>
      </c>
      <c r="J5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0" spans="1:10" x14ac:dyDescent="0.25">
      <c r="A520" s="1" t="s">
        <v>20</v>
      </c>
      <c r="B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520" s="1" t="s">
        <v>928</v>
      </c>
      <c r="D520" s="1" t="str">
        <f>LEFT(Count_table[[#This Row],[Column1]],SEARCH("\",Count_table[[#This Row],[Column1]])-1)</f>
        <v>Piper Aircraft, Inc.</v>
      </c>
      <c r="E520" s="1" t="str">
        <f>RIGHT(Count_table[[#This Row],[Column1]],LEN(Count_table[[#This Row],[Column1]])-SEARCH("\",Count_table[[#This Row],[Column1]]))</f>
        <v>PA-28-235</v>
      </c>
      <c r="F520" s="1" t="str">
        <f>INDEX(Sheet1!A:D,MATCH(Count_table[[#This Row],[Make]],Sheet1!D:D,0),1)</f>
        <v>Piper</v>
      </c>
      <c r="G520" s="1" t="str">
        <f ca="1">IF(OR(Count_table[[#This Row],[STC Number]]&lt;&gt;OFFSET(Count_table[[#This Row],[STC Number]],-1,0),Count_table[[#This Row],[Fixed Make]]&lt;&gt;OFFSET(Count_table[[#This Row],[Fixed Make]],-1,0)),Count_table[[#This Row],[Fixed Make]],"")</f>
        <v/>
      </c>
      <c r="H520" s="1" t="str">
        <f ca="1">IF(LEN(Count_table[[#This Row],[First]])=0,OFFSET(Count_table[[#This Row],[Range]],-1,0),"E"&amp;ROW(Count_table[[#This Row],[First]])&amp;":E"&amp;COUNTIFS(Count_table[[#All],[STC Number]],Count_table[[#This Row],[STC Number]],Count_table[[#All],[Fixed Make]],Count_table[[#This Row],[First]])+ROW(Count_table[[#This Row],[First]])-1)</f>
        <v>E490:E561</v>
      </c>
      <c r="I520" s="1" t="str">
        <f ca="1">IF(LEN(Count_table[[#This Row],[First]])&lt;&gt;0,Count_table[[#This Row],[First]]&amp;": "&amp;_xlfn.TEXTJOIN(", ",TRUE,INDIRECT(Count_table[[#This Row],[Range]])),"")</f>
        <v/>
      </c>
      <c r="J5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1" spans="1:10" x14ac:dyDescent="0.25">
      <c r="A521" s="1" t="s">
        <v>20</v>
      </c>
      <c r="B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521" s="1" t="s">
        <v>929</v>
      </c>
      <c r="D521" s="1" t="str">
        <f>LEFT(Count_table[[#This Row],[Column1]],SEARCH("\",Count_table[[#This Row],[Column1]])-1)</f>
        <v>Piper Aircraft, Inc.</v>
      </c>
      <c r="E521" s="1" t="str">
        <f>RIGHT(Count_table[[#This Row],[Column1]],LEN(Count_table[[#This Row],[Column1]])-SEARCH("\",Count_table[[#This Row],[Column1]]))</f>
        <v>PA-28-236</v>
      </c>
      <c r="F521" s="1" t="str">
        <f>INDEX(Sheet1!A:D,MATCH(Count_table[[#This Row],[Make]],Sheet1!D:D,0),1)</f>
        <v>Piper</v>
      </c>
      <c r="G521" s="1" t="str">
        <f ca="1">IF(OR(Count_table[[#This Row],[STC Number]]&lt;&gt;OFFSET(Count_table[[#This Row],[STC Number]],-1,0),Count_table[[#This Row],[Fixed Make]]&lt;&gt;OFFSET(Count_table[[#This Row],[Fixed Make]],-1,0)),Count_table[[#This Row],[Fixed Make]],"")</f>
        <v/>
      </c>
      <c r="H521" s="1" t="str">
        <f ca="1">IF(LEN(Count_table[[#This Row],[First]])=0,OFFSET(Count_table[[#This Row],[Range]],-1,0),"E"&amp;ROW(Count_table[[#This Row],[First]])&amp;":E"&amp;COUNTIFS(Count_table[[#All],[STC Number]],Count_table[[#This Row],[STC Number]],Count_table[[#All],[Fixed Make]],Count_table[[#This Row],[First]])+ROW(Count_table[[#This Row],[First]])-1)</f>
        <v>E490:E561</v>
      </c>
      <c r="I521" s="1" t="str">
        <f ca="1">IF(LEN(Count_table[[#This Row],[First]])&lt;&gt;0,Count_table[[#This Row],[First]]&amp;": "&amp;_xlfn.TEXTJOIN(", ",TRUE,INDIRECT(Count_table[[#This Row],[Range]])),"")</f>
        <v/>
      </c>
      <c r="J5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2" spans="1:10" x14ac:dyDescent="0.25">
      <c r="A522" s="1" t="s">
        <v>20</v>
      </c>
      <c r="B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522" s="1" t="s">
        <v>930</v>
      </c>
      <c r="D522" s="1" t="str">
        <f>LEFT(Count_table[[#This Row],[Column1]],SEARCH("\",Count_table[[#This Row],[Column1]])-1)</f>
        <v>Piper Aircraft, Inc.</v>
      </c>
      <c r="E522" s="1" t="str">
        <f>RIGHT(Count_table[[#This Row],[Column1]],LEN(Count_table[[#This Row],[Column1]])-SEARCH("\",Count_table[[#This Row],[Column1]]))</f>
        <v>PA-28R-180</v>
      </c>
      <c r="F522" s="1" t="str">
        <f>INDEX(Sheet1!A:D,MATCH(Count_table[[#This Row],[Make]],Sheet1!D:D,0),1)</f>
        <v>Piper</v>
      </c>
      <c r="G522" s="1" t="str">
        <f ca="1">IF(OR(Count_table[[#This Row],[STC Number]]&lt;&gt;OFFSET(Count_table[[#This Row],[STC Number]],-1,0),Count_table[[#This Row],[Fixed Make]]&lt;&gt;OFFSET(Count_table[[#This Row],[Fixed Make]],-1,0)),Count_table[[#This Row],[Fixed Make]],"")</f>
        <v/>
      </c>
      <c r="H522" s="1" t="str">
        <f ca="1">IF(LEN(Count_table[[#This Row],[First]])=0,OFFSET(Count_table[[#This Row],[Range]],-1,0),"E"&amp;ROW(Count_table[[#This Row],[First]])&amp;":E"&amp;COUNTIFS(Count_table[[#All],[STC Number]],Count_table[[#This Row],[STC Number]],Count_table[[#All],[Fixed Make]],Count_table[[#This Row],[First]])+ROW(Count_table[[#This Row],[First]])-1)</f>
        <v>E490:E561</v>
      </c>
      <c r="I522" s="1" t="str">
        <f ca="1">IF(LEN(Count_table[[#This Row],[First]])&lt;&gt;0,Count_table[[#This Row],[First]]&amp;": "&amp;_xlfn.TEXTJOIN(", ",TRUE,INDIRECT(Count_table[[#This Row],[Range]])),"")</f>
        <v/>
      </c>
      <c r="J5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3" spans="1:10" x14ac:dyDescent="0.25">
      <c r="A523" s="1" t="s">
        <v>20</v>
      </c>
      <c r="B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523" s="1" t="s">
        <v>931</v>
      </c>
      <c r="D523" s="1" t="str">
        <f>LEFT(Count_table[[#This Row],[Column1]],SEARCH("\",Count_table[[#This Row],[Column1]])-1)</f>
        <v>Piper Aircraft, Inc.</v>
      </c>
      <c r="E523" s="1" t="str">
        <f>RIGHT(Count_table[[#This Row],[Column1]],LEN(Count_table[[#This Row],[Column1]])-SEARCH("\",Count_table[[#This Row],[Column1]]))</f>
        <v>PA-28R-200</v>
      </c>
      <c r="F523" s="1" t="str">
        <f>INDEX(Sheet1!A:D,MATCH(Count_table[[#This Row],[Make]],Sheet1!D:D,0),1)</f>
        <v>Piper</v>
      </c>
      <c r="G523" s="1" t="str">
        <f ca="1">IF(OR(Count_table[[#This Row],[STC Number]]&lt;&gt;OFFSET(Count_table[[#This Row],[STC Number]],-1,0),Count_table[[#This Row],[Fixed Make]]&lt;&gt;OFFSET(Count_table[[#This Row],[Fixed Make]],-1,0)),Count_table[[#This Row],[Fixed Make]],"")</f>
        <v/>
      </c>
      <c r="H523" s="1" t="str">
        <f ca="1">IF(LEN(Count_table[[#This Row],[First]])=0,OFFSET(Count_table[[#This Row],[Range]],-1,0),"E"&amp;ROW(Count_table[[#This Row],[First]])&amp;":E"&amp;COUNTIFS(Count_table[[#All],[STC Number]],Count_table[[#This Row],[STC Number]],Count_table[[#All],[Fixed Make]],Count_table[[#This Row],[First]])+ROW(Count_table[[#This Row],[First]])-1)</f>
        <v>E490:E561</v>
      </c>
      <c r="I523" s="1" t="str">
        <f ca="1">IF(LEN(Count_table[[#This Row],[First]])&lt;&gt;0,Count_table[[#This Row],[First]]&amp;": "&amp;_xlfn.TEXTJOIN(", ",TRUE,INDIRECT(Count_table[[#This Row],[Range]])),"")</f>
        <v/>
      </c>
      <c r="J5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4" spans="1:10" x14ac:dyDescent="0.25">
      <c r="A524" s="1" t="s">
        <v>20</v>
      </c>
      <c r="B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524" s="1" t="s">
        <v>932</v>
      </c>
      <c r="D524" s="1" t="str">
        <f>LEFT(Count_table[[#This Row],[Column1]],SEARCH("\",Count_table[[#This Row],[Column1]])-1)</f>
        <v>Piper Aircraft, Inc.</v>
      </c>
      <c r="E524" s="1" t="str">
        <f>RIGHT(Count_table[[#This Row],[Column1]],LEN(Count_table[[#This Row],[Column1]])-SEARCH("\",Count_table[[#This Row],[Column1]]))</f>
        <v>PA-28R-201</v>
      </c>
      <c r="F524" s="1" t="str">
        <f>INDEX(Sheet1!A:D,MATCH(Count_table[[#This Row],[Make]],Sheet1!D:D,0),1)</f>
        <v>Piper</v>
      </c>
      <c r="G524" s="1" t="str">
        <f ca="1">IF(OR(Count_table[[#This Row],[STC Number]]&lt;&gt;OFFSET(Count_table[[#This Row],[STC Number]],-1,0),Count_table[[#This Row],[Fixed Make]]&lt;&gt;OFFSET(Count_table[[#This Row],[Fixed Make]],-1,0)),Count_table[[#This Row],[Fixed Make]],"")</f>
        <v/>
      </c>
      <c r="H524" s="1" t="str">
        <f ca="1">IF(LEN(Count_table[[#This Row],[First]])=0,OFFSET(Count_table[[#This Row],[Range]],-1,0),"E"&amp;ROW(Count_table[[#This Row],[First]])&amp;":E"&amp;COUNTIFS(Count_table[[#All],[STC Number]],Count_table[[#This Row],[STC Number]],Count_table[[#All],[Fixed Make]],Count_table[[#This Row],[First]])+ROW(Count_table[[#This Row],[First]])-1)</f>
        <v>E490:E561</v>
      </c>
      <c r="I524" s="1" t="str">
        <f ca="1">IF(LEN(Count_table[[#This Row],[First]])&lt;&gt;0,Count_table[[#This Row],[First]]&amp;": "&amp;_xlfn.TEXTJOIN(", ",TRUE,INDIRECT(Count_table[[#This Row],[Range]])),"")</f>
        <v/>
      </c>
      <c r="J5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5" spans="1:10" x14ac:dyDescent="0.25">
      <c r="A525" s="1" t="s">
        <v>20</v>
      </c>
      <c r="B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525" s="1" t="s">
        <v>933</v>
      </c>
      <c r="D525" s="1" t="str">
        <f>LEFT(Count_table[[#This Row],[Column1]],SEARCH("\",Count_table[[#This Row],[Column1]])-1)</f>
        <v>Piper Aircraft, Inc.</v>
      </c>
      <c r="E525" s="1" t="str">
        <f>RIGHT(Count_table[[#This Row],[Column1]],LEN(Count_table[[#This Row],[Column1]])-SEARCH("\",Count_table[[#This Row],[Column1]]))</f>
        <v>PA-28R-201T</v>
      </c>
      <c r="F525" s="1" t="str">
        <f>INDEX(Sheet1!A:D,MATCH(Count_table[[#This Row],[Make]],Sheet1!D:D,0),1)</f>
        <v>Piper</v>
      </c>
      <c r="G525" s="1" t="str">
        <f ca="1">IF(OR(Count_table[[#This Row],[STC Number]]&lt;&gt;OFFSET(Count_table[[#This Row],[STC Number]],-1,0),Count_table[[#This Row],[Fixed Make]]&lt;&gt;OFFSET(Count_table[[#This Row],[Fixed Make]],-1,0)),Count_table[[#This Row],[Fixed Make]],"")</f>
        <v/>
      </c>
      <c r="H525" s="1" t="str">
        <f ca="1">IF(LEN(Count_table[[#This Row],[First]])=0,OFFSET(Count_table[[#This Row],[Range]],-1,0),"E"&amp;ROW(Count_table[[#This Row],[First]])&amp;":E"&amp;COUNTIFS(Count_table[[#All],[STC Number]],Count_table[[#This Row],[STC Number]],Count_table[[#All],[Fixed Make]],Count_table[[#This Row],[First]])+ROW(Count_table[[#This Row],[First]])-1)</f>
        <v>E490:E561</v>
      </c>
      <c r="I525" s="1" t="str">
        <f ca="1">IF(LEN(Count_table[[#This Row],[First]])&lt;&gt;0,Count_table[[#This Row],[First]]&amp;": "&amp;_xlfn.TEXTJOIN(", ",TRUE,INDIRECT(Count_table[[#This Row],[Range]])),"")</f>
        <v/>
      </c>
      <c r="J5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6" spans="1:10" x14ac:dyDescent="0.25">
      <c r="A526" s="1" t="s">
        <v>20</v>
      </c>
      <c r="B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526" s="1" t="s">
        <v>934</v>
      </c>
      <c r="D526" s="1" t="str">
        <f>LEFT(Count_table[[#This Row],[Column1]],SEARCH("\",Count_table[[#This Row],[Column1]])-1)</f>
        <v>Piper Aircraft, Inc.</v>
      </c>
      <c r="E526" s="1" t="str">
        <f>RIGHT(Count_table[[#This Row],[Column1]],LEN(Count_table[[#This Row],[Column1]])-SEARCH("\",Count_table[[#This Row],[Column1]]))</f>
        <v>PA-28RT-201</v>
      </c>
      <c r="F526" s="1" t="str">
        <f>INDEX(Sheet1!A:D,MATCH(Count_table[[#This Row],[Make]],Sheet1!D:D,0),1)</f>
        <v>Piper</v>
      </c>
      <c r="G526" s="1" t="str">
        <f ca="1">IF(OR(Count_table[[#This Row],[STC Number]]&lt;&gt;OFFSET(Count_table[[#This Row],[STC Number]],-1,0),Count_table[[#This Row],[Fixed Make]]&lt;&gt;OFFSET(Count_table[[#This Row],[Fixed Make]],-1,0)),Count_table[[#This Row],[Fixed Make]],"")</f>
        <v/>
      </c>
      <c r="H526" s="1" t="str">
        <f ca="1">IF(LEN(Count_table[[#This Row],[First]])=0,OFFSET(Count_table[[#This Row],[Range]],-1,0),"E"&amp;ROW(Count_table[[#This Row],[First]])&amp;":E"&amp;COUNTIFS(Count_table[[#All],[STC Number]],Count_table[[#This Row],[STC Number]],Count_table[[#All],[Fixed Make]],Count_table[[#This Row],[First]])+ROW(Count_table[[#This Row],[First]])-1)</f>
        <v>E490:E561</v>
      </c>
      <c r="I526" s="1" t="str">
        <f ca="1">IF(LEN(Count_table[[#This Row],[First]])&lt;&gt;0,Count_table[[#This Row],[First]]&amp;": "&amp;_xlfn.TEXTJOIN(", ",TRUE,INDIRECT(Count_table[[#This Row],[Range]])),"")</f>
        <v/>
      </c>
      <c r="J5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7" spans="1:10" x14ac:dyDescent="0.25">
      <c r="A527" s="1" t="s">
        <v>20</v>
      </c>
      <c r="B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527" s="1" t="s">
        <v>935</v>
      </c>
      <c r="D527" s="1" t="str">
        <f>LEFT(Count_table[[#This Row],[Column1]],SEARCH("\",Count_table[[#This Row],[Column1]])-1)</f>
        <v>Piper Aircraft, Inc.</v>
      </c>
      <c r="E527" s="1" t="str">
        <f>RIGHT(Count_table[[#This Row],[Column1]],LEN(Count_table[[#This Row],[Column1]])-SEARCH("\",Count_table[[#This Row],[Column1]]))</f>
        <v>PA-28RT-201T</v>
      </c>
      <c r="F527" s="1" t="str">
        <f>INDEX(Sheet1!A:D,MATCH(Count_table[[#This Row],[Make]],Sheet1!D:D,0),1)</f>
        <v>Piper</v>
      </c>
      <c r="G527" s="1" t="str">
        <f ca="1">IF(OR(Count_table[[#This Row],[STC Number]]&lt;&gt;OFFSET(Count_table[[#This Row],[STC Number]],-1,0),Count_table[[#This Row],[Fixed Make]]&lt;&gt;OFFSET(Count_table[[#This Row],[Fixed Make]],-1,0)),Count_table[[#This Row],[Fixed Make]],"")</f>
        <v/>
      </c>
      <c r="H527" s="1" t="str">
        <f ca="1">IF(LEN(Count_table[[#This Row],[First]])=0,OFFSET(Count_table[[#This Row],[Range]],-1,0),"E"&amp;ROW(Count_table[[#This Row],[First]])&amp;":E"&amp;COUNTIFS(Count_table[[#All],[STC Number]],Count_table[[#This Row],[STC Number]],Count_table[[#All],[Fixed Make]],Count_table[[#This Row],[First]])+ROW(Count_table[[#This Row],[First]])-1)</f>
        <v>E490:E561</v>
      </c>
      <c r="I527" s="1" t="str">
        <f ca="1">IF(LEN(Count_table[[#This Row],[First]])&lt;&gt;0,Count_table[[#This Row],[First]]&amp;": "&amp;_xlfn.TEXTJOIN(", ",TRUE,INDIRECT(Count_table[[#This Row],[Range]])),"")</f>
        <v/>
      </c>
      <c r="J5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8" spans="1:10" x14ac:dyDescent="0.25">
      <c r="A528" s="1" t="s">
        <v>20</v>
      </c>
      <c r="B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528" s="1" t="s">
        <v>936</v>
      </c>
      <c r="D528" s="1" t="str">
        <f>LEFT(Count_table[[#This Row],[Column1]],SEARCH("\",Count_table[[#This Row],[Column1]])-1)</f>
        <v>Piper Aircraft, Inc.</v>
      </c>
      <c r="E528" s="1" t="str">
        <f>RIGHT(Count_table[[#This Row],[Column1]],LEN(Count_table[[#This Row],[Column1]])-SEARCH("\",Count_table[[#This Row],[Column1]]))</f>
        <v>PA-28S-160</v>
      </c>
      <c r="F528" s="1" t="str">
        <f>INDEX(Sheet1!A:D,MATCH(Count_table[[#This Row],[Make]],Sheet1!D:D,0),1)</f>
        <v>Piper</v>
      </c>
      <c r="G528" s="1" t="str">
        <f ca="1">IF(OR(Count_table[[#This Row],[STC Number]]&lt;&gt;OFFSET(Count_table[[#This Row],[STC Number]],-1,0),Count_table[[#This Row],[Fixed Make]]&lt;&gt;OFFSET(Count_table[[#This Row],[Fixed Make]],-1,0)),Count_table[[#This Row],[Fixed Make]],"")</f>
        <v/>
      </c>
      <c r="H528" s="1" t="str">
        <f ca="1">IF(LEN(Count_table[[#This Row],[First]])=0,OFFSET(Count_table[[#This Row],[Range]],-1,0),"E"&amp;ROW(Count_table[[#This Row],[First]])&amp;":E"&amp;COUNTIFS(Count_table[[#All],[STC Number]],Count_table[[#This Row],[STC Number]],Count_table[[#All],[Fixed Make]],Count_table[[#This Row],[First]])+ROW(Count_table[[#This Row],[First]])-1)</f>
        <v>E490:E561</v>
      </c>
      <c r="I528" s="1" t="str">
        <f ca="1">IF(LEN(Count_table[[#This Row],[First]])&lt;&gt;0,Count_table[[#This Row],[First]]&amp;": "&amp;_xlfn.TEXTJOIN(", ",TRUE,INDIRECT(Count_table[[#This Row],[Range]])),"")</f>
        <v/>
      </c>
      <c r="J5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29" spans="1:10" x14ac:dyDescent="0.25">
      <c r="A529" s="1" t="s">
        <v>20</v>
      </c>
      <c r="B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529" s="1" t="s">
        <v>937</v>
      </c>
      <c r="D529" s="1" t="str">
        <f>LEFT(Count_table[[#This Row],[Column1]],SEARCH("\",Count_table[[#This Row],[Column1]])-1)</f>
        <v>Piper Aircraft, Inc.</v>
      </c>
      <c r="E529" s="1" t="str">
        <f>RIGHT(Count_table[[#This Row],[Column1]],LEN(Count_table[[#This Row],[Column1]])-SEARCH("\",Count_table[[#This Row],[Column1]]))</f>
        <v>PA-28S-180</v>
      </c>
      <c r="F529" s="1" t="str">
        <f>INDEX(Sheet1!A:D,MATCH(Count_table[[#This Row],[Make]],Sheet1!D:D,0),1)</f>
        <v>Piper</v>
      </c>
      <c r="G529" s="1" t="str">
        <f ca="1">IF(OR(Count_table[[#This Row],[STC Number]]&lt;&gt;OFFSET(Count_table[[#This Row],[STC Number]],-1,0),Count_table[[#This Row],[Fixed Make]]&lt;&gt;OFFSET(Count_table[[#This Row],[Fixed Make]],-1,0)),Count_table[[#This Row],[Fixed Make]],"")</f>
        <v/>
      </c>
      <c r="H529" s="1" t="str">
        <f ca="1">IF(LEN(Count_table[[#This Row],[First]])=0,OFFSET(Count_table[[#This Row],[Range]],-1,0),"E"&amp;ROW(Count_table[[#This Row],[First]])&amp;":E"&amp;COUNTIFS(Count_table[[#All],[STC Number]],Count_table[[#This Row],[STC Number]],Count_table[[#All],[Fixed Make]],Count_table[[#This Row],[First]])+ROW(Count_table[[#This Row],[First]])-1)</f>
        <v>E490:E561</v>
      </c>
      <c r="I529" s="1" t="str">
        <f ca="1">IF(LEN(Count_table[[#This Row],[First]])&lt;&gt;0,Count_table[[#This Row],[First]]&amp;": "&amp;_xlfn.TEXTJOIN(", ",TRUE,INDIRECT(Count_table[[#This Row],[Range]])),"")</f>
        <v/>
      </c>
      <c r="J5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0" spans="1:10" x14ac:dyDescent="0.25">
      <c r="A530" s="1" t="s">
        <v>20</v>
      </c>
      <c r="B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530" s="1" t="s">
        <v>938</v>
      </c>
      <c r="D530" s="1" t="str">
        <f>LEFT(Count_table[[#This Row],[Column1]],SEARCH("\",Count_table[[#This Row],[Column1]])-1)</f>
        <v>Piper Aircraft, Inc.</v>
      </c>
      <c r="E530" s="1" t="str">
        <f>RIGHT(Count_table[[#This Row],[Column1]],LEN(Count_table[[#This Row],[Column1]])-SEARCH("\",Count_table[[#This Row],[Column1]]))</f>
        <v>PA-30</v>
      </c>
      <c r="F530" s="1" t="str">
        <f>INDEX(Sheet1!A:D,MATCH(Count_table[[#This Row],[Make]],Sheet1!D:D,0),1)</f>
        <v>Piper</v>
      </c>
      <c r="G530" s="1" t="str">
        <f ca="1">IF(OR(Count_table[[#This Row],[STC Number]]&lt;&gt;OFFSET(Count_table[[#This Row],[STC Number]],-1,0),Count_table[[#This Row],[Fixed Make]]&lt;&gt;OFFSET(Count_table[[#This Row],[Fixed Make]],-1,0)),Count_table[[#This Row],[Fixed Make]],"")</f>
        <v/>
      </c>
      <c r="H530" s="1" t="str">
        <f ca="1">IF(LEN(Count_table[[#This Row],[First]])=0,OFFSET(Count_table[[#This Row],[Range]],-1,0),"E"&amp;ROW(Count_table[[#This Row],[First]])&amp;":E"&amp;COUNTIFS(Count_table[[#All],[STC Number]],Count_table[[#This Row],[STC Number]],Count_table[[#All],[Fixed Make]],Count_table[[#This Row],[First]])+ROW(Count_table[[#This Row],[First]])-1)</f>
        <v>E490:E561</v>
      </c>
      <c r="I530" s="1" t="str">
        <f ca="1">IF(LEN(Count_table[[#This Row],[First]])&lt;&gt;0,Count_table[[#This Row],[First]]&amp;": "&amp;_xlfn.TEXTJOIN(", ",TRUE,INDIRECT(Count_table[[#This Row],[Range]])),"")</f>
        <v/>
      </c>
      <c r="J5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1" spans="1:10" x14ac:dyDescent="0.25">
      <c r="A531" s="1" t="s">
        <v>20</v>
      </c>
      <c r="B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531" s="1" t="s">
        <v>939</v>
      </c>
      <c r="D531" s="1" t="str">
        <f>LEFT(Count_table[[#This Row],[Column1]],SEARCH("\",Count_table[[#This Row],[Column1]])-1)</f>
        <v>Piper Aircraft, Inc.</v>
      </c>
      <c r="E531" s="1" t="str">
        <f>RIGHT(Count_table[[#This Row],[Column1]],LEN(Count_table[[#This Row],[Column1]])-SEARCH("\",Count_table[[#This Row],[Column1]]))</f>
        <v>PA-31-300</v>
      </c>
      <c r="F531" s="1" t="str">
        <f>INDEX(Sheet1!A:D,MATCH(Count_table[[#This Row],[Make]],Sheet1!D:D,0),1)</f>
        <v>Piper</v>
      </c>
      <c r="G531" s="1" t="str">
        <f ca="1">IF(OR(Count_table[[#This Row],[STC Number]]&lt;&gt;OFFSET(Count_table[[#This Row],[STC Number]],-1,0),Count_table[[#This Row],[Fixed Make]]&lt;&gt;OFFSET(Count_table[[#This Row],[Fixed Make]],-1,0)),Count_table[[#This Row],[Fixed Make]],"")</f>
        <v/>
      </c>
      <c r="H531" s="1" t="str">
        <f ca="1">IF(LEN(Count_table[[#This Row],[First]])=0,OFFSET(Count_table[[#This Row],[Range]],-1,0),"E"&amp;ROW(Count_table[[#This Row],[First]])&amp;":E"&amp;COUNTIFS(Count_table[[#All],[STC Number]],Count_table[[#This Row],[STC Number]],Count_table[[#All],[Fixed Make]],Count_table[[#This Row],[First]])+ROW(Count_table[[#This Row],[First]])-1)</f>
        <v>E490:E561</v>
      </c>
      <c r="I531" s="1" t="str">
        <f ca="1">IF(LEN(Count_table[[#This Row],[First]])&lt;&gt;0,Count_table[[#This Row],[First]]&amp;": "&amp;_xlfn.TEXTJOIN(", ",TRUE,INDIRECT(Count_table[[#This Row],[Range]])),"")</f>
        <v/>
      </c>
      <c r="J5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2" spans="1:10" x14ac:dyDescent="0.25">
      <c r="A532" s="1" t="s">
        <v>20</v>
      </c>
      <c r="B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532" s="1" t="s">
        <v>940</v>
      </c>
      <c r="D532" s="1" t="str">
        <f>LEFT(Count_table[[#This Row],[Column1]],SEARCH("\",Count_table[[#This Row],[Column1]])-1)</f>
        <v>Piper Aircraft, Inc.</v>
      </c>
      <c r="E532" s="1" t="str">
        <f>RIGHT(Count_table[[#This Row],[Column1]],LEN(Count_table[[#This Row],[Column1]])-SEARCH("\",Count_table[[#This Row],[Column1]]))</f>
        <v>PA-31-325</v>
      </c>
      <c r="F532" s="1" t="str">
        <f>INDEX(Sheet1!A:D,MATCH(Count_table[[#This Row],[Make]],Sheet1!D:D,0),1)</f>
        <v>Piper</v>
      </c>
      <c r="G532" s="1" t="str">
        <f ca="1">IF(OR(Count_table[[#This Row],[STC Number]]&lt;&gt;OFFSET(Count_table[[#This Row],[STC Number]],-1,0),Count_table[[#This Row],[Fixed Make]]&lt;&gt;OFFSET(Count_table[[#This Row],[Fixed Make]],-1,0)),Count_table[[#This Row],[Fixed Make]],"")</f>
        <v/>
      </c>
      <c r="H532" s="1" t="str">
        <f ca="1">IF(LEN(Count_table[[#This Row],[First]])=0,OFFSET(Count_table[[#This Row],[Range]],-1,0),"E"&amp;ROW(Count_table[[#This Row],[First]])&amp;":E"&amp;COUNTIFS(Count_table[[#All],[STC Number]],Count_table[[#This Row],[STC Number]],Count_table[[#All],[Fixed Make]],Count_table[[#This Row],[First]])+ROW(Count_table[[#This Row],[First]])-1)</f>
        <v>E490:E561</v>
      </c>
      <c r="I532" s="1" t="str">
        <f ca="1">IF(LEN(Count_table[[#This Row],[First]])&lt;&gt;0,Count_table[[#This Row],[First]]&amp;": "&amp;_xlfn.TEXTJOIN(", ",TRUE,INDIRECT(Count_table[[#This Row],[Range]])),"")</f>
        <v/>
      </c>
      <c r="J5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3" spans="1:10" x14ac:dyDescent="0.25">
      <c r="A533" s="1" t="s">
        <v>20</v>
      </c>
      <c r="B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533" s="1" t="s">
        <v>941</v>
      </c>
      <c r="D533" s="1" t="str">
        <f>LEFT(Count_table[[#This Row],[Column1]],SEARCH("\",Count_table[[#This Row],[Column1]])-1)</f>
        <v>Piper Aircraft, Inc.</v>
      </c>
      <c r="E533" s="1" t="str">
        <f>RIGHT(Count_table[[#This Row],[Column1]],LEN(Count_table[[#This Row],[Column1]])-SEARCH("\",Count_table[[#This Row],[Column1]]))</f>
        <v>PA-31-350</v>
      </c>
      <c r="F533" s="1" t="str">
        <f>INDEX(Sheet1!A:D,MATCH(Count_table[[#This Row],[Make]],Sheet1!D:D,0),1)</f>
        <v>Piper</v>
      </c>
      <c r="G533" s="1" t="str">
        <f ca="1">IF(OR(Count_table[[#This Row],[STC Number]]&lt;&gt;OFFSET(Count_table[[#This Row],[STC Number]],-1,0),Count_table[[#This Row],[Fixed Make]]&lt;&gt;OFFSET(Count_table[[#This Row],[Fixed Make]],-1,0)),Count_table[[#This Row],[Fixed Make]],"")</f>
        <v/>
      </c>
      <c r="H533" s="1" t="str">
        <f ca="1">IF(LEN(Count_table[[#This Row],[First]])=0,OFFSET(Count_table[[#This Row],[Range]],-1,0),"E"&amp;ROW(Count_table[[#This Row],[First]])&amp;":E"&amp;COUNTIFS(Count_table[[#All],[STC Number]],Count_table[[#This Row],[STC Number]],Count_table[[#All],[Fixed Make]],Count_table[[#This Row],[First]])+ROW(Count_table[[#This Row],[First]])-1)</f>
        <v>E490:E561</v>
      </c>
      <c r="I533" s="1" t="str">
        <f ca="1">IF(LEN(Count_table[[#This Row],[First]])&lt;&gt;0,Count_table[[#This Row],[First]]&amp;": "&amp;_xlfn.TEXTJOIN(", ",TRUE,INDIRECT(Count_table[[#This Row],[Range]])),"")</f>
        <v/>
      </c>
      <c r="J5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4" spans="1:10" x14ac:dyDescent="0.25">
      <c r="A534" s="1" t="s">
        <v>20</v>
      </c>
      <c r="B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534" s="1" t="s">
        <v>942</v>
      </c>
      <c r="D534" s="1" t="str">
        <f>LEFT(Count_table[[#This Row],[Column1]],SEARCH("\",Count_table[[#This Row],[Column1]])-1)</f>
        <v>Piper Aircraft, Inc.</v>
      </c>
      <c r="E534" s="1" t="str">
        <f>RIGHT(Count_table[[#This Row],[Column1]],LEN(Count_table[[#This Row],[Column1]])-SEARCH("\",Count_table[[#This Row],[Column1]]))</f>
        <v>PA-31</v>
      </c>
      <c r="F534" s="1" t="str">
        <f>INDEX(Sheet1!A:D,MATCH(Count_table[[#This Row],[Make]],Sheet1!D:D,0),1)</f>
        <v>Piper</v>
      </c>
      <c r="G534" s="1" t="str">
        <f ca="1">IF(OR(Count_table[[#This Row],[STC Number]]&lt;&gt;OFFSET(Count_table[[#This Row],[STC Number]],-1,0),Count_table[[#This Row],[Fixed Make]]&lt;&gt;OFFSET(Count_table[[#This Row],[Fixed Make]],-1,0)),Count_table[[#This Row],[Fixed Make]],"")</f>
        <v/>
      </c>
      <c r="H534" s="1" t="str">
        <f ca="1">IF(LEN(Count_table[[#This Row],[First]])=0,OFFSET(Count_table[[#This Row],[Range]],-1,0),"E"&amp;ROW(Count_table[[#This Row],[First]])&amp;":E"&amp;COUNTIFS(Count_table[[#All],[STC Number]],Count_table[[#This Row],[STC Number]],Count_table[[#All],[Fixed Make]],Count_table[[#This Row],[First]])+ROW(Count_table[[#This Row],[First]])-1)</f>
        <v>E490:E561</v>
      </c>
      <c r="I534" s="1" t="str">
        <f ca="1">IF(LEN(Count_table[[#This Row],[First]])&lt;&gt;0,Count_table[[#This Row],[First]]&amp;": "&amp;_xlfn.TEXTJOIN(", ",TRUE,INDIRECT(Count_table[[#This Row],[Range]])),"")</f>
        <v/>
      </c>
      <c r="J5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5" spans="1:10" x14ac:dyDescent="0.25">
      <c r="A535" s="1" t="s">
        <v>20</v>
      </c>
      <c r="B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535" s="1" t="s">
        <v>943</v>
      </c>
      <c r="D535" s="1" t="str">
        <f>LEFT(Count_table[[#This Row],[Column1]],SEARCH("\",Count_table[[#This Row],[Column1]])-1)</f>
        <v>Piper Aircraft, Inc.</v>
      </c>
      <c r="E535" s="1" t="str">
        <f>RIGHT(Count_table[[#This Row],[Column1]],LEN(Count_table[[#This Row],[Column1]])-SEARCH("\",Count_table[[#This Row],[Column1]]))</f>
        <v>PA-31P-350</v>
      </c>
      <c r="F535" s="1" t="str">
        <f>INDEX(Sheet1!A:D,MATCH(Count_table[[#This Row],[Make]],Sheet1!D:D,0),1)</f>
        <v>Piper</v>
      </c>
      <c r="G535" s="1" t="str">
        <f ca="1">IF(OR(Count_table[[#This Row],[STC Number]]&lt;&gt;OFFSET(Count_table[[#This Row],[STC Number]],-1,0),Count_table[[#This Row],[Fixed Make]]&lt;&gt;OFFSET(Count_table[[#This Row],[Fixed Make]],-1,0)),Count_table[[#This Row],[Fixed Make]],"")</f>
        <v/>
      </c>
      <c r="H535" s="1" t="str">
        <f ca="1">IF(LEN(Count_table[[#This Row],[First]])=0,OFFSET(Count_table[[#This Row],[Range]],-1,0),"E"&amp;ROW(Count_table[[#This Row],[First]])&amp;":E"&amp;COUNTIFS(Count_table[[#All],[STC Number]],Count_table[[#This Row],[STC Number]],Count_table[[#All],[Fixed Make]],Count_table[[#This Row],[First]])+ROW(Count_table[[#This Row],[First]])-1)</f>
        <v>E490:E561</v>
      </c>
      <c r="I535" s="1" t="str">
        <f ca="1">IF(LEN(Count_table[[#This Row],[First]])&lt;&gt;0,Count_table[[#This Row],[First]]&amp;": "&amp;_xlfn.TEXTJOIN(", ",TRUE,INDIRECT(Count_table[[#This Row],[Range]])),"")</f>
        <v/>
      </c>
      <c r="J5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6" spans="1:10" x14ac:dyDescent="0.25">
      <c r="A536" s="1" t="s">
        <v>20</v>
      </c>
      <c r="B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536" s="1" t="s">
        <v>944</v>
      </c>
      <c r="D536" s="1" t="str">
        <f>LEFT(Count_table[[#This Row],[Column1]],SEARCH("\",Count_table[[#This Row],[Column1]])-1)</f>
        <v>Piper Aircraft, Inc.</v>
      </c>
      <c r="E536" s="1" t="str">
        <f>RIGHT(Count_table[[#This Row],[Column1]],LEN(Count_table[[#This Row],[Column1]])-SEARCH("\",Count_table[[#This Row],[Column1]]))</f>
        <v>PA-31P</v>
      </c>
      <c r="F536" s="1" t="str">
        <f>INDEX(Sheet1!A:D,MATCH(Count_table[[#This Row],[Make]],Sheet1!D:D,0),1)</f>
        <v>Piper</v>
      </c>
      <c r="G536" s="1" t="str">
        <f ca="1">IF(OR(Count_table[[#This Row],[STC Number]]&lt;&gt;OFFSET(Count_table[[#This Row],[STC Number]],-1,0),Count_table[[#This Row],[Fixed Make]]&lt;&gt;OFFSET(Count_table[[#This Row],[Fixed Make]],-1,0)),Count_table[[#This Row],[Fixed Make]],"")</f>
        <v/>
      </c>
      <c r="H536" s="1" t="str">
        <f ca="1">IF(LEN(Count_table[[#This Row],[First]])=0,OFFSET(Count_table[[#This Row],[Range]],-1,0),"E"&amp;ROW(Count_table[[#This Row],[First]])&amp;":E"&amp;COUNTIFS(Count_table[[#All],[STC Number]],Count_table[[#This Row],[STC Number]],Count_table[[#All],[Fixed Make]],Count_table[[#This Row],[First]])+ROW(Count_table[[#This Row],[First]])-1)</f>
        <v>E490:E561</v>
      </c>
      <c r="I536" s="1" t="str">
        <f ca="1">IF(LEN(Count_table[[#This Row],[First]])&lt;&gt;0,Count_table[[#This Row],[First]]&amp;": "&amp;_xlfn.TEXTJOIN(", ",TRUE,INDIRECT(Count_table[[#This Row],[Range]])),"")</f>
        <v/>
      </c>
      <c r="J5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7" spans="1:10" x14ac:dyDescent="0.25">
      <c r="A537" s="1" t="s">
        <v>20</v>
      </c>
      <c r="B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537" s="1" t="s">
        <v>945</v>
      </c>
      <c r="D537" s="1" t="str">
        <f>LEFT(Count_table[[#This Row],[Column1]],SEARCH("\",Count_table[[#This Row],[Column1]])-1)</f>
        <v>Piper Aircraft, Inc.</v>
      </c>
      <c r="E537" s="1" t="str">
        <f>RIGHT(Count_table[[#This Row],[Column1]],LEN(Count_table[[#This Row],[Column1]])-SEARCH("\",Count_table[[#This Row],[Column1]]))</f>
        <v>PA-32-260</v>
      </c>
      <c r="F537" s="1" t="str">
        <f>INDEX(Sheet1!A:D,MATCH(Count_table[[#This Row],[Make]],Sheet1!D:D,0),1)</f>
        <v>Piper</v>
      </c>
      <c r="G537" s="1" t="str">
        <f ca="1">IF(OR(Count_table[[#This Row],[STC Number]]&lt;&gt;OFFSET(Count_table[[#This Row],[STC Number]],-1,0),Count_table[[#This Row],[Fixed Make]]&lt;&gt;OFFSET(Count_table[[#This Row],[Fixed Make]],-1,0)),Count_table[[#This Row],[Fixed Make]],"")</f>
        <v/>
      </c>
      <c r="H537" s="1" t="str">
        <f ca="1">IF(LEN(Count_table[[#This Row],[First]])=0,OFFSET(Count_table[[#This Row],[Range]],-1,0),"E"&amp;ROW(Count_table[[#This Row],[First]])&amp;":E"&amp;COUNTIFS(Count_table[[#All],[STC Number]],Count_table[[#This Row],[STC Number]],Count_table[[#All],[Fixed Make]],Count_table[[#This Row],[First]])+ROW(Count_table[[#This Row],[First]])-1)</f>
        <v>E490:E561</v>
      </c>
      <c r="I537" s="1" t="str">
        <f ca="1">IF(LEN(Count_table[[#This Row],[First]])&lt;&gt;0,Count_table[[#This Row],[First]]&amp;": "&amp;_xlfn.TEXTJOIN(", ",TRUE,INDIRECT(Count_table[[#This Row],[Range]])),"")</f>
        <v/>
      </c>
      <c r="J5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8" spans="1:10" x14ac:dyDescent="0.25">
      <c r="A538" s="1" t="s">
        <v>20</v>
      </c>
      <c r="B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538" s="1" t="s">
        <v>946</v>
      </c>
      <c r="D538" s="1" t="str">
        <f>LEFT(Count_table[[#This Row],[Column1]],SEARCH("\",Count_table[[#This Row],[Column1]])-1)</f>
        <v>Piper Aircraft, Inc.</v>
      </c>
      <c r="E538" s="1" t="str">
        <f>RIGHT(Count_table[[#This Row],[Column1]],LEN(Count_table[[#This Row],[Column1]])-SEARCH("\",Count_table[[#This Row],[Column1]]))</f>
        <v>PA-32-300</v>
      </c>
      <c r="F538" s="1" t="str">
        <f>INDEX(Sheet1!A:D,MATCH(Count_table[[#This Row],[Make]],Sheet1!D:D,0),1)</f>
        <v>Piper</v>
      </c>
      <c r="G538" s="1" t="str">
        <f ca="1">IF(OR(Count_table[[#This Row],[STC Number]]&lt;&gt;OFFSET(Count_table[[#This Row],[STC Number]],-1,0),Count_table[[#This Row],[Fixed Make]]&lt;&gt;OFFSET(Count_table[[#This Row],[Fixed Make]],-1,0)),Count_table[[#This Row],[Fixed Make]],"")</f>
        <v/>
      </c>
      <c r="H538" s="1" t="str">
        <f ca="1">IF(LEN(Count_table[[#This Row],[First]])=0,OFFSET(Count_table[[#This Row],[Range]],-1,0),"E"&amp;ROW(Count_table[[#This Row],[First]])&amp;":E"&amp;COUNTIFS(Count_table[[#All],[STC Number]],Count_table[[#This Row],[STC Number]],Count_table[[#All],[Fixed Make]],Count_table[[#This Row],[First]])+ROW(Count_table[[#This Row],[First]])-1)</f>
        <v>E490:E561</v>
      </c>
      <c r="I538" s="1" t="str">
        <f ca="1">IF(LEN(Count_table[[#This Row],[First]])&lt;&gt;0,Count_table[[#This Row],[First]]&amp;": "&amp;_xlfn.TEXTJOIN(", ",TRUE,INDIRECT(Count_table[[#This Row],[Range]])),"")</f>
        <v/>
      </c>
      <c r="J5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39" spans="1:10" x14ac:dyDescent="0.25">
      <c r="A539" s="1" t="s">
        <v>20</v>
      </c>
      <c r="B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539" s="1" t="s">
        <v>947</v>
      </c>
      <c r="D539" s="1" t="str">
        <f>LEFT(Count_table[[#This Row],[Column1]],SEARCH("\",Count_table[[#This Row],[Column1]])-1)</f>
        <v>Piper Aircraft, Inc.</v>
      </c>
      <c r="E539" s="1" t="str">
        <f>RIGHT(Count_table[[#This Row],[Column1]],LEN(Count_table[[#This Row],[Column1]])-SEARCH("\",Count_table[[#This Row],[Column1]]))</f>
        <v>PA-32-301</v>
      </c>
      <c r="F539" s="1" t="str">
        <f>INDEX(Sheet1!A:D,MATCH(Count_table[[#This Row],[Make]],Sheet1!D:D,0),1)</f>
        <v>Piper</v>
      </c>
      <c r="G539" s="1" t="str">
        <f ca="1">IF(OR(Count_table[[#This Row],[STC Number]]&lt;&gt;OFFSET(Count_table[[#This Row],[STC Number]],-1,0),Count_table[[#This Row],[Fixed Make]]&lt;&gt;OFFSET(Count_table[[#This Row],[Fixed Make]],-1,0)),Count_table[[#This Row],[Fixed Make]],"")</f>
        <v/>
      </c>
      <c r="H539" s="1" t="str">
        <f ca="1">IF(LEN(Count_table[[#This Row],[First]])=0,OFFSET(Count_table[[#This Row],[Range]],-1,0),"E"&amp;ROW(Count_table[[#This Row],[First]])&amp;":E"&amp;COUNTIFS(Count_table[[#All],[STC Number]],Count_table[[#This Row],[STC Number]],Count_table[[#All],[Fixed Make]],Count_table[[#This Row],[First]])+ROW(Count_table[[#This Row],[First]])-1)</f>
        <v>E490:E561</v>
      </c>
      <c r="I539" s="1" t="str">
        <f ca="1">IF(LEN(Count_table[[#This Row],[First]])&lt;&gt;0,Count_table[[#This Row],[First]]&amp;": "&amp;_xlfn.TEXTJOIN(", ",TRUE,INDIRECT(Count_table[[#This Row],[Range]])),"")</f>
        <v/>
      </c>
      <c r="J5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0" spans="1:10" x14ac:dyDescent="0.25">
      <c r="A540" s="1" t="s">
        <v>20</v>
      </c>
      <c r="B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540" s="1" t="s">
        <v>948</v>
      </c>
      <c r="D540" s="1" t="str">
        <f>LEFT(Count_table[[#This Row],[Column1]],SEARCH("\",Count_table[[#This Row],[Column1]])-1)</f>
        <v>Piper Aircraft, Inc.</v>
      </c>
      <c r="E540" s="1" t="str">
        <f>RIGHT(Count_table[[#This Row],[Column1]],LEN(Count_table[[#This Row],[Column1]])-SEARCH("\",Count_table[[#This Row],[Column1]]))</f>
        <v>PA-32-301FT</v>
      </c>
      <c r="F540" s="1" t="str">
        <f>INDEX(Sheet1!A:D,MATCH(Count_table[[#This Row],[Make]],Sheet1!D:D,0),1)</f>
        <v>Piper</v>
      </c>
      <c r="G540" s="1" t="str">
        <f ca="1">IF(OR(Count_table[[#This Row],[STC Number]]&lt;&gt;OFFSET(Count_table[[#This Row],[STC Number]],-1,0),Count_table[[#This Row],[Fixed Make]]&lt;&gt;OFFSET(Count_table[[#This Row],[Fixed Make]],-1,0)),Count_table[[#This Row],[Fixed Make]],"")</f>
        <v/>
      </c>
      <c r="H540" s="1" t="str">
        <f ca="1">IF(LEN(Count_table[[#This Row],[First]])=0,OFFSET(Count_table[[#This Row],[Range]],-1,0),"E"&amp;ROW(Count_table[[#This Row],[First]])&amp;":E"&amp;COUNTIFS(Count_table[[#All],[STC Number]],Count_table[[#This Row],[STC Number]],Count_table[[#All],[Fixed Make]],Count_table[[#This Row],[First]])+ROW(Count_table[[#This Row],[First]])-1)</f>
        <v>E490:E561</v>
      </c>
      <c r="I540" s="1" t="str">
        <f ca="1">IF(LEN(Count_table[[#This Row],[First]])&lt;&gt;0,Count_table[[#This Row],[First]]&amp;": "&amp;_xlfn.TEXTJOIN(", ",TRUE,INDIRECT(Count_table[[#This Row],[Range]])),"")</f>
        <v/>
      </c>
      <c r="J5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1" spans="1:10" x14ac:dyDescent="0.25">
      <c r="A541" s="1" t="s">
        <v>20</v>
      </c>
      <c r="B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541" s="1" t="s">
        <v>949</v>
      </c>
      <c r="D541" s="1" t="str">
        <f>LEFT(Count_table[[#This Row],[Column1]],SEARCH("\",Count_table[[#This Row],[Column1]])-1)</f>
        <v>Piper Aircraft, Inc.</v>
      </c>
      <c r="E541" s="1" t="str">
        <f>RIGHT(Count_table[[#This Row],[Column1]],LEN(Count_table[[#This Row],[Column1]])-SEARCH("\",Count_table[[#This Row],[Column1]]))</f>
        <v>PA-32-301T</v>
      </c>
      <c r="F541" s="1" t="str">
        <f>INDEX(Sheet1!A:D,MATCH(Count_table[[#This Row],[Make]],Sheet1!D:D,0),1)</f>
        <v>Piper</v>
      </c>
      <c r="G541" s="1" t="str">
        <f ca="1">IF(OR(Count_table[[#This Row],[STC Number]]&lt;&gt;OFFSET(Count_table[[#This Row],[STC Number]],-1,0),Count_table[[#This Row],[Fixed Make]]&lt;&gt;OFFSET(Count_table[[#This Row],[Fixed Make]],-1,0)),Count_table[[#This Row],[Fixed Make]],"")</f>
        <v/>
      </c>
      <c r="H541" s="1" t="str">
        <f ca="1">IF(LEN(Count_table[[#This Row],[First]])=0,OFFSET(Count_table[[#This Row],[Range]],-1,0),"E"&amp;ROW(Count_table[[#This Row],[First]])&amp;":E"&amp;COUNTIFS(Count_table[[#All],[STC Number]],Count_table[[#This Row],[STC Number]],Count_table[[#All],[Fixed Make]],Count_table[[#This Row],[First]])+ROW(Count_table[[#This Row],[First]])-1)</f>
        <v>E490:E561</v>
      </c>
      <c r="I541" s="1" t="str">
        <f ca="1">IF(LEN(Count_table[[#This Row],[First]])&lt;&gt;0,Count_table[[#This Row],[First]]&amp;": "&amp;_xlfn.TEXTJOIN(", ",TRUE,INDIRECT(Count_table[[#This Row],[Range]])),"")</f>
        <v/>
      </c>
      <c r="J5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2" spans="1:10" x14ac:dyDescent="0.25">
      <c r="A542" s="1" t="s">
        <v>20</v>
      </c>
      <c r="B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542" s="1" t="s">
        <v>950</v>
      </c>
      <c r="D542" s="1" t="str">
        <f>LEFT(Count_table[[#This Row],[Column1]],SEARCH("\",Count_table[[#This Row],[Column1]])-1)</f>
        <v>Piper Aircraft, Inc.</v>
      </c>
      <c r="E542" s="1" t="str">
        <f>RIGHT(Count_table[[#This Row],[Column1]],LEN(Count_table[[#This Row],[Column1]])-SEARCH("\",Count_table[[#This Row],[Column1]]))</f>
        <v>PA-32-301XTC</v>
      </c>
      <c r="F542" s="1" t="str">
        <f>INDEX(Sheet1!A:D,MATCH(Count_table[[#This Row],[Make]],Sheet1!D:D,0),1)</f>
        <v>Piper</v>
      </c>
      <c r="G542" s="1" t="str">
        <f ca="1">IF(OR(Count_table[[#This Row],[STC Number]]&lt;&gt;OFFSET(Count_table[[#This Row],[STC Number]],-1,0),Count_table[[#This Row],[Fixed Make]]&lt;&gt;OFFSET(Count_table[[#This Row],[Fixed Make]],-1,0)),Count_table[[#This Row],[Fixed Make]],"")</f>
        <v/>
      </c>
      <c r="H542" s="1" t="str">
        <f ca="1">IF(LEN(Count_table[[#This Row],[First]])=0,OFFSET(Count_table[[#This Row],[Range]],-1,0),"E"&amp;ROW(Count_table[[#This Row],[First]])&amp;":E"&amp;COUNTIFS(Count_table[[#All],[STC Number]],Count_table[[#This Row],[STC Number]],Count_table[[#All],[Fixed Make]],Count_table[[#This Row],[First]])+ROW(Count_table[[#This Row],[First]])-1)</f>
        <v>E490:E561</v>
      </c>
      <c r="I542" s="1" t="str">
        <f ca="1">IF(LEN(Count_table[[#This Row],[First]])&lt;&gt;0,Count_table[[#This Row],[First]]&amp;": "&amp;_xlfn.TEXTJOIN(", ",TRUE,INDIRECT(Count_table[[#This Row],[Range]])),"")</f>
        <v/>
      </c>
      <c r="J5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3" spans="1:10" x14ac:dyDescent="0.25">
      <c r="A543" s="1" t="s">
        <v>20</v>
      </c>
      <c r="B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543" s="1" t="s">
        <v>951</v>
      </c>
      <c r="D543" s="1" t="str">
        <f>LEFT(Count_table[[#This Row],[Column1]],SEARCH("\",Count_table[[#This Row],[Column1]])-1)</f>
        <v>Piper Aircraft, Inc.</v>
      </c>
      <c r="E543" s="1" t="str">
        <f>RIGHT(Count_table[[#This Row],[Column1]],LEN(Count_table[[#This Row],[Column1]])-SEARCH("\",Count_table[[#This Row],[Column1]]))</f>
        <v>PA-32R-300</v>
      </c>
      <c r="F543" s="1" t="str">
        <f>INDEX(Sheet1!A:D,MATCH(Count_table[[#This Row],[Make]],Sheet1!D:D,0),1)</f>
        <v>Piper</v>
      </c>
      <c r="G543" s="1" t="str">
        <f ca="1">IF(OR(Count_table[[#This Row],[STC Number]]&lt;&gt;OFFSET(Count_table[[#This Row],[STC Number]],-1,0),Count_table[[#This Row],[Fixed Make]]&lt;&gt;OFFSET(Count_table[[#This Row],[Fixed Make]],-1,0)),Count_table[[#This Row],[Fixed Make]],"")</f>
        <v/>
      </c>
      <c r="H543" s="1" t="str">
        <f ca="1">IF(LEN(Count_table[[#This Row],[First]])=0,OFFSET(Count_table[[#This Row],[Range]],-1,0),"E"&amp;ROW(Count_table[[#This Row],[First]])&amp;":E"&amp;COUNTIFS(Count_table[[#All],[STC Number]],Count_table[[#This Row],[STC Number]],Count_table[[#All],[Fixed Make]],Count_table[[#This Row],[First]])+ROW(Count_table[[#This Row],[First]])-1)</f>
        <v>E490:E561</v>
      </c>
      <c r="I543" s="1" t="str">
        <f ca="1">IF(LEN(Count_table[[#This Row],[First]])&lt;&gt;0,Count_table[[#This Row],[First]]&amp;": "&amp;_xlfn.TEXTJOIN(", ",TRUE,INDIRECT(Count_table[[#This Row],[Range]])),"")</f>
        <v/>
      </c>
      <c r="J5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4" spans="1:10" x14ac:dyDescent="0.25">
      <c r="A544" s="1" t="s">
        <v>20</v>
      </c>
      <c r="B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544" s="1" t="s">
        <v>952</v>
      </c>
      <c r="D544" s="1" t="str">
        <f>LEFT(Count_table[[#This Row],[Column1]],SEARCH("\",Count_table[[#This Row],[Column1]])-1)</f>
        <v>Piper Aircraft, Inc.</v>
      </c>
      <c r="E544" s="1" t="str">
        <f>RIGHT(Count_table[[#This Row],[Column1]],LEN(Count_table[[#This Row],[Column1]])-SEARCH("\",Count_table[[#This Row],[Column1]]))</f>
        <v>PA-32R-301 (HP)</v>
      </c>
      <c r="F544" s="1" t="str">
        <f>INDEX(Sheet1!A:D,MATCH(Count_table[[#This Row],[Make]],Sheet1!D:D,0),1)</f>
        <v>Piper</v>
      </c>
      <c r="G544" s="1" t="str">
        <f ca="1">IF(OR(Count_table[[#This Row],[STC Number]]&lt;&gt;OFFSET(Count_table[[#This Row],[STC Number]],-1,0),Count_table[[#This Row],[Fixed Make]]&lt;&gt;OFFSET(Count_table[[#This Row],[Fixed Make]],-1,0)),Count_table[[#This Row],[Fixed Make]],"")</f>
        <v/>
      </c>
      <c r="H544" s="1" t="str">
        <f ca="1">IF(LEN(Count_table[[#This Row],[First]])=0,OFFSET(Count_table[[#This Row],[Range]],-1,0),"E"&amp;ROW(Count_table[[#This Row],[First]])&amp;":E"&amp;COUNTIFS(Count_table[[#All],[STC Number]],Count_table[[#This Row],[STC Number]],Count_table[[#All],[Fixed Make]],Count_table[[#This Row],[First]])+ROW(Count_table[[#This Row],[First]])-1)</f>
        <v>E490:E561</v>
      </c>
      <c r="I544" s="1" t="str">
        <f ca="1">IF(LEN(Count_table[[#This Row],[First]])&lt;&gt;0,Count_table[[#This Row],[First]]&amp;": "&amp;_xlfn.TEXTJOIN(", ",TRUE,INDIRECT(Count_table[[#This Row],[Range]])),"")</f>
        <v/>
      </c>
      <c r="J5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5" spans="1:10" x14ac:dyDescent="0.25">
      <c r="A545" s="1" t="s">
        <v>20</v>
      </c>
      <c r="B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545" s="1" t="s">
        <v>953</v>
      </c>
      <c r="D545" s="1" t="str">
        <f>LEFT(Count_table[[#This Row],[Column1]],SEARCH("\",Count_table[[#This Row],[Column1]])-1)</f>
        <v>Piper Aircraft, Inc.</v>
      </c>
      <c r="E545" s="1" t="str">
        <f>RIGHT(Count_table[[#This Row],[Column1]],LEN(Count_table[[#This Row],[Column1]])-SEARCH("\",Count_table[[#This Row],[Column1]]))</f>
        <v>PA-32R-301 (SP)</v>
      </c>
      <c r="F545" s="1" t="str">
        <f>INDEX(Sheet1!A:D,MATCH(Count_table[[#This Row],[Make]],Sheet1!D:D,0),1)</f>
        <v>Piper</v>
      </c>
      <c r="G545" s="1" t="str">
        <f ca="1">IF(OR(Count_table[[#This Row],[STC Number]]&lt;&gt;OFFSET(Count_table[[#This Row],[STC Number]],-1,0),Count_table[[#This Row],[Fixed Make]]&lt;&gt;OFFSET(Count_table[[#This Row],[Fixed Make]],-1,0)),Count_table[[#This Row],[Fixed Make]],"")</f>
        <v/>
      </c>
      <c r="H545" s="1" t="str">
        <f ca="1">IF(LEN(Count_table[[#This Row],[First]])=0,OFFSET(Count_table[[#This Row],[Range]],-1,0),"E"&amp;ROW(Count_table[[#This Row],[First]])&amp;":E"&amp;COUNTIFS(Count_table[[#All],[STC Number]],Count_table[[#This Row],[STC Number]],Count_table[[#All],[Fixed Make]],Count_table[[#This Row],[First]])+ROW(Count_table[[#This Row],[First]])-1)</f>
        <v>E490:E561</v>
      </c>
      <c r="I545" s="1" t="str">
        <f ca="1">IF(LEN(Count_table[[#This Row],[First]])&lt;&gt;0,Count_table[[#This Row],[First]]&amp;": "&amp;_xlfn.TEXTJOIN(", ",TRUE,INDIRECT(Count_table[[#This Row],[Range]])),"")</f>
        <v/>
      </c>
      <c r="J5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6" spans="1:10" x14ac:dyDescent="0.25">
      <c r="A546" s="1" t="s">
        <v>20</v>
      </c>
      <c r="B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546" s="1" t="s">
        <v>954</v>
      </c>
      <c r="D546" s="1" t="str">
        <f>LEFT(Count_table[[#This Row],[Column1]],SEARCH("\",Count_table[[#This Row],[Column1]])-1)</f>
        <v>Piper Aircraft, Inc.</v>
      </c>
      <c r="E546" s="1" t="str">
        <f>RIGHT(Count_table[[#This Row],[Column1]],LEN(Count_table[[#This Row],[Column1]])-SEARCH("\",Count_table[[#This Row],[Column1]]))</f>
        <v>PA-32R-301T</v>
      </c>
      <c r="F546" s="1" t="str">
        <f>INDEX(Sheet1!A:D,MATCH(Count_table[[#This Row],[Make]],Sheet1!D:D,0),1)</f>
        <v>Piper</v>
      </c>
      <c r="G546" s="1" t="str">
        <f ca="1">IF(OR(Count_table[[#This Row],[STC Number]]&lt;&gt;OFFSET(Count_table[[#This Row],[STC Number]],-1,0),Count_table[[#This Row],[Fixed Make]]&lt;&gt;OFFSET(Count_table[[#This Row],[Fixed Make]],-1,0)),Count_table[[#This Row],[Fixed Make]],"")</f>
        <v/>
      </c>
      <c r="H546" s="1" t="str">
        <f ca="1">IF(LEN(Count_table[[#This Row],[First]])=0,OFFSET(Count_table[[#This Row],[Range]],-1,0),"E"&amp;ROW(Count_table[[#This Row],[First]])&amp;":E"&amp;COUNTIFS(Count_table[[#All],[STC Number]],Count_table[[#This Row],[STC Number]],Count_table[[#All],[Fixed Make]],Count_table[[#This Row],[First]])+ROW(Count_table[[#This Row],[First]])-1)</f>
        <v>E490:E561</v>
      </c>
      <c r="I546" s="1" t="str">
        <f ca="1">IF(LEN(Count_table[[#This Row],[First]])&lt;&gt;0,Count_table[[#This Row],[First]]&amp;": "&amp;_xlfn.TEXTJOIN(", ",TRUE,INDIRECT(Count_table[[#This Row],[Range]])),"")</f>
        <v/>
      </c>
      <c r="J5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7" spans="1:10" x14ac:dyDescent="0.25">
      <c r="A547" s="1" t="s">
        <v>20</v>
      </c>
      <c r="B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547" s="1" t="s">
        <v>955</v>
      </c>
      <c r="D547" s="1" t="str">
        <f>LEFT(Count_table[[#This Row],[Column1]],SEARCH("\",Count_table[[#This Row],[Column1]])-1)</f>
        <v>Piper Aircraft, Inc.</v>
      </c>
      <c r="E547" s="1" t="str">
        <f>RIGHT(Count_table[[#This Row],[Column1]],LEN(Count_table[[#This Row],[Column1]])-SEARCH("\",Count_table[[#This Row],[Column1]]))</f>
        <v>PA-32RT-300</v>
      </c>
      <c r="F547" s="1" t="str">
        <f>INDEX(Sheet1!A:D,MATCH(Count_table[[#This Row],[Make]],Sheet1!D:D,0),1)</f>
        <v>Piper</v>
      </c>
      <c r="G547" s="1" t="str">
        <f ca="1">IF(OR(Count_table[[#This Row],[STC Number]]&lt;&gt;OFFSET(Count_table[[#This Row],[STC Number]],-1,0),Count_table[[#This Row],[Fixed Make]]&lt;&gt;OFFSET(Count_table[[#This Row],[Fixed Make]],-1,0)),Count_table[[#This Row],[Fixed Make]],"")</f>
        <v/>
      </c>
      <c r="H547" s="1" t="str">
        <f ca="1">IF(LEN(Count_table[[#This Row],[First]])=0,OFFSET(Count_table[[#This Row],[Range]],-1,0),"E"&amp;ROW(Count_table[[#This Row],[First]])&amp;":E"&amp;COUNTIFS(Count_table[[#All],[STC Number]],Count_table[[#This Row],[STC Number]],Count_table[[#All],[Fixed Make]],Count_table[[#This Row],[First]])+ROW(Count_table[[#This Row],[First]])-1)</f>
        <v>E490:E561</v>
      </c>
      <c r="I547" s="1" t="str">
        <f ca="1">IF(LEN(Count_table[[#This Row],[First]])&lt;&gt;0,Count_table[[#This Row],[First]]&amp;": "&amp;_xlfn.TEXTJOIN(", ",TRUE,INDIRECT(Count_table[[#This Row],[Range]])),"")</f>
        <v/>
      </c>
      <c r="J5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8" spans="1:10" x14ac:dyDescent="0.25">
      <c r="A548" s="1" t="s">
        <v>20</v>
      </c>
      <c r="B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548" s="1" t="s">
        <v>956</v>
      </c>
      <c r="D548" s="1" t="str">
        <f>LEFT(Count_table[[#This Row],[Column1]],SEARCH("\",Count_table[[#This Row],[Column1]])-1)</f>
        <v>Piper Aircraft, Inc.</v>
      </c>
      <c r="E548" s="1" t="str">
        <f>RIGHT(Count_table[[#This Row],[Column1]],LEN(Count_table[[#This Row],[Column1]])-SEARCH("\",Count_table[[#This Row],[Column1]]))</f>
        <v>PA-32RT-300T</v>
      </c>
      <c r="F548" s="1" t="str">
        <f>INDEX(Sheet1!A:D,MATCH(Count_table[[#This Row],[Make]],Sheet1!D:D,0),1)</f>
        <v>Piper</v>
      </c>
      <c r="G548" s="1" t="str">
        <f ca="1">IF(OR(Count_table[[#This Row],[STC Number]]&lt;&gt;OFFSET(Count_table[[#This Row],[STC Number]],-1,0),Count_table[[#This Row],[Fixed Make]]&lt;&gt;OFFSET(Count_table[[#This Row],[Fixed Make]],-1,0)),Count_table[[#This Row],[Fixed Make]],"")</f>
        <v/>
      </c>
      <c r="H548" s="1" t="str">
        <f ca="1">IF(LEN(Count_table[[#This Row],[First]])=0,OFFSET(Count_table[[#This Row],[Range]],-1,0),"E"&amp;ROW(Count_table[[#This Row],[First]])&amp;":E"&amp;COUNTIFS(Count_table[[#All],[STC Number]],Count_table[[#This Row],[STC Number]],Count_table[[#All],[Fixed Make]],Count_table[[#This Row],[First]])+ROW(Count_table[[#This Row],[First]])-1)</f>
        <v>E490:E561</v>
      </c>
      <c r="I548" s="1" t="str">
        <f ca="1">IF(LEN(Count_table[[#This Row],[First]])&lt;&gt;0,Count_table[[#This Row],[First]]&amp;": "&amp;_xlfn.TEXTJOIN(", ",TRUE,INDIRECT(Count_table[[#This Row],[Range]])),"")</f>
        <v/>
      </c>
      <c r="J5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49" spans="1:10" x14ac:dyDescent="0.25">
      <c r="A549" s="1" t="s">
        <v>20</v>
      </c>
      <c r="B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549" s="1" t="s">
        <v>957</v>
      </c>
      <c r="D549" s="1" t="str">
        <f>LEFT(Count_table[[#This Row],[Column1]],SEARCH("\",Count_table[[#This Row],[Column1]])-1)</f>
        <v>Piper Aircraft, Inc.</v>
      </c>
      <c r="E549" s="1" t="str">
        <f>RIGHT(Count_table[[#This Row],[Column1]],LEN(Count_table[[#This Row],[Column1]])-SEARCH("\",Count_table[[#This Row],[Column1]]))</f>
        <v>PA-32S-300</v>
      </c>
      <c r="F549" s="1" t="str">
        <f>INDEX(Sheet1!A:D,MATCH(Count_table[[#This Row],[Make]],Sheet1!D:D,0),1)</f>
        <v>Piper</v>
      </c>
      <c r="G549" s="1" t="str">
        <f ca="1">IF(OR(Count_table[[#This Row],[STC Number]]&lt;&gt;OFFSET(Count_table[[#This Row],[STC Number]],-1,0),Count_table[[#This Row],[Fixed Make]]&lt;&gt;OFFSET(Count_table[[#This Row],[Fixed Make]],-1,0)),Count_table[[#This Row],[Fixed Make]],"")</f>
        <v/>
      </c>
      <c r="H549" s="1" t="str">
        <f ca="1">IF(LEN(Count_table[[#This Row],[First]])=0,OFFSET(Count_table[[#This Row],[Range]],-1,0),"E"&amp;ROW(Count_table[[#This Row],[First]])&amp;":E"&amp;COUNTIFS(Count_table[[#All],[STC Number]],Count_table[[#This Row],[STC Number]],Count_table[[#All],[Fixed Make]],Count_table[[#This Row],[First]])+ROW(Count_table[[#This Row],[First]])-1)</f>
        <v>E490:E561</v>
      </c>
      <c r="I549" s="1" t="str">
        <f ca="1">IF(LEN(Count_table[[#This Row],[First]])&lt;&gt;0,Count_table[[#This Row],[First]]&amp;": "&amp;_xlfn.TEXTJOIN(", ",TRUE,INDIRECT(Count_table[[#This Row],[Range]])),"")</f>
        <v/>
      </c>
      <c r="J5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0" spans="1:10" x14ac:dyDescent="0.25">
      <c r="A550" s="1" t="s">
        <v>20</v>
      </c>
      <c r="B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550" s="1" t="s">
        <v>958</v>
      </c>
      <c r="D550" s="1" t="str">
        <f>LEFT(Count_table[[#This Row],[Column1]],SEARCH("\",Count_table[[#This Row],[Column1]])-1)</f>
        <v>Piper Aircraft, Inc.</v>
      </c>
      <c r="E550" s="1" t="str">
        <f>RIGHT(Count_table[[#This Row],[Column1]],LEN(Count_table[[#This Row],[Column1]])-SEARCH("\",Count_table[[#This Row],[Column1]]))</f>
        <v>PA-34-200</v>
      </c>
      <c r="F550" s="1" t="str">
        <f>INDEX(Sheet1!A:D,MATCH(Count_table[[#This Row],[Make]],Sheet1!D:D,0),1)</f>
        <v>Piper</v>
      </c>
      <c r="G550" s="1" t="str">
        <f ca="1">IF(OR(Count_table[[#This Row],[STC Number]]&lt;&gt;OFFSET(Count_table[[#This Row],[STC Number]],-1,0),Count_table[[#This Row],[Fixed Make]]&lt;&gt;OFFSET(Count_table[[#This Row],[Fixed Make]],-1,0)),Count_table[[#This Row],[Fixed Make]],"")</f>
        <v/>
      </c>
      <c r="H550" s="1" t="str">
        <f ca="1">IF(LEN(Count_table[[#This Row],[First]])=0,OFFSET(Count_table[[#This Row],[Range]],-1,0),"E"&amp;ROW(Count_table[[#This Row],[First]])&amp;":E"&amp;COUNTIFS(Count_table[[#All],[STC Number]],Count_table[[#This Row],[STC Number]],Count_table[[#All],[Fixed Make]],Count_table[[#This Row],[First]])+ROW(Count_table[[#This Row],[First]])-1)</f>
        <v>E490:E561</v>
      </c>
      <c r="I550" s="1" t="str">
        <f ca="1">IF(LEN(Count_table[[#This Row],[First]])&lt;&gt;0,Count_table[[#This Row],[First]]&amp;": "&amp;_xlfn.TEXTJOIN(", ",TRUE,INDIRECT(Count_table[[#This Row],[Range]])),"")</f>
        <v/>
      </c>
      <c r="J5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1" spans="1:10" x14ac:dyDescent="0.25">
      <c r="A551" s="1" t="s">
        <v>20</v>
      </c>
      <c r="B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551" s="1" t="s">
        <v>959</v>
      </c>
      <c r="D551" s="1" t="str">
        <f>LEFT(Count_table[[#This Row],[Column1]],SEARCH("\",Count_table[[#This Row],[Column1]])-1)</f>
        <v>Piper Aircraft, Inc.</v>
      </c>
      <c r="E551" s="1" t="str">
        <f>RIGHT(Count_table[[#This Row],[Column1]],LEN(Count_table[[#This Row],[Column1]])-SEARCH("\",Count_table[[#This Row],[Column1]]))</f>
        <v>PA-34-200T</v>
      </c>
      <c r="F551" s="1" t="str">
        <f>INDEX(Sheet1!A:D,MATCH(Count_table[[#This Row],[Make]],Sheet1!D:D,0),1)</f>
        <v>Piper</v>
      </c>
      <c r="G551" s="1" t="str">
        <f ca="1">IF(OR(Count_table[[#This Row],[STC Number]]&lt;&gt;OFFSET(Count_table[[#This Row],[STC Number]],-1,0),Count_table[[#This Row],[Fixed Make]]&lt;&gt;OFFSET(Count_table[[#This Row],[Fixed Make]],-1,0)),Count_table[[#This Row],[Fixed Make]],"")</f>
        <v/>
      </c>
      <c r="H551" s="1" t="str">
        <f ca="1">IF(LEN(Count_table[[#This Row],[First]])=0,OFFSET(Count_table[[#This Row],[Range]],-1,0),"E"&amp;ROW(Count_table[[#This Row],[First]])&amp;":E"&amp;COUNTIFS(Count_table[[#All],[STC Number]],Count_table[[#This Row],[STC Number]],Count_table[[#All],[Fixed Make]],Count_table[[#This Row],[First]])+ROW(Count_table[[#This Row],[First]])-1)</f>
        <v>E490:E561</v>
      </c>
      <c r="I551" s="1" t="str">
        <f ca="1">IF(LEN(Count_table[[#This Row],[First]])&lt;&gt;0,Count_table[[#This Row],[First]]&amp;": "&amp;_xlfn.TEXTJOIN(", ",TRUE,INDIRECT(Count_table[[#This Row],[Range]])),"")</f>
        <v/>
      </c>
      <c r="J5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2" spans="1:10" x14ac:dyDescent="0.25">
      <c r="A552" s="1" t="s">
        <v>20</v>
      </c>
      <c r="B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552" s="1" t="s">
        <v>960</v>
      </c>
      <c r="D552" s="1" t="str">
        <f>LEFT(Count_table[[#This Row],[Column1]],SEARCH("\",Count_table[[#This Row],[Column1]])-1)</f>
        <v>Piper Aircraft, Inc.</v>
      </c>
      <c r="E552" s="1" t="str">
        <f>RIGHT(Count_table[[#This Row],[Column1]],LEN(Count_table[[#This Row],[Column1]])-SEARCH("\",Count_table[[#This Row],[Column1]]))</f>
        <v>PA-34-220T</v>
      </c>
      <c r="F552" s="1" t="str">
        <f>INDEX(Sheet1!A:D,MATCH(Count_table[[#This Row],[Make]],Sheet1!D:D,0),1)</f>
        <v>Piper</v>
      </c>
      <c r="G552" s="1" t="str">
        <f ca="1">IF(OR(Count_table[[#This Row],[STC Number]]&lt;&gt;OFFSET(Count_table[[#This Row],[STC Number]],-1,0),Count_table[[#This Row],[Fixed Make]]&lt;&gt;OFFSET(Count_table[[#This Row],[Fixed Make]],-1,0)),Count_table[[#This Row],[Fixed Make]],"")</f>
        <v/>
      </c>
      <c r="H552" s="1" t="str">
        <f ca="1">IF(LEN(Count_table[[#This Row],[First]])=0,OFFSET(Count_table[[#This Row],[Range]],-1,0),"E"&amp;ROW(Count_table[[#This Row],[First]])&amp;":E"&amp;COUNTIFS(Count_table[[#All],[STC Number]],Count_table[[#This Row],[STC Number]],Count_table[[#All],[Fixed Make]],Count_table[[#This Row],[First]])+ROW(Count_table[[#This Row],[First]])-1)</f>
        <v>E490:E561</v>
      </c>
      <c r="I552" s="1" t="str">
        <f ca="1">IF(LEN(Count_table[[#This Row],[First]])&lt;&gt;0,Count_table[[#This Row],[First]]&amp;": "&amp;_xlfn.TEXTJOIN(", ",TRUE,INDIRECT(Count_table[[#This Row],[Range]])),"")</f>
        <v/>
      </c>
      <c r="J5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3" spans="1:10" x14ac:dyDescent="0.25">
      <c r="A553" s="1" t="s">
        <v>20</v>
      </c>
      <c r="B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553" s="1" t="s">
        <v>961</v>
      </c>
      <c r="D553" s="1" t="str">
        <f>LEFT(Count_table[[#This Row],[Column1]],SEARCH("\",Count_table[[#This Row],[Column1]])-1)</f>
        <v>Piper Aircraft, Inc.</v>
      </c>
      <c r="E553" s="1" t="str">
        <f>RIGHT(Count_table[[#This Row],[Column1]],LEN(Count_table[[#This Row],[Column1]])-SEARCH("\",Count_table[[#This Row],[Column1]]))</f>
        <v>PA-38-112</v>
      </c>
      <c r="F553" s="1" t="str">
        <f>INDEX(Sheet1!A:D,MATCH(Count_table[[#This Row],[Make]],Sheet1!D:D,0),1)</f>
        <v>Piper</v>
      </c>
      <c r="G553" s="1" t="str">
        <f ca="1">IF(OR(Count_table[[#This Row],[STC Number]]&lt;&gt;OFFSET(Count_table[[#This Row],[STC Number]],-1,0),Count_table[[#This Row],[Fixed Make]]&lt;&gt;OFFSET(Count_table[[#This Row],[Fixed Make]],-1,0)),Count_table[[#This Row],[Fixed Make]],"")</f>
        <v/>
      </c>
      <c r="H553" s="1" t="str">
        <f ca="1">IF(LEN(Count_table[[#This Row],[First]])=0,OFFSET(Count_table[[#This Row],[Range]],-1,0),"E"&amp;ROW(Count_table[[#This Row],[First]])&amp;":E"&amp;COUNTIFS(Count_table[[#All],[STC Number]],Count_table[[#This Row],[STC Number]],Count_table[[#All],[Fixed Make]],Count_table[[#This Row],[First]])+ROW(Count_table[[#This Row],[First]])-1)</f>
        <v>E490:E561</v>
      </c>
      <c r="I553" s="1" t="str">
        <f ca="1">IF(LEN(Count_table[[#This Row],[First]])&lt;&gt;0,Count_table[[#This Row],[First]]&amp;": "&amp;_xlfn.TEXTJOIN(", ",TRUE,INDIRECT(Count_table[[#This Row],[Range]])),"")</f>
        <v/>
      </c>
      <c r="J5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4" spans="1:10" x14ac:dyDescent="0.25">
      <c r="A554" s="1" t="s">
        <v>20</v>
      </c>
      <c r="B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Aircraft,Inc.\PA-39</v>
      </c>
      <c r="C554" s="1" t="s">
        <v>962</v>
      </c>
      <c r="D554" s="1" t="str">
        <f>LEFT(Count_table[[#This Row],[Column1]],SEARCH("\",Count_table[[#This Row],[Column1]])-1)</f>
        <v>Piper Aircraft,Inc.</v>
      </c>
      <c r="E554" s="1" t="str">
        <f>RIGHT(Count_table[[#This Row],[Column1]],LEN(Count_table[[#This Row],[Column1]])-SEARCH("\",Count_table[[#This Row],[Column1]]))</f>
        <v>PA-39</v>
      </c>
      <c r="F554" s="1" t="str">
        <f>INDEX(Sheet1!A:D,MATCH(Count_table[[#This Row],[Make]],Sheet1!D:D,0),1)</f>
        <v>Piper</v>
      </c>
      <c r="G554" s="1" t="str">
        <f ca="1">IF(OR(Count_table[[#This Row],[STC Number]]&lt;&gt;OFFSET(Count_table[[#This Row],[STC Number]],-1,0),Count_table[[#This Row],[Fixed Make]]&lt;&gt;OFFSET(Count_table[[#This Row],[Fixed Make]],-1,0)),Count_table[[#This Row],[Fixed Make]],"")</f>
        <v/>
      </c>
      <c r="H554" s="1" t="str">
        <f ca="1">IF(LEN(Count_table[[#This Row],[First]])=0,OFFSET(Count_table[[#This Row],[Range]],-1,0),"E"&amp;ROW(Count_table[[#This Row],[First]])&amp;":E"&amp;COUNTIFS(Count_table[[#All],[STC Number]],Count_table[[#This Row],[STC Number]],Count_table[[#All],[Fixed Make]],Count_table[[#This Row],[First]])+ROW(Count_table[[#This Row],[First]])-1)</f>
        <v>E490:E561</v>
      </c>
      <c r="I554" s="1" t="str">
        <f ca="1">IF(LEN(Count_table[[#This Row],[First]])&lt;&gt;0,Count_table[[#This Row],[First]]&amp;": "&amp;_xlfn.TEXTJOIN(", ",TRUE,INDIRECT(Count_table[[#This Row],[Range]])),"")</f>
        <v/>
      </c>
      <c r="J55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5" spans="1:10" x14ac:dyDescent="0.25">
      <c r="A555" s="1" t="s">
        <v>20</v>
      </c>
      <c r="B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555" s="1" t="s">
        <v>963</v>
      </c>
      <c r="D555" s="1" t="str">
        <f>LEFT(Count_table[[#This Row],[Column1]],SEARCH("\",Count_table[[#This Row],[Column1]])-1)</f>
        <v>Piper Aircraft, Inc.</v>
      </c>
      <c r="E555" s="1" t="str">
        <f>RIGHT(Count_table[[#This Row],[Column1]],LEN(Count_table[[#This Row],[Column1]])-SEARCH("\",Count_table[[#This Row],[Column1]]))</f>
        <v>PA-40</v>
      </c>
      <c r="F555" s="1" t="str">
        <f>INDEX(Sheet1!A:D,MATCH(Count_table[[#This Row],[Make]],Sheet1!D:D,0),1)</f>
        <v>Piper</v>
      </c>
      <c r="G555" s="1" t="str">
        <f ca="1">IF(OR(Count_table[[#This Row],[STC Number]]&lt;&gt;OFFSET(Count_table[[#This Row],[STC Number]],-1,0),Count_table[[#This Row],[Fixed Make]]&lt;&gt;OFFSET(Count_table[[#This Row],[Fixed Make]],-1,0)),Count_table[[#This Row],[Fixed Make]],"")</f>
        <v/>
      </c>
      <c r="H555" s="1" t="str">
        <f ca="1">IF(LEN(Count_table[[#This Row],[First]])=0,OFFSET(Count_table[[#This Row],[Range]],-1,0),"E"&amp;ROW(Count_table[[#This Row],[First]])&amp;":E"&amp;COUNTIFS(Count_table[[#All],[STC Number]],Count_table[[#This Row],[STC Number]],Count_table[[#All],[Fixed Make]],Count_table[[#This Row],[First]])+ROW(Count_table[[#This Row],[First]])-1)</f>
        <v>E490:E561</v>
      </c>
      <c r="I555" s="1" t="str">
        <f ca="1">IF(LEN(Count_table[[#This Row],[First]])&lt;&gt;0,Count_table[[#This Row],[First]]&amp;": "&amp;_xlfn.TEXTJOIN(", ",TRUE,INDIRECT(Count_table[[#This Row],[Range]])),"")</f>
        <v/>
      </c>
      <c r="J55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6" spans="1:10" x14ac:dyDescent="0.25">
      <c r="A556" s="1" t="s">
        <v>20</v>
      </c>
      <c r="B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556" s="1" t="s">
        <v>964</v>
      </c>
      <c r="D556" s="1" t="str">
        <f>LEFT(Count_table[[#This Row],[Column1]],SEARCH("\",Count_table[[#This Row],[Column1]])-1)</f>
        <v>Piper Aircraft, Inc.</v>
      </c>
      <c r="E556" s="1" t="str">
        <f>RIGHT(Count_table[[#This Row],[Column1]],LEN(Count_table[[#This Row],[Column1]])-SEARCH("\",Count_table[[#This Row],[Column1]]))</f>
        <v>PA-44-180</v>
      </c>
      <c r="F556" s="1" t="str">
        <f>INDEX(Sheet1!A:D,MATCH(Count_table[[#This Row],[Make]],Sheet1!D:D,0),1)</f>
        <v>Piper</v>
      </c>
      <c r="G556" s="1" t="str">
        <f ca="1">IF(OR(Count_table[[#This Row],[STC Number]]&lt;&gt;OFFSET(Count_table[[#This Row],[STC Number]],-1,0),Count_table[[#This Row],[Fixed Make]]&lt;&gt;OFFSET(Count_table[[#This Row],[Fixed Make]],-1,0)),Count_table[[#This Row],[Fixed Make]],"")</f>
        <v/>
      </c>
      <c r="H556" s="1" t="str">
        <f ca="1">IF(LEN(Count_table[[#This Row],[First]])=0,OFFSET(Count_table[[#This Row],[Range]],-1,0),"E"&amp;ROW(Count_table[[#This Row],[First]])&amp;":E"&amp;COUNTIFS(Count_table[[#All],[STC Number]],Count_table[[#This Row],[STC Number]],Count_table[[#All],[Fixed Make]],Count_table[[#This Row],[First]])+ROW(Count_table[[#This Row],[First]])-1)</f>
        <v>E490:E561</v>
      </c>
      <c r="I556" s="1" t="str">
        <f ca="1">IF(LEN(Count_table[[#This Row],[First]])&lt;&gt;0,Count_table[[#This Row],[First]]&amp;": "&amp;_xlfn.TEXTJOIN(", ",TRUE,INDIRECT(Count_table[[#This Row],[Range]])),"")</f>
        <v/>
      </c>
      <c r="J55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7" spans="1:10" x14ac:dyDescent="0.25">
      <c r="A557" s="1" t="s">
        <v>20</v>
      </c>
      <c r="B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557" s="1" t="s">
        <v>965</v>
      </c>
      <c r="D557" s="1" t="str">
        <f>LEFT(Count_table[[#This Row],[Column1]],SEARCH("\",Count_table[[#This Row],[Column1]])-1)</f>
        <v>Piper Aircraft, Inc.</v>
      </c>
      <c r="E557" s="1" t="str">
        <f>RIGHT(Count_table[[#This Row],[Column1]],LEN(Count_table[[#This Row],[Column1]])-SEARCH("\",Count_table[[#This Row],[Column1]]))</f>
        <v>PA-44-180T</v>
      </c>
      <c r="F557" s="1" t="str">
        <f>INDEX(Sheet1!A:D,MATCH(Count_table[[#This Row],[Make]],Sheet1!D:D,0),1)</f>
        <v>Piper</v>
      </c>
      <c r="G557" s="1" t="str">
        <f ca="1">IF(OR(Count_table[[#This Row],[STC Number]]&lt;&gt;OFFSET(Count_table[[#This Row],[STC Number]],-1,0),Count_table[[#This Row],[Fixed Make]]&lt;&gt;OFFSET(Count_table[[#This Row],[Fixed Make]],-1,0)),Count_table[[#This Row],[Fixed Make]],"")</f>
        <v/>
      </c>
      <c r="H557" s="1" t="str">
        <f ca="1">IF(LEN(Count_table[[#This Row],[First]])=0,OFFSET(Count_table[[#This Row],[Range]],-1,0),"E"&amp;ROW(Count_table[[#This Row],[First]])&amp;":E"&amp;COUNTIFS(Count_table[[#All],[STC Number]],Count_table[[#This Row],[STC Number]],Count_table[[#All],[Fixed Make]],Count_table[[#This Row],[First]])+ROW(Count_table[[#This Row],[First]])-1)</f>
        <v>E490:E561</v>
      </c>
      <c r="I557" s="1" t="str">
        <f ca="1">IF(LEN(Count_table[[#This Row],[First]])&lt;&gt;0,Count_table[[#This Row],[First]]&amp;": "&amp;_xlfn.TEXTJOIN(", ",TRUE,INDIRECT(Count_table[[#This Row],[Range]])),"")</f>
        <v/>
      </c>
      <c r="J55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8" spans="1:10" x14ac:dyDescent="0.25">
      <c r="A558" s="1" t="s">
        <v>20</v>
      </c>
      <c r="B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558" s="1" t="s">
        <v>966</v>
      </c>
      <c r="D558" s="1" t="str">
        <f>LEFT(Count_table[[#This Row],[Column1]],SEARCH("\",Count_table[[#This Row],[Column1]])-1)</f>
        <v>Piper Aircraft, Inc.</v>
      </c>
      <c r="E558" s="1" t="str">
        <f>RIGHT(Count_table[[#This Row],[Column1]],LEN(Count_table[[#This Row],[Column1]])-SEARCH("\",Count_table[[#This Row],[Column1]]))</f>
        <v>PA-46-310P</v>
      </c>
      <c r="F558" s="1" t="str">
        <f>INDEX(Sheet1!A:D,MATCH(Count_table[[#This Row],[Make]],Sheet1!D:D,0),1)</f>
        <v>Piper</v>
      </c>
      <c r="G558" s="1" t="str">
        <f ca="1">IF(OR(Count_table[[#This Row],[STC Number]]&lt;&gt;OFFSET(Count_table[[#This Row],[STC Number]],-1,0),Count_table[[#This Row],[Fixed Make]]&lt;&gt;OFFSET(Count_table[[#This Row],[Fixed Make]],-1,0)),Count_table[[#This Row],[Fixed Make]],"")</f>
        <v/>
      </c>
      <c r="H558" s="1" t="str">
        <f ca="1">IF(LEN(Count_table[[#This Row],[First]])=0,OFFSET(Count_table[[#This Row],[Range]],-1,0),"E"&amp;ROW(Count_table[[#This Row],[First]])&amp;":E"&amp;COUNTIFS(Count_table[[#All],[STC Number]],Count_table[[#This Row],[STC Number]],Count_table[[#All],[Fixed Make]],Count_table[[#This Row],[First]])+ROW(Count_table[[#This Row],[First]])-1)</f>
        <v>E490:E561</v>
      </c>
      <c r="I558" s="1" t="str">
        <f ca="1">IF(LEN(Count_table[[#This Row],[First]])&lt;&gt;0,Count_table[[#This Row],[First]]&amp;": "&amp;_xlfn.TEXTJOIN(", ",TRUE,INDIRECT(Count_table[[#This Row],[Range]])),"")</f>
        <v/>
      </c>
      <c r="J55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59" spans="1:10" x14ac:dyDescent="0.25">
      <c r="A559" s="1" t="s">
        <v>20</v>
      </c>
      <c r="B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559" s="1" t="s">
        <v>967</v>
      </c>
      <c r="D559" s="1" t="str">
        <f>LEFT(Count_table[[#This Row],[Column1]],SEARCH("\",Count_table[[#This Row],[Column1]])-1)</f>
        <v>Piper Aircraft, Inc.</v>
      </c>
      <c r="E559" s="1" t="str">
        <f>RIGHT(Count_table[[#This Row],[Column1]],LEN(Count_table[[#This Row],[Column1]])-SEARCH("\",Count_table[[#This Row],[Column1]]))</f>
        <v>PA-46-350P</v>
      </c>
      <c r="F559" s="1" t="str">
        <f>INDEX(Sheet1!A:D,MATCH(Count_table[[#This Row],[Make]],Sheet1!D:D,0),1)</f>
        <v>Piper</v>
      </c>
      <c r="G559" s="1" t="str">
        <f ca="1">IF(OR(Count_table[[#This Row],[STC Number]]&lt;&gt;OFFSET(Count_table[[#This Row],[STC Number]],-1,0),Count_table[[#This Row],[Fixed Make]]&lt;&gt;OFFSET(Count_table[[#This Row],[Fixed Make]],-1,0)),Count_table[[#This Row],[Fixed Make]],"")</f>
        <v/>
      </c>
      <c r="H559" s="1" t="str">
        <f ca="1">IF(LEN(Count_table[[#This Row],[First]])=0,OFFSET(Count_table[[#This Row],[Range]],-1,0),"E"&amp;ROW(Count_table[[#This Row],[First]])&amp;":E"&amp;COUNTIFS(Count_table[[#All],[STC Number]],Count_table[[#This Row],[STC Number]],Count_table[[#All],[Fixed Make]],Count_table[[#This Row],[First]])+ROW(Count_table[[#This Row],[First]])-1)</f>
        <v>E490:E561</v>
      </c>
      <c r="I559" s="1" t="str">
        <f ca="1">IF(LEN(Count_table[[#This Row],[First]])&lt;&gt;0,Count_table[[#This Row],[First]]&amp;": "&amp;_xlfn.TEXTJOIN(", ",TRUE,INDIRECT(Count_table[[#This Row],[Range]])),"")</f>
        <v/>
      </c>
      <c r="J55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0" spans="1:10" x14ac:dyDescent="0.25">
      <c r="A560" s="1" t="s">
        <v>20</v>
      </c>
      <c r="B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560" s="1" t="s">
        <v>968</v>
      </c>
      <c r="D560" s="1" t="str">
        <f>LEFT(Count_table[[#This Row],[Column1]],SEARCH("\",Count_table[[#This Row],[Column1]])-1)</f>
        <v>Piper Aircraft, Inc.</v>
      </c>
      <c r="E560" s="1" t="str">
        <f>RIGHT(Count_table[[#This Row],[Column1]],LEN(Count_table[[#This Row],[Column1]])-SEARCH("\",Count_table[[#This Row],[Column1]]))</f>
        <v>PA-46R-350T</v>
      </c>
      <c r="F560" s="1" t="str">
        <f>INDEX(Sheet1!A:D,MATCH(Count_table[[#This Row],[Make]],Sheet1!D:D,0),1)</f>
        <v>Piper</v>
      </c>
      <c r="G560" s="1" t="str">
        <f ca="1">IF(OR(Count_table[[#This Row],[STC Number]]&lt;&gt;OFFSET(Count_table[[#This Row],[STC Number]],-1,0),Count_table[[#This Row],[Fixed Make]]&lt;&gt;OFFSET(Count_table[[#This Row],[Fixed Make]],-1,0)),Count_table[[#This Row],[Fixed Make]],"")</f>
        <v/>
      </c>
      <c r="H560" s="1" t="str">
        <f ca="1">IF(LEN(Count_table[[#This Row],[First]])=0,OFFSET(Count_table[[#This Row],[Range]],-1,0),"E"&amp;ROW(Count_table[[#This Row],[First]])&amp;":E"&amp;COUNTIFS(Count_table[[#All],[STC Number]],Count_table[[#This Row],[STC Number]],Count_table[[#All],[Fixed Make]],Count_table[[#This Row],[First]])+ROW(Count_table[[#This Row],[First]])-1)</f>
        <v>E490:E561</v>
      </c>
      <c r="I560" s="1" t="str">
        <f ca="1">IF(LEN(Count_table[[#This Row],[First]])&lt;&gt;0,Count_table[[#This Row],[First]]&amp;": "&amp;_xlfn.TEXTJOIN(", ",TRUE,INDIRECT(Count_table[[#This Row],[Range]])),"")</f>
        <v/>
      </c>
      <c r="J56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1" spans="1:10" x14ac:dyDescent="0.25">
      <c r="A561" s="1" t="s">
        <v>20</v>
      </c>
      <c r="B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561" s="1" t="s">
        <v>969</v>
      </c>
      <c r="D561" s="1" t="str">
        <f>LEFT(Count_table[[#This Row],[Column1]],SEARCH("\",Count_table[[#This Row],[Column1]])-1)</f>
        <v>Piper Aircraft, Inc.</v>
      </c>
      <c r="E561" s="1" t="str">
        <f>RIGHT(Count_table[[#This Row],[Column1]],LEN(Count_table[[#This Row],[Column1]])-SEARCH("\",Count_table[[#This Row],[Column1]]))</f>
        <v>PA-E23-250</v>
      </c>
      <c r="F561" s="1" t="str">
        <f>INDEX(Sheet1!A:D,MATCH(Count_table[[#This Row],[Make]],Sheet1!D:D,0),1)</f>
        <v>Piper</v>
      </c>
      <c r="G561" s="1" t="str">
        <f ca="1">IF(OR(Count_table[[#This Row],[STC Number]]&lt;&gt;OFFSET(Count_table[[#This Row],[STC Number]],-1,0),Count_table[[#This Row],[Fixed Make]]&lt;&gt;OFFSET(Count_table[[#This Row],[Fixed Make]],-1,0)),Count_table[[#This Row],[Fixed Make]],"")</f>
        <v/>
      </c>
      <c r="H561" s="1" t="str">
        <f ca="1">IF(LEN(Count_table[[#This Row],[First]])=0,OFFSET(Count_table[[#This Row],[Range]],-1,0),"E"&amp;ROW(Count_table[[#This Row],[First]])&amp;":E"&amp;COUNTIFS(Count_table[[#All],[STC Number]],Count_table[[#This Row],[STC Number]],Count_table[[#All],[Fixed Make]],Count_table[[#This Row],[First]])+ROW(Count_table[[#This Row],[First]])-1)</f>
        <v>E490:E561</v>
      </c>
      <c r="I561" s="1" t="str">
        <f ca="1">IF(LEN(Count_table[[#This Row],[First]])&lt;&gt;0,Count_table[[#This Row],[First]]&amp;": "&amp;_xlfn.TEXTJOIN(", ",TRUE,INDIRECT(Count_table[[#This Row],[Range]])),"")</f>
        <v/>
      </c>
      <c r="J56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2" spans="1:10" x14ac:dyDescent="0.25">
      <c r="A562" s="1" t="s">
        <v>20</v>
      </c>
      <c r="B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562" s="1" t="s">
        <v>970</v>
      </c>
      <c r="D562" s="1" t="str">
        <f>LEFT(Count_table[[#This Row],[Column1]],SEARCH("\",Count_table[[#This Row],[Column1]])-1)</f>
        <v>Polskie Zaklady Lotnieze Spolka zo.o</v>
      </c>
      <c r="E562" s="1" t="str">
        <f>RIGHT(Count_table[[#This Row],[Column1]],LEN(Count_table[[#This Row],[Column1]])-SEARCH("\",Count_table[[#This Row],[Column1]]))</f>
        <v>PZL M26 01</v>
      </c>
      <c r="F562" s="1" t="str">
        <f>INDEX(Sheet1!A:D,MATCH(Count_table[[#This Row],[Make]],Sheet1!D:D,0),1)</f>
        <v>PZL</v>
      </c>
      <c r="G562" s="1" t="str">
        <f ca="1">IF(OR(Count_table[[#This Row],[STC Number]]&lt;&gt;OFFSET(Count_table[[#This Row],[STC Number]],-1,0),Count_table[[#This Row],[Fixed Make]]&lt;&gt;OFFSET(Count_table[[#This Row],[Fixed Make]],-1,0)),Count_table[[#This Row],[Fixed Make]],"")</f>
        <v>PZL</v>
      </c>
      <c r="H562" s="1" t="str">
        <f ca="1">IF(LEN(Count_table[[#This Row],[First]])=0,OFFSET(Count_table[[#This Row],[Range]],-1,0),"E"&amp;ROW(Count_table[[#This Row],[First]])&amp;":E"&amp;COUNTIFS(Count_table[[#All],[STC Number]],Count_table[[#This Row],[STC Number]],Count_table[[#All],[Fixed Make]],Count_table[[#This Row],[First]])+ROW(Count_table[[#This Row],[First]])-1)</f>
        <v>E562:E562</v>
      </c>
      <c r="I562" s="1" t="str">
        <f ca="1">IF(LEN(Count_table[[#This Row],[First]])&lt;&gt;0,Count_table[[#This Row],[First]]&amp;": "&amp;_xlfn.TEXTJOIN(", ",TRUE,INDIRECT(Count_table[[#This Row],[Range]])),"")</f>
        <v>PZL: PZL M26 01</v>
      </c>
      <c r="J56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3" spans="1:10" x14ac:dyDescent="0.25">
      <c r="A563" s="1" t="s">
        <v>20</v>
      </c>
      <c r="B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563" s="1" t="s">
        <v>971</v>
      </c>
      <c r="D563" s="1" t="str">
        <f>LEFT(Count_table[[#This Row],[Column1]],SEARCH("\",Count_table[[#This Row],[Column1]])-1)</f>
        <v>Revo, Incorporated</v>
      </c>
      <c r="E563" s="1" t="str">
        <f>RIGHT(Count_table[[#This Row],[Column1]],LEN(Count_table[[#This Row],[Column1]])-SEARCH("\",Count_table[[#This Row],[Column1]]))</f>
        <v>Colonial C-1</v>
      </c>
      <c r="F563" s="1" t="str">
        <f>INDEX(Sheet1!A:D,MATCH(Count_table[[#This Row],[Make]],Sheet1!D:D,0),1)</f>
        <v>Revo</v>
      </c>
      <c r="G563" s="1" t="str">
        <f ca="1">IF(OR(Count_table[[#This Row],[STC Number]]&lt;&gt;OFFSET(Count_table[[#This Row],[STC Number]],-1,0),Count_table[[#This Row],[Fixed Make]]&lt;&gt;OFFSET(Count_table[[#This Row],[Fixed Make]],-1,0)),Count_table[[#This Row],[Fixed Make]],"")</f>
        <v>Revo</v>
      </c>
      <c r="H563" s="1" t="str">
        <f ca="1">IF(LEN(Count_table[[#This Row],[First]])=0,OFFSET(Count_table[[#This Row],[Range]],-1,0),"E"&amp;ROW(Count_table[[#This Row],[First]])&amp;":E"&amp;COUNTIFS(Count_table[[#All],[STC Number]],Count_table[[#This Row],[STC Number]],Count_table[[#All],[Fixed Make]],Count_table[[#This Row],[First]])+ROW(Count_table[[#This Row],[First]])-1)</f>
        <v>E563:E569</v>
      </c>
      <c r="I563" s="1" t="str">
        <f ca="1">IF(LEN(Count_table[[#This Row],[First]])&lt;&gt;0,Count_table[[#This Row],[First]]&amp;": "&amp;_xlfn.TEXTJOIN(", ",TRUE,INDIRECT(Count_table[[#This Row],[Range]])),"")</f>
        <v>Revo: Colonial C-1, Colonial C-2, Lake LA-4-200, Lake LA-4, Lake LA-4A, Lake LA-4P, Lake Model 250</v>
      </c>
      <c r="J56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4" spans="1:10" x14ac:dyDescent="0.25">
      <c r="A564" s="1" t="s">
        <v>20</v>
      </c>
      <c r="B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564" s="1" t="s">
        <v>972</v>
      </c>
      <c r="D564" s="1" t="str">
        <f>LEFT(Count_table[[#This Row],[Column1]],SEARCH("\",Count_table[[#This Row],[Column1]])-1)</f>
        <v>Revo, Incorporated</v>
      </c>
      <c r="E564" s="1" t="str">
        <f>RIGHT(Count_table[[#This Row],[Column1]],LEN(Count_table[[#This Row],[Column1]])-SEARCH("\",Count_table[[#This Row],[Column1]]))</f>
        <v>Colonial C-2</v>
      </c>
      <c r="F564" s="1" t="str">
        <f>INDEX(Sheet1!A:D,MATCH(Count_table[[#This Row],[Make]],Sheet1!D:D,0),1)</f>
        <v>Revo</v>
      </c>
      <c r="G564" s="1" t="str">
        <f ca="1">IF(OR(Count_table[[#This Row],[STC Number]]&lt;&gt;OFFSET(Count_table[[#This Row],[STC Number]],-1,0),Count_table[[#This Row],[Fixed Make]]&lt;&gt;OFFSET(Count_table[[#This Row],[Fixed Make]],-1,0)),Count_table[[#This Row],[Fixed Make]],"")</f>
        <v/>
      </c>
      <c r="H564" s="1" t="str">
        <f ca="1">IF(LEN(Count_table[[#This Row],[First]])=0,OFFSET(Count_table[[#This Row],[Range]],-1,0),"E"&amp;ROW(Count_table[[#This Row],[First]])&amp;":E"&amp;COUNTIFS(Count_table[[#All],[STC Number]],Count_table[[#This Row],[STC Number]],Count_table[[#All],[Fixed Make]],Count_table[[#This Row],[First]])+ROW(Count_table[[#This Row],[First]])-1)</f>
        <v>E563:E569</v>
      </c>
      <c r="I564" s="1" t="str">
        <f ca="1">IF(LEN(Count_table[[#This Row],[First]])&lt;&gt;0,Count_table[[#This Row],[First]]&amp;": "&amp;_xlfn.TEXTJOIN(", ",TRUE,INDIRECT(Count_table[[#This Row],[Range]])),"")</f>
        <v/>
      </c>
      <c r="J56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5" spans="1:10" x14ac:dyDescent="0.25">
      <c r="A565" s="1" t="s">
        <v>20</v>
      </c>
      <c r="B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565" s="1" t="s">
        <v>973</v>
      </c>
      <c r="D565" s="1" t="str">
        <f>LEFT(Count_table[[#This Row],[Column1]],SEARCH("\",Count_table[[#This Row],[Column1]])-1)</f>
        <v>Revo, Incorporated</v>
      </c>
      <c r="E565" s="1" t="str">
        <f>RIGHT(Count_table[[#This Row],[Column1]],LEN(Count_table[[#This Row],[Column1]])-SEARCH("\",Count_table[[#This Row],[Column1]]))</f>
        <v>Lake LA-4-200</v>
      </c>
      <c r="F565" s="1" t="str">
        <f>INDEX(Sheet1!A:D,MATCH(Count_table[[#This Row],[Make]],Sheet1!D:D,0),1)</f>
        <v>Revo</v>
      </c>
      <c r="G565" s="1" t="str">
        <f ca="1">IF(OR(Count_table[[#This Row],[STC Number]]&lt;&gt;OFFSET(Count_table[[#This Row],[STC Number]],-1,0),Count_table[[#This Row],[Fixed Make]]&lt;&gt;OFFSET(Count_table[[#This Row],[Fixed Make]],-1,0)),Count_table[[#This Row],[Fixed Make]],"")</f>
        <v/>
      </c>
      <c r="H565" s="1" t="str">
        <f ca="1">IF(LEN(Count_table[[#This Row],[First]])=0,OFFSET(Count_table[[#This Row],[Range]],-1,0),"E"&amp;ROW(Count_table[[#This Row],[First]])&amp;":E"&amp;COUNTIFS(Count_table[[#All],[STC Number]],Count_table[[#This Row],[STC Number]],Count_table[[#All],[Fixed Make]],Count_table[[#This Row],[First]])+ROW(Count_table[[#This Row],[First]])-1)</f>
        <v>E563:E569</v>
      </c>
      <c r="I565" s="1" t="str">
        <f ca="1">IF(LEN(Count_table[[#This Row],[First]])&lt;&gt;0,Count_table[[#This Row],[First]]&amp;": "&amp;_xlfn.TEXTJOIN(", ",TRUE,INDIRECT(Count_table[[#This Row],[Range]])),"")</f>
        <v/>
      </c>
      <c r="J56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6" spans="1:10" x14ac:dyDescent="0.25">
      <c r="A566" s="1" t="s">
        <v>20</v>
      </c>
      <c r="B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566" s="1" t="s">
        <v>974</v>
      </c>
      <c r="D566" s="1" t="str">
        <f>LEFT(Count_table[[#This Row],[Column1]],SEARCH("\",Count_table[[#This Row],[Column1]])-1)</f>
        <v>Revo, Incorporated</v>
      </c>
      <c r="E566" s="1" t="str">
        <f>RIGHT(Count_table[[#This Row],[Column1]],LEN(Count_table[[#This Row],[Column1]])-SEARCH("\",Count_table[[#This Row],[Column1]]))</f>
        <v>Lake LA-4</v>
      </c>
      <c r="F566" s="1" t="str">
        <f>INDEX(Sheet1!A:D,MATCH(Count_table[[#This Row],[Make]],Sheet1!D:D,0),1)</f>
        <v>Revo</v>
      </c>
      <c r="G566" s="1" t="str">
        <f ca="1">IF(OR(Count_table[[#This Row],[STC Number]]&lt;&gt;OFFSET(Count_table[[#This Row],[STC Number]],-1,0),Count_table[[#This Row],[Fixed Make]]&lt;&gt;OFFSET(Count_table[[#This Row],[Fixed Make]],-1,0)),Count_table[[#This Row],[Fixed Make]],"")</f>
        <v/>
      </c>
      <c r="H566" s="1" t="str">
        <f ca="1">IF(LEN(Count_table[[#This Row],[First]])=0,OFFSET(Count_table[[#This Row],[Range]],-1,0),"E"&amp;ROW(Count_table[[#This Row],[First]])&amp;":E"&amp;COUNTIFS(Count_table[[#All],[STC Number]],Count_table[[#This Row],[STC Number]],Count_table[[#All],[Fixed Make]],Count_table[[#This Row],[First]])+ROW(Count_table[[#This Row],[First]])-1)</f>
        <v>E563:E569</v>
      </c>
      <c r="I566" s="1" t="str">
        <f ca="1">IF(LEN(Count_table[[#This Row],[First]])&lt;&gt;0,Count_table[[#This Row],[First]]&amp;": "&amp;_xlfn.TEXTJOIN(", ",TRUE,INDIRECT(Count_table[[#This Row],[Range]])),"")</f>
        <v/>
      </c>
      <c r="J56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7" spans="1:10" x14ac:dyDescent="0.25">
      <c r="A567" s="1" t="s">
        <v>20</v>
      </c>
      <c r="B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567" s="1" t="s">
        <v>975</v>
      </c>
      <c r="D567" s="1" t="str">
        <f>LEFT(Count_table[[#This Row],[Column1]],SEARCH("\",Count_table[[#This Row],[Column1]])-1)</f>
        <v>Revo, Incorporated</v>
      </c>
      <c r="E567" s="1" t="str">
        <f>RIGHT(Count_table[[#This Row],[Column1]],LEN(Count_table[[#This Row],[Column1]])-SEARCH("\",Count_table[[#This Row],[Column1]]))</f>
        <v>Lake LA-4A</v>
      </c>
      <c r="F567" s="1" t="str">
        <f>INDEX(Sheet1!A:D,MATCH(Count_table[[#This Row],[Make]],Sheet1!D:D,0),1)</f>
        <v>Revo</v>
      </c>
      <c r="G567" s="1" t="str">
        <f ca="1">IF(OR(Count_table[[#This Row],[STC Number]]&lt;&gt;OFFSET(Count_table[[#This Row],[STC Number]],-1,0),Count_table[[#This Row],[Fixed Make]]&lt;&gt;OFFSET(Count_table[[#This Row],[Fixed Make]],-1,0)),Count_table[[#This Row],[Fixed Make]],"")</f>
        <v/>
      </c>
      <c r="H567" s="1" t="str">
        <f ca="1">IF(LEN(Count_table[[#This Row],[First]])=0,OFFSET(Count_table[[#This Row],[Range]],-1,0),"E"&amp;ROW(Count_table[[#This Row],[First]])&amp;":E"&amp;COUNTIFS(Count_table[[#All],[STC Number]],Count_table[[#This Row],[STC Number]],Count_table[[#All],[Fixed Make]],Count_table[[#This Row],[First]])+ROW(Count_table[[#This Row],[First]])-1)</f>
        <v>E563:E569</v>
      </c>
      <c r="I567" s="1" t="str">
        <f ca="1">IF(LEN(Count_table[[#This Row],[First]])&lt;&gt;0,Count_table[[#This Row],[First]]&amp;": "&amp;_xlfn.TEXTJOIN(", ",TRUE,INDIRECT(Count_table[[#This Row],[Range]])),"")</f>
        <v/>
      </c>
      <c r="J56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8" spans="1:10" x14ac:dyDescent="0.25">
      <c r="A568" s="1" t="s">
        <v>20</v>
      </c>
      <c r="B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568" s="1" t="s">
        <v>976</v>
      </c>
      <c r="D568" s="1" t="str">
        <f>LEFT(Count_table[[#This Row],[Column1]],SEARCH("\",Count_table[[#This Row],[Column1]])-1)</f>
        <v>Revo, Incorporated</v>
      </c>
      <c r="E568" s="1" t="str">
        <f>RIGHT(Count_table[[#This Row],[Column1]],LEN(Count_table[[#This Row],[Column1]])-SEARCH("\",Count_table[[#This Row],[Column1]]))</f>
        <v>Lake LA-4P</v>
      </c>
      <c r="F568" s="1" t="str">
        <f>INDEX(Sheet1!A:D,MATCH(Count_table[[#This Row],[Make]],Sheet1!D:D,0),1)</f>
        <v>Revo</v>
      </c>
      <c r="G568" s="1" t="str">
        <f ca="1">IF(OR(Count_table[[#This Row],[STC Number]]&lt;&gt;OFFSET(Count_table[[#This Row],[STC Number]],-1,0),Count_table[[#This Row],[Fixed Make]]&lt;&gt;OFFSET(Count_table[[#This Row],[Fixed Make]],-1,0)),Count_table[[#This Row],[Fixed Make]],"")</f>
        <v/>
      </c>
      <c r="H568" s="1" t="str">
        <f ca="1">IF(LEN(Count_table[[#This Row],[First]])=0,OFFSET(Count_table[[#This Row],[Range]],-1,0),"E"&amp;ROW(Count_table[[#This Row],[First]])&amp;":E"&amp;COUNTIFS(Count_table[[#All],[STC Number]],Count_table[[#This Row],[STC Number]],Count_table[[#All],[Fixed Make]],Count_table[[#This Row],[First]])+ROW(Count_table[[#This Row],[First]])-1)</f>
        <v>E563:E569</v>
      </c>
      <c r="I568" s="1" t="str">
        <f ca="1">IF(LEN(Count_table[[#This Row],[First]])&lt;&gt;0,Count_table[[#This Row],[First]]&amp;": "&amp;_xlfn.TEXTJOIN(", ",TRUE,INDIRECT(Count_table[[#This Row],[Range]])),"")</f>
        <v/>
      </c>
      <c r="J56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69" spans="1:10" x14ac:dyDescent="0.25">
      <c r="A569" s="1" t="s">
        <v>20</v>
      </c>
      <c r="B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569" s="1" t="s">
        <v>977</v>
      </c>
      <c r="D569" s="1" t="str">
        <f>LEFT(Count_table[[#This Row],[Column1]],SEARCH("\",Count_table[[#This Row],[Column1]])-1)</f>
        <v>Revo, Incorporated</v>
      </c>
      <c r="E569" s="1" t="str">
        <f>RIGHT(Count_table[[#This Row],[Column1]],LEN(Count_table[[#This Row],[Column1]])-SEARCH("\",Count_table[[#This Row],[Column1]]))</f>
        <v>Lake Model 250</v>
      </c>
      <c r="F569" s="1" t="str">
        <f>INDEX(Sheet1!A:D,MATCH(Count_table[[#This Row],[Make]],Sheet1!D:D,0),1)</f>
        <v>Revo</v>
      </c>
      <c r="G569" s="1" t="str">
        <f ca="1">IF(OR(Count_table[[#This Row],[STC Number]]&lt;&gt;OFFSET(Count_table[[#This Row],[STC Number]],-1,0),Count_table[[#This Row],[Fixed Make]]&lt;&gt;OFFSET(Count_table[[#This Row],[Fixed Make]],-1,0)),Count_table[[#This Row],[Fixed Make]],"")</f>
        <v/>
      </c>
      <c r="H569" s="1" t="str">
        <f ca="1">IF(LEN(Count_table[[#This Row],[First]])=0,OFFSET(Count_table[[#This Row],[Range]],-1,0),"E"&amp;ROW(Count_table[[#This Row],[First]])&amp;":E"&amp;COUNTIFS(Count_table[[#All],[STC Number]],Count_table[[#This Row],[STC Number]],Count_table[[#All],[Fixed Make]],Count_table[[#This Row],[First]])+ROW(Count_table[[#This Row],[First]])-1)</f>
        <v>E563:E569</v>
      </c>
      <c r="I569" s="1" t="str">
        <f ca="1">IF(LEN(Count_table[[#This Row],[First]])&lt;&gt;0,Count_table[[#This Row],[First]]&amp;": "&amp;_xlfn.TEXTJOIN(", ",TRUE,INDIRECT(Count_table[[#This Row],[Range]])),"")</f>
        <v/>
      </c>
      <c r="J56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0" spans="1:10" x14ac:dyDescent="0.25">
      <c r="A570" s="1" t="s">
        <v>20</v>
      </c>
      <c r="B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570" s="1" t="s">
        <v>978</v>
      </c>
      <c r="D570" s="1" t="str">
        <f>LEFT(Count_table[[#This Row],[Column1]],SEARCH("\",Count_table[[#This Row],[Column1]])-1)</f>
        <v>Sierra Hotel Aero, Inc.</v>
      </c>
      <c r="E570" s="1" t="str">
        <f>RIGHT(Count_table[[#This Row],[Column1]],LEN(Count_table[[#This Row],[Column1]])-SEARCH("\",Count_table[[#This Row],[Column1]]))</f>
        <v>Navion (Army L-17A)</v>
      </c>
      <c r="F570" s="1" t="str">
        <f>INDEX(Sheet1!A:D,MATCH(Count_table[[#This Row],[Make]],Sheet1!D:D,0),1)</f>
        <v>Sierra Hotel Aero</v>
      </c>
      <c r="G570" s="1" t="str">
        <f ca="1">IF(OR(Count_table[[#This Row],[STC Number]]&lt;&gt;OFFSET(Count_table[[#This Row],[STC Number]],-1,0),Count_table[[#This Row],[Fixed Make]]&lt;&gt;OFFSET(Count_table[[#This Row],[Fixed Make]],-1,0)),Count_table[[#This Row],[Fixed Make]],"")</f>
        <v>Sierra Hotel Aero</v>
      </c>
      <c r="H570" s="1" t="str">
        <f ca="1">IF(LEN(Count_table[[#This Row],[First]])=0,OFFSET(Count_table[[#This Row],[Range]],-1,0),"E"&amp;ROW(Count_table[[#This Row],[First]])&amp;":E"&amp;COUNTIFS(Count_table[[#All],[STC Number]],Count_table[[#This Row],[STC Number]],Count_table[[#All],[Fixed Make]],Count_table[[#This Row],[First]])+ROW(Count_table[[#This Row],[First]])-1)</f>
        <v>E570:E577</v>
      </c>
      <c r="I570" s="1" t="str">
        <f ca="1">IF(LEN(Count_table[[#This Row],[First]])&lt;&gt;0,Count_table[[#This Row],[First]]&amp;": "&amp;_xlfn.TEXTJOIN(", ",TRUE,INDIRECT(Count_table[[#This Row],[Range]])),"")</f>
        <v>Sierra Hotel Aero: Navion (Army L-17A), Navion A (Army L-17B and L-17C), Navion B, Navion D, Navion E, Navion F, Navion G, Navion H</v>
      </c>
      <c r="J57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1" spans="1:10" x14ac:dyDescent="0.25">
      <c r="A571" s="1" t="s">
        <v>20</v>
      </c>
      <c r="B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571" s="1" t="s">
        <v>979</v>
      </c>
      <c r="D571" s="1" t="str">
        <f>LEFT(Count_table[[#This Row],[Column1]],SEARCH("\",Count_table[[#This Row],[Column1]])-1)</f>
        <v>Sierra Hotel Aero, Inc.</v>
      </c>
      <c r="E571" s="1" t="str">
        <f>RIGHT(Count_table[[#This Row],[Column1]],LEN(Count_table[[#This Row],[Column1]])-SEARCH("\",Count_table[[#This Row],[Column1]]))</f>
        <v>Navion A (Army L-17B and L-17C)</v>
      </c>
      <c r="F571" s="1" t="str">
        <f>INDEX(Sheet1!A:D,MATCH(Count_table[[#This Row],[Make]],Sheet1!D:D,0),1)</f>
        <v>Sierra Hotel Aero</v>
      </c>
      <c r="G571" s="1" t="str">
        <f ca="1">IF(OR(Count_table[[#This Row],[STC Number]]&lt;&gt;OFFSET(Count_table[[#This Row],[STC Number]],-1,0),Count_table[[#This Row],[Fixed Make]]&lt;&gt;OFFSET(Count_table[[#This Row],[Fixed Make]],-1,0)),Count_table[[#This Row],[Fixed Make]],"")</f>
        <v/>
      </c>
      <c r="H571" s="1" t="str">
        <f ca="1">IF(LEN(Count_table[[#This Row],[First]])=0,OFFSET(Count_table[[#This Row],[Range]],-1,0),"E"&amp;ROW(Count_table[[#This Row],[First]])&amp;":E"&amp;COUNTIFS(Count_table[[#All],[STC Number]],Count_table[[#This Row],[STC Number]],Count_table[[#All],[Fixed Make]],Count_table[[#This Row],[First]])+ROW(Count_table[[#This Row],[First]])-1)</f>
        <v>E570:E577</v>
      </c>
      <c r="I571" s="1" t="str">
        <f ca="1">IF(LEN(Count_table[[#This Row],[First]])&lt;&gt;0,Count_table[[#This Row],[First]]&amp;": "&amp;_xlfn.TEXTJOIN(", ",TRUE,INDIRECT(Count_table[[#This Row],[Range]])),"")</f>
        <v/>
      </c>
      <c r="J57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2" spans="1:10" x14ac:dyDescent="0.25">
      <c r="A572" s="1" t="s">
        <v>20</v>
      </c>
      <c r="B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572" s="1" t="s">
        <v>980</v>
      </c>
      <c r="D572" s="1" t="str">
        <f>LEFT(Count_table[[#This Row],[Column1]],SEARCH("\",Count_table[[#This Row],[Column1]])-1)</f>
        <v>Sierra Hotel Aero, Inc.</v>
      </c>
      <c r="E572" s="1" t="str">
        <f>RIGHT(Count_table[[#This Row],[Column1]],LEN(Count_table[[#This Row],[Column1]])-SEARCH("\",Count_table[[#This Row],[Column1]]))</f>
        <v>Navion B</v>
      </c>
      <c r="F572" s="1" t="str">
        <f>INDEX(Sheet1!A:D,MATCH(Count_table[[#This Row],[Make]],Sheet1!D:D,0),1)</f>
        <v>Sierra Hotel Aero</v>
      </c>
      <c r="G572" s="1" t="str">
        <f ca="1">IF(OR(Count_table[[#This Row],[STC Number]]&lt;&gt;OFFSET(Count_table[[#This Row],[STC Number]],-1,0),Count_table[[#This Row],[Fixed Make]]&lt;&gt;OFFSET(Count_table[[#This Row],[Fixed Make]],-1,0)),Count_table[[#This Row],[Fixed Make]],"")</f>
        <v/>
      </c>
      <c r="H572" s="1" t="str">
        <f ca="1">IF(LEN(Count_table[[#This Row],[First]])=0,OFFSET(Count_table[[#This Row],[Range]],-1,0),"E"&amp;ROW(Count_table[[#This Row],[First]])&amp;":E"&amp;COUNTIFS(Count_table[[#All],[STC Number]],Count_table[[#This Row],[STC Number]],Count_table[[#All],[Fixed Make]],Count_table[[#This Row],[First]])+ROW(Count_table[[#This Row],[First]])-1)</f>
        <v>E570:E577</v>
      </c>
      <c r="I572" s="1" t="str">
        <f ca="1">IF(LEN(Count_table[[#This Row],[First]])&lt;&gt;0,Count_table[[#This Row],[First]]&amp;": "&amp;_xlfn.TEXTJOIN(", ",TRUE,INDIRECT(Count_table[[#This Row],[Range]])),"")</f>
        <v/>
      </c>
      <c r="J57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3" spans="1:10" x14ac:dyDescent="0.25">
      <c r="A573" s="1" t="s">
        <v>20</v>
      </c>
      <c r="B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573" s="1" t="s">
        <v>981</v>
      </c>
      <c r="D573" s="1" t="str">
        <f>LEFT(Count_table[[#This Row],[Column1]],SEARCH("\",Count_table[[#This Row],[Column1]])-1)</f>
        <v>Sierra Hotel Aero, Inc.</v>
      </c>
      <c r="E573" s="1" t="str">
        <f>RIGHT(Count_table[[#This Row],[Column1]],LEN(Count_table[[#This Row],[Column1]])-SEARCH("\",Count_table[[#This Row],[Column1]]))</f>
        <v>Navion D</v>
      </c>
      <c r="F573" s="1" t="str">
        <f>INDEX(Sheet1!A:D,MATCH(Count_table[[#This Row],[Make]],Sheet1!D:D,0),1)</f>
        <v>Sierra Hotel Aero</v>
      </c>
      <c r="G573" s="1" t="str">
        <f ca="1">IF(OR(Count_table[[#This Row],[STC Number]]&lt;&gt;OFFSET(Count_table[[#This Row],[STC Number]],-1,0),Count_table[[#This Row],[Fixed Make]]&lt;&gt;OFFSET(Count_table[[#This Row],[Fixed Make]],-1,0)),Count_table[[#This Row],[Fixed Make]],"")</f>
        <v/>
      </c>
      <c r="H573" s="1" t="str">
        <f ca="1">IF(LEN(Count_table[[#This Row],[First]])=0,OFFSET(Count_table[[#This Row],[Range]],-1,0),"E"&amp;ROW(Count_table[[#This Row],[First]])&amp;":E"&amp;COUNTIFS(Count_table[[#All],[STC Number]],Count_table[[#This Row],[STC Number]],Count_table[[#All],[Fixed Make]],Count_table[[#This Row],[First]])+ROW(Count_table[[#This Row],[First]])-1)</f>
        <v>E570:E577</v>
      </c>
      <c r="I573" s="1" t="str">
        <f ca="1">IF(LEN(Count_table[[#This Row],[First]])&lt;&gt;0,Count_table[[#This Row],[First]]&amp;": "&amp;_xlfn.TEXTJOIN(", ",TRUE,INDIRECT(Count_table[[#This Row],[Range]])),"")</f>
        <v/>
      </c>
      <c r="J57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4" spans="1:10" x14ac:dyDescent="0.25">
      <c r="A574" s="1" t="s">
        <v>20</v>
      </c>
      <c r="B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574" s="1" t="s">
        <v>982</v>
      </c>
      <c r="D574" s="1" t="str">
        <f>LEFT(Count_table[[#This Row],[Column1]],SEARCH("\",Count_table[[#This Row],[Column1]])-1)</f>
        <v>Sierra Hotel Aero, Inc.</v>
      </c>
      <c r="E574" s="1" t="str">
        <f>RIGHT(Count_table[[#This Row],[Column1]],LEN(Count_table[[#This Row],[Column1]])-SEARCH("\",Count_table[[#This Row],[Column1]]))</f>
        <v>Navion E</v>
      </c>
      <c r="F574" s="1" t="str">
        <f>INDEX(Sheet1!A:D,MATCH(Count_table[[#This Row],[Make]],Sheet1!D:D,0),1)</f>
        <v>Sierra Hotel Aero</v>
      </c>
      <c r="G574" s="1" t="str">
        <f ca="1">IF(OR(Count_table[[#This Row],[STC Number]]&lt;&gt;OFFSET(Count_table[[#This Row],[STC Number]],-1,0),Count_table[[#This Row],[Fixed Make]]&lt;&gt;OFFSET(Count_table[[#This Row],[Fixed Make]],-1,0)),Count_table[[#This Row],[Fixed Make]],"")</f>
        <v/>
      </c>
      <c r="H574" s="1" t="str">
        <f ca="1">IF(LEN(Count_table[[#This Row],[First]])=0,OFFSET(Count_table[[#This Row],[Range]],-1,0),"E"&amp;ROW(Count_table[[#This Row],[First]])&amp;":E"&amp;COUNTIFS(Count_table[[#All],[STC Number]],Count_table[[#This Row],[STC Number]],Count_table[[#All],[Fixed Make]],Count_table[[#This Row],[First]])+ROW(Count_table[[#This Row],[First]])-1)</f>
        <v>E570:E577</v>
      </c>
      <c r="I574" s="1" t="str">
        <f ca="1">IF(LEN(Count_table[[#This Row],[First]])&lt;&gt;0,Count_table[[#This Row],[First]]&amp;": "&amp;_xlfn.TEXTJOIN(", ",TRUE,INDIRECT(Count_table[[#This Row],[Range]])),"")</f>
        <v/>
      </c>
      <c r="J57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5" spans="1:10" x14ac:dyDescent="0.25">
      <c r="A575" s="1" t="s">
        <v>20</v>
      </c>
      <c r="B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575" s="1" t="s">
        <v>983</v>
      </c>
      <c r="D575" s="1" t="str">
        <f>LEFT(Count_table[[#This Row],[Column1]],SEARCH("\",Count_table[[#This Row],[Column1]])-1)</f>
        <v>Sierra Hotel Aero, Inc.</v>
      </c>
      <c r="E575" s="1" t="str">
        <f>RIGHT(Count_table[[#This Row],[Column1]],LEN(Count_table[[#This Row],[Column1]])-SEARCH("\",Count_table[[#This Row],[Column1]]))</f>
        <v>Navion F</v>
      </c>
      <c r="F575" s="1" t="str">
        <f>INDEX(Sheet1!A:D,MATCH(Count_table[[#This Row],[Make]],Sheet1!D:D,0),1)</f>
        <v>Sierra Hotel Aero</v>
      </c>
      <c r="G575" s="1" t="str">
        <f ca="1">IF(OR(Count_table[[#This Row],[STC Number]]&lt;&gt;OFFSET(Count_table[[#This Row],[STC Number]],-1,0),Count_table[[#This Row],[Fixed Make]]&lt;&gt;OFFSET(Count_table[[#This Row],[Fixed Make]],-1,0)),Count_table[[#This Row],[Fixed Make]],"")</f>
        <v/>
      </c>
      <c r="H575" s="1" t="str">
        <f ca="1">IF(LEN(Count_table[[#This Row],[First]])=0,OFFSET(Count_table[[#This Row],[Range]],-1,0),"E"&amp;ROW(Count_table[[#This Row],[First]])&amp;":E"&amp;COUNTIFS(Count_table[[#All],[STC Number]],Count_table[[#This Row],[STC Number]],Count_table[[#All],[Fixed Make]],Count_table[[#This Row],[First]])+ROW(Count_table[[#This Row],[First]])-1)</f>
        <v>E570:E577</v>
      </c>
      <c r="I575" s="1" t="str">
        <f ca="1">IF(LEN(Count_table[[#This Row],[First]])&lt;&gt;0,Count_table[[#This Row],[First]]&amp;": "&amp;_xlfn.TEXTJOIN(", ",TRUE,INDIRECT(Count_table[[#This Row],[Range]])),"")</f>
        <v/>
      </c>
      <c r="J57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6" spans="1:10" x14ac:dyDescent="0.25">
      <c r="A576" s="1" t="s">
        <v>20</v>
      </c>
      <c r="B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576" s="1" t="s">
        <v>984</v>
      </c>
      <c r="D576" s="1" t="str">
        <f>LEFT(Count_table[[#This Row],[Column1]],SEARCH("\",Count_table[[#This Row],[Column1]])-1)</f>
        <v>Sierra Hotel Aero, Inc.</v>
      </c>
      <c r="E576" s="1" t="str">
        <f>RIGHT(Count_table[[#This Row],[Column1]],LEN(Count_table[[#This Row],[Column1]])-SEARCH("\",Count_table[[#This Row],[Column1]]))</f>
        <v>Navion G</v>
      </c>
      <c r="F576" s="1" t="str">
        <f>INDEX(Sheet1!A:D,MATCH(Count_table[[#This Row],[Make]],Sheet1!D:D,0),1)</f>
        <v>Sierra Hotel Aero</v>
      </c>
      <c r="G576" s="1" t="str">
        <f ca="1">IF(OR(Count_table[[#This Row],[STC Number]]&lt;&gt;OFFSET(Count_table[[#This Row],[STC Number]],-1,0),Count_table[[#This Row],[Fixed Make]]&lt;&gt;OFFSET(Count_table[[#This Row],[Fixed Make]],-1,0)),Count_table[[#This Row],[Fixed Make]],"")</f>
        <v/>
      </c>
      <c r="H576" s="1" t="str">
        <f ca="1">IF(LEN(Count_table[[#This Row],[First]])=0,OFFSET(Count_table[[#This Row],[Range]],-1,0),"E"&amp;ROW(Count_table[[#This Row],[First]])&amp;":E"&amp;COUNTIFS(Count_table[[#All],[STC Number]],Count_table[[#This Row],[STC Number]],Count_table[[#All],[Fixed Make]],Count_table[[#This Row],[First]])+ROW(Count_table[[#This Row],[First]])-1)</f>
        <v>E570:E577</v>
      </c>
      <c r="I576" s="1" t="str">
        <f ca="1">IF(LEN(Count_table[[#This Row],[First]])&lt;&gt;0,Count_table[[#This Row],[First]]&amp;": "&amp;_xlfn.TEXTJOIN(", ",TRUE,INDIRECT(Count_table[[#This Row],[Range]])),"")</f>
        <v/>
      </c>
      <c r="J57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7" spans="1:10" x14ac:dyDescent="0.25">
      <c r="A577" s="1" t="s">
        <v>20</v>
      </c>
      <c r="B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577" s="1" t="s">
        <v>985</v>
      </c>
      <c r="D577" s="1" t="str">
        <f>LEFT(Count_table[[#This Row],[Column1]],SEARCH("\",Count_table[[#This Row],[Column1]])-1)</f>
        <v>Sierra Hotel Aero, Inc.</v>
      </c>
      <c r="E577" s="1" t="str">
        <f>RIGHT(Count_table[[#This Row],[Column1]],LEN(Count_table[[#This Row],[Column1]])-SEARCH("\",Count_table[[#This Row],[Column1]]))</f>
        <v>Navion H</v>
      </c>
      <c r="F577" s="1" t="str">
        <f>INDEX(Sheet1!A:D,MATCH(Count_table[[#This Row],[Make]],Sheet1!D:D,0),1)</f>
        <v>Sierra Hotel Aero</v>
      </c>
      <c r="G577" s="1" t="str">
        <f ca="1">IF(OR(Count_table[[#This Row],[STC Number]]&lt;&gt;OFFSET(Count_table[[#This Row],[STC Number]],-1,0),Count_table[[#This Row],[Fixed Make]]&lt;&gt;OFFSET(Count_table[[#This Row],[Fixed Make]],-1,0)),Count_table[[#This Row],[Fixed Make]],"")</f>
        <v/>
      </c>
      <c r="H577" s="1" t="str">
        <f ca="1">IF(LEN(Count_table[[#This Row],[First]])=0,OFFSET(Count_table[[#This Row],[Range]],-1,0),"E"&amp;ROW(Count_table[[#This Row],[First]])&amp;":E"&amp;COUNTIFS(Count_table[[#All],[STC Number]],Count_table[[#This Row],[STC Number]],Count_table[[#All],[Fixed Make]],Count_table[[#This Row],[First]])+ROW(Count_table[[#This Row],[First]])-1)</f>
        <v>E570:E577</v>
      </c>
      <c r="I577" s="1" t="str">
        <f ca="1">IF(LEN(Count_table[[#This Row],[First]])&lt;&gt;0,Count_table[[#This Row],[First]]&amp;": "&amp;_xlfn.TEXTJOIN(", ",TRUE,INDIRECT(Count_table[[#This Row],[Range]])),"")</f>
        <v/>
      </c>
      <c r="J57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8" spans="1:10" x14ac:dyDescent="0.25">
      <c r="A578" s="1" t="s">
        <v>20</v>
      </c>
      <c r="B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578" s="1" t="s">
        <v>986</v>
      </c>
      <c r="D578" s="1" t="str">
        <f>LEFT(Count_table[[#This Row],[Column1]],SEARCH("\",Count_table[[#This Row],[Column1]])-1)</f>
        <v>Sky Enterprises, Inc.</v>
      </c>
      <c r="E578" s="1" t="str">
        <f>RIGHT(Count_table[[#This Row],[Column1]],LEN(Count_table[[#This Row],[Column1]])-SEARCH("\",Count_table[[#This Row],[Column1]]))</f>
        <v>RC-3</v>
      </c>
      <c r="F578" s="1" t="str">
        <f>INDEX(Sheet1!A:D,MATCH(Count_table[[#This Row],[Make]],Sheet1!D:D,0),1)</f>
        <v>Sky Enterprises</v>
      </c>
      <c r="G578" s="1" t="str">
        <f ca="1">IF(OR(Count_table[[#This Row],[STC Number]]&lt;&gt;OFFSET(Count_table[[#This Row],[STC Number]],-1,0),Count_table[[#This Row],[Fixed Make]]&lt;&gt;OFFSET(Count_table[[#This Row],[Fixed Make]],-1,0)),Count_table[[#This Row],[Fixed Make]],"")</f>
        <v>Sky Enterprises</v>
      </c>
      <c r="H578" s="1" t="str">
        <f ca="1">IF(LEN(Count_table[[#This Row],[First]])=0,OFFSET(Count_table[[#This Row],[Range]],-1,0),"E"&amp;ROW(Count_table[[#This Row],[First]])&amp;":E"&amp;COUNTIFS(Count_table[[#All],[STC Number]],Count_table[[#This Row],[STC Number]],Count_table[[#All],[Fixed Make]],Count_table[[#This Row],[First]])+ROW(Count_table[[#This Row],[First]])-1)</f>
        <v>E578:E578</v>
      </c>
      <c r="I578" s="1" t="str">
        <f ca="1">IF(LEN(Count_table[[#This Row],[First]])&lt;&gt;0,Count_table[[#This Row],[First]]&amp;": "&amp;_xlfn.TEXTJOIN(", ",TRUE,INDIRECT(Count_table[[#This Row],[Range]])),"")</f>
        <v>Sky Enterprises: RC-3</v>
      </c>
      <c r="J57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79" spans="1:10" x14ac:dyDescent="0.25">
      <c r="A579" s="1" t="s">
        <v>20</v>
      </c>
      <c r="B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579" s="1" t="s">
        <v>987</v>
      </c>
      <c r="D579" s="1" t="str">
        <f>LEFT(Count_table[[#This Row],[Column1]],SEARCH("\",Count_table[[#This Row],[Column1]])-1)</f>
        <v>Slingsby Aviation Ltd.</v>
      </c>
      <c r="E579" s="1" t="str">
        <f>RIGHT(Count_table[[#This Row],[Column1]],LEN(Count_table[[#This Row],[Column1]])-SEARCH("\",Count_table[[#This Row],[Column1]]))</f>
        <v>T67M260-T3A</v>
      </c>
      <c r="F579" s="1" t="str">
        <f>INDEX(Sheet1!A:D,MATCH(Count_table[[#This Row],[Make]],Sheet1!D:D,0),1)</f>
        <v>Slingsby</v>
      </c>
      <c r="G579" s="1" t="str">
        <f ca="1">IF(OR(Count_table[[#This Row],[STC Number]]&lt;&gt;OFFSET(Count_table[[#This Row],[STC Number]],-1,0),Count_table[[#This Row],[Fixed Make]]&lt;&gt;OFFSET(Count_table[[#This Row],[Fixed Make]],-1,0)),Count_table[[#This Row],[Fixed Make]],"")</f>
        <v>Slingsby</v>
      </c>
      <c r="H579" s="1" t="str">
        <f ca="1">IF(LEN(Count_table[[#This Row],[First]])=0,OFFSET(Count_table[[#This Row],[Range]],-1,0),"E"&amp;ROW(Count_table[[#This Row],[First]])&amp;":E"&amp;COUNTIFS(Count_table[[#All],[STC Number]],Count_table[[#This Row],[STC Number]],Count_table[[#All],[Fixed Make]],Count_table[[#This Row],[First]])+ROW(Count_table[[#This Row],[First]])-1)</f>
        <v>E579:E580</v>
      </c>
      <c r="I579" s="1" t="str">
        <f ca="1">IF(LEN(Count_table[[#This Row],[First]])&lt;&gt;0,Count_table[[#This Row],[First]]&amp;": "&amp;_xlfn.TEXTJOIN(", ",TRUE,INDIRECT(Count_table[[#This Row],[Range]])),"")</f>
        <v>Slingsby: T67M260-T3A, T67M260</v>
      </c>
      <c r="J57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0" spans="1:10" x14ac:dyDescent="0.25">
      <c r="A580" s="1" t="s">
        <v>20</v>
      </c>
      <c r="B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580" s="1" t="s">
        <v>988</v>
      </c>
      <c r="D580" s="1" t="str">
        <f>LEFT(Count_table[[#This Row],[Column1]],SEARCH("\",Count_table[[#This Row],[Column1]])-1)</f>
        <v>Slingsby Aviation Ltd.</v>
      </c>
      <c r="E580" s="1" t="str">
        <f>RIGHT(Count_table[[#This Row],[Column1]],LEN(Count_table[[#This Row],[Column1]])-SEARCH("\",Count_table[[#This Row],[Column1]]))</f>
        <v>T67M260</v>
      </c>
      <c r="F580" s="1" t="str">
        <f>INDEX(Sheet1!A:D,MATCH(Count_table[[#This Row],[Make]],Sheet1!D:D,0),1)</f>
        <v>Slingsby</v>
      </c>
      <c r="G580" s="1" t="str">
        <f ca="1">IF(OR(Count_table[[#This Row],[STC Number]]&lt;&gt;OFFSET(Count_table[[#This Row],[STC Number]],-1,0),Count_table[[#This Row],[Fixed Make]]&lt;&gt;OFFSET(Count_table[[#This Row],[Fixed Make]],-1,0)),Count_table[[#This Row],[Fixed Make]],"")</f>
        <v/>
      </c>
      <c r="H580" s="1" t="str">
        <f ca="1">IF(LEN(Count_table[[#This Row],[First]])=0,OFFSET(Count_table[[#This Row],[Range]],-1,0),"E"&amp;ROW(Count_table[[#This Row],[First]])&amp;":E"&amp;COUNTIFS(Count_table[[#All],[STC Number]],Count_table[[#This Row],[STC Number]],Count_table[[#All],[Fixed Make]],Count_table[[#This Row],[First]])+ROW(Count_table[[#This Row],[First]])-1)</f>
        <v>E579:E580</v>
      </c>
      <c r="I580" s="1" t="str">
        <f ca="1">IF(LEN(Count_table[[#This Row],[First]])&lt;&gt;0,Count_table[[#This Row],[First]]&amp;": "&amp;_xlfn.TEXTJOIN(", ",TRUE,INDIRECT(Count_table[[#This Row],[Range]])),"")</f>
        <v/>
      </c>
      <c r="J58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1" spans="1:10" x14ac:dyDescent="0.25">
      <c r="A581" s="1" t="s">
        <v>20</v>
      </c>
      <c r="B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581" s="1" t="s">
        <v>989</v>
      </c>
      <c r="D581" s="1" t="str">
        <f>LEFT(Count_table[[#This Row],[Column1]],SEARCH("\",Count_table[[#This Row],[Column1]])-1)</f>
        <v>SOCATA - Groupe Aerospatiale</v>
      </c>
      <c r="E581" s="1" t="str">
        <f>RIGHT(Count_table[[#This Row],[Column1]],LEN(Count_table[[#This Row],[Column1]])-SEARCH("\",Count_table[[#This Row],[Column1]]))</f>
        <v>GA-7</v>
      </c>
      <c r="F581" s="1" t="str">
        <f>INDEX(Sheet1!A:D,MATCH(Count_table[[#This Row],[Make]],Sheet1!D:D,0),1)</f>
        <v>SOCATA</v>
      </c>
      <c r="G581" s="1" t="str">
        <f ca="1">IF(OR(Count_table[[#This Row],[STC Number]]&lt;&gt;OFFSET(Count_table[[#This Row],[STC Number]],-1,0),Count_table[[#This Row],[Fixed Make]]&lt;&gt;OFFSET(Count_table[[#This Row],[Fixed Make]],-1,0)),Count_table[[#This Row],[Fixed Make]],"")</f>
        <v>SOCATA</v>
      </c>
      <c r="H581" s="1" t="str">
        <f ca="1">IF(LEN(Count_table[[#This Row],[First]])=0,OFFSET(Count_table[[#This Row],[Range]],-1,0),"E"&amp;ROW(Count_table[[#This Row],[First]])&amp;":E"&amp;COUNTIFS(Count_table[[#All],[STC Number]],Count_table[[#This Row],[STC Number]],Count_table[[#All],[Fixed Make]],Count_table[[#This Row],[First]])+ROW(Count_table[[#This Row],[First]])-1)</f>
        <v>E581:E599</v>
      </c>
      <c r="I581" s="1" t="str">
        <f ca="1">IF(LEN(Count_table[[#This Row],[First]])&lt;&gt;0,Count_table[[#This Row],[First]]&amp;": "&amp;_xlfn.TEXTJOIN(", ",TRUE,INDIRECT(Count_table[[#This Row],[Range]])),"")</f>
        <v>SOCATA: GA-7, MS 880B, MS 885, MS 892A-150, MS 892E-150, MS893A, MS 893E, MS 894A, MS 894E, Rallye 100S, Rallye 150 ST, Rallye 150 T, Rallye 235 E, Rallye 235C, TB 10, TB 20, TB 200, TB 21, TB9</v>
      </c>
      <c r="J58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2" spans="1:10" x14ac:dyDescent="0.25">
      <c r="A582" s="1" t="s">
        <v>20</v>
      </c>
      <c r="B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582" s="1" t="s">
        <v>990</v>
      </c>
      <c r="D582" s="1" t="str">
        <f>LEFT(Count_table[[#This Row],[Column1]],SEARCH("\",Count_table[[#This Row],[Column1]])-1)</f>
        <v>SOCATA</v>
      </c>
      <c r="E582" s="1" t="str">
        <f>RIGHT(Count_table[[#This Row],[Column1]],LEN(Count_table[[#This Row],[Column1]])-SEARCH("\",Count_table[[#This Row],[Column1]]))</f>
        <v>MS 880B</v>
      </c>
      <c r="F582" s="1" t="str">
        <f>INDEX(Sheet1!A:D,MATCH(Count_table[[#This Row],[Make]],Sheet1!D:D,0),1)</f>
        <v>SOCATA</v>
      </c>
      <c r="G582" s="1" t="str">
        <f ca="1">IF(OR(Count_table[[#This Row],[STC Number]]&lt;&gt;OFFSET(Count_table[[#This Row],[STC Number]],-1,0),Count_table[[#This Row],[Fixed Make]]&lt;&gt;OFFSET(Count_table[[#This Row],[Fixed Make]],-1,0)),Count_table[[#This Row],[Fixed Make]],"")</f>
        <v/>
      </c>
      <c r="H582" s="1" t="str">
        <f ca="1">IF(LEN(Count_table[[#This Row],[First]])=0,OFFSET(Count_table[[#This Row],[Range]],-1,0),"E"&amp;ROW(Count_table[[#This Row],[First]])&amp;":E"&amp;COUNTIFS(Count_table[[#All],[STC Number]],Count_table[[#This Row],[STC Number]],Count_table[[#All],[Fixed Make]],Count_table[[#This Row],[First]])+ROW(Count_table[[#This Row],[First]])-1)</f>
        <v>E581:E599</v>
      </c>
      <c r="I582" s="1" t="str">
        <f ca="1">IF(LEN(Count_table[[#This Row],[First]])&lt;&gt;0,Count_table[[#This Row],[First]]&amp;": "&amp;_xlfn.TEXTJOIN(", ",TRUE,INDIRECT(Count_table[[#This Row],[Range]])),"")</f>
        <v/>
      </c>
      <c r="J58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3" spans="1:10" x14ac:dyDescent="0.25">
      <c r="A583" s="1" t="s">
        <v>20</v>
      </c>
      <c r="B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583" s="1" t="s">
        <v>991</v>
      </c>
      <c r="D583" s="1" t="str">
        <f>LEFT(Count_table[[#This Row],[Column1]],SEARCH("\",Count_table[[#This Row],[Column1]])-1)</f>
        <v>SOCATA</v>
      </c>
      <c r="E583" s="1" t="str">
        <f>RIGHT(Count_table[[#This Row],[Column1]],LEN(Count_table[[#This Row],[Column1]])-SEARCH("\",Count_table[[#This Row],[Column1]]))</f>
        <v>MS 885</v>
      </c>
      <c r="F583" s="1" t="str">
        <f>INDEX(Sheet1!A:D,MATCH(Count_table[[#This Row],[Make]],Sheet1!D:D,0),1)</f>
        <v>SOCATA</v>
      </c>
      <c r="G583" s="1" t="str">
        <f ca="1">IF(OR(Count_table[[#This Row],[STC Number]]&lt;&gt;OFFSET(Count_table[[#This Row],[STC Number]],-1,0),Count_table[[#This Row],[Fixed Make]]&lt;&gt;OFFSET(Count_table[[#This Row],[Fixed Make]],-1,0)),Count_table[[#This Row],[Fixed Make]],"")</f>
        <v/>
      </c>
      <c r="H583" s="1" t="str">
        <f ca="1">IF(LEN(Count_table[[#This Row],[First]])=0,OFFSET(Count_table[[#This Row],[Range]],-1,0),"E"&amp;ROW(Count_table[[#This Row],[First]])&amp;":E"&amp;COUNTIFS(Count_table[[#All],[STC Number]],Count_table[[#This Row],[STC Number]],Count_table[[#All],[Fixed Make]],Count_table[[#This Row],[First]])+ROW(Count_table[[#This Row],[First]])-1)</f>
        <v>E581:E599</v>
      </c>
      <c r="I583" s="1" t="str">
        <f ca="1">IF(LEN(Count_table[[#This Row],[First]])&lt;&gt;0,Count_table[[#This Row],[First]]&amp;": "&amp;_xlfn.TEXTJOIN(", ",TRUE,INDIRECT(Count_table[[#This Row],[Range]])),"")</f>
        <v/>
      </c>
      <c r="J58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4" spans="1:10" x14ac:dyDescent="0.25">
      <c r="A584" s="1" t="s">
        <v>20</v>
      </c>
      <c r="B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584" s="1" t="s">
        <v>992</v>
      </c>
      <c r="D584" s="1" t="str">
        <f>LEFT(Count_table[[#This Row],[Column1]],SEARCH("\",Count_table[[#This Row],[Column1]])-1)</f>
        <v>SOCATA</v>
      </c>
      <c r="E584" s="1" t="str">
        <f>RIGHT(Count_table[[#This Row],[Column1]],LEN(Count_table[[#This Row],[Column1]])-SEARCH("\",Count_table[[#This Row],[Column1]]))</f>
        <v>MS 892A-150</v>
      </c>
      <c r="F584" s="1" t="str">
        <f>INDEX(Sheet1!A:D,MATCH(Count_table[[#This Row],[Make]],Sheet1!D:D,0),1)</f>
        <v>SOCATA</v>
      </c>
      <c r="G584" s="1" t="str">
        <f ca="1">IF(OR(Count_table[[#This Row],[STC Number]]&lt;&gt;OFFSET(Count_table[[#This Row],[STC Number]],-1,0),Count_table[[#This Row],[Fixed Make]]&lt;&gt;OFFSET(Count_table[[#This Row],[Fixed Make]],-1,0)),Count_table[[#This Row],[Fixed Make]],"")</f>
        <v/>
      </c>
      <c r="H584" s="1" t="str">
        <f ca="1">IF(LEN(Count_table[[#This Row],[First]])=0,OFFSET(Count_table[[#This Row],[Range]],-1,0),"E"&amp;ROW(Count_table[[#This Row],[First]])&amp;":E"&amp;COUNTIFS(Count_table[[#All],[STC Number]],Count_table[[#This Row],[STC Number]],Count_table[[#All],[Fixed Make]],Count_table[[#This Row],[First]])+ROW(Count_table[[#This Row],[First]])-1)</f>
        <v>E581:E599</v>
      </c>
      <c r="I584" s="1" t="str">
        <f ca="1">IF(LEN(Count_table[[#This Row],[First]])&lt;&gt;0,Count_table[[#This Row],[First]]&amp;": "&amp;_xlfn.TEXTJOIN(", ",TRUE,INDIRECT(Count_table[[#This Row],[Range]])),"")</f>
        <v/>
      </c>
      <c r="J58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5" spans="1:10" x14ac:dyDescent="0.25">
      <c r="A585" s="1" t="s">
        <v>20</v>
      </c>
      <c r="B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585" s="1" t="s">
        <v>993</v>
      </c>
      <c r="D585" s="1" t="str">
        <f>LEFT(Count_table[[#This Row],[Column1]],SEARCH("\",Count_table[[#This Row],[Column1]])-1)</f>
        <v>SOCATA</v>
      </c>
      <c r="E585" s="1" t="str">
        <f>RIGHT(Count_table[[#This Row],[Column1]],LEN(Count_table[[#This Row],[Column1]])-SEARCH("\",Count_table[[#This Row],[Column1]]))</f>
        <v>MS 892E-150</v>
      </c>
      <c r="F585" s="1" t="str">
        <f>INDEX(Sheet1!A:D,MATCH(Count_table[[#This Row],[Make]],Sheet1!D:D,0),1)</f>
        <v>SOCATA</v>
      </c>
      <c r="G585" s="1" t="str">
        <f ca="1">IF(OR(Count_table[[#This Row],[STC Number]]&lt;&gt;OFFSET(Count_table[[#This Row],[STC Number]],-1,0),Count_table[[#This Row],[Fixed Make]]&lt;&gt;OFFSET(Count_table[[#This Row],[Fixed Make]],-1,0)),Count_table[[#This Row],[Fixed Make]],"")</f>
        <v/>
      </c>
      <c r="H585" s="1" t="str">
        <f ca="1">IF(LEN(Count_table[[#This Row],[First]])=0,OFFSET(Count_table[[#This Row],[Range]],-1,0),"E"&amp;ROW(Count_table[[#This Row],[First]])&amp;":E"&amp;COUNTIFS(Count_table[[#All],[STC Number]],Count_table[[#This Row],[STC Number]],Count_table[[#All],[Fixed Make]],Count_table[[#This Row],[First]])+ROW(Count_table[[#This Row],[First]])-1)</f>
        <v>E581:E599</v>
      </c>
      <c r="I585" s="1" t="str">
        <f ca="1">IF(LEN(Count_table[[#This Row],[First]])&lt;&gt;0,Count_table[[#This Row],[First]]&amp;": "&amp;_xlfn.TEXTJOIN(", ",TRUE,INDIRECT(Count_table[[#This Row],[Range]])),"")</f>
        <v/>
      </c>
      <c r="J58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6" spans="1:10" x14ac:dyDescent="0.25">
      <c r="A586" s="1" t="s">
        <v>20</v>
      </c>
      <c r="B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SOCATA\MS893A</v>
      </c>
      <c r="C586" s="1" t="s">
        <v>994</v>
      </c>
      <c r="D586" s="1" t="str">
        <f>LEFT(Count_table[[#This Row],[Column1]],SEARCH("\",Count_table[[#This Row],[Column1]])-1)</f>
        <v>SOCATA</v>
      </c>
      <c r="E586" s="1" t="str">
        <f>RIGHT(Count_table[[#This Row],[Column1]],LEN(Count_table[[#This Row],[Column1]])-SEARCH("\",Count_table[[#This Row],[Column1]]))</f>
        <v>MS893A</v>
      </c>
      <c r="F586" s="1" t="str">
        <f>INDEX(Sheet1!A:D,MATCH(Count_table[[#This Row],[Make]],Sheet1!D:D,0),1)</f>
        <v>SOCATA</v>
      </c>
      <c r="G586" s="1" t="str">
        <f ca="1">IF(OR(Count_table[[#This Row],[STC Number]]&lt;&gt;OFFSET(Count_table[[#This Row],[STC Number]],-1,0),Count_table[[#This Row],[Fixed Make]]&lt;&gt;OFFSET(Count_table[[#This Row],[Fixed Make]],-1,0)),Count_table[[#This Row],[Fixed Make]],"")</f>
        <v/>
      </c>
      <c r="H586" s="1" t="str">
        <f ca="1">IF(LEN(Count_table[[#This Row],[First]])=0,OFFSET(Count_table[[#This Row],[Range]],-1,0),"E"&amp;ROW(Count_table[[#This Row],[First]])&amp;":E"&amp;COUNTIFS(Count_table[[#All],[STC Number]],Count_table[[#This Row],[STC Number]],Count_table[[#All],[Fixed Make]],Count_table[[#This Row],[First]])+ROW(Count_table[[#This Row],[First]])-1)</f>
        <v>E581:E599</v>
      </c>
      <c r="I586" s="1" t="str">
        <f ca="1">IF(LEN(Count_table[[#This Row],[First]])&lt;&gt;0,Count_table[[#This Row],[First]]&amp;": "&amp;_xlfn.TEXTJOIN(", ",TRUE,INDIRECT(Count_table[[#This Row],[Range]])),"")</f>
        <v/>
      </c>
      <c r="J58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7" spans="1:10" x14ac:dyDescent="0.25">
      <c r="A587" s="1" t="s">
        <v>20</v>
      </c>
      <c r="B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587" s="1" t="s">
        <v>995</v>
      </c>
      <c r="D587" s="1" t="str">
        <f>LEFT(Count_table[[#This Row],[Column1]],SEARCH("\",Count_table[[#This Row],[Column1]])-1)</f>
        <v>SOCATA</v>
      </c>
      <c r="E587" s="1" t="str">
        <f>RIGHT(Count_table[[#This Row],[Column1]],LEN(Count_table[[#This Row],[Column1]])-SEARCH("\",Count_table[[#This Row],[Column1]]))</f>
        <v>MS 893E</v>
      </c>
      <c r="F587" s="1" t="str">
        <f>INDEX(Sheet1!A:D,MATCH(Count_table[[#This Row],[Make]],Sheet1!D:D,0),1)</f>
        <v>SOCATA</v>
      </c>
      <c r="G587" s="1" t="str">
        <f ca="1">IF(OR(Count_table[[#This Row],[STC Number]]&lt;&gt;OFFSET(Count_table[[#This Row],[STC Number]],-1,0),Count_table[[#This Row],[Fixed Make]]&lt;&gt;OFFSET(Count_table[[#This Row],[Fixed Make]],-1,0)),Count_table[[#This Row],[Fixed Make]],"")</f>
        <v/>
      </c>
      <c r="H587" s="1" t="str">
        <f ca="1">IF(LEN(Count_table[[#This Row],[First]])=0,OFFSET(Count_table[[#This Row],[Range]],-1,0),"E"&amp;ROW(Count_table[[#This Row],[First]])&amp;":E"&amp;COUNTIFS(Count_table[[#All],[STC Number]],Count_table[[#This Row],[STC Number]],Count_table[[#All],[Fixed Make]],Count_table[[#This Row],[First]])+ROW(Count_table[[#This Row],[First]])-1)</f>
        <v>E581:E599</v>
      </c>
      <c r="I587" s="1" t="str">
        <f ca="1">IF(LEN(Count_table[[#This Row],[First]])&lt;&gt;0,Count_table[[#This Row],[First]]&amp;": "&amp;_xlfn.TEXTJOIN(", ",TRUE,INDIRECT(Count_table[[#This Row],[Range]])),"")</f>
        <v/>
      </c>
      <c r="J58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8" spans="1:10" x14ac:dyDescent="0.25">
      <c r="A588" s="1" t="s">
        <v>20</v>
      </c>
      <c r="B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588" s="1" t="s">
        <v>996</v>
      </c>
      <c r="D588" s="1" t="str">
        <f>LEFT(Count_table[[#This Row],[Column1]],SEARCH("\",Count_table[[#This Row],[Column1]])-1)</f>
        <v>SOCATA</v>
      </c>
      <c r="E588" s="1" t="str">
        <f>RIGHT(Count_table[[#This Row],[Column1]],LEN(Count_table[[#This Row],[Column1]])-SEARCH("\",Count_table[[#This Row],[Column1]]))</f>
        <v>MS 894A</v>
      </c>
      <c r="F588" s="1" t="str">
        <f>INDEX(Sheet1!A:D,MATCH(Count_table[[#This Row],[Make]],Sheet1!D:D,0),1)</f>
        <v>SOCATA</v>
      </c>
      <c r="G588" s="1" t="str">
        <f ca="1">IF(OR(Count_table[[#This Row],[STC Number]]&lt;&gt;OFFSET(Count_table[[#This Row],[STC Number]],-1,0),Count_table[[#This Row],[Fixed Make]]&lt;&gt;OFFSET(Count_table[[#This Row],[Fixed Make]],-1,0)),Count_table[[#This Row],[Fixed Make]],"")</f>
        <v/>
      </c>
      <c r="H588" s="1" t="str">
        <f ca="1">IF(LEN(Count_table[[#This Row],[First]])=0,OFFSET(Count_table[[#This Row],[Range]],-1,0),"E"&amp;ROW(Count_table[[#This Row],[First]])&amp;":E"&amp;COUNTIFS(Count_table[[#All],[STC Number]],Count_table[[#This Row],[STC Number]],Count_table[[#All],[Fixed Make]],Count_table[[#This Row],[First]])+ROW(Count_table[[#This Row],[First]])-1)</f>
        <v>E581:E599</v>
      </c>
      <c r="I588" s="1" t="str">
        <f ca="1">IF(LEN(Count_table[[#This Row],[First]])&lt;&gt;0,Count_table[[#This Row],[First]]&amp;": "&amp;_xlfn.TEXTJOIN(", ",TRUE,INDIRECT(Count_table[[#This Row],[Range]])),"")</f>
        <v/>
      </c>
      <c r="J58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89" spans="1:10" x14ac:dyDescent="0.25">
      <c r="A589" s="1" t="s">
        <v>20</v>
      </c>
      <c r="B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589" s="1" t="s">
        <v>997</v>
      </c>
      <c r="D589" s="1" t="str">
        <f>LEFT(Count_table[[#This Row],[Column1]],SEARCH("\",Count_table[[#This Row],[Column1]])-1)</f>
        <v>SOCATA</v>
      </c>
      <c r="E589" s="1" t="str">
        <f>RIGHT(Count_table[[#This Row],[Column1]],LEN(Count_table[[#This Row],[Column1]])-SEARCH("\",Count_table[[#This Row],[Column1]]))</f>
        <v>MS 894E</v>
      </c>
      <c r="F589" s="1" t="str">
        <f>INDEX(Sheet1!A:D,MATCH(Count_table[[#This Row],[Make]],Sheet1!D:D,0),1)</f>
        <v>SOCATA</v>
      </c>
      <c r="G589" s="1" t="str">
        <f ca="1">IF(OR(Count_table[[#This Row],[STC Number]]&lt;&gt;OFFSET(Count_table[[#This Row],[STC Number]],-1,0),Count_table[[#This Row],[Fixed Make]]&lt;&gt;OFFSET(Count_table[[#This Row],[Fixed Make]],-1,0)),Count_table[[#This Row],[Fixed Make]],"")</f>
        <v/>
      </c>
      <c r="H589" s="1" t="str">
        <f ca="1">IF(LEN(Count_table[[#This Row],[First]])=0,OFFSET(Count_table[[#This Row],[Range]],-1,0),"E"&amp;ROW(Count_table[[#This Row],[First]])&amp;":E"&amp;COUNTIFS(Count_table[[#All],[STC Number]],Count_table[[#This Row],[STC Number]],Count_table[[#All],[Fixed Make]],Count_table[[#This Row],[First]])+ROW(Count_table[[#This Row],[First]])-1)</f>
        <v>E581:E599</v>
      </c>
      <c r="I589" s="1" t="str">
        <f ca="1">IF(LEN(Count_table[[#This Row],[First]])&lt;&gt;0,Count_table[[#This Row],[First]]&amp;": "&amp;_xlfn.TEXTJOIN(", ",TRUE,INDIRECT(Count_table[[#This Row],[Range]])),"")</f>
        <v/>
      </c>
      <c r="J58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0" spans="1:10" x14ac:dyDescent="0.25">
      <c r="A590" s="1" t="s">
        <v>20</v>
      </c>
      <c r="B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590" s="1" t="s">
        <v>998</v>
      </c>
      <c r="D590" s="1" t="str">
        <f>LEFT(Count_table[[#This Row],[Column1]],SEARCH("\",Count_table[[#This Row],[Column1]])-1)</f>
        <v>SOCATA</v>
      </c>
      <c r="E590" s="1" t="str">
        <f>RIGHT(Count_table[[#This Row],[Column1]],LEN(Count_table[[#This Row],[Column1]])-SEARCH("\",Count_table[[#This Row],[Column1]]))</f>
        <v>Rallye 100S</v>
      </c>
      <c r="F590" s="1" t="str">
        <f>INDEX(Sheet1!A:D,MATCH(Count_table[[#This Row],[Make]],Sheet1!D:D,0),1)</f>
        <v>SOCATA</v>
      </c>
      <c r="G590" s="1" t="str">
        <f ca="1">IF(OR(Count_table[[#This Row],[STC Number]]&lt;&gt;OFFSET(Count_table[[#This Row],[STC Number]],-1,0),Count_table[[#This Row],[Fixed Make]]&lt;&gt;OFFSET(Count_table[[#This Row],[Fixed Make]],-1,0)),Count_table[[#This Row],[Fixed Make]],"")</f>
        <v/>
      </c>
      <c r="H590" s="1" t="str">
        <f ca="1">IF(LEN(Count_table[[#This Row],[First]])=0,OFFSET(Count_table[[#This Row],[Range]],-1,0),"E"&amp;ROW(Count_table[[#This Row],[First]])&amp;":E"&amp;COUNTIFS(Count_table[[#All],[STC Number]],Count_table[[#This Row],[STC Number]],Count_table[[#All],[Fixed Make]],Count_table[[#This Row],[First]])+ROW(Count_table[[#This Row],[First]])-1)</f>
        <v>E581:E599</v>
      </c>
      <c r="I590" s="1" t="str">
        <f ca="1">IF(LEN(Count_table[[#This Row],[First]])&lt;&gt;0,Count_table[[#This Row],[First]]&amp;": "&amp;_xlfn.TEXTJOIN(", ",TRUE,INDIRECT(Count_table[[#This Row],[Range]])),"")</f>
        <v/>
      </c>
      <c r="J59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1" spans="1:10" x14ac:dyDescent="0.25">
      <c r="A591" s="1" t="s">
        <v>20</v>
      </c>
      <c r="B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591" s="1" t="s">
        <v>999</v>
      </c>
      <c r="D591" s="1" t="str">
        <f>LEFT(Count_table[[#This Row],[Column1]],SEARCH("\",Count_table[[#This Row],[Column1]])-1)</f>
        <v>SOCATA</v>
      </c>
      <c r="E591" s="1" t="str">
        <f>RIGHT(Count_table[[#This Row],[Column1]],LEN(Count_table[[#This Row],[Column1]])-SEARCH("\",Count_table[[#This Row],[Column1]]))</f>
        <v>Rallye 150 ST</v>
      </c>
      <c r="F591" s="1" t="str">
        <f>INDEX(Sheet1!A:D,MATCH(Count_table[[#This Row],[Make]],Sheet1!D:D,0),1)</f>
        <v>SOCATA</v>
      </c>
      <c r="G591" s="1" t="str">
        <f ca="1">IF(OR(Count_table[[#This Row],[STC Number]]&lt;&gt;OFFSET(Count_table[[#This Row],[STC Number]],-1,0),Count_table[[#This Row],[Fixed Make]]&lt;&gt;OFFSET(Count_table[[#This Row],[Fixed Make]],-1,0)),Count_table[[#This Row],[Fixed Make]],"")</f>
        <v/>
      </c>
      <c r="H591" s="1" t="str">
        <f ca="1">IF(LEN(Count_table[[#This Row],[First]])=0,OFFSET(Count_table[[#This Row],[Range]],-1,0),"E"&amp;ROW(Count_table[[#This Row],[First]])&amp;":E"&amp;COUNTIFS(Count_table[[#All],[STC Number]],Count_table[[#This Row],[STC Number]],Count_table[[#All],[Fixed Make]],Count_table[[#This Row],[First]])+ROW(Count_table[[#This Row],[First]])-1)</f>
        <v>E581:E599</v>
      </c>
      <c r="I591" s="1" t="str">
        <f ca="1">IF(LEN(Count_table[[#This Row],[First]])&lt;&gt;0,Count_table[[#This Row],[First]]&amp;": "&amp;_xlfn.TEXTJOIN(", ",TRUE,INDIRECT(Count_table[[#This Row],[Range]])),"")</f>
        <v/>
      </c>
      <c r="J59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2" spans="1:10" x14ac:dyDescent="0.25">
      <c r="A592" s="1" t="s">
        <v>20</v>
      </c>
      <c r="B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592" s="1" t="s">
        <v>1000</v>
      </c>
      <c r="D592" s="1" t="str">
        <f>LEFT(Count_table[[#This Row],[Column1]],SEARCH("\",Count_table[[#This Row],[Column1]])-1)</f>
        <v>SOCATA</v>
      </c>
      <c r="E592" s="1" t="str">
        <f>RIGHT(Count_table[[#This Row],[Column1]],LEN(Count_table[[#This Row],[Column1]])-SEARCH("\",Count_table[[#This Row],[Column1]]))</f>
        <v>Rallye 150 T</v>
      </c>
      <c r="F592" s="1" t="str">
        <f>INDEX(Sheet1!A:D,MATCH(Count_table[[#This Row],[Make]],Sheet1!D:D,0),1)</f>
        <v>SOCATA</v>
      </c>
      <c r="G592" s="1" t="str">
        <f ca="1">IF(OR(Count_table[[#This Row],[STC Number]]&lt;&gt;OFFSET(Count_table[[#This Row],[STC Number]],-1,0),Count_table[[#This Row],[Fixed Make]]&lt;&gt;OFFSET(Count_table[[#This Row],[Fixed Make]],-1,0)),Count_table[[#This Row],[Fixed Make]],"")</f>
        <v/>
      </c>
      <c r="H592" s="1" t="str">
        <f ca="1">IF(LEN(Count_table[[#This Row],[First]])=0,OFFSET(Count_table[[#This Row],[Range]],-1,0),"E"&amp;ROW(Count_table[[#This Row],[First]])&amp;":E"&amp;COUNTIFS(Count_table[[#All],[STC Number]],Count_table[[#This Row],[STC Number]],Count_table[[#All],[Fixed Make]],Count_table[[#This Row],[First]])+ROW(Count_table[[#This Row],[First]])-1)</f>
        <v>E581:E599</v>
      </c>
      <c r="I592" s="1" t="str">
        <f ca="1">IF(LEN(Count_table[[#This Row],[First]])&lt;&gt;0,Count_table[[#This Row],[First]]&amp;": "&amp;_xlfn.TEXTJOIN(", ",TRUE,INDIRECT(Count_table[[#This Row],[Range]])),"")</f>
        <v/>
      </c>
      <c r="J59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3" spans="1:10" x14ac:dyDescent="0.25">
      <c r="A593" s="1" t="s">
        <v>20</v>
      </c>
      <c r="B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593" s="1" t="s">
        <v>1001</v>
      </c>
      <c r="D593" s="1" t="str">
        <f>LEFT(Count_table[[#This Row],[Column1]],SEARCH("\",Count_table[[#This Row],[Column1]])-1)</f>
        <v>SOCATA</v>
      </c>
      <c r="E593" s="1" t="str">
        <f>RIGHT(Count_table[[#This Row],[Column1]],LEN(Count_table[[#This Row],[Column1]])-SEARCH("\",Count_table[[#This Row],[Column1]]))</f>
        <v>Rallye 235 E</v>
      </c>
      <c r="F593" s="1" t="str">
        <f>INDEX(Sheet1!A:D,MATCH(Count_table[[#This Row],[Make]],Sheet1!D:D,0),1)</f>
        <v>SOCATA</v>
      </c>
      <c r="G593" s="1" t="str">
        <f ca="1">IF(OR(Count_table[[#This Row],[STC Number]]&lt;&gt;OFFSET(Count_table[[#This Row],[STC Number]],-1,0),Count_table[[#This Row],[Fixed Make]]&lt;&gt;OFFSET(Count_table[[#This Row],[Fixed Make]],-1,0)),Count_table[[#This Row],[Fixed Make]],"")</f>
        <v/>
      </c>
      <c r="H593" s="1" t="str">
        <f ca="1">IF(LEN(Count_table[[#This Row],[First]])=0,OFFSET(Count_table[[#This Row],[Range]],-1,0),"E"&amp;ROW(Count_table[[#This Row],[First]])&amp;":E"&amp;COUNTIFS(Count_table[[#All],[STC Number]],Count_table[[#This Row],[STC Number]],Count_table[[#All],[Fixed Make]],Count_table[[#This Row],[First]])+ROW(Count_table[[#This Row],[First]])-1)</f>
        <v>E581:E599</v>
      </c>
      <c r="I593" s="1" t="str">
        <f ca="1">IF(LEN(Count_table[[#This Row],[First]])&lt;&gt;0,Count_table[[#This Row],[First]]&amp;": "&amp;_xlfn.TEXTJOIN(", ",TRUE,INDIRECT(Count_table[[#This Row],[Range]])),"")</f>
        <v/>
      </c>
      <c r="J59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4" spans="1:10" x14ac:dyDescent="0.25">
      <c r="A594" s="1" t="s">
        <v>20</v>
      </c>
      <c r="B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594" s="1" t="s">
        <v>1002</v>
      </c>
      <c r="D594" s="1" t="str">
        <f>LEFT(Count_table[[#This Row],[Column1]],SEARCH("\",Count_table[[#This Row],[Column1]])-1)</f>
        <v>SOCATA</v>
      </c>
      <c r="E594" s="1" t="str">
        <f>RIGHT(Count_table[[#This Row],[Column1]],LEN(Count_table[[#This Row],[Column1]])-SEARCH("\",Count_table[[#This Row],[Column1]]))</f>
        <v>Rallye 235C</v>
      </c>
      <c r="F594" s="1" t="str">
        <f>INDEX(Sheet1!A:D,MATCH(Count_table[[#This Row],[Make]],Sheet1!D:D,0),1)</f>
        <v>SOCATA</v>
      </c>
      <c r="G594" s="1" t="str">
        <f ca="1">IF(OR(Count_table[[#This Row],[STC Number]]&lt;&gt;OFFSET(Count_table[[#This Row],[STC Number]],-1,0),Count_table[[#This Row],[Fixed Make]]&lt;&gt;OFFSET(Count_table[[#This Row],[Fixed Make]],-1,0)),Count_table[[#This Row],[Fixed Make]],"")</f>
        <v/>
      </c>
      <c r="H594" s="1" t="str">
        <f ca="1">IF(LEN(Count_table[[#This Row],[First]])=0,OFFSET(Count_table[[#This Row],[Range]],-1,0),"E"&amp;ROW(Count_table[[#This Row],[First]])&amp;":E"&amp;COUNTIFS(Count_table[[#All],[STC Number]],Count_table[[#This Row],[STC Number]],Count_table[[#All],[Fixed Make]],Count_table[[#This Row],[First]])+ROW(Count_table[[#This Row],[First]])-1)</f>
        <v>E581:E599</v>
      </c>
      <c r="I594" s="1" t="str">
        <f ca="1">IF(LEN(Count_table[[#This Row],[First]])&lt;&gt;0,Count_table[[#This Row],[First]]&amp;": "&amp;_xlfn.TEXTJOIN(", ",TRUE,INDIRECT(Count_table[[#This Row],[Range]])),"")</f>
        <v/>
      </c>
      <c r="J59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5" spans="1:10" x14ac:dyDescent="0.25">
      <c r="A595" s="1" t="s">
        <v>20</v>
      </c>
      <c r="B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595" s="1" t="s">
        <v>1003</v>
      </c>
      <c r="D595" s="1" t="str">
        <f>LEFT(Count_table[[#This Row],[Column1]],SEARCH("\",Count_table[[#This Row],[Column1]])-1)</f>
        <v>SOCATA</v>
      </c>
      <c r="E595" s="1" t="str">
        <f>RIGHT(Count_table[[#This Row],[Column1]],LEN(Count_table[[#This Row],[Column1]])-SEARCH("\",Count_table[[#This Row],[Column1]]))</f>
        <v>TB 10</v>
      </c>
      <c r="F595" s="1" t="str">
        <f>INDEX(Sheet1!A:D,MATCH(Count_table[[#This Row],[Make]],Sheet1!D:D,0),1)</f>
        <v>SOCATA</v>
      </c>
      <c r="G595" s="1" t="str">
        <f ca="1">IF(OR(Count_table[[#This Row],[STC Number]]&lt;&gt;OFFSET(Count_table[[#This Row],[STC Number]],-1,0),Count_table[[#This Row],[Fixed Make]]&lt;&gt;OFFSET(Count_table[[#This Row],[Fixed Make]],-1,0)),Count_table[[#This Row],[Fixed Make]],"")</f>
        <v/>
      </c>
      <c r="H595" s="1" t="str">
        <f ca="1">IF(LEN(Count_table[[#This Row],[First]])=0,OFFSET(Count_table[[#This Row],[Range]],-1,0),"E"&amp;ROW(Count_table[[#This Row],[First]])&amp;":E"&amp;COUNTIFS(Count_table[[#All],[STC Number]],Count_table[[#This Row],[STC Number]],Count_table[[#All],[Fixed Make]],Count_table[[#This Row],[First]])+ROW(Count_table[[#This Row],[First]])-1)</f>
        <v>E581:E599</v>
      </c>
      <c r="I595" s="1" t="str">
        <f ca="1">IF(LEN(Count_table[[#This Row],[First]])&lt;&gt;0,Count_table[[#This Row],[First]]&amp;": "&amp;_xlfn.TEXTJOIN(", ",TRUE,INDIRECT(Count_table[[#This Row],[Range]])),"")</f>
        <v/>
      </c>
      <c r="J59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6" spans="1:10" x14ac:dyDescent="0.25">
      <c r="A596" s="1" t="s">
        <v>20</v>
      </c>
      <c r="B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596" s="1" t="s">
        <v>1004</v>
      </c>
      <c r="D596" s="1" t="str">
        <f>LEFT(Count_table[[#This Row],[Column1]],SEARCH("\",Count_table[[#This Row],[Column1]])-1)</f>
        <v>SOCATA</v>
      </c>
      <c r="E596" s="1" t="str">
        <f>RIGHT(Count_table[[#This Row],[Column1]],LEN(Count_table[[#This Row],[Column1]])-SEARCH("\",Count_table[[#This Row],[Column1]]))</f>
        <v>TB 20</v>
      </c>
      <c r="F596" s="1" t="str">
        <f>INDEX(Sheet1!A:D,MATCH(Count_table[[#This Row],[Make]],Sheet1!D:D,0),1)</f>
        <v>SOCATA</v>
      </c>
      <c r="G596" s="1" t="str">
        <f ca="1">IF(OR(Count_table[[#This Row],[STC Number]]&lt;&gt;OFFSET(Count_table[[#This Row],[STC Number]],-1,0),Count_table[[#This Row],[Fixed Make]]&lt;&gt;OFFSET(Count_table[[#This Row],[Fixed Make]],-1,0)),Count_table[[#This Row],[Fixed Make]],"")</f>
        <v/>
      </c>
      <c r="H596" s="1" t="str">
        <f ca="1">IF(LEN(Count_table[[#This Row],[First]])=0,OFFSET(Count_table[[#This Row],[Range]],-1,0),"E"&amp;ROW(Count_table[[#This Row],[First]])&amp;":E"&amp;COUNTIFS(Count_table[[#All],[STC Number]],Count_table[[#This Row],[STC Number]],Count_table[[#All],[Fixed Make]],Count_table[[#This Row],[First]])+ROW(Count_table[[#This Row],[First]])-1)</f>
        <v>E581:E599</v>
      </c>
      <c r="I596" s="1" t="str">
        <f ca="1">IF(LEN(Count_table[[#This Row],[First]])&lt;&gt;0,Count_table[[#This Row],[First]]&amp;": "&amp;_xlfn.TEXTJOIN(", ",TRUE,INDIRECT(Count_table[[#This Row],[Range]])),"")</f>
        <v/>
      </c>
      <c r="J59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7" spans="1:10" x14ac:dyDescent="0.25">
      <c r="A597" s="1" t="s">
        <v>20</v>
      </c>
      <c r="B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597" s="1" t="s">
        <v>1005</v>
      </c>
      <c r="D597" s="1" t="str">
        <f>LEFT(Count_table[[#This Row],[Column1]],SEARCH("\",Count_table[[#This Row],[Column1]])-1)</f>
        <v>SOCATA</v>
      </c>
      <c r="E597" s="1" t="str">
        <f>RIGHT(Count_table[[#This Row],[Column1]],LEN(Count_table[[#This Row],[Column1]])-SEARCH("\",Count_table[[#This Row],[Column1]]))</f>
        <v>TB 200</v>
      </c>
      <c r="F597" s="1" t="str">
        <f>INDEX(Sheet1!A:D,MATCH(Count_table[[#This Row],[Make]],Sheet1!D:D,0),1)</f>
        <v>SOCATA</v>
      </c>
      <c r="G597" s="1" t="str">
        <f ca="1">IF(OR(Count_table[[#This Row],[STC Number]]&lt;&gt;OFFSET(Count_table[[#This Row],[STC Number]],-1,0),Count_table[[#This Row],[Fixed Make]]&lt;&gt;OFFSET(Count_table[[#This Row],[Fixed Make]],-1,0)),Count_table[[#This Row],[Fixed Make]],"")</f>
        <v/>
      </c>
      <c r="H597" s="1" t="str">
        <f ca="1">IF(LEN(Count_table[[#This Row],[First]])=0,OFFSET(Count_table[[#This Row],[Range]],-1,0),"E"&amp;ROW(Count_table[[#This Row],[First]])&amp;":E"&amp;COUNTIFS(Count_table[[#All],[STC Number]],Count_table[[#This Row],[STC Number]],Count_table[[#All],[Fixed Make]],Count_table[[#This Row],[First]])+ROW(Count_table[[#This Row],[First]])-1)</f>
        <v>E581:E599</v>
      </c>
      <c r="I597" s="1" t="str">
        <f ca="1">IF(LEN(Count_table[[#This Row],[First]])&lt;&gt;0,Count_table[[#This Row],[First]]&amp;": "&amp;_xlfn.TEXTJOIN(", ",TRUE,INDIRECT(Count_table[[#This Row],[Range]])),"")</f>
        <v/>
      </c>
      <c r="J59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8" spans="1:10" x14ac:dyDescent="0.25">
      <c r="A598" s="1" t="s">
        <v>20</v>
      </c>
      <c r="B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598" s="1" t="s">
        <v>1006</v>
      </c>
      <c r="D598" s="1" t="str">
        <f>LEFT(Count_table[[#This Row],[Column1]],SEARCH("\",Count_table[[#This Row],[Column1]])-1)</f>
        <v>SOCATA</v>
      </c>
      <c r="E598" s="1" t="str">
        <f>RIGHT(Count_table[[#This Row],[Column1]],LEN(Count_table[[#This Row],[Column1]])-SEARCH("\",Count_table[[#This Row],[Column1]]))</f>
        <v>TB 21</v>
      </c>
      <c r="F598" s="1" t="str">
        <f>INDEX(Sheet1!A:D,MATCH(Count_table[[#This Row],[Make]],Sheet1!D:D,0),1)</f>
        <v>SOCATA</v>
      </c>
      <c r="G598" s="1" t="str">
        <f ca="1">IF(OR(Count_table[[#This Row],[STC Number]]&lt;&gt;OFFSET(Count_table[[#This Row],[STC Number]],-1,0),Count_table[[#This Row],[Fixed Make]]&lt;&gt;OFFSET(Count_table[[#This Row],[Fixed Make]],-1,0)),Count_table[[#This Row],[Fixed Make]],"")</f>
        <v/>
      </c>
      <c r="H598" s="1" t="str">
        <f ca="1">IF(LEN(Count_table[[#This Row],[First]])=0,OFFSET(Count_table[[#This Row],[Range]],-1,0),"E"&amp;ROW(Count_table[[#This Row],[First]])&amp;":E"&amp;COUNTIFS(Count_table[[#All],[STC Number]],Count_table[[#This Row],[STC Number]],Count_table[[#All],[Fixed Make]],Count_table[[#This Row],[First]])+ROW(Count_table[[#This Row],[First]])-1)</f>
        <v>E581:E599</v>
      </c>
      <c r="I598" s="1" t="str">
        <f ca="1">IF(LEN(Count_table[[#This Row],[First]])&lt;&gt;0,Count_table[[#This Row],[First]]&amp;": "&amp;_xlfn.TEXTJOIN(", ",TRUE,INDIRECT(Count_table[[#This Row],[Range]])),"")</f>
        <v/>
      </c>
      <c r="J59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599" spans="1:10" x14ac:dyDescent="0.25">
      <c r="A599" s="1" t="s">
        <v>20</v>
      </c>
      <c r="B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599" s="1" t="s">
        <v>1007</v>
      </c>
      <c r="D599" s="1" t="str">
        <f>LEFT(Count_table[[#This Row],[Column1]],SEARCH("\",Count_table[[#This Row],[Column1]])-1)</f>
        <v>SOCATA</v>
      </c>
      <c r="E599" s="1" t="str">
        <f>RIGHT(Count_table[[#This Row],[Column1]],LEN(Count_table[[#This Row],[Column1]])-SEARCH("\",Count_table[[#This Row],[Column1]]))</f>
        <v>TB9</v>
      </c>
      <c r="F599" s="1" t="str">
        <f>INDEX(Sheet1!A:D,MATCH(Count_table[[#This Row],[Make]],Sheet1!D:D,0),1)</f>
        <v>SOCATA</v>
      </c>
      <c r="G599" s="1" t="str">
        <f ca="1">IF(OR(Count_table[[#This Row],[STC Number]]&lt;&gt;OFFSET(Count_table[[#This Row],[STC Number]],-1,0),Count_table[[#This Row],[Fixed Make]]&lt;&gt;OFFSET(Count_table[[#This Row],[Fixed Make]],-1,0)),Count_table[[#This Row],[Fixed Make]],"")</f>
        <v/>
      </c>
      <c r="H599" s="1" t="str">
        <f ca="1">IF(LEN(Count_table[[#This Row],[First]])=0,OFFSET(Count_table[[#This Row],[Range]],-1,0),"E"&amp;ROW(Count_table[[#This Row],[First]])&amp;":E"&amp;COUNTIFS(Count_table[[#All],[STC Number]],Count_table[[#This Row],[STC Number]],Count_table[[#All],[Fixed Make]],Count_table[[#This Row],[First]])+ROW(Count_table[[#This Row],[First]])-1)</f>
        <v>E581:E599</v>
      </c>
      <c r="I599" s="1" t="str">
        <f ca="1">IF(LEN(Count_table[[#This Row],[First]])&lt;&gt;0,Count_table[[#This Row],[First]]&amp;": "&amp;_xlfn.TEXTJOIN(", ",TRUE,INDIRECT(Count_table[[#This Row],[Range]])),"")</f>
        <v/>
      </c>
      <c r="J59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0" spans="1:10" x14ac:dyDescent="0.25">
      <c r="A600" s="1" t="s">
        <v>20</v>
      </c>
      <c r="B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600" s="1" t="s">
        <v>1008</v>
      </c>
      <c r="D600" s="1" t="str">
        <f>LEFT(Count_table[[#This Row],[Column1]],SEARCH("\",Count_table[[#This Row],[Column1]])-1)</f>
        <v>STOL Aircraft Corporation</v>
      </c>
      <c r="E600" s="1" t="str">
        <f>RIGHT(Count_table[[#This Row],[Column1]],LEN(Count_table[[#This Row],[Column1]])-SEARCH("\",Count_table[[#This Row],[Column1]]))</f>
        <v>UC-1</v>
      </c>
      <c r="F600" s="1" t="str">
        <f>INDEX(Sheet1!A:D,MATCH(Count_table[[#This Row],[Make]],Sheet1!D:D,0),1)</f>
        <v>STOL Aircraft</v>
      </c>
      <c r="G600" s="1" t="str">
        <f ca="1">IF(OR(Count_table[[#This Row],[STC Number]]&lt;&gt;OFFSET(Count_table[[#This Row],[STC Number]],-1,0),Count_table[[#This Row],[Fixed Make]]&lt;&gt;OFFSET(Count_table[[#This Row],[Fixed Make]],-1,0)),Count_table[[#This Row],[Fixed Make]],"")</f>
        <v>STOL Aircraft</v>
      </c>
      <c r="H600" s="1" t="str">
        <f ca="1">IF(LEN(Count_table[[#This Row],[First]])=0,OFFSET(Count_table[[#This Row],[Range]],-1,0),"E"&amp;ROW(Count_table[[#This Row],[First]])&amp;":E"&amp;COUNTIFS(Count_table[[#All],[STC Number]],Count_table[[#This Row],[STC Number]],Count_table[[#All],[Fixed Make]],Count_table[[#This Row],[First]])+ROW(Count_table[[#This Row],[First]])-1)</f>
        <v>E600:E600</v>
      </c>
      <c r="I600" s="1" t="str">
        <f ca="1">IF(LEN(Count_table[[#This Row],[First]])&lt;&gt;0,Count_table[[#This Row],[First]]&amp;": "&amp;_xlfn.TEXTJOIN(", ",TRUE,INDIRECT(Count_table[[#This Row],[Range]])),"")</f>
        <v>STOL Aircraft: UC-1</v>
      </c>
      <c r="J60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1" spans="1:10" x14ac:dyDescent="0.25">
      <c r="A601" s="1" t="s">
        <v>20</v>
      </c>
      <c r="B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601" s="1" t="s">
        <v>1009</v>
      </c>
      <c r="D601" s="1" t="str">
        <f>LEFT(Count_table[[#This Row],[Column1]],SEARCH("\",Count_table[[#This Row],[Column1]])-1)</f>
        <v>Swift Museum Foundation, Inc.</v>
      </c>
      <c r="E601" s="1" t="str">
        <f>RIGHT(Count_table[[#This Row],[Column1]],LEN(Count_table[[#This Row],[Column1]])-SEARCH("\",Count_table[[#This Row],[Column1]]))</f>
        <v>GC-1A</v>
      </c>
      <c r="F601" s="1" t="str">
        <f>INDEX(Sheet1!A:D,MATCH(Count_table[[#This Row],[Make]],Sheet1!D:D,0),1)</f>
        <v>Swift</v>
      </c>
      <c r="G601" s="1" t="str">
        <f ca="1">IF(OR(Count_table[[#This Row],[STC Number]]&lt;&gt;OFFSET(Count_table[[#This Row],[STC Number]],-1,0),Count_table[[#This Row],[Fixed Make]]&lt;&gt;OFFSET(Count_table[[#This Row],[Fixed Make]],-1,0)),Count_table[[#This Row],[Fixed Make]],"")</f>
        <v>Swift</v>
      </c>
      <c r="H601" s="1" t="str">
        <f ca="1">IF(LEN(Count_table[[#This Row],[First]])=0,OFFSET(Count_table[[#This Row],[Range]],-1,0),"E"&amp;ROW(Count_table[[#This Row],[First]])&amp;":E"&amp;COUNTIFS(Count_table[[#All],[STC Number]],Count_table[[#This Row],[STC Number]],Count_table[[#All],[Fixed Make]],Count_table[[#This Row],[First]])+ROW(Count_table[[#This Row],[First]])-1)</f>
        <v>E601:E602</v>
      </c>
      <c r="I601" s="1" t="str">
        <f ca="1">IF(LEN(Count_table[[#This Row],[First]])&lt;&gt;0,Count_table[[#This Row],[First]]&amp;": "&amp;_xlfn.TEXTJOIN(", ",TRUE,INDIRECT(Count_table[[#This Row],[Range]])),"")</f>
        <v>Swift: GC-1A, GC-1B</v>
      </c>
      <c r="J60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2" spans="1:10" x14ac:dyDescent="0.25">
      <c r="A602" s="1" t="s">
        <v>20</v>
      </c>
      <c r="B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602" s="1" t="s">
        <v>1010</v>
      </c>
      <c r="D602" s="1" t="str">
        <f>LEFT(Count_table[[#This Row],[Column1]],SEARCH("\",Count_table[[#This Row],[Column1]])-1)</f>
        <v>Swift Museum Foundation, Inc.</v>
      </c>
      <c r="E602" s="1" t="str">
        <f>RIGHT(Count_table[[#This Row],[Column1]],LEN(Count_table[[#This Row],[Column1]])-SEARCH("\",Count_table[[#This Row],[Column1]]))</f>
        <v>GC-1B</v>
      </c>
      <c r="F602" s="1" t="str">
        <f>INDEX(Sheet1!A:D,MATCH(Count_table[[#This Row],[Make]],Sheet1!D:D,0),1)</f>
        <v>Swift</v>
      </c>
      <c r="G602" s="1" t="str">
        <f ca="1">IF(OR(Count_table[[#This Row],[STC Number]]&lt;&gt;OFFSET(Count_table[[#This Row],[STC Number]],-1,0),Count_table[[#This Row],[Fixed Make]]&lt;&gt;OFFSET(Count_table[[#This Row],[Fixed Make]],-1,0)),Count_table[[#This Row],[Fixed Make]],"")</f>
        <v/>
      </c>
      <c r="H602" s="1" t="str">
        <f ca="1">IF(LEN(Count_table[[#This Row],[First]])=0,OFFSET(Count_table[[#This Row],[Range]],-1,0),"E"&amp;ROW(Count_table[[#This Row],[First]])&amp;":E"&amp;COUNTIFS(Count_table[[#All],[STC Number]],Count_table[[#This Row],[STC Number]],Count_table[[#All],[Fixed Make]],Count_table[[#This Row],[First]])+ROW(Count_table[[#This Row],[First]])-1)</f>
        <v>E601:E602</v>
      </c>
      <c r="I602" s="1" t="str">
        <f ca="1">IF(LEN(Count_table[[#This Row],[First]])&lt;&gt;0,Count_table[[#This Row],[First]]&amp;": "&amp;_xlfn.TEXTJOIN(", ",TRUE,INDIRECT(Count_table[[#This Row],[Range]])),"")</f>
        <v/>
      </c>
      <c r="J60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3" spans="1:10" x14ac:dyDescent="0.25">
      <c r="A603" s="1" t="s">
        <v>20</v>
      </c>
      <c r="B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603" s="1" t="s">
        <v>1011</v>
      </c>
      <c r="D603" s="1" t="str">
        <f>LEFT(Count_table[[#This Row],[Column1]],SEARCH("\",Count_table[[#This Row],[Column1]])-1)</f>
        <v>Symphony Aircraft Industries Inc</v>
      </c>
      <c r="E603" s="1" t="str">
        <f>RIGHT(Count_table[[#This Row],[Column1]],LEN(Count_table[[#This Row],[Column1]])-SEARCH("\",Count_table[[#This Row],[Column1]]))</f>
        <v>OMF-100-160</v>
      </c>
      <c r="F603" s="1" t="str">
        <f>INDEX(Sheet1!A:D,MATCH(Count_table[[#This Row],[Make]],Sheet1!D:D,0),1)</f>
        <v>Symphony</v>
      </c>
      <c r="G603" s="1" t="str">
        <f ca="1">IF(OR(Count_table[[#This Row],[STC Number]]&lt;&gt;OFFSET(Count_table[[#This Row],[STC Number]],-1,0),Count_table[[#This Row],[Fixed Make]]&lt;&gt;OFFSET(Count_table[[#This Row],[Fixed Make]],-1,0)),Count_table[[#This Row],[Fixed Make]],"")</f>
        <v>Symphony</v>
      </c>
      <c r="H603" s="1" t="str">
        <f ca="1">IF(LEN(Count_table[[#This Row],[First]])=0,OFFSET(Count_table[[#This Row],[Range]],-1,0),"E"&amp;ROW(Count_table[[#This Row],[First]])&amp;":E"&amp;COUNTIFS(Count_table[[#All],[STC Number]],Count_table[[#This Row],[STC Number]],Count_table[[#All],[Fixed Make]],Count_table[[#This Row],[First]])+ROW(Count_table[[#This Row],[First]])-1)</f>
        <v>E603:E604</v>
      </c>
      <c r="I603" s="1" t="str">
        <f ca="1">IF(LEN(Count_table[[#This Row],[First]])&lt;&gt;0,Count_table[[#This Row],[First]]&amp;": "&amp;_xlfn.TEXTJOIN(", ",TRUE,INDIRECT(Count_table[[#This Row],[Range]])),"")</f>
        <v>Symphony: OMF-100-160, SA 160</v>
      </c>
      <c r="J60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4" spans="1:10" x14ac:dyDescent="0.25">
      <c r="A604" s="1" t="s">
        <v>20</v>
      </c>
      <c r="B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604" s="1" t="s">
        <v>1012</v>
      </c>
      <c r="D604" s="1" t="str">
        <f>LEFT(Count_table[[#This Row],[Column1]],SEARCH("\",Count_table[[#This Row],[Column1]])-1)</f>
        <v>Symphony Aircraft Industries Inc</v>
      </c>
      <c r="E604" s="1" t="str">
        <f>RIGHT(Count_table[[#This Row],[Column1]],LEN(Count_table[[#This Row],[Column1]])-SEARCH("\",Count_table[[#This Row],[Column1]]))</f>
        <v>SA 160</v>
      </c>
      <c r="F604" s="1" t="str">
        <f>INDEX(Sheet1!A:D,MATCH(Count_table[[#This Row],[Make]],Sheet1!D:D,0),1)</f>
        <v>Symphony</v>
      </c>
      <c r="G604" s="1" t="str">
        <f ca="1">IF(OR(Count_table[[#This Row],[STC Number]]&lt;&gt;OFFSET(Count_table[[#This Row],[STC Number]],-1,0),Count_table[[#This Row],[Fixed Make]]&lt;&gt;OFFSET(Count_table[[#This Row],[Fixed Make]],-1,0)),Count_table[[#This Row],[Fixed Make]],"")</f>
        <v/>
      </c>
      <c r="H604" s="1" t="str">
        <f ca="1">IF(LEN(Count_table[[#This Row],[First]])=0,OFFSET(Count_table[[#This Row],[Range]],-1,0),"E"&amp;ROW(Count_table[[#This Row],[First]])&amp;":E"&amp;COUNTIFS(Count_table[[#All],[STC Number]],Count_table[[#This Row],[STC Number]],Count_table[[#All],[Fixed Make]],Count_table[[#This Row],[First]])+ROW(Count_table[[#This Row],[First]])-1)</f>
        <v>E603:E604</v>
      </c>
      <c r="I604" s="1" t="str">
        <f ca="1">IF(LEN(Count_table[[#This Row],[First]])&lt;&gt;0,Count_table[[#This Row],[First]]&amp;": "&amp;_xlfn.TEXTJOIN(", ",TRUE,INDIRECT(Count_table[[#This Row],[Range]])),"")</f>
        <v/>
      </c>
      <c r="J60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5" spans="1:10" x14ac:dyDescent="0.25">
      <c r="A605" s="1" t="s">
        <v>20</v>
      </c>
      <c r="B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605" s="1" t="s">
        <v>1013</v>
      </c>
      <c r="D605" s="1" t="str">
        <f>LEFT(Count_table[[#This Row],[Column1]],SEARCH("\",Count_table[[#This Row],[Column1]])-1)</f>
        <v>True Flight Holdings LLC</v>
      </c>
      <c r="E605" s="1" t="str">
        <f>RIGHT(Count_table[[#This Row],[Column1]],LEN(Count_table[[#This Row],[Column1]])-SEARCH("\",Count_table[[#This Row],[Column1]]))</f>
        <v>AA-1</v>
      </c>
      <c r="F605" s="1" t="str">
        <f>INDEX(Sheet1!A:D,MATCH(Count_table[[#This Row],[Make]],Sheet1!D:D,0),1)</f>
        <v>True Flight Holdings</v>
      </c>
      <c r="G605" s="1" t="str">
        <f ca="1">IF(OR(Count_table[[#This Row],[STC Number]]&lt;&gt;OFFSET(Count_table[[#This Row],[STC Number]],-1,0),Count_table[[#This Row],[Fixed Make]]&lt;&gt;OFFSET(Count_table[[#This Row],[Fixed Make]],-1,0)),Count_table[[#This Row],[Fixed Make]],"")</f>
        <v>True Flight Holdings</v>
      </c>
      <c r="H605" s="1" t="str">
        <f ca="1">IF(LEN(Count_table[[#This Row],[First]])=0,OFFSET(Count_table[[#This Row],[Range]],-1,0),"E"&amp;ROW(Count_table[[#This Row],[First]])&amp;":E"&amp;COUNTIFS(Count_table[[#All],[STC Number]],Count_table[[#This Row],[STC Number]],Count_table[[#All],[Fixed Make]],Count_table[[#This Row],[First]])+ROW(Count_table[[#This Row],[First]])-1)</f>
        <v>E605:E612</v>
      </c>
      <c r="I605" s="1" t="str">
        <f ca="1">IF(LEN(Count_table[[#This Row],[First]])&lt;&gt;0,Count_table[[#This Row],[First]]&amp;": "&amp;_xlfn.TEXTJOIN(", ",TRUE,INDIRECT(Count_table[[#This Row],[Range]])),"")</f>
        <v>True Flight Holdings: AA-1, AA-1A, AA-1B, AA-1C, AA-5, AA-5A, AA-5B, AG-5B</v>
      </c>
      <c r="J60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6" spans="1:10" x14ac:dyDescent="0.25">
      <c r="A606" s="1" t="s">
        <v>20</v>
      </c>
      <c r="B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606" s="1" t="s">
        <v>1014</v>
      </c>
      <c r="D606" s="1" t="str">
        <f>LEFT(Count_table[[#This Row],[Column1]],SEARCH("\",Count_table[[#This Row],[Column1]])-1)</f>
        <v>True Flight Holdings LLC</v>
      </c>
      <c r="E606" s="1" t="str">
        <f>RIGHT(Count_table[[#This Row],[Column1]],LEN(Count_table[[#This Row],[Column1]])-SEARCH("\",Count_table[[#This Row],[Column1]]))</f>
        <v>AA-1A</v>
      </c>
      <c r="F606" s="1" t="str">
        <f>INDEX(Sheet1!A:D,MATCH(Count_table[[#This Row],[Make]],Sheet1!D:D,0),1)</f>
        <v>True Flight Holdings</v>
      </c>
      <c r="G606" s="1" t="str">
        <f ca="1">IF(OR(Count_table[[#This Row],[STC Number]]&lt;&gt;OFFSET(Count_table[[#This Row],[STC Number]],-1,0),Count_table[[#This Row],[Fixed Make]]&lt;&gt;OFFSET(Count_table[[#This Row],[Fixed Make]],-1,0)),Count_table[[#This Row],[Fixed Make]],"")</f>
        <v/>
      </c>
      <c r="H606" s="1" t="str">
        <f ca="1">IF(LEN(Count_table[[#This Row],[First]])=0,OFFSET(Count_table[[#This Row],[Range]],-1,0),"E"&amp;ROW(Count_table[[#This Row],[First]])&amp;":E"&amp;COUNTIFS(Count_table[[#All],[STC Number]],Count_table[[#This Row],[STC Number]],Count_table[[#All],[Fixed Make]],Count_table[[#This Row],[First]])+ROW(Count_table[[#This Row],[First]])-1)</f>
        <v>E605:E612</v>
      </c>
      <c r="I606" s="1" t="str">
        <f ca="1">IF(LEN(Count_table[[#This Row],[First]])&lt;&gt;0,Count_table[[#This Row],[First]]&amp;": "&amp;_xlfn.TEXTJOIN(", ",TRUE,INDIRECT(Count_table[[#This Row],[Range]])),"")</f>
        <v/>
      </c>
      <c r="J60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7" spans="1:10" x14ac:dyDescent="0.25">
      <c r="A607" s="1" t="s">
        <v>20</v>
      </c>
      <c r="B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607" s="1" t="s">
        <v>1015</v>
      </c>
      <c r="D607" s="1" t="str">
        <f>LEFT(Count_table[[#This Row],[Column1]],SEARCH("\",Count_table[[#This Row],[Column1]])-1)</f>
        <v>True Flight Holdings LLC</v>
      </c>
      <c r="E607" s="1" t="str">
        <f>RIGHT(Count_table[[#This Row],[Column1]],LEN(Count_table[[#This Row],[Column1]])-SEARCH("\",Count_table[[#This Row],[Column1]]))</f>
        <v>AA-1B</v>
      </c>
      <c r="F607" s="1" t="str">
        <f>INDEX(Sheet1!A:D,MATCH(Count_table[[#This Row],[Make]],Sheet1!D:D,0),1)</f>
        <v>True Flight Holdings</v>
      </c>
      <c r="G607" s="1" t="str">
        <f ca="1">IF(OR(Count_table[[#This Row],[STC Number]]&lt;&gt;OFFSET(Count_table[[#This Row],[STC Number]],-1,0),Count_table[[#This Row],[Fixed Make]]&lt;&gt;OFFSET(Count_table[[#This Row],[Fixed Make]],-1,0)),Count_table[[#This Row],[Fixed Make]],"")</f>
        <v/>
      </c>
      <c r="H607" s="1" t="str">
        <f ca="1">IF(LEN(Count_table[[#This Row],[First]])=0,OFFSET(Count_table[[#This Row],[Range]],-1,0),"E"&amp;ROW(Count_table[[#This Row],[First]])&amp;":E"&amp;COUNTIFS(Count_table[[#All],[STC Number]],Count_table[[#This Row],[STC Number]],Count_table[[#All],[Fixed Make]],Count_table[[#This Row],[First]])+ROW(Count_table[[#This Row],[First]])-1)</f>
        <v>E605:E612</v>
      </c>
      <c r="I607" s="1" t="str">
        <f ca="1">IF(LEN(Count_table[[#This Row],[First]])&lt;&gt;0,Count_table[[#This Row],[First]]&amp;": "&amp;_xlfn.TEXTJOIN(", ",TRUE,INDIRECT(Count_table[[#This Row],[Range]])),"")</f>
        <v/>
      </c>
      <c r="J60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8" spans="1:10" x14ac:dyDescent="0.25">
      <c r="A608" s="1" t="s">
        <v>20</v>
      </c>
      <c r="B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608" s="1" t="s">
        <v>1016</v>
      </c>
      <c r="D608" s="1" t="str">
        <f>LEFT(Count_table[[#This Row],[Column1]],SEARCH("\",Count_table[[#This Row],[Column1]])-1)</f>
        <v>True Flight Holdings LLC</v>
      </c>
      <c r="E608" s="1" t="str">
        <f>RIGHT(Count_table[[#This Row],[Column1]],LEN(Count_table[[#This Row],[Column1]])-SEARCH("\",Count_table[[#This Row],[Column1]]))</f>
        <v>AA-1C</v>
      </c>
      <c r="F608" s="1" t="str">
        <f>INDEX(Sheet1!A:D,MATCH(Count_table[[#This Row],[Make]],Sheet1!D:D,0),1)</f>
        <v>True Flight Holdings</v>
      </c>
      <c r="G608" s="1" t="str">
        <f ca="1">IF(OR(Count_table[[#This Row],[STC Number]]&lt;&gt;OFFSET(Count_table[[#This Row],[STC Number]],-1,0),Count_table[[#This Row],[Fixed Make]]&lt;&gt;OFFSET(Count_table[[#This Row],[Fixed Make]],-1,0)),Count_table[[#This Row],[Fixed Make]],"")</f>
        <v/>
      </c>
      <c r="H608" s="1" t="str">
        <f ca="1">IF(LEN(Count_table[[#This Row],[First]])=0,OFFSET(Count_table[[#This Row],[Range]],-1,0),"E"&amp;ROW(Count_table[[#This Row],[First]])&amp;":E"&amp;COUNTIFS(Count_table[[#All],[STC Number]],Count_table[[#This Row],[STC Number]],Count_table[[#All],[Fixed Make]],Count_table[[#This Row],[First]])+ROW(Count_table[[#This Row],[First]])-1)</f>
        <v>E605:E612</v>
      </c>
      <c r="I608" s="1" t="str">
        <f ca="1">IF(LEN(Count_table[[#This Row],[First]])&lt;&gt;0,Count_table[[#This Row],[First]]&amp;": "&amp;_xlfn.TEXTJOIN(", ",TRUE,INDIRECT(Count_table[[#This Row],[Range]])),"")</f>
        <v/>
      </c>
      <c r="J60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09" spans="1:10" x14ac:dyDescent="0.25">
      <c r="A609" s="1" t="s">
        <v>20</v>
      </c>
      <c r="B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609" s="1" t="s">
        <v>1017</v>
      </c>
      <c r="D609" s="1" t="str">
        <f>LEFT(Count_table[[#This Row],[Column1]],SEARCH("\",Count_table[[#This Row],[Column1]])-1)</f>
        <v>True Flight Holdings LLC</v>
      </c>
      <c r="E609" s="1" t="str">
        <f>RIGHT(Count_table[[#This Row],[Column1]],LEN(Count_table[[#This Row],[Column1]])-SEARCH("\",Count_table[[#This Row],[Column1]]))</f>
        <v>AA-5</v>
      </c>
      <c r="F609" s="1" t="str">
        <f>INDEX(Sheet1!A:D,MATCH(Count_table[[#This Row],[Make]],Sheet1!D:D,0),1)</f>
        <v>True Flight Holdings</v>
      </c>
      <c r="G609" s="1" t="str">
        <f ca="1">IF(OR(Count_table[[#This Row],[STC Number]]&lt;&gt;OFFSET(Count_table[[#This Row],[STC Number]],-1,0),Count_table[[#This Row],[Fixed Make]]&lt;&gt;OFFSET(Count_table[[#This Row],[Fixed Make]],-1,0)),Count_table[[#This Row],[Fixed Make]],"")</f>
        <v/>
      </c>
      <c r="H609" s="1" t="str">
        <f ca="1">IF(LEN(Count_table[[#This Row],[First]])=0,OFFSET(Count_table[[#This Row],[Range]],-1,0),"E"&amp;ROW(Count_table[[#This Row],[First]])&amp;":E"&amp;COUNTIFS(Count_table[[#All],[STC Number]],Count_table[[#This Row],[STC Number]],Count_table[[#All],[Fixed Make]],Count_table[[#This Row],[First]])+ROW(Count_table[[#This Row],[First]])-1)</f>
        <v>E605:E612</v>
      </c>
      <c r="I609" s="1" t="str">
        <f ca="1">IF(LEN(Count_table[[#This Row],[First]])&lt;&gt;0,Count_table[[#This Row],[First]]&amp;": "&amp;_xlfn.TEXTJOIN(", ",TRUE,INDIRECT(Count_table[[#This Row],[Range]])),"")</f>
        <v/>
      </c>
      <c r="J60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0" spans="1:10" x14ac:dyDescent="0.25">
      <c r="A610" s="1" t="s">
        <v>20</v>
      </c>
      <c r="B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610" s="1" t="s">
        <v>1018</v>
      </c>
      <c r="D610" s="1" t="str">
        <f>LEFT(Count_table[[#This Row],[Column1]],SEARCH("\",Count_table[[#This Row],[Column1]])-1)</f>
        <v>True Flight Holdings LLC</v>
      </c>
      <c r="E610" s="1" t="str">
        <f>RIGHT(Count_table[[#This Row],[Column1]],LEN(Count_table[[#This Row],[Column1]])-SEARCH("\",Count_table[[#This Row],[Column1]]))</f>
        <v>AA-5A</v>
      </c>
      <c r="F610" s="1" t="str">
        <f>INDEX(Sheet1!A:D,MATCH(Count_table[[#This Row],[Make]],Sheet1!D:D,0),1)</f>
        <v>True Flight Holdings</v>
      </c>
      <c r="G610" s="1" t="str">
        <f ca="1">IF(OR(Count_table[[#This Row],[STC Number]]&lt;&gt;OFFSET(Count_table[[#This Row],[STC Number]],-1,0),Count_table[[#This Row],[Fixed Make]]&lt;&gt;OFFSET(Count_table[[#This Row],[Fixed Make]],-1,0)),Count_table[[#This Row],[Fixed Make]],"")</f>
        <v/>
      </c>
      <c r="H610" s="1" t="str">
        <f ca="1">IF(LEN(Count_table[[#This Row],[First]])=0,OFFSET(Count_table[[#This Row],[Range]],-1,0),"E"&amp;ROW(Count_table[[#This Row],[First]])&amp;":E"&amp;COUNTIFS(Count_table[[#All],[STC Number]],Count_table[[#This Row],[STC Number]],Count_table[[#All],[Fixed Make]],Count_table[[#This Row],[First]])+ROW(Count_table[[#This Row],[First]])-1)</f>
        <v>E605:E612</v>
      </c>
      <c r="I610" s="1" t="str">
        <f ca="1">IF(LEN(Count_table[[#This Row],[First]])&lt;&gt;0,Count_table[[#This Row],[First]]&amp;": "&amp;_xlfn.TEXTJOIN(", ",TRUE,INDIRECT(Count_table[[#This Row],[Range]])),"")</f>
        <v/>
      </c>
      <c r="J61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1" spans="1:10" x14ac:dyDescent="0.25">
      <c r="A611" s="1" t="s">
        <v>20</v>
      </c>
      <c r="B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611" s="1" t="s">
        <v>1019</v>
      </c>
      <c r="D611" s="1" t="str">
        <f>LEFT(Count_table[[#This Row],[Column1]],SEARCH("\",Count_table[[#This Row],[Column1]])-1)</f>
        <v>True Flight Holdings LLC</v>
      </c>
      <c r="E611" s="1" t="str">
        <f>RIGHT(Count_table[[#This Row],[Column1]],LEN(Count_table[[#This Row],[Column1]])-SEARCH("\",Count_table[[#This Row],[Column1]]))</f>
        <v>AA-5B</v>
      </c>
      <c r="F611" s="1" t="str">
        <f>INDEX(Sheet1!A:D,MATCH(Count_table[[#This Row],[Make]],Sheet1!D:D,0),1)</f>
        <v>True Flight Holdings</v>
      </c>
      <c r="G611" s="1" t="str">
        <f ca="1">IF(OR(Count_table[[#This Row],[STC Number]]&lt;&gt;OFFSET(Count_table[[#This Row],[STC Number]],-1,0),Count_table[[#This Row],[Fixed Make]]&lt;&gt;OFFSET(Count_table[[#This Row],[Fixed Make]],-1,0)),Count_table[[#This Row],[Fixed Make]],"")</f>
        <v/>
      </c>
      <c r="H611" s="1" t="str">
        <f ca="1">IF(LEN(Count_table[[#This Row],[First]])=0,OFFSET(Count_table[[#This Row],[Range]],-1,0),"E"&amp;ROW(Count_table[[#This Row],[First]])&amp;":E"&amp;COUNTIFS(Count_table[[#All],[STC Number]],Count_table[[#This Row],[STC Number]],Count_table[[#All],[Fixed Make]],Count_table[[#This Row],[First]])+ROW(Count_table[[#This Row],[First]])-1)</f>
        <v>E605:E612</v>
      </c>
      <c r="I611" s="1" t="str">
        <f ca="1">IF(LEN(Count_table[[#This Row],[First]])&lt;&gt;0,Count_table[[#This Row],[First]]&amp;": "&amp;_xlfn.TEXTJOIN(", ",TRUE,INDIRECT(Count_table[[#This Row],[Range]])),"")</f>
        <v/>
      </c>
      <c r="J61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2" spans="1:10" x14ac:dyDescent="0.25">
      <c r="A612" s="1" t="s">
        <v>20</v>
      </c>
      <c r="B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612" s="1" t="s">
        <v>1020</v>
      </c>
      <c r="D612" s="1" t="str">
        <f>LEFT(Count_table[[#This Row],[Column1]],SEARCH("\",Count_table[[#This Row],[Column1]])-1)</f>
        <v>True Flight Holdings LLC</v>
      </c>
      <c r="E612" s="1" t="str">
        <f>RIGHT(Count_table[[#This Row],[Column1]],LEN(Count_table[[#This Row],[Column1]])-SEARCH("\",Count_table[[#This Row],[Column1]]))</f>
        <v>AG-5B</v>
      </c>
      <c r="F612" s="1" t="str">
        <f>INDEX(Sheet1!A:D,MATCH(Count_table[[#This Row],[Make]],Sheet1!D:D,0),1)</f>
        <v>True Flight Holdings</v>
      </c>
      <c r="G612" s="1" t="str">
        <f ca="1">IF(OR(Count_table[[#This Row],[STC Number]]&lt;&gt;OFFSET(Count_table[[#This Row],[STC Number]],-1,0),Count_table[[#This Row],[Fixed Make]]&lt;&gt;OFFSET(Count_table[[#This Row],[Fixed Make]],-1,0)),Count_table[[#This Row],[Fixed Make]],"")</f>
        <v/>
      </c>
      <c r="H612" s="1" t="str">
        <f ca="1">IF(LEN(Count_table[[#This Row],[First]])=0,OFFSET(Count_table[[#This Row],[Range]],-1,0),"E"&amp;ROW(Count_table[[#This Row],[First]])&amp;":E"&amp;COUNTIFS(Count_table[[#All],[STC Number]],Count_table[[#This Row],[STC Number]],Count_table[[#All],[Fixed Make]],Count_table[[#This Row],[First]])+ROW(Count_table[[#This Row],[First]])-1)</f>
        <v>E605:E612</v>
      </c>
      <c r="I612" s="1" t="str">
        <f ca="1">IF(LEN(Count_table[[#This Row],[First]])&lt;&gt;0,Count_table[[#This Row],[First]]&amp;": "&amp;_xlfn.TEXTJOIN(", ",TRUE,INDIRECT(Count_table[[#This Row],[Range]])),"")</f>
        <v/>
      </c>
      <c r="J61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3" spans="1:10" x14ac:dyDescent="0.25">
      <c r="A613" s="1" t="s">
        <v>20</v>
      </c>
      <c r="B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613" s="1" t="s">
        <v>1021</v>
      </c>
      <c r="D613" s="1" t="str">
        <f>LEFT(Count_table[[#This Row],[Column1]],SEARCH("\",Count_table[[#This Row],[Column1]])-1)</f>
        <v>Twin Commander Aircraft LLC</v>
      </c>
      <c r="E613" s="1" t="str">
        <f>RIGHT(Count_table[[#This Row],[Column1]],LEN(Count_table[[#This Row],[Column1]])-SEARCH("\",Count_table[[#This Row],[Column1]]))</f>
        <v>500-A</v>
      </c>
      <c r="F613" s="1" t="str">
        <f>INDEX(Sheet1!A:D,MATCH(Count_table[[#This Row],[Make]],Sheet1!D:D,0),1)</f>
        <v>Twin Commander</v>
      </c>
      <c r="G613" s="1" t="str">
        <f ca="1">IF(OR(Count_table[[#This Row],[STC Number]]&lt;&gt;OFFSET(Count_table[[#This Row],[STC Number]],-1,0),Count_table[[#This Row],[Fixed Make]]&lt;&gt;OFFSET(Count_table[[#This Row],[Fixed Make]],-1,0)),Count_table[[#This Row],[Fixed Make]],"")</f>
        <v>Twin Commander</v>
      </c>
      <c r="H613" s="1" t="str">
        <f ca="1">IF(LEN(Count_table[[#This Row],[First]])=0,OFFSET(Count_table[[#This Row],[Range]],-1,0),"E"&amp;ROW(Count_table[[#This Row],[First]])&amp;":E"&amp;COUNTIFS(Count_table[[#All],[STC Number]],Count_table[[#This Row],[STC Number]],Count_table[[#All],[Fixed Make]],Count_table[[#This Row],[First]])+ROW(Count_table[[#This Row],[First]])-1)</f>
        <v>E613:E630</v>
      </c>
      <c r="I613" s="1" t="str">
        <f ca="1">IF(LEN(Count_table[[#This Row],[First]])&lt;&gt;0,Count_table[[#This Row],[First]]&amp;": "&amp;_xlfn.TEXTJOIN(", ",TRUE,INDIRECT(Count_table[[#This Row],[Range]])),"")</f>
        <v>Twin Commander: 500-A, 500-B, 500-S, 500-U, 500, 520, 560-A, 560-E, 560-F, 560, 680-E, 680-F, 680-FL, 680-FL(P), 680, 685, 700, 720</v>
      </c>
      <c r="J61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4" spans="1:10" x14ac:dyDescent="0.25">
      <c r="A614" s="1" t="s">
        <v>20</v>
      </c>
      <c r="B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614" s="1" t="s">
        <v>1022</v>
      </c>
      <c r="D614" s="1" t="str">
        <f>LEFT(Count_table[[#This Row],[Column1]],SEARCH("\",Count_table[[#This Row],[Column1]])-1)</f>
        <v>Twin Commander Aircraft LLC</v>
      </c>
      <c r="E614" s="1" t="str">
        <f>RIGHT(Count_table[[#This Row],[Column1]],LEN(Count_table[[#This Row],[Column1]])-SEARCH("\",Count_table[[#This Row],[Column1]]))</f>
        <v>500-B</v>
      </c>
      <c r="F614" s="1" t="str">
        <f>INDEX(Sheet1!A:D,MATCH(Count_table[[#This Row],[Make]],Sheet1!D:D,0),1)</f>
        <v>Twin Commander</v>
      </c>
      <c r="G614" s="1" t="str">
        <f ca="1">IF(OR(Count_table[[#This Row],[STC Number]]&lt;&gt;OFFSET(Count_table[[#This Row],[STC Number]],-1,0),Count_table[[#This Row],[Fixed Make]]&lt;&gt;OFFSET(Count_table[[#This Row],[Fixed Make]],-1,0)),Count_table[[#This Row],[Fixed Make]],"")</f>
        <v/>
      </c>
      <c r="H614" s="1" t="str">
        <f ca="1">IF(LEN(Count_table[[#This Row],[First]])=0,OFFSET(Count_table[[#This Row],[Range]],-1,0),"E"&amp;ROW(Count_table[[#This Row],[First]])&amp;":E"&amp;COUNTIFS(Count_table[[#All],[STC Number]],Count_table[[#This Row],[STC Number]],Count_table[[#All],[Fixed Make]],Count_table[[#This Row],[First]])+ROW(Count_table[[#This Row],[First]])-1)</f>
        <v>E613:E630</v>
      </c>
      <c r="I614" s="1" t="str">
        <f ca="1">IF(LEN(Count_table[[#This Row],[First]])&lt;&gt;0,Count_table[[#This Row],[First]]&amp;": "&amp;_xlfn.TEXTJOIN(", ",TRUE,INDIRECT(Count_table[[#This Row],[Range]])),"")</f>
        <v/>
      </c>
      <c r="J61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5" spans="1:10" x14ac:dyDescent="0.25">
      <c r="A615" s="1" t="s">
        <v>20</v>
      </c>
      <c r="B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615" s="1" t="s">
        <v>1023</v>
      </c>
      <c r="D615" s="1" t="str">
        <f>LEFT(Count_table[[#This Row],[Column1]],SEARCH("\",Count_table[[#This Row],[Column1]])-1)</f>
        <v>Twin Commander Aircraft LLC</v>
      </c>
      <c r="E615" s="1" t="str">
        <f>RIGHT(Count_table[[#This Row],[Column1]],LEN(Count_table[[#This Row],[Column1]])-SEARCH("\",Count_table[[#This Row],[Column1]]))</f>
        <v>500-S</v>
      </c>
      <c r="F615" s="1" t="str">
        <f>INDEX(Sheet1!A:D,MATCH(Count_table[[#This Row],[Make]],Sheet1!D:D,0),1)</f>
        <v>Twin Commander</v>
      </c>
      <c r="G615" s="1" t="str">
        <f ca="1">IF(OR(Count_table[[#This Row],[STC Number]]&lt;&gt;OFFSET(Count_table[[#This Row],[STC Number]],-1,0),Count_table[[#This Row],[Fixed Make]]&lt;&gt;OFFSET(Count_table[[#This Row],[Fixed Make]],-1,0)),Count_table[[#This Row],[Fixed Make]],"")</f>
        <v/>
      </c>
      <c r="H615" s="1" t="str">
        <f ca="1">IF(LEN(Count_table[[#This Row],[First]])=0,OFFSET(Count_table[[#This Row],[Range]],-1,0),"E"&amp;ROW(Count_table[[#This Row],[First]])&amp;":E"&amp;COUNTIFS(Count_table[[#All],[STC Number]],Count_table[[#This Row],[STC Number]],Count_table[[#All],[Fixed Make]],Count_table[[#This Row],[First]])+ROW(Count_table[[#This Row],[First]])-1)</f>
        <v>E613:E630</v>
      </c>
      <c r="I615" s="1" t="str">
        <f ca="1">IF(LEN(Count_table[[#This Row],[First]])&lt;&gt;0,Count_table[[#This Row],[First]]&amp;": "&amp;_xlfn.TEXTJOIN(", ",TRUE,INDIRECT(Count_table[[#This Row],[Range]])),"")</f>
        <v/>
      </c>
      <c r="J61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6" spans="1:10" x14ac:dyDescent="0.25">
      <c r="A616" s="1" t="s">
        <v>20</v>
      </c>
      <c r="B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616" s="1" t="s">
        <v>1024</v>
      </c>
      <c r="D616" s="1" t="str">
        <f>LEFT(Count_table[[#This Row],[Column1]],SEARCH("\",Count_table[[#This Row],[Column1]])-1)</f>
        <v>Twin Commander Aircraft LLC</v>
      </c>
      <c r="E616" s="1" t="str">
        <f>RIGHT(Count_table[[#This Row],[Column1]],LEN(Count_table[[#This Row],[Column1]])-SEARCH("\",Count_table[[#This Row],[Column1]]))</f>
        <v>500-U</v>
      </c>
      <c r="F616" s="1" t="str">
        <f>INDEX(Sheet1!A:D,MATCH(Count_table[[#This Row],[Make]],Sheet1!D:D,0),1)</f>
        <v>Twin Commander</v>
      </c>
      <c r="G616" s="1" t="str">
        <f ca="1">IF(OR(Count_table[[#This Row],[STC Number]]&lt;&gt;OFFSET(Count_table[[#This Row],[STC Number]],-1,0),Count_table[[#This Row],[Fixed Make]]&lt;&gt;OFFSET(Count_table[[#This Row],[Fixed Make]],-1,0)),Count_table[[#This Row],[Fixed Make]],"")</f>
        <v/>
      </c>
      <c r="H616" s="1" t="str">
        <f ca="1">IF(LEN(Count_table[[#This Row],[First]])=0,OFFSET(Count_table[[#This Row],[Range]],-1,0),"E"&amp;ROW(Count_table[[#This Row],[First]])&amp;":E"&amp;COUNTIFS(Count_table[[#All],[STC Number]],Count_table[[#This Row],[STC Number]],Count_table[[#All],[Fixed Make]],Count_table[[#This Row],[First]])+ROW(Count_table[[#This Row],[First]])-1)</f>
        <v>E613:E630</v>
      </c>
      <c r="I616" s="1" t="str">
        <f ca="1">IF(LEN(Count_table[[#This Row],[First]])&lt;&gt;0,Count_table[[#This Row],[First]]&amp;": "&amp;_xlfn.TEXTJOIN(", ",TRUE,INDIRECT(Count_table[[#This Row],[Range]])),"")</f>
        <v/>
      </c>
      <c r="J61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7" spans="1:10" x14ac:dyDescent="0.25">
      <c r="A617" s="1" t="s">
        <v>20</v>
      </c>
      <c r="B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617" s="1" t="s">
        <v>1025</v>
      </c>
      <c r="D617" s="1" t="str">
        <f>LEFT(Count_table[[#This Row],[Column1]],SEARCH("\",Count_table[[#This Row],[Column1]])-1)</f>
        <v>Twin Commander Aircraft LLC</v>
      </c>
      <c r="E617" s="1" t="str">
        <f>RIGHT(Count_table[[#This Row],[Column1]],LEN(Count_table[[#This Row],[Column1]])-SEARCH("\",Count_table[[#This Row],[Column1]]))</f>
        <v>500</v>
      </c>
      <c r="F617" s="1" t="str">
        <f>INDEX(Sheet1!A:D,MATCH(Count_table[[#This Row],[Make]],Sheet1!D:D,0),1)</f>
        <v>Twin Commander</v>
      </c>
      <c r="G617" s="1" t="str">
        <f ca="1">IF(OR(Count_table[[#This Row],[STC Number]]&lt;&gt;OFFSET(Count_table[[#This Row],[STC Number]],-1,0),Count_table[[#This Row],[Fixed Make]]&lt;&gt;OFFSET(Count_table[[#This Row],[Fixed Make]],-1,0)),Count_table[[#This Row],[Fixed Make]],"")</f>
        <v/>
      </c>
      <c r="H617" s="1" t="str">
        <f ca="1">IF(LEN(Count_table[[#This Row],[First]])=0,OFFSET(Count_table[[#This Row],[Range]],-1,0),"E"&amp;ROW(Count_table[[#This Row],[First]])&amp;":E"&amp;COUNTIFS(Count_table[[#All],[STC Number]],Count_table[[#This Row],[STC Number]],Count_table[[#All],[Fixed Make]],Count_table[[#This Row],[First]])+ROW(Count_table[[#This Row],[First]])-1)</f>
        <v>E613:E630</v>
      </c>
      <c r="I617" s="1" t="str">
        <f ca="1">IF(LEN(Count_table[[#This Row],[First]])&lt;&gt;0,Count_table[[#This Row],[First]]&amp;": "&amp;_xlfn.TEXTJOIN(", ",TRUE,INDIRECT(Count_table[[#This Row],[Range]])),"")</f>
        <v/>
      </c>
      <c r="J61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8" spans="1:10" x14ac:dyDescent="0.25">
      <c r="A618" s="1" t="s">
        <v>20</v>
      </c>
      <c r="B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618" s="1" t="s">
        <v>1026</v>
      </c>
      <c r="D618" s="1" t="str">
        <f>LEFT(Count_table[[#This Row],[Column1]],SEARCH("\",Count_table[[#This Row],[Column1]])-1)</f>
        <v>Twin Commander Aircraft LLC</v>
      </c>
      <c r="E618" s="1" t="str">
        <f>RIGHT(Count_table[[#This Row],[Column1]],LEN(Count_table[[#This Row],[Column1]])-SEARCH("\",Count_table[[#This Row],[Column1]]))</f>
        <v>520</v>
      </c>
      <c r="F618" s="1" t="str">
        <f>INDEX(Sheet1!A:D,MATCH(Count_table[[#This Row],[Make]],Sheet1!D:D,0),1)</f>
        <v>Twin Commander</v>
      </c>
      <c r="G618" s="1" t="str">
        <f ca="1">IF(OR(Count_table[[#This Row],[STC Number]]&lt;&gt;OFFSET(Count_table[[#This Row],[STC Number]],-1,0),Count_table[[#This Row],[Fixed Make]]&lt;&gt;OFFSET(Count_table[[#This Row],[Fixed Make]],-1,0)),Count_table[[#This Row],[Fixed Make]],"")</f>
        <v/>
      </c>
      <c r="H618" s="1" t="str">
        <f ca="1">IF(LEN(Count_table[[#This Row],[First]])=0,OFFSET(Count_table[[#This Row],[Range]],-1,0),"E"&amp;ROW(Count_table[[#This Row],[First]])&amp;":E"&amp;COUNTIFS(Count_table[[#All],[STC Number]],Count_table[[#This Row],[STC Number]],Count_table[[#All],[Fixed Make]],Count_table[[#This Row],[First]])+ROW(Count_table[[#This Row],[First]])-1)</f>
        <v>E613:E630</v>
      </c>
      <c r="I618" s="1" t="str">
        <f ca="1">IF(LEN(Count_table[[#This Row],[First]])&lt;&gt;0,Count_table[[#This Row],[First]]&amp;": "&amp;_xlfn.TEXTJOIN(", ",TRUE,INDIRECT(Count_table[[#This Row],[Range]])),"")</f>
        <v/>
      </c>
      <c r="J61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19" spans="1:10" x14ac:dyDescent="0.25">
      <c r="A619" s="1" t="s">
        <v>20</v>
      </c>
      <c r="B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619" s="1" t="s">
        <v>1027</v>
      </c>
      <c r="D619" s="1" t="str">
        <f>LEFT(Count_table[[#This Row],[Column1]],SEARCH("\",Count_table[[#This Row],[Column1]])-1)</f>
        <v>Twin Commander Aircraft LLC</v>
      </c>
      <c r="E619" s="1" t="str">
        <f>RIGHT(Count_table[[#This Row],[Column1]],LEN(Count_table[[#This Row],[Column1]])-SEARCH("\",Count_table[[#This Row],[Column1]]))</f>
        <v>560-A</v>
      </c>
      <c r="F619" s="1" t="str">
        <f>INDEX(Sheet1!A:D,MATCH(Count_table[[#This Row],[Make]],Sheet1!D:D,0),1)</f>
        <v>Twin Commander</v>
      </c>
      <c r="G619" s="1" t="str">
        <f ca="1">IF(OR(Count_table[[#This Row],[STC Number]]&lt;&gt;OFFSET(Count_table[[#This Row],[STC Number]],-1,0),Count_table[[#This Row],[Fixed Make]]&lt;&gt;OFFSET(Count_table[[#This Row],[Fixed Make]],-1,0)),Count_table[[#This Row],[Fixed Make]],"")</f>
        <v/>
      </c>
      <c r="H619" s="1" t="str">
        <f ca="1">IF(LEN(Count_table[[#This Row],[First]])=0,OFFSET(Count_table[[#This Row],[Range]],-1,0),"E"&amp;ROW(Count_table[[#This Row],[First]])&amp;":E"&amp;COUNTIFS(Count_table[[#All],[STC Number]],Count_table[[#This Row],[STC Number]],Count_table[[#All],[Fixed Make]],Count_table[[#This Row],[First]])+ROW(Count_table[[#This Row],[First]])-1)</f>
        <v>E613:E630</v>
      </c>
      <c r="I619" s="1" t="str">
        <f ca="1">IF(LEN(Count_table[[#This Row],[First]])&lt;&gt;0,Count_table[[#This Row],[First]]&amp;": "&amp;_xlfn.TEXTJOIN(", ",TRUE,INDIRECT(Count_table[[#This Row],[Range]])),"")</f>
        <v/>
      </c>
      <c r="J61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0" spans="1:10" x14ac:dyDescent="0.25">
      <c r="A620" s="1" t="s">
        <v>20</v>
      </c>
      <c r="B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620" s="1" t="s">
        <v>1028</v>
      </c>
      <c r="D620" s="1" t="str">
        <f>LEFT(Count_table[[#This Row],[Column1]],SEARCH("\",Count_table[[#This Row],[Column1]])-1)</f>
        <v>Twin Commander Aircraft LLC</v>
      </c>
      <c r="E620" s="1" t="str">
        <f>RIGHT(Count_table[[#This Row],[Column1]],LEN(Count_table[[#This Row],[Column1]])-SEARCH("\",Count_table[[#This Row],[Column1]]))</f>
        <v>560-E</v>
      </c>
      <c r="F620" s="1" t="str">
        <f>INDEX(Sheet1!A:D,MATCH(Count_table[[#This Row],[Make]],Sheet1!D:D,0),1)</f>
        <v>Twin Commander</v>
      </c>
      <c r="G620" s="1" t="str">
        <f ca="1">IF(OR(Count_table[[#This Row],[STC Number]]&lt;&gt;OFFSET(Count_table[[#This Row],[STC Number]],-1,0),Count_table[[#This Row],[Fixed Make]]&lt;&gt;OFFSET(Count_table[[#This Row],[Fixed Make]],-1,0)),Count_table[[#This Row],[Fixed Make]],"")</f>
        <v/>
      </c>
      <c r="H620" s="1" t="str">
        <f ca="1">IF(LEN(Count_table[[#This Row],[First]])=0,OFFSET(Count_table[[#This Row],[Range]],-1,0),"E"&amp;ROW(Count_table[[#This Row],[First]])&amp;":E"&amp;COUNTIFS(Count_table[[#All],[STC Number]],Count_table[[#This Row],[STC Number]],Count_table[[#All],[Fixed Make]],Count_table[[#This Row],[First]])+ROW(Count_table[[#This Row],[First]])-1)</f>
        <v>E613:E630</v>
      </c>
      <c r="I620" s="1" t="str">
        <f ca="1">IF(LEN(Count_table[[#This Row],[First]])&lt;&gt;0,Count_table[[#This Row],[First]]&amp;": "&amp;_xlfn.TEXTJOIN(", ",TRUE,INDIRECT(Count_table[[#This Row],[Range]])),"")</f>
        <v/>
      </c>
      <c r="J62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1" spans="1:10" x14ac:dyDescent="0.25">
      <c r="A621" s="1" t="s">
        <v>20</v>
      </c>
      <c r="B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621" s="1" t="s">
        <v>1029</v>
      </c>
      <c r="D621" s="1" t="str">
        <f>LEFT(Count_table[[#This Row],[Column1]],SEARCH("\",Count_table[[#This Row],[Column1]])-1)</f>
        <v>Twin Commander Aircraft LLC</v>
      </c>
      <c r="E621" s="1" t="str">
        <f>RIGHT(Count_table[[#This Row],[Column1]],LEN(Count_table[[#This Row],[Column1]])-SEARCH("\",Count_table[[#This Row],[Column1]]))</f>
        <v>560-F</v>
      </c>
      <c r="F621" s="1" t="str">
        <f>INDEX(Sheet1!A:D,MATCH(Count_table[[#This Row],[Make]],Sheet1!D:D,0),1)</f>
        <v>Twin Commander</v>
      </c>
      <c r="G621" s="1" t="str">
        <f ca="1">IF(OR(Count_table[[#This Row],[STC Number]]&lt;&gt;OFFSET(Count_table[[#This Row],[STC Number]],-1,0),Count_table[[#This Row],[Fixed Make]]&lt;&gt;OFFSET(Count_table[[#This Row],[Fixed Make]],-1,0)),Count_table[[#This Row],[Fixed Make]],"")</f>
        <v/>
      </c>
      <c r="H621" s="1" t="str">
        <f ca="1">IF(LEN(Count_table[[#This Row],[First]])=0,OFFSET(Count_table[[#This Row],[Range]],-1,0),"E"&amp;ROW(Count_table[[#This Row],[First]])&amp;":E"&amp;COUNTIFS(Count_table[[#All],[STC Number]],Count_table[[#This Row],[STC Number]],Count_table[[#All],[Fixed Make]],Count_table[[#This Row],[First]])+ROW(Count_table[[#This Row],[First]])-1)</f>
        <v>E613:E630</v>
      </c>
      <c r="I621" s="1" t="str">
        <f ca="1">IF(LEN(Count_table[[#This Row],[First]])&lt;&gt;0,Count_table[[#This Row],[First]]&amp;": "&amp;_xlfn.TEXTJOIN(", ",TRUE,INDIRECT(Count_table[[#This Row],[Range]])),"")</f>
        <v/>
      </c>
      <c r="J62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2" spans="1:10" x14ac:dyDescent="0.25">
      <c r="A622" s="1" t="s">
        <v>20</v>
      </c>
      <c r="B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622" s="1" t="s">
        <v>1030</v>
      </c>
      <c r="D622" s="1" t="str">
        <f>LEFT(Count_table[[#This Row],[Column1]],SEARCH("\",Count_table[[#This Row],[Column1]])-1)</f>
        <v>Twin Commander Aircraft LLC</v>
      </c>
      <c r="E622" s="1" t="str">
        <f>RIGHT(Count_table[[#This Row],[Column1]],LEN(Count_table[[#This Row],[Column1]])-SEARCH("\",Count_table[[#This Row],[Column1]]))</f>
        <v>560</v>
      </c>
      <c r="F622" s="1" t="str">
        <f>INDEX(Sheet1!A:D,MATCH(Count_table[[#This Row],[Make]],Sheet1!D:D,0),1)</f>
        <v>Twin Commander</v>
      </c>
      <c r="G622" s="1" t="str">
        <f ca="1">IF(OR(Count_table[[#This Row],[STC Number]]&lt;&gt;OFFSET(Count_table[[#This Row],[STC Number]],-1,0),Count_table[[#This Row],[Fixed Make]]&lt;&gt;OFFSET(Count_table[[#This Row],[Fixed Make]],-1,0)),Count_table[[#This Row],[Fixed Make]],"")</f>
        <v/>
      </c>
      <c r="H622" s="1" t="str">
        <f ca="1">IF(LEN(Count_table[[#This Row],[First]])=0,OFFSET(Count_table[[#This Row],[Range]],-1,0),"E"&amp;ROW(Count_table[[#This Row],[First]])&amp;":E"&amp;COUNTIFS(Count_table[[#All],[STC Number]],Count_table[[#This Row],[STC Number]],Count_table[[#All],[Fixed Make]],Count_table[[#This Row],[First]])+ROW(Count_table[[#This Row],[First]])-1)</f>
        <v>E613:E630</v>
      </c>
      <c r="I622" s="1" t="str">
        <f ca="1">IF(LEN(Count_table[[#This Row],[First]])&lt;&gt;0,Count_table[[#This Row],[First]]&amp;": "&amp;_xlfn.TEXTJOIN(", ",TRUE,INDIRECT(Count_table[[#This Row],[Range]])),"")</f>
        <v/>
      </c>
      <c r="J62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3" spans="1:10" x14ac:dyDescent="0.25">
      <c r="A623" s="1" t="s">
        <v>20</v>
      </c>
      <c r="B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623" s="1" t="s">
        <v>1031</v>
      </c>
      <c r="D623" s="1" t="str">
        <f>LEFT(Count_table[[#This Row],[Column1]],SEARCH("\",Count_table[[#This Row],[Column1]])-1)</f>
        <v>Twin Commander Aircraft LLC</v>
      </c>
      <c r="E623" s="1" t="str">
        <f>RIGHT(Count_table[[#This Row],[Column1]],LEN(Count_table[[#This Row],[Column1]])-SEARCH("\",Count_table[[#This Row],[Column1]]))</f>
        <v>680-E</v>
      </c>
      <c r="F623" s="1" t="str">
        <f>INDEX(Sheet1!A:D,MATCH(Count_table[[#This Row],[Make]],Sheet1!D:D,0),1)</f>
        <v>Twin Commander</v>
      </c>
      <c r="G623" s="1" t="str">
        <f ca="1">IF(OR(Count_table[[#This Row],[STC Number]]&lt;&gt;OFFSET(Count_table[[#This Row],[STC Number]],-1,0),Count_table[[#This Row],[Fixed Make]]&lt;&gt;OFFSET(Count_table[[#This Row],[Fixed Make]],-1,0)),Count_table[[#This Row],[Fixed Make]],"")</f>
        <v/>
      </c>
      <c r="H623" s="1" t="str">
        <f ca="1">IF(LEN(Count_table[[#This Row],[First]])=0,OFFSET(Count_table[[#This Row],[Range]],-1,0),"E"&amp;ROW(Count_table[[#This Row],[First]])&amp;":E"&amp;COUNTIFS(Count_table[[#All],[STC Number]],Count_table[[#This Row],[STC Number]],Count_table[[#All],[Fixed Make]],Count_table[[#This Row],[First]])+ROW(Count_table[[#This Row],[First]])-1)</f>
        <v>E613:E630</v>
      </c>
      <c r="I623" s="1" t="str">
        <f ca="1">IF(LEN(Count_table[[#This Row],[First]])&lt;&gt;0,Count_table[[#This Row],[First]]&amp;": "&amp;_xlfn.TEXTJOIN(", ",TRUE,INDIRECT(Count_table[[#This Row],[Range]])),"")</f>
        <v/>
      </c>
      <c r="J62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4" spans="1:10" x14ac:dyDescent="0.25">
      <c r="A624" s="1" t="s">
        <v>20</v>
      </c>
      <c r="B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624" s="1" t="s">
        <v>1032</v>
      </c>
      <c r="D624" s="1" t="str">
        <f>LEFT(Count_table[[#This Row],[Column1]],SEARCH("\",Count_table[[#This Row],[Column1]])-1)</f>
        <v>Twin Commander Aircraft LLC</v>
      </c>
      <c r="E624" s="1" t="str">
        <f>RIGHT(Count_table[[#This Row],[Column1]],LEN(Count_table[[#This Row],[Column1]])-SEARCH("\",Count_table[[#This Row],[Column1]]))</f>
        <v>680-F</v>
      </c>
      <c r="F624" s="1" t="str">
        <f>INDEX(Sheet1!A:D,MATCH(Count_table[[#This Row],[Make]],Sheet1!D:D,0),1)</f>
        <v>Twin Commander</v>
      </c>
      <c r="G624" s="1" t="str">
        <f ca="1">IF(OR(Count_table[[#This Row],[STC Number]]&lt;&gt;OFFSET(Count_table[[#This Row],[STC Number]],-1,0),Count_table[[#This Row],[Fixed Make]]&lt;&gt;OFFSET(Count_table[[#This Row],[Fixed Make]],-1,0)),Count_table[[#This Row],[Fixed Make]],"")</f>
        <v/>
      </c>
      <c r="H624" s="1" t="str">
        <f ca="1">IF(LEN(Count_table[[#This Row],[First]])=0,OFFSET(Count_table[[#This Row],[Range]],-1,0),"E"&amp;ROW(Count_table[[#This Row],[First]])&amp;":E"&amp;COUNTIFS(Count_table[[#All],[STC Number]],Count_table[[#This Row],[STC Number]],Count_table[[#All],[Fixed Make]],Count_table[[#This Row],[First]])+ROW(Count_table[[#This Row],[First]])-1)</f>
        <v>E613:E630</v>
      </c>
      <c r="I624" s="1" t="str">
        <f ca="1">IF(LEN(Count_table[[#This Row],[First]])&lt;&gt;0,Count_table[[#This Row],[First]]&amp;": "&amp;_xlfn.TEXTJOIN(", ",TRUE,INDIRECT(Count_table[[#This Row],[Range]])),"")</f>
        <v/>
      </c>
      <c r="J62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5" spans="1:10" x14ac:dyDescent="0.25">
      <c r="A625" s="1" t="s">
        <v>20</v>
      </c>
      <c r="B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625" s="1" t="s">
        <v>1033</v>
      </c>
      <c r="D625" s="1" t="str">
        <f>LEFT(Count_table[[#This Row],[Column1]],SEARCH("\",Count_table[[#This Row],[Column1]])-1)</f>
        <v>Twin Commander Aircraft LLC</v>
      </c>
      <c r="E625" s="1" t="str">
        <f>RIGHT(Count_table[[#This Row],[Column1]],LEN(Count_table[[#This Row],[Column1]])-SEARCH("\",Count_table[[#This Row],[Column1]]))</f>
        <v>680-FL</v>
      </c>
      <c r="F625" s="1" t="str">
        <f>INDEX(Sheet1!A:D,MATCH(Count_table[[#This Row],[Make]],Sheet1!D:D,0),1)</f>
        <v>Twin Commander</v>
      </c>
      <c r="G625" s="1" t="str">
        <f ca="1">IF(OR(Count_table[[#This Row],[STC Number]]&lt;&gt;OFFSET(Count_table[[#This Row],[STC Number]],-1,0),Count_table[[#This Row],[Fixed Make]]&lt;&gt;OFFSET(Count_table[[#This Row],[Fixed Make]],-1,0)),Count_table[[#This Row],[Fixed Make]],"")</f>
        <v/>
      </c>
      <c r="H625" s="1" t="str">
        <f ca="1">IF(LEN(Count_table[[#This Row],[First]])=0,OFFSET(Count_table[[#This Row],[Range]],-1,0),"E"&amp;ROW(Count_table[[#This Row],[First]])&amp;":E"&amp;COUNTIFS(Count_table[[#All],[STC Number]],Count_table[[#This Row],[STC Number]],Count_table[[#All],[Fixed Make]],Count_table[[#This Row],[First]])+ROW(Count_table[[#This Row],[First]])-1)</f>
        <v>E613:E630</v>
      </c>
      <c r="I625" s="1" t="str">
        <f ca="1">IF(LEN(Count_table[[#This Row],[First]])&lt;&gt;0,Count_table[[#This Row],[First]]&amp;": "&amp;_xlfn.TEXTJOIN(", ",TRUE,INDIRECT(Count_table[[#This Row],[Range]])),"")</f>
        <v/>
      </c>
      <c r="J62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6" spans="1:10" x14ac:dyDescent="0.25">
      <c r="A626" s="1" t="s">
        <v>20</v>
      </c>
      <c r="B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626" s="1" t="s">
        <v>1034</v>
      </c>
      <c r="D626" s="1" t="str">
        <f>LEFT(Count_table[[#This Row],[Column1]],SEARCH("\",Count_table[[#This Row],[Column1]])-1)</f>
        <v>Twin Commander Aircraft LLC</v>
      </c>
      <c r="E626" s="1" t="str">
        <f>RIGHT(Count_table[[#This Row],[Column1]],LEN(Count_table[[#This Row],[Column1]])-SEARCH("\",Count_table[[#This Row],[Column1]]))</f>
        <v>680-FL(P)</v>
      </c>
      <c r="F626" s="1" t="str">
        <f>INDEX(Sheet1!A:D,MATCH(Count_table[[#This Row],[Make]],Sheet1!D:D,0),1)</f>
        <v>Twin Commander</v>
      </c>
      <c r="G626" s="1" t="str">
        <f ca="1">IF(OR(Count_table[[#This Row],[STC Number]]&lt;&gt;OFFSET(Count_table[[#This Row],[STC Number]],-1,0),Count_table[[#This Row],[Fixed Make]]&lt;&gt;OFFSET(Count_table[[#This Row],[Fixed Make]],-1,0)),Count_table[[#This Row],[Fixed Make]],"")</f>
        <v/>
      </c>
      <c r="H626" s="1" t="str">
        <f ca="1">IF(LEN(Count_table[[#This Row],[First]])=0,OFFSET(Count_table[[#This Row],[Range]],-1,0),"E"&amp;ROW(Count_table[[#This Row],[First]])&amp;":E"&amp;COUNTIFS(Count_table[[#All],[STC Number]],Count_table[[#This Row],[STC Number]],Count_table[[#All],[Fixed Make]],Count_table[[#This Row],[First]])+ROW(Count_table[[#This Row],[First]])-1)</f>
        <v>E613:E630</v>
      </c>
      <c r="I626" s="1" t="str">
        <f ca="1">IF(LEN(Count_table[[#This Row],[First]])&lt;&gt;0,Count_table[[#This Row],[First]]&amp;": "&amp;_xlfn.TEXTJOIN(", ",TRUE,INDIRECT(Count_table[[#This Row],[Range]])),"")</f>
        <v/>
      </c>
      <c r="J62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7" spans="1:10" x14ac:dyDescent="0.25">
      <c r="A627" s="1" t="s">
        <v>20</v>
      </c>
      <c r="B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627" s="1" t="s">
        <v>1035</v>
      </c>
      <c r="D627" s="1" t="str">
        <f>LEFT(Count_table[[#This Row],[Column1]],SEARCH("\",Count_table[[#This Row],[Column1]])-1)</f>
        <v>Twin Commander Aircraft LLC</v>
      </c>
      <c r="E627" s="1" t="str">
        <f>RIGHT(Count_table[[#This Row],[Column1]],LEN(Count_table[[#This Row],[Column1]])-SEARCH("\",Count_table[[#This Row],[Column1]]))</f>
        <v>680</v>
      </c>
      <c r="F627" s="1" t="str">
        <f>INDEX(Sheet1!A:D,MATCH(Count_table[[#This Row],[Make]],Sheet1!D:D,0),1)</f>
        <v>Twin Commander</v>
      </c>
      <c r="G627" s="1" t="str">
        <f ca="1">IF(OR(Count_table[[#This Row],[STC Number]]&lt;&gt;OFFSET(Count_table[[#This Row],[STC Number]],-1,0),Count_table[[#This Row],[Fixed Make]]&lt;&gt;OFFSET(Count_table[[#This Row],[Fixed Make]],-1,0)),Count_table[[#This Row],[Fixed Make]],"")</f>
        <v/>
      </c>
      <c r="H627" s="1" t="str">
        <f ca="1">IF(LEN(Count_table[[#This Row],[First]])=0,OFFSET(Count_table[[#This Row],[Range]],-1,0),"E"&amp;ROW(Count_table[[#This Row],[First]])&amp;":E"&amp;COUNTIFS(Count_table[[#All],[STC Number]],Count_table[[#This Row],[STC Number]],Count_table[[#All],[Fixed Make]],Count_table[[#This Row],[First]])+ROW(Count_table[[#This Row],[First]])-1)</f>
        <v>E613:E630</v>
      </c>
      <c r="I627" s="1" t="str">
        <f ca="1">IF(LEN(Count_table[[#This Row],[First]])&lt;&gt;0,Count_table[[#This Row],[First]]&amp;": "&amp;_xlfn.TEXTJOIN(", ",TRUE,INDIRECT(Count_table[[#This Row],[Range]])),"")</f>
        <v/>
      </c>
      <c r="J62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8" spans="1:10" x14ac:dyDescent="0.25">
      <c r="A628" s="1" t="s">
        <v>20</v>
      </c>
      <c r="B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628" s="1" t="s">
        <v>1036</v>
      </c>
      <c r="D628" s="1" t="str">
        <f>LEFT(Count_table[[#This Row],[Column1]],SEARCH("\",Count_table[[#This Row],[Column1]])-1)</f>
        <v>Twin Commander Aircraft LLC</v>
      </c>
      <c r="E628" s="1" t="str">
        <f>RIGHT(Count_table[[#This Row],[Column1]],LEN(Count_table[[#This Row],[Column1]])-SEARCH("\",Count_table[[#This Row],[Column1]]))</f>
        <v>685</v>
      </c>
      <c r="F628" s="1" t="str">
        <f>INDEX(Sheet1!A:D,MATCH(Count_table[[#This Row],[Make]],Sheet1!D:D,0),1)</f>
        <v>Twin Commander</v>
      </c>
      <c r="G628" s="1" t="str">
        <f ca="1">IF(OR(Count_table[[#This Row],[STC Number]]&lt;&gt;OFFSET(Count_table[[#This Row],[STC Number]],-1,0),Count_table[[#This Row],[Fixed Make]]&lt;&gt;OFFSET(Count_table[[#This Row],[Fixed Make]],-1,0)),Count_table[[#This Row],[Fixed Make]],"")</f>
        <v/>
      </c>
      <c r="H628" s="1" t="str">
        <f ca="1">IF(LEN(Count_table[[#This Row],[First]])=0,OFFSET(Count_table[[#This Row],[Range]],-1,0),"E"&amp;ROW(Count_table[[#This Row],[First]])&amp;":E"&amp;COUNTIFS(Count_table[[#All],[STC Number]],Count_table[[#This Row],[STC Number]],Count_table[[#All],[Fixed Make]],Count_table[[#This Row],[First]])+ROW(Count_table[[#This Row],[First]])-1)</f>
        <v>E613:E630</v>
      </c>
      <c r="I628" s="1" t="str">
        <f ca="1">IF(LEN(Count_table[[#This Row],[First]])&lt;&gt;0,Count_table[[#This Row],[First]]&amp;": "&amp;_xlfn.TEXTJOIN(", ",TRUE,INDIRECT(Count_table[[#This Row],[Range]])),"")</f>
        <v/>
      </c>
      <c r="J62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29" spans="1:10" x14ac:dyDescent="0.25">
      <c r="A629" s="1" t="s">
        <v>20</v>
      </c>
      <c r="B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629" s="1" t="s">
        <v>1037</v>
      </c>
      <c r="D629" s="1" t="str">
        <f>LEFT(Count_table[[#This Row],[Column1]],SEARCH("\",Count_table[[#This Row],[Column1]])-1)</f>
        <v>Twin Commander Aircraft LLC</v>
      </c>
      <c r="E629" s="1" t="str">
        <f>RIGHT(Count_table[[#This Row],[Column1]],LEN(Count_table[[#This Row],[Column1]])-SEARCH("\",Count_table[[#This Row],[Column1]]))</f>
        <v>700</v>
      </c>
      <c r="F629" s="1" t="str">
        <f>INDEX(Sheet1!A:D,MATCH(Count_table[[#This Row],[Make]],Sheet1!D:D,0),1)</f>
        <v>Twin Commander</v>
      </c>
      <c r="G629" s="1" t="str">
        <f ca="1">IF(OR(Count_table[[#This Row],[STC Number]]&lt;&gt;OFFSET(Count_table[[#This Row],[STC Number]],-1,0),Count_table[[#This Row],[Fixed Make]]&lt;&gt;OFFSET(Count_table[[#This Row],[Fixed Make]],-1,0)),Count_table[[#This Row],[Fixed Make]],"")</f>
        <v/>
      </c>
      <c r="H629" s="1" t="str">
        <f ca="1">IF(LEN(Count_table[[#This Row],[First]])=0,OFFSET(Count_table[[#This Row],[Range]],-1,0),"E"&amp;ROW(Count_table[[#This Row],[First]])&amp;":E"&amp;COUNTIFS(Count_table[[#All],[STC Number]],Count_table[[#This Row],[STC Number]],Count_table[[#All],[Fixed Make]],Count_table[[#This Row],[First]])+ROW(Count_table[[#This Row],[First]])-1)</f>
        <v>E613:E630</v>
      </c>
      <c r="I629" s="1" t="str">
        <f ca="1">IF(LEN(Count_table[[#This Row],[First]])&lt;&gt;0,Count_table[[#This Row],[First]]&amp;": "&amp;_xlfn.TEXTJOIN(", ",TRUE,INDIRECT(Count_table[[#This Row],[Range]])),"")</f>
        <v/>
      </c>
      <c r="J62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0" spans="1:10" x14ac:dyDescent="0.25">
      <c r="A630" s="1" t="s">
        <v>20</v>
      </c>
      <c r="B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630" s="1" t="s">
        <v>1038</v>
      </c>
      <c r="D630" s="1" t="str">
        <f>LEFT(Count_table[[#This Row],[Column1]],SEARCH("\",Count_table[[#This Row],[Column1]])-1)</f>
        <v>Twin Commander Aircraft LLC</v>
      </c>
      <c r="E630" s="1" t="str">
        <f>RIGHT(Count_table[[#This Row],[Column1]],LEN(Count_table[[#This Row],[Column1]])-SEARCH("\",Count_table[[#This Row],[Column1]]))</f>
        <v>720</v>
      </c>
      <c r="F630" s="1" t="str">
        <f>INDEX(Sheet1!A:D,MATCH(Count_table[[#This Row],[Make]],Sheet1!D:D,0),1)</f>
        <v>Twin Commander</v>
      </c>
      <c r="G630" s="1" t="str">
        <f ca="1">IF(OR(Count_table[[#This Row],[STC Number]]&lt;&gt;OFFSET(Count_table[[#This Row],[STC Number]],-1,0),Count_table[[#This Row],[Fixed Make]]&lt;&gt;OFFSET(Count_table[[#This Row],[Fixed Make]],-1,0)),Count_table[[#This Row],[Fixed Make]],"")</f>
        <v/>
      </c>
      <c r="H630" s="1" t="str">
        <f ca="1">IF(LEN(Count_table[[#This Row],[First]])=0,OFFSET(Count_table[[#This Row],[Range]],-1,0),"E"&amp;ROW(Count_table[[#This Row],[First]])&amp;":E"&amp;COUNTIFS(Count_table[[#All],[STC Number]],Count_table[[#This Row],[STC Number]],Count_table[[#All],[Fixed Make]],Count_table[[#This Row],[First]])+ROW(Count_table[[#This Row],[First]])-1)</f>
        <v>E613:E630</v>
      </c>
      <c r="I630" s="1" t="str">
        <f ca="1">IF(LEN(Count_table[[#This Row],[First]])&lt;&gt;0,Count_table[[#This Row],[First]]&amp;": "&amp;_xlfn.TEXTJOIN(", ",TRUE,INDIRECT(Count_table[[#This Row],[Range]])),"")</f>
        <v/>
      </c>
      <c r="J63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1" spans="1:10" x14ac:dyDescent="0.25">
      <c r="A631" s="1" t="s">
        <v>20</v>
      </c>
      <c r="B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631" s="1" t="s">
        <v>1039</v>
      </c>
      <c r="D631" s="1" t="str">
        <f>LEFT(Count_table[[#This Row],[Column1]],SEARCH("\",Count_table[[#This Row],[Column1]])-1)</f>
        <v>Univair Aircraft Corporation</v>
      </c>
      <c r="E631" s="1" t="str">
        <f>RIGHT(Count_table[[#This Row],[Column1]],LEN(Count_table[[#This Row],[Column1]])-SEARCH("\",Count_table[[#This Row],[Column1]]))</f>
        <v>108-1</v>
      </c>
      <c r="F631" s="1" t="str">
        <f>INDEX(Sheet1!A:D,MATCH(Count_table[[#This Row],[Make]],Sheet1!D:D,0),1)</f>
        <v>Univair</v>
      </c>
      <c r="G631" s="1" t="str">
        <f ca="1">IF(OR(Count_table[[#This Row],[STC Number]]&lt;&gt;OFFSET(Count_table[[#This Row],[STC Number]],-1,0),Count_table[[#This Row],[Fixed Make]]&lt;&gt;OFFSET(Count_table[[#This Row],[Fixed Make]],-1,0)),Count_table[[#This Row],[Fixed Make]],"")</f>
        <v>Univair</v>
      </c>
      <c r="H631" s="1" t="str">
        <f ca="1">IF(LEN(Count_table[[#This Row],[First]])=0,OFFSET(Count_table[[#This Row],[Range]],-1,0),"E"&amp;ROW(Count_table[[#This Row],[First]])&amp;":E"&amp;COUNTIFS(Count_table[[#All],[STC Number]],Count_table[[#This Row],[STC Number]],Count_table[[#All],[Fixed Make]],Count_table[[#This Row],[First]])+ROW(Count_table[[#This Row],[First]])-1)</f>
        <v>E631:E635</v>
      </c>
      <c r="I631" s="1" t="str">
        <f ca="1">IF(LEN(Count_table[[#This Row],[First]])&lt;&gt;0,Count_table[[#This Row],[First]]&amp;": "&amp;_xlfn.TEXTJOIN(", ",TRUE,INDIRECT(Count_table[[#This Row],[Range]])),"")</f>
        <v>Univair: 108-1, 108-2, 108-3, 108-5, 108</v>
      </c>
      <c r="J63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2" spans="1:10" x14ac:dyDescent="0.25">
      <c r="A632" s="1" t="s">
        <v>20</v>
      </c>
      <c r="B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632" s="1" t="s">
        <v>1040</v>
      </c>
      <c r="D632" s="1" t="str">
        <f>LEFT(Count_table[[#This Row],[Column1]],SEARCH("\",Count_table[[#This Row],[Column1]])-1)</f>
        <v>Univair Aircraft Corporation</v>
      </c>
      <c r="E632" s="1" t="str">
        <f>RIGHT(Count_table[[#This Row],[Column1]],LEN(Count_table[[#This Row],[Column1]])-SEARCH("\",Count_table[[#This Row],[Column1]]))</f>
        <v>108-2</v>
      </c>
      <c r="F632" s="1" t="str">
        <f>INDEX(Sheet1!A:D,MATCH(Count_table[[#This Row],[Make]],Sheet1!D:D,0),1)</f>
        <v>Univair</v>
      </c>
      <c r="G632" s="1" t="str">
        <f ca="1">IF(OR(Count_table[[#This Row],[STC Number]]&lt;&gt;OFFSET(Count_table[[#This Row],[STC Number]],-1,0),Count_table[[#This Row],[Fixed Make]]&lt;&gt;OFFSET(Count_table[[#This Row],[Fixed Make]],-1,0)),Count_table[[#This Row],[Fixed Make]],"")</f>
        <v/>
      </c>
      <c r="H632" s="1" t="str">
        <f ca="1">IF(LEN(Count_table[[#This Row],[First]])=0,OFFSET(Count_table[[#This Row],[Range]],-1,0),"E"&amp;ROW(Count_table[[#This Row],[First]])&amp;":E"&amp;COUNTIFS(Count_table[[#All],[STC Number]],Count_table[[#This Row],[STC Number]],Count_table[[#All],[Fixed Make]],Count_table[[#This Row],[First]])+ROW(Count_table[[#This Row],[First]])-1)</f>
        <v>E631:E635</v>
      </c>
      <c r="I632" s="1" t="str">
        <f ca="1">IF(LEN(Count_table[[#This Row],[First]])&lt;&gt;0,Count_table[[#This Row],[First]]&amp;": "&amp;_xlfn.TEXTJOIN(", ",TRUE,INDIRECT(Count_table[[#This Row],[Range]])),"")</f>
        <v/>
      </c>
      <c r="J63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3" spans="1:10" x14ac:dyDescent="0.25">
      <c r="A633" s="1" t="s">
        <v>20</v>
      </c>
      <c r="B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633" s="1" t="s">
        <v>1041</v>
      </c>
      <c r="D633" s="1" t="str">
        <f>LEFT(Count_table[[#This Row],[Column1]],SEARCH("\",Count_table[[#This Row],[Column1]])-1)</f>
        <v>Univair Aircraft Corporation</v>
      </c>
      <c r="E633" s="1" t="str">
        <f>RIGHT(Count_table[[#This Row],[Column1]],LEN(Count_table[[#This Row],[Column1]])-SEARCH("\",Count_table[[#This Row],[Column1]]))</f>
        <v>108-3</v>
      </c>
      <c r="F633" s="1" t="str">
        <f>INDEX(Sheet1!A:D,MATCH(Count_table[[#This Row],[Make]],Sheet1!D:D,0),1)</f>
        <v>Univair</v>
      </c>
      <c r="G633" s="1" t="str">
        <f ca="1">IF(OR(Count_table[[#This Row],[STC Number]]&lt;&gt;OFFSET(Count_table[[#This Row],[STC Number]],-1,0),Count_table[[#This Row],[Fixed Make]]&lt;&gt;OFFSET(Count_table[[#This Row],[Fixed Make]],-1,0)),Count_table[[#This Row],[Fixed Make]],"")</f>
        <v/>
      </c>
      <c r="H633" s="1" t="str">
        <f ca="1">IF(LEN(Count_table[[#This Row],[First]])=0,OFFSET(Count_table[[#This Row],[Range]],-1,0),"E"&amp;ROW(Count_table[[#This Row],[First]])&amp;":E"&amp;COUNTIFS(Count_table[[#All],[STC Number]],Count_table[[#This Row],[STC Number]],Count_table[[#All],[Fixed Make]],Count_table[[#This Row],[First]])+ROW(Count_table[[#This Row],[First]])-1)</f>
        <v>E631:E635</v>
      </c>
      <c r="I633" s="1" t="str">
        <f ca="1">IF(LEN(Count_table[[#This Row],[First]])&lt;&gt;0,Count_table[[#This Row],[First]]&amp;": "&amp;_xlfn.TEXTJOIN(", ",TRUE,INDIRECT(Count_table[[#This Row],[Range]])),"")</f>
        <v/>
      </c>
      <c r="J63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4" spans="1:10" x14ac:dyDescent="0.25">
      <c r="A634" s="1" t="s">
        <v>20</v>
      </c>
      <c r="B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634" s="1" t="s">
        <v>1042</v>
      </c>
      <c r="D634" s="1" t="str">
        <f>LEFT(Count_table[[#This Row],[Column1]],SEARCH("\",Count_table[[#This Row],[Column1]])-1)</f>
        <v>Univair Aircraft Corporation</v>
      </c>
      <c r="E634" s="1" t="str">
        <f>RIGHT(Count_table[[#This Row],[Column1]],LEN(Count_table[[#This Row],[Column1]])-SEARCH("\",Count_table[[#This Row],[Column1]]))</f>
        <v>108-5</v>
      </c>
      <c r="F634" s="1" t="str">
        <f>INDEX(Sheet1!A:D,MATCH(Count_table[[#This Row],[Make]],Sheet1!D:D,0),1)</f>
        <v>Univair</v>
      </c>
      <c r="G634" s="1" t="str">
        <f ca="1">IF(OR(Count_table[[#This Row],[STC Number]]&lt;&gt;OFFSET(Count_table[[#This Row],[STC Number]],-1,0),Count_table[[#This Row],[Fixed Make]]&lt;&gt;OFFSET(Count_table[[#This Row],[Fixed Make]],-1,0)),Count_table[[#This Row],[Fixed Make]],"")</f>
        <v/>
      </c>
      <c r="H634" s="1" t="str">
        <f ca="1">IF(LEN(Count_table[[#This Row],[First]])=0,OFFSET(Count_table[[#This Row],[Range]],-1,0),"E"&amp;ROW(Count_table[[#This Row],[First]])&amp;":E"&amp;COUNTIFS(Count_table[[#All],[STC Number]],Count_table[[#This Row],[STC Number]],Count_table[[#All],[Fixed Make]],Count_table[[#This Row],[First]])+ROW(Count_table[[#This Row],[First]])-1)</f>
        <v>E631:E635</v>
      </c>
      <c r="I634" s="1" t="str">
        <f ca="1">IF(LEN(Count_table[[#This Row],[First]])&lt;&gt;0,Count_table[[#This Row],[First]]&amp;": "&amp;_xlfn.TEXTJOIN(", ",TRUE,INDIRECT(Count_table[[#This Row],[Range]])),"")</f>
        <v/>
      </c>
      <c r="J63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5" spans="1:10" x14ac:dyDescent="0.25">
      <c r="A635" s="1" t="s">
        <v>20</v>
      </c>
      <c r="B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635" s="1" t="s">
        <v>1043</v>
      </c>
      <c r="D635" s="1" t="str">
        <f>LEFT(Count_table[[#This Row],[Column1]],SEARCH("\",Count_table[[#This Row],[Column1]])-1)</f>
        <v>Univair Aircraft Corporation</v>
      </c>
      <c r="E635" s="1" t="str">
        <f>RIGHT(Count_table[[#This Row],[Column1]],LEN(Count_table[[#This Row],[Column1]])-SEARCH("\",Count_table[[#This Row],[Column1]]))</f>
        <v>108</v>
      </c>
      <c r="F635" s="1" t="str">
        <f>INDEX(Sheet1!A:D,MATCH(Count_table[[#This Row],[Make]],Sheet1!D:D,0),1)</f>
        <v>Univair</v>
      </c>
      <c r="G635" s="1" t="str">
        <f ca="1">IF(OR(Count_table[[#This Row],[STC Number]]&lt;&gt;OFFSET(Count_table[[#This Row],[STC Number]],-1,0),Count_table[[#This Row],[Fixed Make]]&lt;&gt;OFFSET(Count_table[[#This Row],[Fixed Make]],-1,0)),Count_table[[#This Row],[Fixed Make]],"")</f>
        <v/>
      </c>
      <c r="H635" s="1" t="str">
        <f ca="1">IF(LEN(Count_table[[#This Row],[First]])=0,OFFSET(Count_table[[#This Row],[Range]],-1,0),"E"&amp;ROW(Count_table[[#This Row],[First]])&amp;":E"&amp;COUNTIFS(Count_table[[#All],[STC Number]],Count_table[[#This Row],[STC Number]],Count_table[[#All],[Fixed Make]],Count_table[[#This Row],[First]])+ROW(Count_table[[#This Row],[First]])-1)</f>
        <v>E631:E635</v>
      </c>
      <c r="I635" s="1" t="str">
        <f ca="1">IF(LEN(Count_table[[#This Row],[First]])&lt;&gt;0,Count_table[[#This Row],[First]]&amp;": "&amp;_xlfn.TEXTJOIN(", ",TRUE,INDIRECT(Count_table[[#This Row],[Range]])),"")</f>
        <v/>
      </c>
      <c r="J63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6" spans="1:10" x14ac:dyDescent="0.25">
      <c r="A636" s="1" t="s">
        <v>20</v>
      </c>
      <c r="B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636" s="1" t="s">
        <v>1044</v>
      </c>
      <c r="D636" s="1" t="str">
        <f>LEFT(Count_table[[#This Row],[Column1]],SEARCH("\",Count_table[[#This Row],[Column1]])-1)</f>
        <v>Viking Air Limited</v>
      </c>
      <c r="E636" s="1" t="str">
        <f>RIGHT(Count_table[[#This Row],[Column1]],LEN(Count_table[[#This Row],[Column1]])-SEARCH("\",Count_table[[#This Row],[Column1]]))</f>
        <v>DHC-2 Mk.I</v>
      </c>
      <c r="F636" s="1" t="str">
        <f>INDEX(Sheet1!A:D,MATCH(Count_table[[#This Row],[Make]],Sheet1!D:D,0),1)</f>
        <v>Viking</v>
      </c>
      <c r="G636" s="1" t="str">
        <f ca="1">IF(OR(Count_table[[#This Row],[STC Number]]&lt;&gt;OFFSET(Count_table[[#This Row],[STC Number]],-1,0),Count_table[[#This Row],[Fixed Make]]&lt;&gt;OFFSET(Count_table[[#This Row],[Fixed Make]],-1,0)),Count_table[[#This Row],[Fixed Make]],"")</f>
        <v>Viking</v>
      </c>
      <c r="H636" s="1" t="str">
        <f ca="1">IF(LEN(Count_table[[#This Row],[First]])=0,OFFSET(Count_table[[#This Row],[Range]],-1,0),"E"&amp;ROW(Count_table[[#This Row],[First]])&amp;":E"&amp;COUNTIFS(Count_table[[#All],[STC Number]],Count_table[[#This Row],[STC Number]],Count_table[[#All],[Fixed Make]],Count_table[[#This Row],[First]])+ROW(Count_table[[#This Row],[First]])-1)</f>
        <v>E636:E639</v>
      </c>
      <c r="I636" s="1" t="str">
        <f ca="1">IF(LEN(Count_table[[#This Row],[First]])&lt;&gt;0,Count_table[[#This Row],[First]]&amp;": "&amp;_xlfn.TEXTJOIN(", ",TRUE,INDIRECT(Count_table[[#This Row],[Range]])),"")</f>
        <v>Viking: DHC-2 Mk.I, DHC-2 Mk.II, DHC-3, TR-1</v>
      </c>
      <c r="J63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7" spans="1:10" x14ac:dyDescent="0.25">
      <c r="A637" s="1" t="s">
        <v>20</v>
      </c>
      <c r="B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637" s="1" t="s">
        <v>1045</v>
      </c>
      <c r="D637" s="1" t="str">
        <f>LEFT(Count_table[[#This Row],[Column1]],SEARCH("\",Count_table[[#This Row],[Column1]])-1)</f>
        <v>Viking Air Limited</v>
      </c>
      <c r="E637" s="1" t="str">
        <f>RIGHT(Count_table[[#This Row],[Column1]],LEN(Count_table[[#This Row],[Column1]])-SEARCH("\",Count_table[[#This Row],[Column1]]))</f>
        <v>DHC-2 Mk.II</v>
      </c>
      <c r="F637" s="1" t="str">
        <f>INDEX(Sheet1!A:D,MATCH(Count_table[[#This Row],[Make]],Sheet1!D:D,0),1)</f>
        <v>Viking</v>
      </c>
      <c r="G637" s="1" t="str">
        <f ca="1">IF(OR(Count_table[[#This Row],[STC Number]]&lt;&gt;OFFSET(Count_table[[#This Row],[STC Number]],-1,0),Count_table[[#This Row],[Fixed Make]]&lt;&gt;OFFSET(Count_table[[#This Row],[Fixed Make]],-1,0)),Count_table[[#This Row],[Fixed Make]],"")</f>
        <v/>
      </c>
      <c r="H637" s="1" t="str">
        <f ca="1">IF(LEN(Count_table[[#This Row],[First]])=0,OFFSET(Count_table[[#This Row],[Range]],-1,0),"E"&amp;ROW(Count_table[[#This Row],[First]])&amp;":E"&amp;COUNTIFS(Count_table[[#All],[STC Number]],Count_table[[#This Row],[STC Number]],Count_table[[#All],[Fixed Make]],Count_table[[#This Row],[First]])+ROW(Count_table[[#This Row],[First]])-1)</f>
        <v>E636:E639</v>
      </c>
      <c r="I637" s="1" t="str">
        <f ca="1">IF(LEN(Count_table[[#This Row],[First]])&lt;&gt;0,Count_table[[#This Row],[First]]&amp;": "&amp;_xlfn.TEXTJOIN(", ",TRUE,INDIRECT(Count_table[[#This Row],[Range]])),"")</f>
        <v/>
      </c>
      <c r="J63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8" spans="1:10" x14ac:dyDescent="0.25">
      <c r="A638" s="1" t="s">
        <v>20</v>
      </c>
      <c r="B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638" s="1" t="s">
        <v>1046</v>
      </c>
      <c r="D638" s="1" t="str">
        <f>LEFT(Count_table[[#This Row],[Column1]],SEARCH("\",Count_table[[#This Row],[Column1]])-1)</f>
        <v>Viking Air Limited</v>
      </c>
      <c r="E638" s="1" t="str">
        <f>RIGHT(Count_table[[#This Row],[Column1]],LEN(Count_table[[#This Row],[Column1]])-SEARCH("\",Count_table[[#This Row],[Column1]]))</f>
        <v>DHC-3</v>
      </c>
      <c r="F638" s="1" t="str">
        <f>INDEX(Sheet1!A:D,MATCH(Count_table[[#This Row],[Make]],Sheet1!D:D,0),1)</f>
        <v>Viking</v>
      </c>
      <c r="G638" s="1" t="str">
        <f ca="1">IF(OR(Count_table[[#This Row],[STC Number]]&lt;&gt;OFFSET(Count_table[[#This Row],[STC Number]],-1,0),Count_table[[#This Row],[Fixed Make]]&lt;&gt;OFFSET(Count_table[[#This Row],[Fixed Make]],-1,0)),Count_table[[#This Row],[Fixed Make]],"")</f>
        <v/>
      </c>
      <c r="H638" s="1" t="str">
        <f ca="1">IF(LEN(Count_table[[#This Row],[First]])=0,OFFSET(Count_table[[#This Row],[Range]],-1,0),"E"&amp;ROW(Count_table[[#This Row],[First]])&amp;":E"&amp;COUNTIFS(Count_table[[#All],[STC Number]],Count_table[[#This Row],[STC Number]],Count_table[[#All],[Fixed Make]],Count_table[[#This Row],[First]])+ROW(Count_table[[#This Row],[First]])-1)</f>
        <v>E636:E639</v>
      </c>
      <c r="I638" s="1" t="str">
        <f ca="1">IF(LEN(Count_table[[#This Row],[First]])&lt;&gt;0,Count_table[[#This Row],[First]]&amp;": "&amp;_xlfn.TEXTJOIN(", ",TRUE,INDIRECT(Count_table[[#This Row],[Range]])),"")</f>
        <v/>
      </c>
      <c r="J63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39" spans="1:10" x14ac:dyDescent="0.25">
      <c r="A639" s="1" t="s">
        <v>20</v>
      </c>
      <c r="B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639" s="1" t="s">
        <v>1047</v>
      </c>
      <c r="D639" s="1" t="str">
        <f>LEFT(Count_table[[#This Row],[Column1]],SEARCH("\",Count_table[[#This Row],[Column1]])-1)</f>
        <v>Viking Air Limited</v>
      </c>
      <c r="E639" s="1" t="str">
        <f>RIGHT(Count_table[[#This Row],[Column1]],LEN(Count_table[[#This Row],[Column1]])-SEARCH("\",Count_table[[#This Row],[Column1]]))</f>
        <v>TR-1</v>
      </c>
      <c r="F639" s="1" t="str">
        <f>INDEX(Sheet1!A:D,MATCH(Count_table[[#This Row],[Make]],Sheet1!D:D,0),1)</f>
        <v>Viking</v>
      </c>
      <c r="G639" s="1" t="str">
        <f ca="1">IF(OR(Count_table[[#This Row],[STC Number]]&lt;&gt;OFFSET(Count_table[[#This Row],[STC Number]],-1,0),Count_table[[#This Row],[Fixed Make]]&lt;&gt;OFFSET(Count_table[[#This Row],[Fixed Make]],-1,0)),Count_table[[#This Row],[Fixed Make]],"")</f>
        <v/>
      </c>
      <c r="H639" s="1" t="str">
        <f ca="1">IF(LEN(Count_table[[#This Row],[First]])=0,OFFSET(Count_table[[#This Row],[Range]],-1,0),"E"&amp;ROW(Count_table[[#This Row],[First]])&amp;":E"&amp;COUNTIFS(Count_table[[#All],[STC Number]],Count_table[[#This Row],[STC Number]],Count_table[[#All],[Fixed Make]],Count_table[[#This Row],[First]])+ROW(Count_table[[#This Row],[First]])-1)</f>
        <v>E636:E639</v>
      </c>
      <c r="I639" s="1" t="str">
        <f ca="1">IF(LEN(Count_table[[#This Row],[First]])&lt;&gt;0,Count_table[[#This Row],[First]]&amp;": "&amp;_xlfn.TEXTJOIN(", ",TRUE,INDIRECT(Count_table[[#This Row],[Range]])),"")</f>
        <v/>
      </c>
      <c r="J63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0" spans="1:10" x14ac:dyDescent="0.25">
      <c r="A640" s="1" t="s">
        <v>20</v>
      </c>
      <c r="B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640" s="1" t="s">
        <v>1048</v>
      </c>
      <c r="D640" s="1" t="str">
        <f>LEFT(Count_table[[#This Row],[Column1]],SEARCH("\",Count_table[[#This Row],[Column1]])-1)</f>
        <v>Vulcanair S.p.A.</v>
      </c>
      <c r="E640" s="1" t="str">
        <f>RIGHT(Count_table[[#This Row],[Column1]],LEN(Count_table[[#This Row],[Column1]])-SEARCH("\",Count_table[[#This Row],[Column1]]))</f>
        <v>AP68 TP Series 300 Spartacus</v>
      </c>
      <c r="F640" s="1" t="str">
        <f>INDEX(Sheet1!A:D,MATCH(Count_table[[#This Row],[Make]],Sheet1!D:D,0),1)</f>
        <v>Vulcanair</v>
      </c>
      <c r="G640" s="1" t="str">
        <f ca="1">IF(OR(Count_table[[#This Row],[STC Number]]&lt;&gt;OFFSET(Count_table[[#This Row],[STC Number]],-1,0),Count_table[[#This Row],[Fixed Make]]&lt;&gt;OFFSET(Count_table[[#This Row],[Fixed Make]],-1,0)),Count_table[[#This Row],[Fixed Make]],"")</f>
        <v>Vulcanair</v>
      </c>
      <c r="H640" s="1" t="str">
        <f ca="1">IF(LEN(Count_table[[#This Row],[First]])=0,OFFSET(Count_table[[#This Row],[Range]],-1,0),"E"&amp;ROW(Count_table[[#This Row],[First]])&amp;":E"&amp;COUNTIFS(Count_table[[#All],[STC Number]],Count_table[[#This Row],[STC Number]],Count_table[[#All],[Fixed Make]],Count_table[[#This Row],[First]])+ROW(Count_table[[#This Row],[First]])-1)</f>
        <v>E640:E648</v>
      </c>
      <c r="I640" s="1" t="str">
        <f ca="1">IF(LEN(Count_table[[#This Row],[First]])&lt;&gt;0,Count_table[[#This Row],[First]]&amp;": "&amp;_xlfn.TEXTJOIN(", ",TRUE,INDIRECT(Count_table[[#This Row],[Range]])),"")</f>
        <v>Vulcanair: AP68 TP Series 300 Spartacus, AP68TP 600 Viator, P 68, P 68 Observer, P 68B, P 68C-TC, P 68C, P68 Observer 2, P68TC Observer</v>
      </c>
      <c r="J64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1" spans="1:10" x14ac:dyDescent="0.25">
      <c r="A641" s="1" t="s">
        <v>20</v>
      </c>
      <c r="B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641" s="1" t="s">
        <v>1049</v>
      </c>
      <c r="D641" s="1" t="str">
        <f>LEFT(Count_table[[#This Row],[Column1]],SEARCH("\",Count_table[[#This Row],[Column1]])-1)</f>
        <v>Vulcanair S.p.A.</v>
      </c>
      <c r="E641" s="1" t="str">
        <f>RIGHT(Count_table[[#This Row],[Column1]],LEN(Count_table[[#This Row],[Column1]])-SEARCH("\",Count_table[[#This Row],[Column1]]))</f>
        <v>AP68TP 600 Viator</v>
      </c>
      <c r="F641" s="1" t="str">
        <f>INDEX(Sheet1!A:D,MATCH(Count_table[[#This Row],[Make]],Sheet1!D:D,0),1)</f>
        <v>Vulcanair</v>
      </c>
      <c r="G641" s="1" t="str">
        <f ca="1">IF(OR(Count_table[[#This Row],[STC Number]]&lt;&gt;OFFSET(Count_table[[#This Row],[STC Number]],-1,0),Count_table[[#This Row],[Fixed Make]]&lt;&gt;OFFSET(Count_table[[#This Row],[Fixed Make]],-1,0)),Count_table[[#This Row],[Fixed Make]],"")</f>
        <v/>
      </c>
      <c r="H641" s="1" t="str">
        <f ca="1">IF(LEN(Count_table[[#This Row],[First]])=0,OFFSET(Count_table[[#This Row],[Range]],-1,0),"E"&amp;ROW(Count_table[[#This Row],[First]])&amp;":E"&amp;COUNTIFS(Count_table[[#All],[STC Number]],Count_table[[#This Row],[STC Number]],Count_table[[#All],[Fixed Make]],Count_table[[#This Row],[First]])+ROW(Count_table[[#This Row],[First]])-1)</f>
        <v>E640:E648</v>
      </c>
      <c r="I641" s="1" t="str">
        <f ca="1">IF(LEN(Count_table[[#This Row],[First]])&lt;&gt;0,Count_table[[#This Row],[First]]&amp;": "&amp;_xlfn.TEXTJOIN(", ",TRUE,INDIRECT(Count_table[[#This Row],[Range]])),"")</f>
        <v/>
      </c>
      <c r="J64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2" spans="1:10" x14ac:dyDescent="0.25">
      <c r="A642" s="1" t="s">
        <v>20</v>
      </c>
      <c r="B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642" s="1" t="s">
        <v>1050</v>
      </c>
      <c r="D642" s="1" t="str">
        <f>LEFT(Count_table[[#This Row],[Column1]],SEARCH("\",Count_table[[#This Row],[Column1]])-1)</f>
        <v>Vulcanair S.p.A.</v>
      </c>
      <c r="E642" s="1" t="str">
        <f>RIGHT(Count_table[[#This Row],[Column1]],LEN(Count_table[[#This Row],[Column1]])-SEARCH("\",Count_table[[#This Row],[Column1]]))</f>
        <v>P 68</v>
      </c>
      <c r="F642" s="1" t="str">
        <f>INDEX(Sheet1!A:D,MATCH(Count_table[[#This Row],[Make]],Sheet1!D:D,0),1)</f>
        <v>Vulcanair</v>
      </c>
      <c r="G642" s="1" t="str">
        <f ca="1">IF(OR(Count_table[[#This Row],[STC Number]]&lt;&gt;OFFSET(Count_table[[#This Row],[STC Number]],-1,0),Count_table[[#This Row],[Fixed Make]]&lt;&gt;OFFSET(Count_table[[#This Row],[Fixed Make]],-1,0)),Count_table[[#This Row],[Fixed Make]],"")</f>
        <v/>
      </c>
      <c r="H642" s="1" t="str">
        <f ca="1">IF(LEN(Count_table[[#This Row],[First]])=0,OFFSET(Count_table[[#This Row],[Range]],-1,0),"E"&amp;ROW(Count_table[[#This Row],[First]])&amp;":E"&amp;COUNTIFS(Count_table[[#All],[STC Number]],Count_table[[#This Row],[STC Number]],Count_table[[#All],[Fixed Make]],Count_table[[#This Row],[First]])+ROW(Count_table[[#This Row],[First]])-1)</f>
        <v>E640:E648</v>
      </c>
      <c r="I642" s="1" t="str">
        <f ca="1">IF(LEN(Count_table[[#This Row],[First]])&lt;&gt;0,Count_table[[#This Row],[First]]&amp;": "&amp;_xlfn.TEXTJOIN(", ",TRUE,INDIRECT(Count_table[[#This Row],[Range]])),"")</f>
        <v/>
      </c>
      <c r="J64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3" spans="1:10" x14ac:dyDescent="0.25">
      <c r="A643" s="1" t="s">
        <v>20</v>
      </c>
      <c r="B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643" s="1" t="s">
        <v>1051</v>
      </c>
      <c r="D643" s="1" t="str">
        <f>LEFT(Count_table[[#This Row],[Column1]],SEARCH("\",Count_table[[#This Row],[Column1]])-1)</f>
        <v>Vulcanair S.p.A.</v>
      </c>
      <c r="E643" s="1" t="str">
        <f>RIGHT(Count_table[[#This Row],[Column1]],LEN(Count_table[[#This Row],[Column1]])-SEARCH("\",Count_table[[#This Row],[Column1]]))</f>
        <v>P 68 Observer</v>
      </c>
      <c r="F643" s="1" t="str">
        <f>INDEX(Sheet1!A:D,MATCH(Count_table[[#This Row],[Make]],Sheet1!D:D,0),1)</f>
        <v>Vulcanair</v>
      </c>
      <c r="G643" s="1" t="str">
        <f ca="1">IF(OR(Count_table[[#This Row],[STC Number]]&lt;&gt;OFFSET(Count_table[[#This Row],[STC Number]],-1,0),Count_table[[#This Row],[Fixed Make]]&lt;&gt;OFFSET(Count_table[[#This Row],[Fixed Make]],-1,0)),Count_table[[#This Row],[Fixed Make]],"")</f>
        <v/>
      </c>
      <c r="H643" s="1" t="str">
        <f ca="1">IF(LEN(Count_table[[#This Row],[First]])=0,OFFSET(Count_table[[#This Row],[Range]],-1,0),"E"&amp;ROW(Count_table[[#This Row],[First]])&amp;":E"&amp;COUNTIFS(Count_table[[#All],[STC Number]],Count_table[[#This Row],[STC Number]],Count_table[[#All],[Fixed Make]],Count_table[[#This Row],[First]])+ROW(Count_table[[#This Row],[First]])-1)</f>
        <v>E640:E648</v>
      </c>
      <c r="I643" s="1" t="str">
        <f ca="1">IF(LEN(Count_table[[#This Row],[First]])&lt;&gt;0,Count_table[[#This Row],[First]]&amp;": "&amp;_xlfn.TEXTJOIN(", ",TRUE,INDIRECT(Count_table[[#This Row],[Range]])),"")</f>
        <v/>
      </c>
      <c r="J64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4" spans="1:10" x14ac:dyDescent="0.25">
      <c r="A644" s="1" t="s">
        <v>20</v>
      </c>
      <c r="B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644" s="1" t="s">
        <v>1052</v>
      </c>
      <c r="D644" s="1" t="str">
        <f>LEFT(Count_table[[#This Row],[Column1]],SEARCH("\",Count_table[[#This Row],[Column1]])-1)</f>
        <v>Vulcanair S.p.A.</v>
      </c>
      <c r="E644" s="1" t="str">
        <f>RIGHT(Count_table[[#This Row],[Column1]],LEN(Count_table[[#This Row],[Column1]])-SEARCH("\",Count_table[[#This Row],[Column1]]))</f>
        <v>P 68B</v>
      </c>
      <c r="F644" s="1" t="str">
        <f>INDEX(Sheet1!A:D,MATCH(Count_table[[#This Row],[Make]],Sheet1!D:D,0),1)</f>
        <v>Vulcanair</v>
      </c>
      <c r="G644" s="1" t="str">
        <f ca="1">IF(OR(Count_table[[#This Row],[STC Number]]&lt;&gt;OFFSET(Count_table[[#This Row],[STC Number]],-1,0),Count_table[[#This Row],[Fixed Make]]&lt;&gt;OFFSET(Count_table[[#This Row],[Fixed Make]],-1,0)),Count_table[[#This Row],[Fixed Make]],"")</f>
        <v/>
      </c>
      <c r="H644" s="1" t="str">
        <f ca="1">IF(LEN(Count_table[[#This Row],[First]])=0,OFFSET(Count_table[[#This Row],[Range]],-1,0),"E"&amp;ROW(Count_table[[#This Row],[First]])&amp;":E"&amp;COUNTIFS(Count_table[[#All],[STC Number]],Count_table[[#This Row],[STC Number]],Count_table[[#All],[Fixed Make]],Count_table[[#This Row],[First]])+ROW(Count_table[[#This Row],[First]])-1)</f>
        <v>E640:E648</v>
      </c>
      <c r="I644" s="1" t="str">
        <f ca="1">IF(LEN(Count_table[[#This Row],[First]])&lt;&gt;0,Count_table[[#This Row],[First]]&amp;": "&amp;_xlfn.TEXTJOIN(", ",TRUE,INDIRECT(Count_table[[#This Row],[Range]])),"")</f>
        <v/>
      </c>
      <c r="J644"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5" spans="1:10" x14ac:dyDescent="0.25">
      <c r="A645" s="1" t="s">
        <v>20</v>
      </c>
      <c r="B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645" s="1" t="s">
        <v>1053</v>
      </c>
      <c r="D645" s="1" t="str">
        <f>LEFT(Count_table[[#This Row],[Column1]],SEARCH("\",Count_table[[#This Row],[Column1]])-1)</f>
        <v>Vulcanair S.p.A.</v>
      </c>
      <c r="E645" s="1" t="str">
        <f>RIGHT(Count_table[[#This Row],[Column1]],LEN(Count_table[[#This Row],[Column1]])-SEARCH("\",Count_table[[#This Row],[Column1]]))</f>
        <v>P 68C-TC</v>
      </c>
      <c r="F645" s="1" t="str">
        <f>INDEX(Sheet1!A:D,MATCH(Count_table[[#This Row],[Make]],Sheet1!D:D,0),1)</f>
        <v>Vulcanair</v>
      </c>
      <c r="G645" s="1" t="str">
        <f ca="1">IF(OR(Count_table[[#This Row],[STC Number]]&lt;&gt;OFFSET(Count_table[[#This Row],[STC Number]],-1,0),Count_table[[#This Row],[Fixed Make]]&lt;&gt;OFFSET(Count_table[[#This Row],[Fixed Make]],-1,0)),Count_table[[#This Row],[Fixed Make]],"")</f>
        <v/>
      </c>
      <c r="H645" s="1" t="str">
        <f ca="1">IF(LEN(Count_table[[#This Row],[First]])=0,OFFSET(Count_table[[#This Row],[Range]],-1,0),"E"&amp;ROW(Count_table[[#This Row],[First]])&amp;":E"&amp;COUNTIFS(Count_table[[#All],[STC Number]],Count_table[[#This Row],[STC Number]],Count_table[[#All],[Fixed Make]],Count_table[[#This Row],[First]])+ROW(Count_table[[#This Row],[First]])-1)</f>
        <v>E640:E648</v>
      </c>
      <c r="I645" s="1" t="str">
        <f ca="1">IF(LEN(Count_table[[#This Row],[First]])&lt;&gt;0,Count_table[[#This Row],[First]]&amp;": "&amp;_xlfn.TEXTJOIN(", ",TRUE,INDIRECT(Count_table[[#This Row],[Range]])),"")</f>
        <v/>
      </c>
      <c r="J645"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6" spans="1:10" x14ac:dyDescent="0.25">
      <c r="A646" s="1" t="s">
        <v>20</v>
      </c>
      <c r="B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646" s="1" t="s">
        <v>1054</v>
      </c>
      <c r="D646" s="1" t="str">
        <f>LEFT(Count_table[[#This Row],[Column1]],SEARCH("\",Count_table[[#This Row],[Column1]])-1)</f>
        <v>Vulcanair S.p.A.</v>
      </c>
      <c r="E646" s="1" t="str">
        <f>RIGHT(Count_table[[#This Row],[Column1]],LEN(Count_table[[#This Row],[Column1]])-SEARCH("\",Count_table[[#This Row],[Column1]]))</f>
        <v>P 68C</v>
      </c>
      <c r="F646" s="1" t="str">
        <f>INDEX(Sheet1!A:D,MATCH(Count_table[[#This Row],[Make]],Sheet1!D:D,0),1)</f>
        <v>Vulcanair</v>
      </c>
      <c r="G646" s="1" t="str">
        <f ca="1">IF(OR(Count_table[[#This Row],[STC Number]]&lt;&gt;OFFSET(Count_table[[#This Row],[STC Number]],-1,0),Count_table[[#This Row],[Fixed Make]]&lt;&gt;OFFSET(Count_table[[#This Row],[Fixed Make]],-1,0)),Count_table[[#This Row],[Fixed Make]],"")</f>
        <v/>
      </c>
      <c r="H646" s="1" t="str">
        <f ca="1">IF(LEN(Count_table[[#This Row],[First]])=0,OFFSET(Count_table[[#This Row],[Range]],-1,0),"E"&amp;ROW(Count_table[[#This Row],[First]])&amp;":E"&amp;COUNTIFS(Count_table[[#All],[STC Number]],Count_table[[#This Row],[STC Number]],Count_table[[#All],[Fixed Make]],Count_table[[#This Row],[First]])+ROW(Count_table[[#This Row],[First]])-1)</f>
        <v>E640:E648</v>
      </c>
      <c r="I646" s="1" t="str">
        <f ca="1">IF(LEN(Count_table[[#This Row],[First]])&lt;&gt;0,Count_table[[#This Row],[First]]&amp;": "&amp;_xlfn.TEXTJOIN(", ",TRUE,INDIRECT(Count_table[[#This Row],[Range]])),"")</f>
        <v/>
      </c>
      <c r="J646"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7" spans="1:10" x14ac:dyDescent="0.25">
      <c r="A647" s="1" t="s">
        <v>20</v>
      </c>
      <c r="B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647" s="1" t="s">
        <v>1055</v>
      </c>
      <c r="D647" s="1" t="str">
        <f>LEFT(Count_table[[#This Row],[Column1]],SEARCH("\",Count_table[[#This Row],[Column1]])-1)</f>
        <v>Vulcanair S.p.A.</v>
      </c>
      <c r="E647" s="1" t="str">
        <f>RIGHT(Count_table[[#This Row],[Column1]],LEN(Count_table[[#This Row],[Column1]])-SEARCH("\",Count_table[[#This Row],[Column1]]))</f>
        <v>P68 Observer 2</v>
      </c>
      <c r="F647" s="1" t="str">
        <f>INDEX(Sheet1!A:D,MATCH(Count_table[[#This Row],[Make]],Sheet1!D:D,0),1)</f>
        <v>Vulcanair</v>
      </c>
      <c r="G647" s="1" t="str">
        <f ca="1">IF(OR(Count_table[[#This Row],[STC Number]]&lt;&gt;OFFSET(Count_table[[#This Row],[STC Number]],-1,0),Count_table[[#This Row],[Fixed Make]]&lt;&gt;OFFSET(Count_table[[#This Row],[Fixed Make]],-1,0)),Count_table[[#This Row],[Fixed Make]],"")</f>
        <v/>
      </c>
      <c r="H647" s="1" t="str">
        <f ca="1">IF(LEN(Count_table[[#This Row],[First]])=0,OFFSET(Count_table[[#This Row],[Range]],-1,0),"E"&amp;ROW(Count_table[[#This Row],[First]])&amp;":E"&amp;COUNTIFS(Count_table[[#All],[STC Number]],Count_table[[#This Row],[STC Number]],Count_table[[#All],[Fixed Make]],Count_table[[#This Row],[First]])+ROW(Count_table[[#This Row],[First]])-1)</f>
        <v>E640:E648</v>
      </c>
      <c r="I647" s="1" t="str">
        <f ca="1">IF(LEN(Count_table[[#This Row],[First]])&lt;&gt;0,Count_table[[#This Row],[First]]&amp;": "&amp;_xlfn.TEXTJOIN(", ",TRUE,INDIRECT(Count_table[[#This Row],[Range]])),"")</f>
        <v/>
      </c>
      <c r="J647"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8" spans="1:10" x14ac:dyDescent="0.25">
      <c r="A648" s="1" t="s">
        <v>20</v>
      </c>
      <c r="B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648" s="1" t="s">
        <v>1056</v>
      </c>
      <c r="D648" s="1" t="str">
        <f>LEFT(Count_table[[#This Row],[Column1]],SEARCH("\",Count_table[[#This Row],[Column1]])-1)</f>
        <v>Vulcanair S.p.A.</v>
      </c>
      <c r="E648" s="1" t="str">
        <f>RIGHT(Count_table[[#This Row],[Column1]],LEN(Count_table[[#This Row],[Column1]])-SEARCH("\",Count_table[[#This Row],[Column1]]))</f>
        <v>P68TC Observer</v>
      </c>
      <c r="F648" s="1" t="str">
        <f>INDEX(Sheet1!A:D,MATCH(Count_table[[#This Row],[Make]],Sheet1!D:D,0),1)</f>
        <v>Vulcanair</v>
      </c>
      <c r="G648" s="1" t="str">
        <f ca="1">IF(OR(Count_table[[#This Row],[STC Number]]&lt;&gt;OFFSET(Count_table[[#This Row],[STC Number]],-1,0),Count_table[[#This Row],[Fixed Make]]&lt;&gt;OFFSET(Count_table[[#This Row],[Fixed Make]],-1,0)),Count_table[[#This Row],[Fixed Make]],"")</f>
        <v/>
      </c>
      <c r="H648" s="1" t="str">
        <f ca="1">IF(LEN(Count_table[[#This Row],[First]])=0,OFFSET(Count_table[[#This Row],[Range]],-1,0),"E"&amp;ROW(Count_table[[#This Row],[First]])&amp;":E"&amp;COUNTIFS(Count_table[[#All],[STC Number]],Count_table[[#This Row],[STC Number]],Count_table[[#All],[Fixed Make]],Count_table[[#This Row],[First]])+ROW(Count_table[[#This Row],[First]])-1)</f>
        <v>E640:E648</v>
      </c>
      <c r="I648" s="1" t="str">
        <f ca="1">IF(LEN(Count_table[[#This Row],[First]])&lt;&gt;0,Count_table[[#This Row],[First]]&amp;": "&amp;_xlfn.TEXTJOIN(", ",TRUE,INDIRECT(Count_table[[#This Row],[Range]])),"")</f>
        <v/>
      </c>
      <c r="J648"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49" spans="1:10" x14ac:dyDescent="0.25">
      <c r="A649" s="1" t="s">
        <v>20</v>
      </c>
      <c r="B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649" s="1" t="s">
        <v>1057</v>
      </c>
      <c r="D649" s="1" t="str">
        <f>LEFT(Count_table[[#This Row],[Column1]],SEARCH("\",Count_table[[#This Row],[Column1]])-1)</f>
        <v>Waco Aircraft Company, The</v>
      </c>
      <c r="E649" s="1" t="str">
        <f>RIGHT(Count_table[[#This Row],[Column1]],LEN(Count_table[[#This Row],[Column1]])-SEARCH("\",Count_table[[#This Row],[Column1]]))</f>
        <v>YMF</v>
      </c>
      <c r="F649" s="1" t="str">
        <f>INDEX(Sheet1!A:D,MATCH(Count_table[[#This Row],[Make]],Sheet1!D:D,0),1)</f>
        <v>Waco</v>
      </c>
      <c r="G649" s="1" t="str">
        <f ca="1">IF(OR(Count_table[[#This Row],[STC Number]]&lt;&gt;OFFSET(Count_table[[#This Row],[STC Number]],-1,0),Count_table[[#This Row],[Fixed Make]]&lt;&gt;OFFSET(Count_table[[#This Row],[Fixed Make]],-1,0)),Count_table[[#This Row],[Fixed Make]],"")</f>
        <v>Waco</v>
      </c>
      <c r="H649" s="1" t="str">
        <f ca="1">IF(LEN(Count_table[[#This Row],[First]])=0,OFFSET(Count_table[[#This Row],[Range]],-1,0),"E"&amp;ROW(Count_table[[#This Row],[First]])&amp;":E"&amp;COUNTIFS(Count_table[[#All],[STC Number]],Count_table[[#This Row],[STC Number]],Count_table[[#All],[Fixed Make]],Count_table[[#This Row],[First]])+ROW(Count_table[[#This Row],[First]])-1)</f>
        <v>E649:E649</v>
      </c>
      <c r="I649" s="1" t="str">
        <f ca="1">IF(LEN(Count_table[[#This Row],[First]])&lt;&gt;0,Count_table[[#This Row],[First]]&amp;": "&amp;_xlfn.TEXTJOIN(", ",TRUE,INDIRECT(Count_table[[#This Row],[Range]])),"")</f>
        <v>Waco: YMF</v>
      </c>
      <c r="J649"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0" spans="1:10" x14ac:dyDescent="0.25">
      <c r="A650" s="1" t="s">
        <v>20</v>
      </c>
      <c r="B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650" s="1" t="s">
        <v>1058</v>
      </c>
      <c r="D650" s="1" t="str">
        <f>LEFT(Count_table[[#This Row],[Column1]],SEARCH("\",Count_table[[#This Row],[Column1]])-1)</f>
        <v>WSK PZL Mielec and OBR SK Mielec</v>
      </c>
      <c r="E650" s="1" t="str">
        <f>RIGHT(Count_table[[#This Row],[Column1]],LEN(Count_table[[#This Row],[Column1]])-SEARCH("\",Count_table[[#This Row],[Column1]]))</f>
        <v>PZL M20 03</v>
      </c>
      <c r="F650" s="1" t="str">
        <f>INDEX(Sheet1!A:D,MATCH(Count_table[[#This Row],[Make]],Sheet1!D:D,0),1)</f>
        <v>WSK PZL</v>
      </c>
      <c r="G650" s="1" t="str">
        <f ca="1">IF(OR(Count_table[[#This Row],[STC Number]]&lt;&gt;OFFSET(Count_table[[#This Row],[STC Number]],-1,0),Count_table[[#This Row],[Fixed Make]]&lt;&gt;OFFSET(Count_table[[#This Row],[Fixed Make]],-1,0)),Count_table[[#This Row],[Fixed Make]],"")</f>
        <v>WSK PZL</v>
      </c>
      <c r="H650" s="1" t="str">
        <f ca="1">IF(LEN(Count_table[[#This Row],[First]])=0,OFFSET(Count_table[[#This Row],[Range]],-1,0),"E"&amp;ROW(Count_table[[#This Row],[First]])&amp;":E"&amp;COUNTIFS(Count_table[[#All],[STC Number]],Count_table[[#This Row],[STC Number]],Count_table[[#All],[Fixed Make]],Count_table[[#This Row],[First]])+ROW(Count_table[[#This Row],[First]])-1)</f>
        <v>E650:E650</v>
      </c>
      <c r="I650" s="1" t="str">
        <f ca="1">IF(LEN(Count_table[[#This Row],[First]])&lt;&gt;0,Count_table[[#This Row],[First]]&amp;": "&amp;_xlfn.TEXTJOIN(", ",TRUE,INDIRECT(Count_table[[#This Row],[Range]])),"")</f>
        <v>WSK PZL: PZL M20 03</v>
      </c>
      <c r="J650"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1" spans="1:10" x14ac:dyDescent="0.25">
      <c r="A651" s="1" t="s">
        <v>20</v>
      </c>
      <c r="B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651" s="1" t="s">
        <v>1059</v>
      </c>
      <c r="D651" s="1" t="str">
        <f>LEFT(Count_table[[#This Row],[Column1]],SEARCH("\",Count_table[[#This Row],[Column1]])-1)</f>
        <v>Zenair Ltd.</v>
      </c>
      <c r="E651" s="1" t="str">
        <f>RIGHT(Count_table[[#This Row],[Column1]],LEN(Count_table[[#This Row],[Column1]])-SEARCH("\",Count_table[[#This Row],[Column1]]))</f>
        <v>CH2000</v>
      </c>
      <c r="F651" s="1" t="str">
        <f>INDEX(Sheet1!A:D,MATCH(Count_table[[#This Row],[Make]],Sheet1!D:D,0),1)</f>
        <v>Zenair</v>
      </c>
      <c r="G651" s="1" t="str">
        <f ca="1">IF(OR(Count_table[[#This Row],[STC Number]]&lt;&gt;OFFSET(Count_table[[#This Row],[STC Number]],-1,0),Count_table[[#This Row],[Fixed Make]]&lt;&gt;OFFSET(Count_table[[#This Row],[Fixed Make]],-1,0)),Count_table[[#This Row],[Fixed Make]],"")</f>
        <v>Zenair</v>
      </c>
      <c r="H651" s="1" t="str">
        <f ca="1">IF(LEN(Count_table[[#This Row],[First]])=0,OFFSET(Count_table[[#This Row],[Range]],-1,0),"E"&amp;ROW(Count_table[[#This Row],[First]])&amp;":E"&amp;COUNTIFS(Count_table[[#All],[STC Number]],Count_table[[#This Row],[STC Number]],Count_table[[#All],[Fixed Make]],Count_table[[#This Row],[First]])+ROW(Count_table[[#This Row],[First]])-1)</f>
        <v>E651:E651</v>
      </c>
      <c r="I651" s="1" t="str">
        <f ca="1">IF(LEN(Count_table[[#This Row],[First]])&lt;&gt;0,Count_table[[#This Row],[First]]&amp;": "&amp;_xlfn.TEXTJOIN(", ",TRUE,INDIRECT(Count_table[[#This Row],[Range]])),"")</f>
        <v>Zenair: CH2000</v>
      </c>
      <c r="J651"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2" spans="1:10" x14ac:dyDescent="0.25">
      <c r="A652" s="1" t="s">
        <v>20</v>
      </c>
      <c r="B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652" s="1" t="s">
        <v>1060</v>
      </c>
      <c r="D652" s="1" t="str">
        <f>LEFT(Count_table[[#This Row],[Column1]],SEARCH("\",Count_table[[#This Row],[Column1]])-1)</f>
        <v>Zlin Aircraft a.s.</v>
      </c>
      <c r="E652" s="1" t="str">
        <f>RIGHT(Count_table[[#This Row],[Column1]],LEN(Count_table[[#This Row],[Column1]])-SEARCH("\",Count_table[[#This Row],[Column1]]))</f>
        <v>Z-143L</v>
      </c>
      <c r="F652" s="1" t="str">
        <f>INDEX(Sheet1!A:D,MATCH(Count_table[[#This Row],[Make]],Sheet1!D:D,0),1)</f>
        <v>Zlin</v>
      </c>
      <c r="G652" s="1" t="str">
        <f ca="1">IF(OR(Count_table[[#This Row],[STC Number]]&lt;&gt;OFFSET(Count_table[[#This Row],[STC Number]],-1,0),Count_table[[#This Row],[Fixed Make]]&lt;&gt;OFFSET(Count_table[[#This Row],[Fixed Make]],-1,0)),Count_table[[#This Row],[Fixed Make]],"")</f>
        <v>Zlin</v>
      </c>
      <c r="H652" s="1" t="str">
        <f ca="1">IF(LEN(Count_table[[#This Row],[First]])=0,OFFSET(Count_table[[#This Row],[Range]],-1,0),"E"&amp;ROW(Count_table[[#This Row],[First]])&amp;":E"&amp;COUNTIFS(Count_table[[#All],[STC Number]],Count_table[[#This Row],[STC Number]],Count_table[[#All],[Fixed Make]],Count_table[[#This Row],[First]])+ROW(Count_table[[#This Row],[First]])-1)</f>
        <v>E652:E653</v>
      </c>
      <c r="I652" s="1" t="str">
        <f ca="1">IF(LEN(Count_table[[#This Row],[First]])&lt;&gt;0,Count_table[[#This Row],[First]]&amp;": "&amp;_xlfn.TEXTJOIN(", ",TRUE,INDIRECT(Count_table[[#This Row],[Range]])),"")</f>
        <v>Zlin: Z-143L, Z-242L</v>
      </c>
      <c r="J652"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3" spans="1:10" x14ac:dyDescent="0.25">
      <c r="A653" s="1" t="s">
        <v>20</v>
      </c>
      <c r="B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653" s="1" t="s">
        <v>1061</v>
      </c>
      <c r="D653" s="1" t="str">
        <f>LEFT(Count_table[[#This Row],[Column1]],SEARCH("\",Count_table[[#This Row],[Column1]])-1)</f>
        <v>Zlin Aircraft a.s.</v>
      </c>
      <c r="E653" s="1" t="str">
        <f>RIGHT(Count_table[[#This Row],[Column1]],LEN(Count_table[[#This Row],[Column1]])-SEARCH("\",Count_table[[#This Row],[Column1]]))</f>
        <v>Z-242L</v>
      </c>
      <c r="F653" s="1" t="str">
        <f>INDEX(Sheet1!A:D,MATCH(Count_table[[#This Row],[Make]],Sheet1!D:D,0),1)</f>
        <v>Zlin</v>
      </c>
      <c r="G653" s="1" t="str">
        <f ca="1">IF(OR(Count_table[[#This Row],[STC Number]]&lt;&gt;OFFSET(Count_table[[#This Row],[STC Number]],-1,0),Count_table[[#This Row],[Fixed Make]]&lt;&gt;OFFSET(Count_table[[#This Row],[Fixed Make]],-1,0)),Count_table[[#This Row],[Fixed Make]],"")</f>
        <v/>
      </c>
      <c r="H653" s="1" t="str">
        <f ca="1">IF(LEN(Count_table[[#This Row],[First]])=0,OFFSET(Count_table[[#This Row],[Range]],-1,0),"E"&amp;ROW(Count_table[[#This Row],[First]])&amp;":E"&amp;COUNTIFS(Count_table[[#All],[STC Number]],Count_table[[#This Row],[STC Number]],Count_table[[#All],[Fixed Make]],Count_table[[#This Row],[First]])+ROW(Count_table[[#This Row],[First]])-1)</f>
        <v>E652:E653</v>
      </c>
      <c r="I653" s="1" t="str">
        <f ca="1">IF(LEN(Count_table[[#This Row],[First]])&lt;&gt;0,Count_table[[#This Row],[First]]&amp;": "&amp;_xlfn.TEXTJOIN(", ",TRUE,INDIRECT(Count_table[[#This Row],[Range]])),"")</f>
        <v/>
      </c>
      <c r="J653" s="1" t="str">
        <f ca="1">IF(Count_table[[#This Row],[STC Number]]=OFFSET(Count_table[[#This Row],[STC Number]],-1,0),OFFSET(Count_table[[#This Row],[STC Range]],-1,0),"'Sheet11'!i"&amp;ROW(Count_table[[#This Row],[First]])&amp;":i"&amp;COUNTIF(Count_table[[#All],[STC Number]],Count_table[[#This Row],[STC Number]])+ROW(Count_table[[#This Row],[First]])-1)</f>
        <v>'Sheet11'!i2:i653</v>
      </c>
    </row>
    <row r="654" spans="1:10" x14ac:dyDescent="0.25">
      <c r="A654" s="1" t="s">
        <v>130</v>
      </c>
      <c r="B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654" s="1" t="s">
        <v>33</v>
      </c>
      <c r="D654" s="1" t="str">
        <f>LEFT(Count_table[[#This Row],[Column1]],SEARCH("\",Count_table[[#This Row],[Column1]])-1)</f>
        <v>Aermacchi S.p.A.</v>
      </c>
      <c r="E654" s="1" t="str">
        <f>RIGHT(Count_table[[#This Row],[Column1]],LEN(Count_table[[#This Row],[Column1]])-SEARCH("\",Count_table[[#This Row],[Column1]]))</f>
        <v>F.260</v>
      </c>
      <c r="F654" s="1" t="str">
        <f>INDEX(Sheet1!A:D,MATCH(Count_table[[#This Row],[Make]],Sheet1!D:D,0),1)</f>
        <v>Aermacchi</v>
      </c>
      <c r="G654" s="1" t="str">
        <f ca="1">IF(OR(Count_table[[#This Row],[STC Number]]&lt;&gt;OFFSET(Count_table[[#This Row],[STC Number]],-1,0),Count_table[[#This Row],[Fixed Make]]&lt;&gt;OFFSET(Count_table[[#This Row],[Fixed Make]],-1,0)),Count_table[[#This Row],[Fixed Make]],"")</f>
        <v>Aermacchi</v>
      </c>
      <c r="H654" s="1" t="str">
        <f ca="1">IF(LEN(Count_table[[#This Row],[First]])=0,OFFSET(Count_table[[#This Row],[Range]],-1,0),"E"&amp;ROW(Count_table[[#This Row],[First]])&amp;":E"&amp;COUNTIFS(Count_table[[#All],[STC Number]],Count_table[[#This Row],[STC Number]],Count_table[[#All],[Fixed Make]],Count_table[[#This Row],[First]])+ROW(Count_table[[#This Row],[First]])-1)</f>
        <v>E654:E668</v>
      </c>
      <c r="I654" s="1" t="str">
        <f ca="1">IF(LEN(Count_table[[#This Row],[First]])&lt;&gt;0,Count_table[[#This Row],[First]]&amp;": "&amp;_xlfn.TEXTJOIN(", ",TRUE,INDIRECT(Count_table[[#This Row],[Range]])),"")</f>
        <v>Aermacchi: F.260, F.260B, F.260C, F.260D, S.205 - 18/F, S.205 - 18/R, S.205 - 20/F, S.205 - 20/R, S.205 - 22/R, S.208, S.208A, Falco F.8.L., AL 60-B, AL 60-C5, AL 60-F5</v>
      </c>
      <c r="J6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5" spans="1:10" x14ac:dyDescent="0.25">
      <c r="A655" s="1" t="s">
        <v>130</v>
      </c>
      <c r="B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655" s="1" t="s">
        <v>34</v>
      </c>
      <c r="D655" s="1" t="str">
        <f>LEFT(Count_table[[#This Row],[Column1]],SEARCH("\",Count_table[[#This Row],[Column1]])-1)</f>
        <v>Aermacchi S.p.A.</v>
      </c>
      <c r="E655" s="1" t="str">
        <f>RIGHT(Count_table[[#This Row],[Column1]],LEN(Count_table[[#This Row],[Column1]])-SEARCH("\",Count_table[[#This Row],[Column1]]))</f>
        <v>F.260B</v>
      </c>
      <c r="F655" s="1" t="str">
        <f>INDEX(Sheet1!A:D,MATCH(Count_table[[#This Row],[Make]],Sheet1!D:D,0),1)</f>
        <v>Aermacchi</v>
      </c>
      <c r="G655" s="1" t="str">
        <f ca="1">IF(OR(Count_table[[#This Row],[STC Number]]&lt;&gt;OFFSET(Count_table[[#This Row],[STC Number]],-1,0),Count_table[[#This Row],[Fixed Make]]&lt;&gt;OFFSET(Count_table[[#This Row],[Fixed Make]],-1,0)),Count_table[[#This Row],[Fixed Make]],"")</f>
        <v/>
      </c>
      <c r="H655" s="1" t="str">
        <f ca="1">IF(LEN(Count_table[[#This Row],[First]])=0,OFFSET(Count_table[[#This Row],[Range]],-1,0),"E"&amp;ROW(Count_table[[#This Row],[First]])&amp;":E"&amp;COUNTIFS(Count_table[[#All],[STC Number]],Count_table[[#This Row],[STC Number]],Count_table[[#All],[Fixed Make]],Count_table[[#This Row],[First]])+ROW(Count_table[[#This Row],[First]])-1)</f>
        <v>E654:E668</v>
      </c>
      <c r="I655" s="1" t="str">
        <f ca="1">IF(LEN(Count_table[[#This Row],[First]])&lt;&gt;0,Count_table[[#This Row],[First]]&amp;": "&amp;_xlfn.TEXTJOIN(", ",TRUE,INDIRECT(Count_table[[#This Row],[Range]])),"")</f>
        <v/>
      </c>
      <c r="J6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6" spans="1:10" x14ac:dyDescent="0.25">
      <c r="A656" s="1" t="s">
        <v>130</v>
      </c>
      <c r="B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656" s="1" t="s">
        <v>35</v>
      </c>
      <c r="D656" s="1" t="str">
        <f>LEFT(Count_table[[#This Row],[Column1]],SEARCH("\",Count_table[[#This Row],[Column1]])-1)</f>
        <v>Aermacchi S.p.A.</v>
      </c>
      <c r="E656" s="1" t="str">
        <f>RIGHT(Count_table[[#This Row],[Column1]],LEN(Count_table[[#This Row],[Column1]])-SEARCH("\",Count_table[[#This Row],[Column1]]))</f>
        <v>F.260C</v>
      </c>
      <c r="F656" s="1" t="str">
        <f>INDEX(Sheet1!A:D,MATCH(Count_table[[#This Row],[Make]],Sheet1!D:D,0),1)</f>
        <v>Aermacchi</v>
      </c>
      <c r="G656" s="1" t="str">
        <f ca="1">IF(OR(Count_table[[#This Row],[STC Number]]&lt;&gt;OFFSET(Count_table[[#This Row],[STC Number]],-1,0),Count_table[[#This Row],[Fixed Make]]&lt;&gt;OFFSET(Count_table[[#This Row],[Fixed Make]],-1,0)),Count_table[[#This Row],[Fixed Make]],"")</f>
        <v/>
      </c>
      <c r="H656" s="1" t="str">
        <f ca="1">IF(LEN(Count_table[[#This Row],[First]])=0,OFFSET(Count_table[[#This Row],[Range]],-1,0),"E"&amp;ROW(Count_table[[#This Row],[First]])&amp;":E"&amp;COUNTIFS(Count_table[[#All],[STC Number]],Count_table[[#This Row],[STC Number]],Count_table[[#All],[Fixed Make]],Count_table[[#This Row],[First]])+ROW(Count_table[[#This Row],[First]])-1)</f>
        <v>E654:E668</v>
      </c>
      <c r="I656" s="1" t="str">
        <f ca="1">IF(LEN(Count_table[[#This Row],[First]])&lt;&gt;0,Count_table[[#This Row],[First]]&amp;": "&amp;_xlfn.TEXTJOIN(", ",TRUE,INDIRECT(Count_table[[#This Row],[Range]])),"")</f>
        <v/>
      </c>
      <c r="J6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7" spans="1:10" x14ac:dyDescent="0.25">
      <c r="A657" s="1" t="s">
        <v>130</v>
      </c>
      <c r="B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657" s="1" t="s">
        <v>36</v>
      </c>
      <c r="D657" s="1" t="str">
        <f>LEFT(Count_table[[#This Row],[Column1]],SEARCH("\",Count_table[[#This Row],[Column1]])-1)</f>
        <v>Aermacchi S.p.A.</v>
      </c>
      <c r="E657" s="1" t="str">
        <f>RIGHT(Count_table[[#This Row],[Column1]],LEN(Count_table[[#This Row],[Column1]])-SEARCH("\",Count_table[[#This Row],[Column1]]))</f>
        <v>F.260D</v>
      </c>
      <c r="F657" s="1" t="str">
        <f>INDEX(Sheet1!A:D,MATCH(Count_table[[#This Row],[Make]],Sheet1!D:D,0),1)</f>
        <v>Aermacchi</v>
      </c>
      <c r="G657" s="1" t="str">
        <f ca="1">IF(OR(Count_table[[#This Row],[STC Number]]&lt;&gt;OFFSET(Count_table[[#This Row],[STC Number]],-1,0),Count_table[[#This Row],[Fixed Make]]&lt;&gt;OFFSET(Count_table[[#This Row],[Fixed Make]],-1,0)),Count_table[[#This Row],[Fixed Make]],"")</f>
        <v/>
      </c>
      <c r="H657" s="1" t="str">
        <f ca="1">IF(LEN(Count_table[[#This Row],[First]])=0,OFFSET(Count_table[[#This Row],[Range]],-1,0),"E"&amp;ROW(Count_table[[#This Row],[First]])&amp;":E"&amp;COUNTIFS(Count_table[[#All],[STC Number]],Count_table[[#This Row],[STC Number]],Count_table[[#All],[Fixed Make]],Count_table[[#This Row],[First]])+ROW(Count_table[[#This Row],[First]])-1)</f>
        <v>E654:E668</v>
      </c>
      <c r="I657" s="1" t="str">
        <f ca="1">IF(LEN(Count_table[[#This Row],[First]])&lt;&gt;0,Count_table[[#This Row],[First]]&amp;": "&amp;_xlfn.TEXTJOIN(", ",TRUE,INDIRECT(Count_table[[#This Row],[Range]])),"")</f>
        <v/>
      </c>
      <c r="J6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8" spans="1:10" x14ac:dyDescent="0.25">
      <c r="A658" s="1" t="s">
        <v>130</v>
      </c>
      <c r="B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658" s="1" t="s">
        <v>37</v>
      </c>
      <c r="D658" s="1" t="str">
        <f>LEFT(Count_table[[#This Row],[Column1]],SEARCH("\",Count_table[[#This Row],[Column1]])-1)</f>
        <v>Aermacchi S.p.A.</v>
      </c>
      <c r="E658" s="1" t="str">
        <f>RIGHT(Count_table[[#This Row],[Column1]],LEN(Count_table[[#This Row],[Column1]])-SEARCH("\",Count_table[[#This Row],[Column1]]))</f>
        <v>S.205 - 18/F</v>
      </c>
      <c r="F658" s="1" t="str">
        <f>INDEX(Sheet1!A:D,MATCH(Count_table[[#This Row],[Make]],Sheet1!D:D,0),1)</f>
        <v>Aermacchi</v>
      </c>
      <c r="G658" s="1" t="str">
        <f ca="1">IF(OR(Count_table[[#This Row],[STC Number]]&lt;&gt;OFFSET(Count_table[[#This Row],[STC Number]],-1,0),Count_table[[#This Row],[Fixed Make]]&lt;&gt;OFFSET(Count_table[[#This Row],[Fixed Make]],-1,0)),Count_table[[#This Row],[Fixed Make]],"")</f>
        <v/>
      </c>
      <c r="H658" s="1" t="str">
        <f ca="1">IF(LEN(Count_table[[#This Row],[First]])=0,OFFSET(Count_table[[#This Row],[Range]],-1,0),"E"&amp;ROW(Count_table[[#This Row],[First]])&amp;":E"&amp;COUNTIFS(Count_table[[#All],[STC Number]],Count_table[[#This Row],[STC Number]],Count_table[[#All],[Fixed Make]],Count_table[[#This Row],[First]])+ROW(Count_table[[#This Row],[First]])-1)</f>
        <v>E654:E668</v>
      </c>
      <c r="I658" s="1" t="str">
        <f ca="1">IF(LEN(Count_table[[#This Row],[First]])&lt;&gt;0,Count_table[[#This Row],[First]]&amp;": "&amp;_xlfn.TEXTJOIN(", ",TRUE,INDIRECT(Count_table[[#This Row],[Range]])),"")</f>
        <v/>
      </c>
      <c r="J6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59" spans="1:10" x14ac:dyDescent="0.25">
      <c r="A659" s="1" t="s">
        <v>130</v>
      </c>
      <c r="B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659" s="1" t="s">
        <v>38</v>
      </c>
      <c r="D659" s="1" t="str">
        <f>LEFT(Count_table[[#This Row],[Column1]],SEARCH("\",Count_table[[#This Row],[Column1]])-1)</f>
        <v>Aermacchi S.p.A.</v>
      </c>
      <c r="E659" s="1" t="str">
        <f>RIGHT(Count_table[[#This Row],[Column1]],LEN(Count_table[[#This Row],[Column1]])-SEARCH("\",Count_table[[#This Row],[Column1]]))</f>
        <v>S.205 - 18/R</v>
      </c>
      <c r="F659" s="1" t="str">
        <f>INDEX(Sheet1!A:D,MATCH(Count_table[[#This Row],[Make]],Sheet1!D:D,0),1)</f>
        <v>Aermacchi</v>
      </c>
      <c r="G659" s="1" t="str">
        <f ca="1">IF(OR(Count_table[[#This Row],[STC Number]]&lt;&gt;OFFSET(Count_table[[#This Row],[STC Number]],-1,0),Count_table[[#This Row],[Fixed Make]]&lt;&gt;OFFSET(Count_table[[#This Row],[Fixed Make]],-1,0)),Count_table[[#This Row],[Fixed Make]],"")</f>
        <v/>
      </c>
      <c r="H659" s="1" t="str">
        <f ca="1">IF(LEN(Count_table[[#This Row],[First]])=0,OFFSET(Count_table[[#This Row],[Range]],-1,0),"E"&amp;ROW(Count_table[[#This Row],[First]])&amp;":E"&amp;COUNTIFS(Count_table[[#All],[STC Number]],Count_table[[#This Row],[STC Number]],Count_table[[#All],[Fixed Make]],Count_table[[#This Row],[First]])+ROW(Count_table[[#This Row],[First]])-1)</f>
        <v>E654:E668</v>
      </c>
      <c r="I659" s="1" t="str">
        <f ca="1">IF(LEN(Count_table[[#This Row],[First]])&lt;&gt;0,Count_table[[#This Row],[First]]&amp;": "&amp;_xlfn.TEXTJOIN(", ",TRUE,INDIRECT(Count_table[[#This Row],[Range]])),"")</f>
        <v/>
      </c>
      <c r="J6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0" spans="1:10" x14ac:dyDescent="0.25">
      <c r="A660" s="1" t="s">
        <v>130</v>
      </c>
      <c r="B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660" s="1" t="s">
        <v>39</v>
      </c>
      <c r="D660" s="1" t="str">
        <f>LEFT(Count_table[[#This Row],[Column1]],SEARCH("\",Count_table[[#This Row],[Column1]])-1)</f>
        <v>Aermacchi S.p.A.</v>
      </c>
      <c r="E660" s="1" t="str">
        <f>RIGHT(Count_table[[#This Row],[Column1]],LEN(Count_table[[#This Row],[Column1]])-SEARCH("\",Count_table[[#This Row],[Column1]]))</f>
        <v>S.205 - 20/F</v>
      </c>
      <c r="F660" s="1" t="str">
        <f>INDEX(Sheet1!A:D,MATCH(Count_table[[#This Row],[Make]],Sheet1!D:D,0),1)</f>
        <v>Aermacchi</v>
      </c>
      <c r="G660" s="1" t="str">
        <f ca="1">IF(OR(Count_table[[#This Row],[STC Number]]&lt;&gt;OFFSET(Count_table[[#This Row],[STC Number]],-1,0),Count_table[[#This Row],[Fixed Make]]&lt;&gt;OFFSET(Count_table[[#This Row],[Fixed Make]],-1,0)),Count_table[[#This Row],[Fixed Make]],"")</f>
        <v/>
      </c>
      <c r="H660" s="1" t="str">
        <f ca="1">IF(LEN(Count_table[[#This Row],[First]])=0,OFFSET(Count_table[[#This Row],[Range]],-1,0),"E"&amp;ROW(Count_table[[#This Row],[First]])&amp;":E"&amp;COUNTIFS(Count_table[[#All],[STC Number]],Count_table[[#This Row],[STC Number]],Count_table[[#All],[Fixed Make]],Count_table[[#This Row],[First]])+ROW(Count_table[[#This Row],[First]])-1)</f>
        <v>E654:E668</v>
      </c>
      <c r="I660" s="1" t="str">
        <f ca="1">IF(LEN(Count_table[[#This Row],[First]])&lt;&gt;0,Count_table[[#This Row],[First]]&amp;": "&amp;_xlfn.TEXTJOIN(", ",TRUE,INDIRECT(Count_table[[#This Row],[Range]])),"")</f>
        <v/>
      </c>
      <c r="J6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1" spans="1:10" x14ac:dyDescent="0.25">
      <c r="A661" s="1" t="s">
        <v>130</v>
      </c>
      <c r="B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661" s="1" t="s">
        <v>40</v>
      </c>
      <c r="D661" s="1" t="str">
        <f>LEFT(Count_table[[#This Row],[Column1]],SEARCH("\",Count_table[[#This Row],[Column1]])-1)</f>
        <v>Aermacchi S.p.A.</v>
      </c>
      <c r="E661" s="1" t="str">
        <f>RIGHT(Count_table[[#This Row],[Column1]],LEN(Count_table[[#This Row],[Column1]])-SEARCH("\",Count_table[[#This Row],[Column1]]))</f>
        <v>S.205 - 20/R</v>
      </c>
      <c r="F661" s="1" t="str">
        <f>INDEX(Sheet1!A:D,MATCH(Count_table[[#This Row],[Make]],Sheet1!D:D,0),1)</f>
        <v>Aermacchi</v>
      </c>
      <c r="G661" s="1" t="str">
        <f ca="1">IF(OR(Count_table[[#This Row],[STC Number]]&lt;&gt;OFFSET(Count_table[[#This Row],[STC Number]],-1,0),Count_table[[#This Row],[Fixed Make]]&lt;&gt;OFFSET(Count_table[[#This Row],[Fixed Make]],-1,0)),Count_table[[#This Row],[Fixed Make]],"")</f>
        <v/>
      </c>
      <c r="H661" s="1" t="str">
        <f ca="1">IF(LEN(Count_table[[#This Row],[First]])=0,OFFSET(Count_table[[#This Row],[Range]],-1,0),"E"&amp;ROW(Count_table[[#This Row],[First]])&amp;":E"&amp;COUNTIFS(Count_table[[#All],[STC Number]],Count_table[[#This Row],[STC Number]],Count_table[[#All],[Fixed Make]],Count_table[[#This Row],[First]])+ROW(Count_table[[#This Row],[First]])-1)</f>
        <v>E654:E668</v>
      </c>
      <c r="I661" s="1" t="str">
        <f ca="1">IF(LEN(Count_table[[#This Row],[First]])&lt;&gt;0,Count_table[[#This Row],[First]]&amp;": "&amp;_xlfn.TEXTJOIN(", ",TRUE,INDIRECT(Count_table[[#This Row],[Range]])),"")</f>
        <v/>
      </c>
      <c r="J6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2" spans="1:10" x14ac:dyDescent="0.25">
      <c r="A662" s="1" t="s">
        <v>130</v>
      </c>
      <c r="B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662" s="1" t="s">
        <v>42</v>
      </c>
      <c r="D662" s="1" t="str">
        <f>LEFT(Count_table[[#This Row],[Column1]],SEARCH("\",Count_table[[#This Row],[Column1]])-1)</f>
        <v>Aermacchi S.p.A.</v>
      </c>
      <c r="E662" s="1" t="str">
        <f>RIGHT(Count_table[[#This Row],[Column1]],LEN(Count_table[[#This Row],[Column1]])-SEARCH("\",Count_table[[#This Row],[Column1]]))</f>
        <v>S.205 - 22/R</v>
      </c>
      <c r="F662" s="1" t="str">
        <f>INDEX(Sheet1!A:D,MATCH(Count_table[[#This Row],[Make]],Sheet1!D:D,0),1)</f>
        <v>Aermacchi</v>
      </c>
      <c r="G662" s="1" t="str">
        <f ca="1">IF(OR(Count_table[[#This Row],[STC Number]]&lt;&gt;OFFSET(Count_table[[#This Row],[STC Number]],-1,0),Count_table[[#This Row],[Fixed Make]]&lt;&gt;OFFSET(Count_table[[#This Row],[Fixed Make]],-1,0)),Count_table[[#This Row],[Fixed Make]],"")</f>
        <v/>
      </c>
      <c r="H662" s="1" t="str">
        <f ca="1">IF(LEN(Count_table[[#This Row],[First]])=0,OFFSET(Count_table[[#This Row],[Range]],-1,0),"E"&amp;ROW(Count_table[[#This Row],[First]])&amp;":E"&amp;COUNTIFS(Count_table[[#All],[STC Number]],Count_table[[#This Row],[STC Number]],Count_table[[#All],[Fixed Make]],Count_table[[#This Row],[First]])+ROW(Count_table[[#This Row],[First]])-1)</f>
        <v>E654:E668</v>
      </c>
      <c r="I662" s="1" t="str">
        <f ca="1">IF(LEN(Count_table[[#This Row],[First]])&lt;&gt;0,Count_table[[#This Row],[First]]&amp;": "&amp;_xlfn.TEXTJOIN(", ",TRUE,INDIRECT(Count_table[[#This Row],[Range]])),"")</f>
        <v/>
      </c>
      <c r="J6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3" spans="1:10" x14ac:dyDescent="0.25">
      <c r="A663" s="1" t="s">
        <v>130</v>
      </c>
      <c r="B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663" s="1" t="s">
        <v>43</v>
      </c>
      <c r="D663" s="1" t="str">
        <f>LEFT(Count_table[[#This Row],[Column1]],SEARCH("\",Count_table[[#This Row],[Column1]])-1)</f>
        <v>Aermacchi S.p.A.</v>
      </c>
      <c r="E663" s="1" t="str">
        <f>RIGHT(Count_table[[#This Row],[Column1]],LEN(Count_table[[#This Row],[Column1]])-SEARCH("\",Count_table[[#This Row],[Column1]]))</f>
        <v>S.208</v>
      </c>
      <c r="F663" s="1" t="str">
        <f>INDEX(Sheet1!A:D,MATCH(Count_table[[#This Row],[Make]],Sheet1!D:D,0),1)</f>
        <v>Aermacchi</v>
      </c>
      <c r="G663" s="1" t="str">
        <f ca="1">IF(OR(Count_table[[#This Row],[STC Number]]&lt;&gt;OFFSET(Count_table[[#This Row],[STC Number]],-1,0),Count_table[[#This Row],[Fixed Make]]&lt;&gt;OFFSET(Count_table[[#This Row],[Fixed Make]],-1,0)),Count_table[[#This Row],[Fixed Make]],"")</f>
        <v/>
      </c>
      <c r="H663" s="1" t="str">
        <f ca="1">IF(LEN(Count_table[[#This Row],[First]])=0,OFFSET(Count_table[[#This Row],[Range]],-1,0),"E"&amp;ROW(Count_table[[#This Row],[First]])&amp;":E"&amp;COUNTIFS(Count_table[[#All],[STC Number]],Count_table[[#This Row],[STC Number]],Count_table[[#All],[Fixed Make]],Count_table[[#This Row],[First]])+ROW(Count_table[[#This Row],[First]])-1)</f>
        <v>E654:E668</v>
      </c>
      <c r="I663" s="1" t="str">
        <f ca="1">IF(LEN(Count_table[[#This Row],[First]])&lt;&gt;0,Count_table[[#This Row],[First]]&amp;": "&amp;_xlfn.TEXTJOIN(", ",TRUE,INDIRECT(Count_table[[#This Row],[Range]])),"")</f>
        <v/>
      </c>
      <c r="J6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4" spans="1:10" x14ac:dyDescent="0.25">
      <c r="A664" s="1" t="s">
        <v>130</v>
      </c>
      <c r="B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664" s="1" t="s">
        <v>44</v>
      </c>
      <c r="D664" s="1" t="str">
        <f>LEFT(Count_table[[#This Row],[Column1]],SEARCH("\",Count_table[[#This Row],[Column1]])-1)</f>
        <v>Aermacchi S.p.A.</v>
      </c>
      <c r="E664" s="1" t="str">
        <f>RIGHT(Count_table[[#This Row],[Column1]],LEN(Count_table[[#This Row],[Column1]])-SEARCH("\",Count_table[[#This Row],[Column1]]))</f>
        <v>S.208A</v>
      </c>
      <c r="F664" s="1" t="str">
        <f>INDEX(Sheet1!A:D,MATCH(Count_table[[#This Row],[Make]],Sheet1!D:D,0),1)</f>
        <v>Aermacchi</v>
      </c>
      <c r="G664" s="1" t="str">
        <f ca="1">IF(OR(Count_table[[#This Row],[STC Number]]&lt;&gt;OFFSET(Count_table[[#This Row],[STC Number]],-1,0),Count_table[[#This Row],[Fixed Make]]&lt;&gt;OFFSET(Count_table[[#This Row],[Fixed Make]],-1,0)),Count_table[[#This Row],[Fixed Make]],"")</f>
        <v/>
      </c>
      <c r="H664" s="1" t="str">
        <f ca="1">IF(LEN(Count_table[[#This Row],[First]])=0,OFFSET(Count_table[[#This Row],[Range]],-1,0),"E"&amp;ROW(Count_table[[#This Row],[First]])&amp;":E"&amp;COUNTIFS(Count_table[[#All],[STC Number]],Count_table[[#This Row],[STC Number]],Count_table[[#All],[Fixed Make]],Count_table[[#This Row],[First]])+ROW(Count_table[[#This Row],[First]])-1)</f>
        <v>E654:E668</v>
      </c>
      <c r="I664" s="1" t="str">
        <f ca="1">IF(LEN(Count_table[[#This Row],[First]])&lt;&gt;0,Count_table[[#This Row],[First]]&amp;": "&amp;_xlfn.TEXTJOIN(", ",TRUE,INDIRECT(Count_table[[#This Row],[Range]])),"")</f>
        <v/>
      </c>
      <c r="J6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5" spans="1:10" x14ac:dyDescent="0.25">
      <c r="A665" s="1" t="s">
        <v>130</v>
      </c>
      <c r="B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665" s="1" t="s">
        <v>424</v>
      </c>
      <c r="D665" s="1" t="str">
        <f>LEFT(Count_table[[#This Row],[Column1]],SEARCH("\",Count_table[[#This Row],[Column1]])-1)</f>
        <v>Aeromere S.A.</v>
      </c>
      <c r="E665" s="1" t="str">
        <f>RIGHT(Count_table[[#This Row],[Column1]],LEN(Count_table[[#This Row],[Column1]])-SEARCH("\",Count_table[[#This Row],[Column1]]))</f>
        <v>Falco F.8.L.</v>
      </c>
      <c r="F665" s="1" t="str">
        <f>INDEX(Sheet1!A:D,MATCH(Count_table[[#This Row],[Make]],Sheet1!D:D,0),1)</f>
        <v>Aeromere</v>
      </c>
      <c r="G665" s="1" t="str">
        <f ca="1">IF(OR(Count_table[[#This Row],[STC Number]]&lt;&gt;OFFSET(Count_table[[#This Row],[STC Number]],-1,0),Count_table[[#This Row],[Fixed Make]]&lt;&gt;OFFSET(Count_table[[#This Row],[Fixed Make]],-1,0)),Count_table[[#This Row],[Fixed Make]],"")</f>
        <v>Aeromere</v>
      </c>
      <c r="H665" s="1" t="str">
        <f ca="1">IF(LEN(Count_table[[#This Row],[First]])=0,OFFSET(Count_table[[#This Row],[Range]],-1,0),"E"&amp;ROW(Count_table[[#This Row],[First]])&amp;":E"&amp;COUNTIFS(Count_table[[#All],[STC Number]],Count_table[[#This Row],[STC Number]],Count_table[[#All],[Fixed Make]],Count_table[[#This Row],[First]])+ROW(Count_table[[#This Row],[First]])-1)</f>
        <v>E665:E665</v>
      </c>
      <c r="I665" s="1" t="str">
        <f ca="1">IF(LEN(Count_table[[#This Row],[First]])&lt;&gt;0,Count_table[[#This Row],[First]]&amp;": "&amp;_xlfn.TEXTJOIN(", ",TRUE,INDIRECT(Count_table[[#This Row],[Range]])),"")</f>
        <v>Aeromere: Falco F.8.L.</v>
      </c>
      <c r="J6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6" spans="1:10" x14ac:dyDescent="0.25">
      <c r="A666" s="1" t="s">
        <v>130</v>
      </c>
      <c r="B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666" s="1" t="s">
        <v>425</v>
      </c>
      <c r="D666" s="1" t="str">
        <f>LEFT(Count_table[[#This Row],[Column1]],SEARCH("\",Count_table[[#This Row],[Column1]])-1)</f>
        <v>Aeronautica Macchi S.p.A.</v>
      </c>
      <c r="E666" s="1" t="str">
        <f>RIGHT(Count_table[[#This Row],[Column1]],LEN(Count_table[[#This Row],[Column1]])-SEARCH("\",Count_table[[#This Row],[Column1]]))</f>
        <v>AL 60-B</v>
      </c>
      <c r="F666" s="1" t="str">
        <f>INDEX(Sheet1!A:D,MATCH(Count_table[[#This Row],[Make]],Sheet1!D:D,0),1)</f>
        <v>Aermacchi</v>
      </c>
      <c r="G666" s="1" t="str">
        <f ca="1">IF(OR(Count_table[[#This Row],[STC Number]]&lt;&gt;OFFSET(Count_table[[#This Row],[STC Number]],-1,0),Count_table[[#This Row],[Fixed Make]]&lt;&gt;OFFSET(Count_table[[#This Row],[Fixed Make]],-1,0)),Count_table[[#This Row],[Fixed Make]],"")</f>
        <v>Aermacchi</v>
      </c>
      <c r="H666" s="1" t="str">
        <f ca="1">IF(LEN(Count_table[[#This Row],[First]])=0,OFFSET(Count_table[[#This Row],[Range]],-1,0),"E"&amp;ROW(Count_table[[#This Row],[First]])&amp;":E"&amp;COUNTIFS(Count_table[[#All],[STC Number]],Count_table[[#This Row],[STC Number]],Count_table[[#All],[Fixed Make]],Count_table[[#This Row],[First]])+ROW(Count_table[[#This Row],[First]])-1)</f>
        <v>E666:E680</v>
      </c>
      <c r="I666"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v>
      </c>
      <c r="J6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7" spans="1:10" x14ac:dyDescent="0.25">
      <c r="A667" s="1" t="s">
        <v>130</v>
      </c>
      <c r="B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667" s="1" t="s">
        <v>426</v>
      </c>
      <c r="D667" s="1" t="str">
        <f>LEFT(Count_table[[#This Row],[Column1]],SEARCH("\",Count_table[[#This Row],[Column1]])-1)</f>
        <v>Aeronautica Macchi S.p.A.</v>
      </c>
      <c r="E667" s="1" t="str">
        <f>RIGHT(Count_table[[#This Row],[Column1]],LEN(Count_table[[#This Row],[Column1]])-SEARCH("\",Count_table[[#This Row],[Column1]]))</f>
        <v>AL 60-C5</v>
      </c>
      <c r="F667" s="1" t="str">
        <f>INDEX(Sheet1!A:D,MATCH(Count_table[[#This Row],[Make]],Sheet1!D:D,0),1)</f>
        <v>Aermacchi</v>
      </c>
      <c r="G667" s="1" t="str">
        <f ca="1">IF(OR(Count_table[[#This Row],[STC Number]]&lt;&gt;OFFSET(Count_table[[#This Row],[STC Number]],-1,0),Count_table[[#This Row],[Fixed Make]]&lt;&gt;OFFSET(Count_table[[#This Row],[Fixed Make]],-1,0)),Count_table[[#This Row],[Fixed Make]],"")</f>
        <v/>
      </c>
      <c r="H667" s="1" t="str">
        <f ca="1">IF(LEN(Count_table[[#This Row],[First]])=0,OFFSET(Count_table[[#This Row],[Range]],-1,0),"E"&amp;ROW(Count_table[[#This Row],[First]])&amp;":E"&amp;COUNTIFS(Count_table[[#All],[STC Number]],Count_table[[#This Row],[STC Number]],Count_table[[#All],[Fixed Make]],Count_table[[#This Row],[First]])+ROW(Count_table[[#This Row],[First]])-1)</f>
        <v>E666:E680</v>
      </c>
      <c r="I667" s="1" t="str">
        <f ca="1">IF(LEN(Count_table[[#This Row],[First]])&lt;&gt;0,Count_table[[#This Row],[First]]&amp;": "&amp;_xlfn.TEXTJOIN(", ",TRUE,INDIRECT(Count_table[[#This Row],[Range]])),"")</f>
        <v/>
      </c>
      <c r="J6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8" spans="1:10" x14ac:dyDescent="0.25">
      <c r="A668" s="1" t="s">
        <v>130</v>
      </c>
      <c r="B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668" s="1" t="s">
        <v>427</v>
      </c>
      <c r="D668" s="1" t="str">
        <f>LEFT(Count_table[[#This Row],[Column1]],SEARCH("\",Count_table[[#This Row],[Column1]])-1)</f>
        <v>Aeronautica Macchi S.p.A.</v>
      </c>
      <c r="E668" s="1" t="str">
        <f>RIGHT(Count_table[[#This Row],[Column1]],LEN(Count_table[[#This Row],[Column1]])-SEARCH("\",Count_table[[#This Row],[Column1]]))</f>
        <v>AL 60-F5</v>
      </c>
      <c r="F668" s="1" t="str">
        <f>INDEX(Sheet1!A:D,MATCH(Count_table[[#This Row],[Make]],Sheet1!D:D,0),1)</f>
        <v>Aermacchi</v>
      </c>
      <c r="G668" s="1" t="str">
        <f ca="1">IF(OR(Count_table[[#This Row],[STC Number]]&lt;&gt;OFFSET(Count_table[[#This Row],[STC Number]],-1,0),Count_table[[#This Row],[Fixed Make]]&lt;&gt;OFFSET(Count_table[[#This Row],[Fixed Make]],-1,0)),Count_table[[#This Row],[Fixed Make]],"")</f>
        <v/>
      </c>
      <c r="H668" s="1" t="str">
        <f ca="1">IF(LEN(Count_table[[#This Row],[First]])=0,OFFSET(Count_table[[#This Row],[Range]],-1,0),"E"&amp;ROW(Count_table[[#This Row],[First]])&amp;":E"&amp;COUNTIFS(Count_table[[#All],[STC Number]],Count_table[[#This Row],[STC Number]],Count_table[[#All],[Fixed Make]],Count_table[[#This Row],[First]])+ROW(Count_table[[#This Row],[First]])-1)</f>
        <v>E666:E680</v>
      </c>
      <c r="I668" s="1" t="str">
        <f ca="1">IF(LEN(Count_table[[#This Row],[First]])&lt;&gt;0,Count_table[[#This Row],[First]]&amp;": "&amp;_xlfn.TEXTJOIN(", ",TRUE,INDIRECT(Count_table[[#This Row],[Range]])),"")</f>
        <v/>
      </c>
      <c r="J6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69" spans="1:10" x14ac:dyDescent="0.25">
      <c r="A669" s="1" t="s">
        <v>130</v>
      </c>
      <c r="B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669" s="1" t="s">
        <v>428</v>
      </c>
      <c r="D669" s="1" t="str">
        <f>LEFT(Count_table[[#This Row],[Column1]],SEARCH("\",Count_table[[#This Row],[Column1]])-1)</f>
        <v>Aeronautica Macchi S.p.A.</v>
      </c>
      <c r="E669" s="1" t="str">
        <f>RIGHT(Count_table[[#This Row],[Column1]],LEN(Count_table[[#This Row],[Column1]])-SEARCH("\",Count_table[[#This Row],[Column1]]))</f>
        <v>AL 60</v>
      </c>
      <c r="F669" s="1" t="str">
        <f>INDEX(Sheet1!A:D,MATCH(Count_table[[#This Row],[Make]],Sheet1!D:D,0),1)</f>
        <v>Aermacchi</v>
      </c>
      <c r="G669" s="1" t="str">
        <f ca="1">IF(OR(Count_table[[#This Row],[STC Number]]&lt;&gt;OFFSET(Count_table[[#This Row],[STC Number]],-1,0),Count_table[[#This Row],[Fixed Make]]&lt;&gt;OFFSET(Count_table[[#This Row],[Fixed Make]],-1,0)),Count_table[[#This Row],[Fixed Make]],"")</f>
        <v/>
      </c>
      <c r="H669" s="1" t="str">
        <f ca="1">IF(LEN(Count_table[[#This Row],[First]])=0,OFFSET(Count_table[[#This Row],[Range]],-1,0),"E"&amp;ROW(Count_table[[#This Row],[First]])&amp;":E"&amp;COUNTIFS(Count_table[[#All],[STC Number]],Count_table[[#This Row],[STC Number]],Count_table[[#All],[Fixed Make]],Count_table[[#This Row],[First]])+ROW(Count_table[[#This Row],[First]])-1)</f>
        <v>E666:E680</v>
      </c>
      <c r="I669" s="1" t="str">
        <f ca="1">IF(LEN(Count_table[[#This Row],[First]])&lt;&gt;0,Count_table[[#This Row],[First]]&amp;": "&amp;_xlfn.TEXTJOIN(", ",TRUE,INDIRECT(Count_table[[#This Row],[Range]])),"")</f>
        <v/>
      </c>
      <c r="J6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0" spans="1:10" x14ac:dyDescent="0.25">
      <c r="A670" s="1" t="s">
        <v>130</v>
      </c>
      <c r="B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670" s="1" t="s">
        <v>429</v>
      </c>
      <c r="D670" s="1" t="str">
        <f>LEFT(Count_table[[#This Row],[Column1]],SEARCH("\",Count_table[[#This Row],[Column1]])-1)</f>
        <v>Aerostar Aircraft Corporation</v>
      </c>
      <c r="E670" s="1" t="str">
        <f>RIGHT(Count_table[[#This Row],[Column1]],LEN(Count_table[[#This Row],[Column1]])-SEARCH("\",Count_table[[#This Row],[Column1]]))</f>
        <v>360</v>
      </c>
      <c r="F670" s="1" t="str">
        <f>INDEX(Sheet1!A:D,MATCH(Count_table[[#This Row],[Make]],Sheet1!D:D,0),1)</f>
        <v>Aerostar</v>
      </c>
      <c r="G670" s="1" t="str">
        <f ca="1">IF(OR(Count_table[[#This Row],[STC Number]]&lt;&gt;OFFSET(Count_table[[#This Row],[STC Number]],-1,0),Count_table[[#This Row],[Fixed Make]]&lt;&gt;OFFSET(Count_table[[#This Row],[Fixed Make]],-1,0)),Count_table[[#This Row],[Fixed Make]],"")</f>
        <v>Aerostar</v>
      </c>
      <c r="H670" s="1" t="str">
        <f ca="1">IF(LEN(Count_table[[#This Row],[First]])=0,OFFSET(Count_table[[#This Row],[Range]],-1,0),"E"&amp;ROW(Count_table[[#This Row],[First]])&amp;":E"&amp;COUNTIFS(Count_table[[#All],[STC Number]],Count_table[[#This Row],[STC Number]],Count_table[[#All],[Fixed Make]],Count_table[[#This Row],[First]])+ROW(Count_table[[#This Row],[First]])-1)</f>
        <v>E670:E676</v>
      </c>
      <c r="I670" s="1" t="str">
        <f ca="1">IF(LEN(Count_table[[#This Row],[First]])&lt;&gt;0,Count_table[[#This Row],[First]]&amp;": "&amp;_xlfn.TEXTJOIN(", ",TRUE,INDIRECT(Count_table[[#This Row],[Range]])),"")</f>
        <v>Aerostar: 360, 400, PA-60-600 (Aerostar 600), PA-60-601 (Aerostar 601), PA-60-601P (Aerostar 601P), PA-60-602P (Aerostar 602P), PA-60-700P (Aerostar 700P)</v>
      </c>
      <c r="J6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1" spans="1:10" x14ac:dyDescent="0.25">
      <c r="A671" s="1" t="s">
        <v>130</v>
      </c>
      <c r="B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671" s="1" t="s">
        <v>430</v>
      </c>
      <c r="D671" s="1" t="str">
        <f>LEFT(Count_table[[#This Row],[Column1]],SEARCH("\",Count_table[[#This Row],[Column1]])-1)</f>
        <v>Aerostar Aircraft Corporation</v>
      </c>
      <c r="E671" s="1" t="str">
        <f>RIGHT(Count_table[[#This Row],[Column1]],LEN(Count_table[[#This Row],[Column1]])-SEARCH("\",Count_table[[#This Row],[Column1]]))</f>
        <v>400</v>
      </c>
      <c r="F671" s="1" t="str">
        <f>INDEX(Sheet1!A:D,MATCH(Count_table[[#This Row],[Make]],Sheet1!D:D,0),1)</f>
        <v>Aerostar</v>
      </c>
      <c r="G671" s="1" t="str">
        <f ca="1">IF(OR(Count_table[[#This Row],[STC Number]]&lt;&gt;OFFSET(Count_table[[#This Row],[STC Number]],-1,0),Count_table[[#This Row],[Fixed Make]]&lt;&gt;OFFSET(Count_table[[#This Row],[Fixed Make]],-1,0)),Count_table[[#This Row],[Fixed Make]],"")</f>
        <v/>
      </c>
      <c r="H671" s="1" t="str">
        <f ca="1">IF(LEN(Count_table[[#This Row],[First]])=0,OFFSET(Count_table[[#This Row],[Range]],-1,0),"E"&amp;ROW(Count_table[[#This Row],[First]])&amp;":E"&amp;COUNTIFS(Count_table[[#All],[STC Number]],Count_table[[#This Row],[STC Number]],Count_table[[#All],[Fixed Make]],Count_table[[#This Row],[First]])+ROW(Count_table[[#This Row],[First]])-1)</f>
        <v>E670:E676</v>
      </c>
      <c r="I671" s="1" t="str">
        <f ca="1">IF(LEN(Count_table[[#This Row],[First]])&lt;&gt;0,Count_table[[#This Row],[First]]&amp;": "&amp;_xlfn.TEXTJOIN(", ",TRUE,INDIRECT(Count_table[[#This Row],[Range]])),"")</f>
        <v/>
      </c>
      <c r="J6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2" spans="1:10" x14ac:dyDescent="0.25">
      <c r="A672" s="1" t="s">
        <v>130</v>
      </c>
      <c r="B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672" s="1" t="s">
        <v>431</v>
      </c>
      <c r="D672" s="1" t="str">
        <f>LEFT(Count_table[[#This Row],[Column1]],SEARCH("\",Count_table[[#This Row],[Column1]])-1)</f>
        <v>Aerostar Aircraft Corporation</v>
      </c>
      <c r="E672" s="1" t="str">
        <f>RIGHT(Count_table[[#This Row],[Column1]],LEN(Count_table[[#This Row],[Column1]])-SEARCH("\",Count_table[[#This Row],[Column1]]))</f>
        <v>PA-60-600 (Aerostar 600)</v>
      </c>
      <c r="F672" s="1" t="str">
        <f>INDEX(Sheet1!A:D,MATCH(Count_table[[#This Row],[Make]],Sheet1!D:D,0),1)</f>
        <v>Aerostar</v>
      </c>
      <c r="G672" s="1" t="str">
        <f ca="1">IF(OR(Count_table[[#This Row],[STC Number]]&lt;&gt;OFFSET(Count_table[[#This Row],[STC Number]],-1,0),Count_table[[#This Row],[Fixed Make]]&lt;&gt;OFFSET(Count_table[[#This Row],[Fixed Make]],-1,0)),Count_table[[#This Row],[Fixed Make]],"")</f>
        <v/>
      </c>
      <c r="H672" s="1" t="str">
        <f ca="1">IF(LEN(Count_table[[#This Row],[First]])=0,OFFSET(Count_table[[#This Row],[Range]],-1,0),"E"&amp;ROW(Count_table[[#This Row],[First]])&amp;":E"&amp;COUNTIFS(Count_table[[#All],[STC Number]],Count_table[[#This Row],[STC Number]],Count_table[[#All],[Fixed Make]],Count_table[[#This Row],[First]])+ROW(Count_table[[#This Row],[First]])-1)</f>
        <v>E670:E676</v>
      </c>
      <c r="I672" s="1" t="str">
        <f ca="1">IF(LEN(Count_table[[#This Row],[First]])&lt;&gt;0,Count_table[[#This Row],[First]]&amp;": "&amp;_xlfn.TEXTJOIN(", ",TRUE,INDIRECT(Count_table[[#This Row],[Range]])),"")</f>
        <v/>
      </c>
      <c r="J6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3" spans="1:10" x14ac:dyDescent="0.25">
      <c r="A673" s="1" t="s">
        <v>130</v>
      </c>
      <c r="B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673" s="1" t="s">
        <v>432</v>
      </c>
      <c r="D673" s="1" t="str">
        <f>LEFT(Count_table[[#This Row],[Column1]],SEARCH("\",Count_table[[#This Row],[Column1]])-1)</f>
        <v>Aerostar Aircraft Corporation</v>
      </c>
      <c r="E673" s="1" t="str">
        <f>RIGHT(Count_table[[#This Row],[Column1]],LEN(Count_table[[#This Row],[Column1]])-SEARCH("\",Count_table[[#This Row],[Column1]]))</f>
        <v>PA-60-601 (Aerostar 601)</v>
      </c>
      <c r="F673" s="1" t="str">
        <f>INDEX(Sheet1!A:D,MATCH(Count_table[[#This Row],[Make]],Sheet1!D:D,0),1)</f>
        <v>Aerostar</v>
      </c>
      <c r="G673" s="1" t="str">
        <f ca="1">IF(OR(Count_table[[#This Row],[STC Number]]&lt;&gt;OFFSET(Count_table[[#This Row],[STC Number]],-1,0),Count_table[[#This Row],[Fixed Make]]&lt;&gt;OFFSET(Count_table[[#This Row],[Fixed Make]],-1,0)),Count_table[[#This Row],[Fixed Make]],"")</f>
        <v/>
      </c>
      <c r="H673" s="1" t="str">
        <f ca="1">IF(LEN(Count_table[[#This Row],[First]])=0,OFFSET(Count_table[[#This Row],[Range]],-1,0),"E"&amp;ROW(Count_table[[#This Row],[First]])&amp;":E"&amp;COUNTIFS(Count_table[[#All],[STC Number]],Count_table[[#This Row],[STC Number]],Count_table[[#All],[Fixed Make]],Count_table[[#This Row],[First]])+ROW(Count_table[[#This Row],[First]])-1)</f>
        <v>E670:E676</v>
      </c>
      <c r="I673" s="1" t="str">
        <f ca="1">IF(LEN(Count_table[[#This Row],[First]])&lt;&gt;0,Count_table[[#This Row],[First]]&amp;": "&amp;_xlfn.TEXTJOIN(", ",TRUE,INDIRECT(Count_table[[#This Row],[Range]])),"")</f>
        <v/>
      </c>
      <c r="J6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4" spans="1:10" x14ac:dyDescent="0.25">
      <c r="A674" s="1" t="s">
        <v>130</v>
      </c>
      <c r="B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674" s="1" t="s">
        <v>433</v>
      </c>
      <c r="D674" s="1" t="str">
        <f>LEFT(Count_table[[#This Row],[Column1]],SEARCH("\",Count_table[[#This Row],[Column1]])-1)</f>
        <v>Aerostar Aircraft Corporation</v>
      </c>
      <c r="E674" s="1" t="str">
        <f>RIGHT(Count_table[[#This Row],[Column1]],LEN(Count_table[[#This Row],[Column1]])-SEARCH("\",Count_table[[#This Row],[Column1]]))</f>
        <v>PA-60-601P (Aerostar 601P)</v>
      </c>
      <c r="F674" s="1" t="str">
        <f>INDEX(Sheet1!A:D,MATCH(Count_table[[#This Row],[Make]],Sheet1!D:D,0),1)</f>
        <v>Aerostar</v>
      </c>
      <c r="G674" s="1" t="str">
        <f ca="1">IF(OR(Count_table[[#This Row],[STC Number]]&lt;&gt;OFFSET(Count_table[[#This Row],[STC Number]],-1,0),Count_table[[#This Row],[Fixed Make]]&lt;&gt;OFFSET(Count_table[[#This Row],[Fixed Make]],-1,0)),Count_table[[#This Row],[Fixed Make]],"")</f>
        <v/>
      </c>
      <c r="H674" s="1" t="str">
        <f ca="1">IF(LEN(Count_table[[#This Row],[First]])=0,OFFSET(Count_table[[#This Row],[Range]],-1,0),"E"&amp;ROW(Count_table[[#This Row],[First]])&amp;":E"&amp;COUNTIFS(Count_table[[#All],[STC Number]],Count_table[[#This Row],[STC Number]],Count_table[[#All],[Fixed Make]],Count_table[[#This Row],[First]])+ROW(Count_table[[#This Row],[First]])-1)</f>
        <v>E670:E676</v>
      </c>
      <c r="I674" s="1" t="str">
        <f ca="1">IF(LEN(Count_table[[#This Row],[First]])&lt;&gt;0,Count_table[[#This Row],[First]]&amp;": "&amp;_xlfn.TEXTJOIN(", ",TRUE,INDIRECT(Count_table[[#This Row],[Range]])),"")</f>
        <v/>
      </c>
      <c r="J6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5" spans="1:10" x14ac:dyDescent="0.25">
      <c r="A675" s="1" t="s">
        <v>130</v>
      </c>
      <c r="B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675" s="1" t="s">
        <v>434</v>
      </c>
      <c r="D675" s="1" t="str">
        <f>LEFT(Count_table[[#This Row],[Column1]],SEARCH("\",Count_table[[#This Row],[Column1]])-1)</f>
        <v>Aerostar Aircraft Corporation</v>
      </c>
      <c r="E675" s="1" t="str">
        <f>RIGHT(Count_table[[#This Row],[Column1]],LEN(Count_table[[#This Row],[Column1]])-SEARCH("\",Count_table[[#This Row],[Column1]]))</f>
        <v>PA-60-602P (Aerostar 602P)</v>
      </c>
      <c r="F675" s="1" t="str">
        <f>INDEX(Sheet1!A:D,MATCH(Count_table[[#This Row],[Make]],Sheet1!D:D,0),1)</f>
        <v>Aerostar</v>
      </c>
      <c r="G675" s="1" t="str">
        <f ca="1">IF(OR(Count_table[[#This Row],[STC Number]]&lt;&gt;OFFSET(Count_table[[#This Row],[STC Number]],-1,0),Count_table[[#This Row],[Fixed Make]]&lt;&gt;OFFSET(Count_table[[#This Row],[Fixed Make]],-1,0)),Count_table[[#This Row],[Fixed Make]],"")</f>
        <v/>
      </c>
      <c r="H675" s="1" t="str">
        <f ca="1">IF(LEN(Count_table[[#This Row],[First]])=0,OFFSET(Count_table[[#This Row],[Range]],-1,0),"E"&amp;ROW(Count_table[[#This Row],[First]])&amp;":E"&amp;COUNTIFS(Count_table[[#All],[STC Number]],Count_table[[#This Row],[STC Number]],Count_table[[#All],[Fixed Make]],Count_table[[#This Row],[First]])+ROW(Count_table[[#This Row],[First]])-1)</f>
        <v>E670:E676</v>
      </c>
      <c r="I675" s="1" t="str">
        <f ca="1">IF(LEN(Count_table[[#This Row],[First]])&lt;&gt;0,Count_table[[#This Row],[First]]&amp;": "&amp;_xlfn.TEXTJOIN(", ",TRUE,INDIRECT(Count_table[[#This Row],[Range]])),"")</f>
        <v/>
      </c>
      <c r="J6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6" spans="1:10" x14ac:dyDescent="0.25">
      <c r="A676" s="1" t="s">
        <v>130</v>
      </c>
      <c r="B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676" s="1" t="s">
        <v>435</v>
      </c>
      <c r="D676" s="1" t="str">
        <f>LEFT(Count_table[[#This Row],[Column1]],SEARCH("\",Count_table[[#This Row],[Column1]])-1)</f>
        <v>Aerostar Aircraft Corporation</v>
      </c>
      <c r="E676" s="1" t="str">
        <f>RIGHT(Count_table[[#This Row],[Column1]],LEN(Count_table[[#This Row],[Column1]])-SEARCH("\",Count_table[[#This Row],[Column1]]))</f>
        <v>PA-60-700P (Aerostar 700P)</v>
      </c>
      <c r="F676" s="1" t="str">
        <f>INDEX(Sheet1!A:D,MATCH(Count_table[[#This Row],[Make]],Sheet1!D:D,0),1)</f>
        <v>Aerostar</v>
      </c>
      <c r="G676" s="1" t="str">
        <f ca="1">IF(OR(Count_table[[#This Row],[STC Number]]&lt;&gt;OFFSET(Count_table[[#This Row],[STC Number]],-1,0),Count_table[[#This Row],[Fixed Make]]&lt;&gt;OFFSET(Count_table[[#This Row],[Fixed Make]],-1,0)),Count_table[[#This Row],[Fixed Make]],"")</f>
        <v/>
      </c>
      <c r="H676" s="1" t="str">
        <f ca="1">IF(LEN(Count_table[[#This Row],[First]])=0,OFFSET(Count_table[[#This Row],[Range]],-1,0),"E"&amp;ROW(Count_table[[#This Row],[First]])&amp;":E"&amp;COUNTIFS(Count_table[[#All],[STC Number]],Count_table[[#This Row],[STC Number]],Count_table[[#All],[Fixed Make]],Count_table[[#This Row],[First]])+ROW(Count_table[[#This Row],[First]])-1)</f>
        <v>E670:E676</v>
      </c>
      <c r="I676" s="1" t="str">
        <f ca="1">IF(LEN(Count_table[[#This Row],[First]])&lt;&gt;0,Count_table[[#This Row],[First]]&amp;": "&amp;_xlfn.TEXTJOIN(", ",TRUE,INDIRECT(Count_table[[#This Row],[Range]])),"")</f>
        <v/>
      </c>
      <c r="J6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7" spans="1:10" x14ac:dyDescent="0.25">
      <c r="A677" s="1" t="s">
        <v>130</v>
      </c>
      <c r="B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677" s="1" t="s">
        <v>436</v>
      </c>
      <c r="D677" s="1" t="str">
        <f>LEFT(Count_table[[#This Row],[Column1]],SEARCH("\",Count_table[[#This Row],[Column1]])-1)</f>
        <v>Alexandria Aircraft, LLC</v>
      </c>
      <c r="E677" s="1" t="str">
        <f>RIGHT(Count_table[[#This Row],[Column1]],LEN(Count_table[[#This Row],[Column1]])-SEARCH("\",Count_table[[#This Row],[Column1]]))</f>
        <v>14-19-2</v>
      </c>
      <c r="F677" s="1" t="str">
        <f>INDEX(Sheet1!A:D,MATCH(Count_table[[#This Row],[Make]],Sheet1!D:D,0),1)</f>
        <v>Alexandria Aircraft</v>
      </c>
      <c r="G677" s="1" t="str">
        <f ca="1">IF(OR(Count_table[[#This Row],[STC Number]]&lt;&gt;OFFSET(Count_table[[#This Row],[STC Number]],-1,0),Count_table[[#This Row],[Fixed Make]]&lt;&gt;OFFSET(Count_table[[#This Row],[Fixed Make]],-1,0)),Count_table[[#This Row],[Fixed Make]],"")</f>
        <v>Alexandria Aircraft</v>
      </c>
      <c r="H677" s="1" t="str">
        <f ca="1">IF(LEN(Count_table[[#This Row],[First]])=0,OFFSET(Count_table[[#This Row],[Range]],-1,0),"E"&amp;ROW(Count_table[[#This Row],[First]])&amp;":E"&amp;COUNTIFS(Count_table[[#All],[STC Number]],Count_table[[#This Row],[STC Number]],Count_table[[#All],[Fixed Make]],Count_table[[#This Row],[First]])+ROW(Count_table[[#This Row],[First]])-1)</f>
        <v>E677:E686</v>
      </c>
      <c r="I677" s="1" t="str">
        <f ca="1">IF(LEN(Count_table[[#This Row],[First]])&lt;&gt;0,Count_table[[#This Row],[First]]&amp;": "&amp;_xlfn.TEXTJOIN(", ",TRUE,INDIRECT(Count_table[[#This Row],[Range]])),"")</f>
        <v>Alexandria Aircraft: 14-19-2, 14-19-3, 14-19-3A, 14-19, 17-30, 17-30A, 17-31, 17-31A, 17-31ATC, 17-31TC</v>
      </c>
      <c r="J6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8" spans="1:10" x14ac:dyDescent="0.25">
      <c r="A678" s="1" t="s">
        <v>130</v>
      </c>
      <c r="B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678" s="1" t="s">
        <v>437</v>
      </c>
      <c r="D678" s="1" t="str">
        <f>LEFT(Count_table[[#This Row],[Column1]],SEARCH("\",Count_table[[#This Row],[Column1]])-1)</f>
        <v>Alexandria Aircraft, LLC</v>
      </c>
      <c r="E678" s="1" t="str">
        <f>RIGHT(Count_table[[#This Row],[Column1]],LEN(Count_table[[#This Row],[Column1]])-SEARCH("\",Count_table[[#This Row],[Column1]]))</f>
        <v>14-19-3</v>
      </c>
      <c r="F678" s="1" t="str">
        <f>INDEX(Sheet1!A:D,MATCH(Count_table[[#This Row],[Make]],Sheet1!D:D,0),1)</f>
        <v>Alexandria Aircraft</v>
      </c>
      <c r="G678" s="1" t="str">
        <f ca="1">IF(OR(Count_table[[#This Row],[STC Number]]&lt;&gt;OFFSET(Count_table[[#This Row],[STC Number]],-1,0),Count_table[[#This Row],[Fixed Make]]&lt;&gt;OFFSET(Count_table[[#This Row],[Fixed Make]],-1,0)),Count_table[[#This Row],[Fixed Make]],"")</f>
        <v/>
      </c>
      <c r="H678" s="1" t="str">
        <f ca="1">IF(LEN(Count_table[[#This Row],[First]])=0,OFFSET(Count_table[[#This Row],[Range]],-1,0),"E"&amp;ROW(Count_table[[#This Row],[First]])&amp;":E"&amp;COUNTIFS(Count_table[[#All],[STC Number]],Count_table[[#This Row],[STC Number]],Count_table[[#All],[Fixed Make]],Count_table[[#This Row],[First]])+ROW(Count_table[[#This Row],[First]])-1)</f>
        <v>E677:E686</v>
      </c>
      <c r="I678" s="1" t="str">
        <f ca="1">IF(LEN(Count_table[[#This Row],[First]])&lt;&gt;0,Count_table[[#This Row],[First]]&amp;": "&amp;_xlfn.TEXTJOIN(", ",TRUE,INDIRECT(Count_table[[#This Row],[Range]])),"")</f>
        <v/>
      </c>
      <c r="J6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79" spans="1:10" x14ac:dyDescent="0.25">
      <c r="A679" s="1" t="s">
        <v>130</v>
      </c>
      <c r="B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679" s="1" t="s">
        <v>438</v>
      </c>
      <c r="D679" s="1" t="str">
        <f>LEFT(Count_table[[#This Row],[Column1]],SEARCH("\",Count_table[[#This Row],[Column1]])-1)</f>
        <v>Alexandria Aircraft, LLC</v>
      </c>
      <c r="E679" s="1" t="str">
        <f>RIGHT(Count_table[[#This Row],[Column1]],LEN(Count_table[[#This Row],[Column1]])-SEARCH("\",Count_table[[#This Row],[Column1]]))</f>
        <v>14-19-3A</v>
      </c>
      <c r="F679" s="1" t="str">
        <f>INDEX(Sheet1!A:D,MATCH(Count_table[[#This Row],[Make]],Sheet1!D:D,0),1)</f>
        <v>Alexandria Aircraft</v>
      </c>
      <c r="G679" s="1" t="str">
        <f ca="1">IF(OR(Count_table[[#This Row],[STC Number]]&lt;&gt;OFFSET(Count_table[[#This Row],[STC Number]],-1,0),Count_table[[#This Row],[Fixed Make]]&lt;&gt;OFFSET(Count_table[[#This Row],[Fixed Make]],-1,0)),Count_table[[#This Row],[Fixed Make]],"")</f>
        <v/>
      </c>
      <c r="H679" s="1" t="str">
        <f ca="1">IF(LEN(Count_table[[#This Row],[First]])=0,OFFSET(Count_table[[#This Row],[Range]],-1,0),"E"&amp;ROW(Count_table[[#This Row],[First]])&amp;":E"&amp;COUNTIFS(Count_table[[#All],[STC Number]],Count_table[[#This Row],[STC Number]],Count_table[[#All],[Fixed Make]],Count_table[[#This Row],[First]])+ROW(Count_table[[#This Row],[First]])-1)</f>
        <v>E677:E686</v>
      </c>
      <c r="I679" s="1" t="str">
        <f ca="1">IF(LEN(Count_table[[#This Row],[First]])&lt;&gt;0,Count_table[[#This Row],[First]]&amp;": "&amp;_xlfn.TEXTJOIN(", ",TRUE,INDIRECT(Count_table[[#This Row],[Range]])),"")</f>
        <v/>
      </c>
      <c r="J6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0" spans="1:10" x14ac:dyDescent="0.25">
      <c r="A680" s="1" t="s">
        <v>130</v>
      </c>
      <c r="B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680" s="1" t="s">
        <v>439</v>
      </c>
      <c r="D680" s="1" t="str">
        <f>LEFT(Count_table[[#This Row],[Column1]],SEARCH("\",Count_table[[#This Row],[Column1]])-1)</f>
        <v>Alexandria Aircraft, LLC</v>
      </c>
      <c r="E680" s="1" t="str">
        <f>RIGHT(Count_table[[#This Row],[Column1]],LEN(Count_table[[#This Row],[Column1]])-SEARCH("\",Count_table[[#This Row],[Column1]]))</f>
        <v>14-19</v>
      </c>
      <c r="F680" s="1" t="str">
        <f>INDEX(Sheet1!A:D,MATCH(Count_table[[#This Row],[Make]],Sheet1!D:D,0),1)</f>
        <v>Alexandria Aircraft</v>
      </c>
      <c r="G680" s="1" t="str">
        <f ca="1">IF(OR(Count_table[[#This Row],[STC Number]]&lt;&gt;OFFSET(Count_table[[#This Row],[STC Number]],-1,0),Count_table[[#This Row],[Fixed Make]]&lt;&gt;OFFSET(Count_table[[#This Row],[Fixed Make]],-1,0)),Count_table[[#This Row],[Fixed Make]],"")</f>
        <v/>
      </c>
      <c r="H680" s="1" t="str">
        <f ca="1">IF(LEN(Count_table[[#This Row],[First]])=0,OFFSET(Count_table[[#This Row],[Range]],-1,0),"E"&amp;ROW(Count_table[[#This Row],[First]])&amp;":E"&amp;COUNTIFS(Count_table[[#All],[STC Number]],Count_table[[#This Row],[STC Number]],Count_table[[#All],[Fixed Make]],Count_table[[#This Row],[First]])+ROW(Count_table[[#This Row],[First]])-1)</f>
        <v>E677:E686</v>
      </c>
      <c r="I680" s="1" t="str">
        <f ca="1">IF(LEN(Count_table[[#This Row],[First]])&lt;&gt;0,Count_table[[#This Row],[First]]&amp;": "&amp;_xlfn.TEXTJOIN(", ",TRUE,INDIRECT(Count_table[[#This Row],[Range]])),"")</f>
        <v/>
      </c>
      <c r="J6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1" spans="1:10" x14ac:dyDescent="0.25">
      <c r="A681" s="1" t="s">
        <v>130</v>
      </c>
      <c r="B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v>
      </c>
      <c r="C681" s="1" t="s">
        <v>1062</v>
      </c>
      <c r="D681" s="1" t="str">
        <f>LEFT(Count_table[[#This Row],[Column1]],SEARCH("\",Count_table[[#This Row],[Column1]])-1)</f>
        <v>Alexandria Aircraft, LLC</v>
      </c>
      <c r="E681" s="1" t="str">
        <f>RIGHT(Count_table[[#This Row],[Column1]],LEN(Count_table[[#This Row],[Column1]])-SEARCH("\",Count_table[[#This Row],[Column1]]))</f>
        <v>17-30</v>
      </c>
      <c r="F681" s="1" t="str">
        <f>INDEX(Sheet1!A:D,MATCH(Count_table[[#This Row],[Make]],Sheet1!D:D,0),1)</f>
        <v>Alexandria Aircraft</v>
      </c>
      <c r="G681" s="1" t="str">
        <f ca="1">IF(OR(Count_table[[#This Row],[STC Number]]&lt;&gt;OFFSET(Count_table[[#This Row],[STC Number]],-1,0),Count_table[[#This Row],[Fixed Make]]&lt;&gt;OFFSET(Count_table[[#This Row],[Fixed Make]],-1,0)),Count_table[[#This Row],[Fixed Make]],"")</f>
        <v/>
      </c>
      <c r="H681" s="1" t="str">
        <f ca="1">IF(LEN(Count_table[[#This Row],[First]])=0,OFFSET(Count_table[[#This Row],[Range]],-1,0),"E"&amp;ROW(Count_table[[#This Row],[First]])&amp;":E"&amp;COUNTIFS(Count_table[[#All],[STC Number]],Count_table[[#This Row],[STC Number]],Count_table[[#All],[Fixed Make]],Count_table[[#This Row],[First]])+ROW(Count_table[[#This Row],[First]])-1)</f>
        <v>E677:E686</v>
      </c>
      <c r="I681" s="1" t="str">
        <f ca="1">IF(LEN(Count_table[[#This Row],[First]])&lt;&gt;0,Count_table[[#This Row],[First]]&amp;": "&amp;_xlfn.TEXTJOIN(", ",TRUE,INDIRECT(Count_table[[#This Row],[Range]])),"")</f>
        <v/>
      </c>
      <c r="J6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2" spans="1:10" x14ac:dyDescent="0.25">
      <c r="A682" s="1" t="s">
        <v>130</v>
      </c>
      <c r="B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682" s="1" t="s">
        <v>441</v>
      </c>
      <c r="D682" s="1" t="str">
        <f>LEFT(Count_table[[#This Row],[Column1]],SEARCH("\",Count_table[[#This Row],[Column1]])-1)</f>
        <v>Alexandria Aircraft, LLC</v>
      </c>
      <c r="E682" s="1" t="str">
        <f>RIGHT(Count_table[[#This Row],[Column1]],LEN(Count_table[[#This Row],[Column1]])-SEARCH("\",Count_table[[#This Row],[Column1]]))</f>
        <v>17-30A</v>
      </c>
      <c r="F682" s="1" t="str">
        <f>INDEX(Sheet1!A:D,MATCH(Count_table[[#This Row],[Make]],Sheet1!D:D,0),1)</f>
        <v>Alexandria Aircraft</v>
      </c>
      <c r="G682" s="1" t="str">
        <f ca="1">IF(OR(Count_table[[#This Row],[STC Number]]&lt;&gt;OFFSET(Count_table[[#This Row],[STC Number]],-1,0),Count_table[[#This Row],[Fixed Make]]&lt;&gt;OFFSET(Count_table[[#This Row],[Fixed Make]],-1,0)),Count_table[[#This Row],[Fixed Make]],"")</f>
        <v/>
      </c>
      <c r="H682" s="1" t="str">
        <f ca="1">IF(LEN(Count_table[[#This Row],[First]])=0,OFFSET(Count_table[[#This Row],[Range]],-1,0),"E"&amp;ROW(Count_table[[#This Row],[First]])&amp;":E"&amp;COUNTIFS(Count_table[[#All],[STC Number]],Count_table[[#This Row],[STC Number]],Count_table[[#All],[Fixed Make]],Count_table[[#This Row],[First]])+ROW(Count_table[[#This Row],[First]])-1)</f>
        <v>E677:E686</v>
      </c>
      <c r="I682" s="1" t="str">
        <f ca="1">IF(LEN(Count_table[[#This Row],[First]])&lt;&gt;0,Count_table[[#This Row],[First]]&amp;": "&amp;_xlfn.TEXTJOIN(", ",TRUE,INDIRECT(Count_table[[#This Row],[Range]])),"")</f>
        <v/>
      </c>
      <c r="J6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3" spans="1:10" x14ac:dyDescent="0.25">
      <c r="A683" s="1" t="s">
        <v>130</v>
      </c>
      <c r="B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683" s="1" t="s">
        <v>442</v>
      </c>
      <c r="D683" s="1" t="str">
        <f>LEFT(Count_table[[#This Row],[Column1]],SEARCH("\",Count_table[[#This Row],[Column1]])-1)</f>
        <v>Alexandria Aircraft, LLC</v>
      </c>
      <c r="E683" s="1" t="str">
        <f>RIGHT(Count_table[[#This Row],[Column1]],LEN(Count_table[[#This Row],[Column1]])-SEARCH("\",Count_table[[#This Row],[Column1]]))</f>
        <v>17-31</v>
      </c>
      <c r="F683" s="1" t="str">
        <f>INDEX(Sheet1!A:D,MATCH(Count_table[[#This Row],[Make]],Sheet1!D:D,0),1)</f>
        <v>Alexandria Aircraft</v>
      </c>
      <c r="G683" s="1" t="str">
        <f ca="1">IF(OR(Count_table[[#This Row],[STC Number]]&lt;&gt;OFFSET(Count_table[[#This Row],[STC Number]],-1,0),Count_table[[#This Row],[Fixed Make]]&lt;&gt;OFFSET(Count_table[[#This Row],[Fixed Make]],-1,0)),Count_table[[#This Row],[Fixed Make]],"")</f>
        <v/>
      </c>
      <c r="H683" s="1" t="str">
        <f ca="1">IF(LEN(Count_table[[#This Row],[First]])=0,OFFSET(Count_table[[#This Row],[Range]],-1,0),"E"&amp;ROW(Count_table[[#This Row],[First]])&amp;":E"&amp;COUNTIFS(Count_table[[#All],[STC Number]],Count_table[[#This Row],[STC Number]],Count_table[[#All],[Fixed Make]],Count_table[[#This Row],[First]])+ROW(Count_table[[#This Row],[First]])-1)</f>
        <v>E677:E686</v>
      </c>
      <c r="I683" s="1" t="str">
        <f ca="1">IF(LEN(Count_table[[#This Row],[First]])&lt;&gt;0,Count_table[[#This Row],[First]]&amp;": "&amp;_xlfn.TEXTJOIN(", ",TRUE,INDIRECT(Count_table[[#This Row],[Range]])),"")</f>
        <v/>
      </c>
      <c r="J6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4" spans="1:10" x14ac:dyDescent="0.25">
      <c r="A684" s="1" t="s">
        <v>130</v>
      </c>
      <c r="B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684" s="1" t="s">
        <v>443</v>
      </c>
      <c r="D684" s="1" t="str">
        <f>LEFT(Count_table[[#This Row],[Column1]],SEARCH("\",Count_table[[#This Row],[Column1]])-1)</f>
        <v>Alexandria Aircraft, LLC</v>
      </c>
      <c r="E684" s="1" t="str">
        <f>RIGHT(Count_table[[#This Row],[Column1]],LEN(Count_table[[#This Row],[Column1]])-SEARCH("\",Count_table[[#This Row],[Column1]]))</f>
        <v>17-31A</v>
      </c>
      <c r="F684" s="1" t="str">
        <f>INDEX(Sheet1!A:D,MATCH(Count_table[[#This Row],[Make]],Sheet1!D:D,0),1)</f>
        <v>Alexandria Aircraft</v>
      </c>
      <c r="G684" s="1" t="str">
        <f ca="1">IF(OR(Count_table[[#This Row],[STC Number]]&lt;&gt;OFFSET(Count_table[[#This Row],[STC Number]],-1,0),Count_table[[#This Row],[Fixed Make]]&lt;&gt;OFFSET(Count_table[[#This Row],[Fixed Make]],-1,0)),Count_table[[#This Row],[Fixed Make]],"")</f>
        <v/>
      </c>
      <c r="H684" s="1" t="str">
        <f ca="1">IF(LEN(Count_table[[#This Row],[First]])=0,OFFSET(Count_table[[#This Row],[Range]],-1,0),"E"&amp;ROW(Count_table[[#This Row],[First]])&amp;":E"&amp;COUNTIFS(Count_table[[#All],[STC Number]],Count_table[[#This Row],[STC Number]],Count_table[[#All],[Fixed Make]],Count_table[[#This Row],[First]])+ROW(Count_table[[#This Row],[First]])-1)</f>
        <v>E677:E686</v>
      </c>
      <c r="I684" s="1" t="str">
        <f ca="1">IF(LEN(Count_table[[#This Row],[First]])&lt;&gt;0,Count_table[[#This Row],[First]]&amp;": "&amp;_xlfn.TEXTJOIN(", ",TRUE,INDIRECT(Count_table[[#This Row],[Range]])),"")</f>
        <v/>
      </c>
      <c r="J6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5" spans="1:10" x14ac:dyDescent="0.25">
      <c r="A685" s="1" t="s">
        <v>130</v>
      </c>
      <c r="B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685" s="1" t="s">
        <v>444</v>
      </c>
      <c r="D685" s="1" t="str">
        <f>LEFT(Count_table[[#This Row],[Column1]],SEARCH("\",Count_table[[#This Row],[Column1]])-1)</f>
        <v>Alexandria Aircraft, LLC</v>
      </c>
      <c r="E685" s="1" t="str">
        <f>RIGHT(Count_table[[#This Row],[Column1]],LEN(Count_table[[#This Row],[Column1]])-SEARCH("\",Count_table[[#This Row],[Column1]]))</f>
        <v>17-31ATC</v>
      </c>
      <c r="F685" s="1" t="str">
        <f>INDEX(Sheet1!A:D,MATCH(Count_table[[#This Row],[Make]],Sheet1!D:D,0),1)</f>
        <v>Alexandria Aircraft</v>
      </c>
      <c r="G685" s="1" t="str">
        <f ca="1">IF(OR(Count_table[[#This Row],[STC Number]]&lt;&gt;OFFSET(Count_table[[#This Row],[STC Number]],-1,0),Count_table[[#This Row],[Fixed Make]]&lt;&gt;OFFSET(Count_table[[#This Row],[Fixed Make]],-1,0)),Count_table[[#This Row],[Fixed Make]],"")</f>
        <v/>
      </c>
      <c r="H685" s="1" t="str">
        <f ca="1">IF(LEN(Count_table[[#This Row],[First]])=0,OFFSET(Count_table[[#This Row],[Range]],-1,0),"E"&amp;ROW(Count_table[[#This Row],[First]])&amp;":E"&amp;COUNTIFS(Count_table[[#All],[STC Number]],Count_table[[#This Row],[STC Number]],Count_table[[#All],[Fixed Make]],Count_table[[#This Row],[First]])+ROW(Count_table[[#This Row],[First]])-1)</f>
        <v>E677:E686</v>
      </c>
      <c r="I685" s="1" t="str">
        <f ca="1">IF(LEN(Count_table[[#This Row],[First]])&lt;&gt;0,Count_table[[#This Row],[First]]&amp;": "&amp;_xlfn.TEXTJOIN(", ",TRUE,INDIRECT(Count_table[[#This Row],[Range]])),"")</f>
        <v/>
      </c>
      <c r="J6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6" spans="1:10" x14ac:dyDescent="0.25">
      <c r="A686" s="1" t="s">
        <v>130</v>
      </c>
      <c r="B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686" s="1" t="s">
        <v>445</v>
      </c>
      <c r="D686" s="1" t="str">
        <f>LEFT(Count_table[[#This Row],[Column1]],SEARCH("\",Count_table[[#This Row],[Column1]])-1)</f>
        <v>Alexandria Aircraft, LLC</v>
      </c>
      <c r="E686" s="1" t="str">
        <f>RIGHT(Count_table[[#This Row],[Column1]],LEN(Count_table[[#This Row],[Column1]])-SEARCH("\",Count_table[[#This Row],[Column1]]))</f>
        <v>17-31TC</v>
      </c>
      <c r="F686" s="1" t="str">
        <f>INDEX(Sheet1!A:D,MATCH(Count_table[[#This Row],[Make]],Sheet1!D:D,0),1)</f>
        <v>Alexandria Aircraft</v>
      </c>
      <c r="G686" s="1" t="str">
        <f ca="1">IF(OR(Count_table[[#This Row],[STC Number]]&lt;&gt;OFFSET(Count_table[[#This Row],[STC Number]],-1,0),Count_table[[#This Row],[Fixed Make]]&lt;&gt;OFFSET(Count_table[[#This Row],[Fixed Make]],-1,0)),Count_table[[#This Row],[Fixed Make]],"")</f>
        <v/>
      </c>
      <c r="H686" s="1" t="str">
        <f ca="1">IF(LEN(Count_table[[#This Row],[First]])=0,OFFSET(Count_table[[#This Row],[Range]],-1,0),"E"&amp;ROW(Count_table[[#This Row],[First]])&amp;":E"&amp;COUNTIFS(Count_table[[#All],[STC Number]],Count_table[[#This Row],[STC Number]],Count_table[[#All],[Fixed Make]],Count_table[[#This Row],[First]])+ROW(Count_table[[#This Row],[First]])-1)</f>
        <v>E677:E686</v>
      </c>
      <c r="I686" s="1" t="str">
        <f ca="1">IF(LEN(Count_table[[#This Row],[First]])&lt;&gt;0,Count_table[[#This Row],[First]]&amp;": "&amp;_xlfn.TEXTJOIN(", ",TRUE,INDIRECT(Count_table[[#This Row],[Range]])),"")</f>
        <v/>
      </c>
      <c r="J6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7" spans="1:10" x14ac:dyDescent="0.25">
      <c r="A687" s="1" t="s">
        <v>130</v>
      </c>
      <c r="B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687" s="1" t="s">
        <v>446</v>
      </c>
      <c r="D687" s="1" t="str">
        <f>LEFT(Count_table[[#This Row],[Column1]],SEARCH("\",Count_table[[#This Row],[Column1]])-1)</f>
        <v>American Champion Aircraft Corp.</v>
      </c>
      <c r="E687" s="1" t="str">
        <f>RIGHT(Count_table[[#This Row],[Column1]],LEN(Count_table[[#This Row],[Column1]])-SEARCH("\",Count_table[[#This Row],[Column1]]))</f>
        <v>8GCBC</v>
      </c>
      <c r="F687" s="1" t="str">
        <f>INDEX(Sheet1!A:D,MATCH(Count_table[[#This Row],[Make]],Sheet1!D:D,0),1)</f>
        <v>American Champion</v>
      </c>
      <c r="G687" s="1" t="str">
        <f ca="1">IF(OR(Count_table[[#This Row],[STC Number]]&lt;&gt;OFFSET(Count_table[[#This Row],[STC Number]],-1,0),Count_table[[#This Row],[Fixed Make]]&lt;&gt;OFFSET(Count_table[[#This Row],[Fixed Make]],-1,0)),Count_table[[#This Row],[Fixed Make]],"")</f>
        <v>American Champion</v>
      </c>
      <c r="H687" s="1" t="str">
        <f ca="1">IF(LEN(Count_table[[#This Row],[First]])=0,OFFSET(Count_table[[#This Row],[Range]],-1,0),"E"&amp;ROW(Count_table[[#This Row],[First]])&amp;":E"&amp;COUNTIFS(Count_table[[#All],[STC Number]],Count_table[[#This Row],[STC Number]],Count_table[[#All],[Fixed Make]],Count_table[[#This Row],[First]])+ROW(Count_table[[#This Row],[First]])-1)</f>
        <v>E687:E688</v>
      </c>
      <c r="I687" s="1" t="str">
        <f ca="1">IF(LEN(Count_table[[#This Row],[First]])&lt;&gt;0,Count_table[[#This Row],[First]]&amp;": "&amp;_xlfn.TEXTJOIN(", ",TRUE,INDIRECT(Count_table[[#This Row],[Range]])),"")</f>
        <v>American Champion: 8GCBC, 8KCAB</v>
      </c>
      <c r="J6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8" spans="1:10" x14ac:dyDescent="0.25">
      <c r="A688" s="1" t="s">
        <v>130</v>
      </c>
      <c r="B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688" s="1" t="s">
        <v>447</v>
      </c>
      <c r="D688" s="1" t="str">
        <f>LEFT(Count_table[[#This Row],[Column1]],SEARCH("\",Count_table[[#This Row],[Column1]])-1)</f>
        <v>American Champion Aircraft Corp.</v>
      </c>
      <c r="E688" s="1" t="str">
        <f>RIGHT(Count_table[[#This Row],[Column1]],LEN(Count_table[[#This Row],[Column1]])-SEARCH("\",Count_table[[#This Row],[Column1]]))</f>
        <v>8KCAB</v>
      </c>
      <c r="F688" s="1" t="str">
        <f>INDEX(Sheet1!A:D,MATCH(Count_table[[#This Row],[Make]],Sheet1!D:D,0),1)</f>
        <v>American Champion</v>
      </c>
      <c r="G688" s="1" t="str">
        <f ca="1">IF(OR(Count_table[[#This Row],[STC Number]]&lt;&gt;OFFSET(Count_table[[#This Row],[STC Number]],-1,0),Count_table[[#This Row],[Fixed Make]]&lt;&gt;OFFSET(Count_table[[#This Row],[Fixed Make]],-1,0)),Count_table[[#This Row],[Fixed Make]],"")</f>
        <v/>
      </c>
      <c r="H688" s="1" t="str">
        <f ca="1">IF(LEN(Count_table[[#This Row],[First]])=0,OFFSET(Count_table[[#This Row],[Range]],-1,0),"E"&amp;ROW(Count_table[[#This Row],[First]])&amp;":E"&amp;COUNTIFS(Count_table[[#All],[STC Number]],Count_table[[#This Row],[STC Number]],Count_table[[#All],[Fixed Make]],Count_table[[#This Row],[First]])+ROW(Count_table[[#This Row],[First]])-1)</f>
        <v>E687:E688</v>
      </c>
      <c r="I688" s="1" t="str">
        <f ca="1">IF(LEN(Count_table[[#This Row],[First]])&lt;&gt;0,Count_table[[#This Row],[First]]&amp;": "&amp;_xlfn.TEXTJOIN(", ",TRUE,INDIRECT(Count_table[[#This Row],[Range]])),"")</f>
        <v/>
      </c>
      <c r="J6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89" spans="1:10" x14ac:dyDescent="0.25">
      <c r="A689" s="1" t="s">
        <v>130</v>
      </c>
      <c r="B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689" s="1" t="s">
        <v>448</v>
      </c>
      <c r="D689" s="1" t="str">
        <f>LEFT(Count_table[[#This Row],[Column1]],SEARCH("\",Count_table[[#This Row],[Column1]])-1)</f>
        <v>APEX Aircraft</v>
      </c>
      <c r="E689" s="1" t="str">
        <f>RIGHT(Count_table[[#This Row],[Column1]],LEN(Count_table[[#This Row],[Column1]])-SEARCH("\",Count_table[[#This Row],[Column1]]))</f>
        <v>CAP 10 B</v>
      </c>
      <c r="F689" s="1" t="str">
        <f>INDEX(Sheet1!A:D,MATCH(Count_table[[#This Row],[Make]],Sheet1!D:D,0),1)</f>
        <v>APEX</v>
      </c>
      <c r="G689" s="1" t="str">
        <f ca="1">IF(OR(Count_table[[#This Row],[STC Number]]&lt;&gt;OFFSET(Count_table[[#This Row],[STC Number]],-1,0),Count_table[[#This Row],[Fixed Make]]&lt;&gt;OFFSET(Count_table[[#This Row],[Fixed Make]],-1,0)),Count_table[[#This Row],[Fixed Make]],"")</f>
        <v>APEX</v>
      </c>
      <c r="H689" s="1" t="str">
        <f ca="1">IF(LEN(Count_table[[#This Row],[First]])=0,OFFSET(Count_table[[#This Row],[Range]],-1,0),"E"&amp;ROW(Count_table[[#This Row],[First]])&amp;":E"&amp;COUNTIFS(Count_table[[#All],[STC Number]],Count_table[[#This Row],[STC Number]],Count_table[[#All],[Fixed Make]],Count_table[[#This Row],[First]])+ROW(Count_table[[#This Row],[First]])-1)</f>
        <v>E689:E689</v>
      </c>
      <c r="I689" s="1" t="str">
        <f ca="1">IF(LEN(Count_table[[#This Row],[First]])&lt;&gt;0,Count_table[[#This Row],[First]]&amp;": "&amp;_xlfn.TEXTJOIN(", ",TRUE,INDIRECT(Count_table[[#This Row],[Range]])),"")</f>
        <v>APEX: CAP 10 B</v>
      </c>
      <c r="J6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0" spans="1:10" x14ac:dyDescent="0.25">
      <c r="A690" s="1" t="s">
        <v>130</v>
      </c>
      <c r="B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Aviat Aircraft Inc\S-2C</v>
      </c>
      <c r="C690" s="1" t="s">
        <v>1063</v>
      </c>
      <c r="D690" s="1" t="str">
        <f>LEFT(Count_table[[#This Row],[Column1]],SEARCH("\",Count_table[[#This Row],[Column1]])-1)</f>
        <v>Aviat Aircraft Inc</v>
      </c>
      <c r="E690" s="1" t="str">
        <f>RIGHT(Count_table[[#This Row],[Column1]],LEN(Count_table[[#This Row],[Column1]])-SEARCH("\",Count_table[[#This Row],[Column1]]))</f>
        <v>S-2C</v>
      </c>
      <c r="F690" s="1" t="str">
        <f>INDEX(Sheet1!A:D,MATCH(Count_table[[#This Row],[Make]],Sheet1!D:D,0),1)</f>
        <v>Aviat</v>
      </c>
      <c r="G690" s="1" t="str">
        <f ca="1">IF(OR(Count_table[[#This Row],[STC Number]]&lt;&gt;OFFSET(Count_table[[#This Row],[STC Number]],-1,0),Count_table[[#This Row],[Fixed Make]]&lt;&gt;OFFSET(Count_table[[#This Row],[Fixed Make]],-1,0)),Count_table[[#This Row],[Fixed Make]],"")</f>
        <v>Aviat</v>
      </c>
      <c r="H690" s="1" t="str">
        <f ca="1">IF(LEN(Count_table[[#This Row],[First]])=0,OFFSET(Count_table[[#This Row],[Range]],-1,0),"E"&amp;ROW(Count_table[[#This Row],[First]])&amp;":E"&amp;COUNTIFS(Count_table[[#All],[STC Number]],Count_table[[#This Row],[STC Number]],Count_table[[#All],[Fixed Make]],Count_table[[#This Row],[First]])+ROW(Count_table[[#This Row],[First]])-1)</f>
        <v>E690:E690</v>
      </c>
      <c r="I690" s="1" t="str">
        <f ca="1">IF(LEN(Count_table[[#This Row],[First]])&lt;&gt;0,Count_table[[#This Row],[First]]&amp;": "&amp;_xlfn.TEXTJOIN(", ",TRUE,INDIRECT(Count_table[[#This Row],[Range]])),"")</f>
        <v>Aviat: S-2C</v>
      </c>
      <c r="J6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1" spans="1:10" x14ac:dyDescent="0.25">
      <c r="A691" s="1" t="s">
        <v>130</v>
      </c>
      <c r="B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691" s="1" t="s">
        <v>449</v>
      </c>
      <c r="D691" s="1" t="str">
        <f>LEFT(Count_table[[#This Row],[Column1]],SEARCH("\",Count_table[[#This Row],[Column1]])-1)</f>
        <v>B-N Group Ltd.</v>
      </c>
      <c r="E691" s="1" t="str">
        <f>RIGHT(Count_table[[#This Row],[Column1]],LEN(Count_table[[#This Row],[Column1]])-SEARCH("\",Count_table[[#This Row],[Column1]]))</f>
        <v>BN2A MK. III-2</v>
      </c>
      <c r="F691" s="1" t="str">
        <f>INDEX(Sheet1!A:D,MATCH(Count_table[[#This Row],[Make]],Sheet1!D:D,0),1)</f>
        <v>B-N</v>
      </c>
      <c r="G691" s="1" t="str">
        <f ca="1">IF(OR(Count_table[[#This Row],[STC Number]]&lt;&gt;OFFSET(Count_table[[#This Row],[STC Number]],-1,0),Count_table[[#This Row],[Fixed Make]]&lt;&gt;OFFSET(Count_table[[#This Row],[Fixed Make]],-1,0)),Count_table[[#This Row],[Fixed Make]],"")</f>
        <v>B-N</v>
      </c>
      <c r="H691" s="1" t="str">
        <f ca="1">IF(LEN(Count_table[[#This Row],[First]])=0,OFFSET(Count_table[[#This Row],[Range]],-1,0),"E"&amp;ROW(Count_table[[#This Row],[First]])&amp;":E"&amp;COUNTIFS(Count_table[[#All],[STC Number]],Count_table[[#This Row],[STC Number]],Count_table[[#All],[Fixed Make]],Count_table[[#This Row],[First]])+ROW(Count_table[[#This Row],[First]])-1)</f>
        <v>E691:E693</v>
      </c>
      <c r="I691" s="1" t="str">
        <f ca="1">IF(LEN(Count_table[[#This Row],[First]])&lt;&gt;0,Count_table[[#This Row],[First]]&amp;": "&amp;_xlfn.TEXTJOIN(", ",TRUE,INDIRECT(Count_table[[#This Row],[Range]])),"")</f>
        <v>B-N: BN2A MK. III-2, BN2A MK. III-3, BN2A MK. III</v>
      </c>
      <c r="J6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2" spans="1:10" x14ac:dyDescent="0.25">
      <c r="A692" s="1" t="s">
        <v>130</v>
      </c>
      <c r="B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692" s="1" t="s">
        <v>450</v>
      </c>
      <c r="D692" s="1" t="str">
        <f>LEFT(Count_table[[#This Row],[Column1]],SEARCH("\",Count_table[[#This Row],[Column1]])-1)</f>
        <v>B-N Group Ltd.</v>
      </c>
      <c r="E692" s="1" t="str">
        <f>RIGHT(Count_table[[#This Row],[Column1]],LEN(Count_table[[#This Row],[Column1]])-SEARCH("\",Count_table[[#This Row],[Column1]]))</f>
        <v>BN2A MK. III-3</v>
      </c>
      <c r="F692" s="1" t="str">
        <f>INDEX(Sheet1!A:D,MATCH(Count_table[[#This Row],[Make]],Sheet1!D:D,0),1)</f>
        <v>B-N</v>
      </c>
      <c r="G692" s="1" t="str">
        <f ca="1">IF(OR(Count_table[[#This Row],[STC Number]]&lt;&gt;OFFSET(Count_table[[#This Row],[STC Number]],-1,0),Count_table[[#This Row],[Fixed Make]]&lt;&gt;OFFSET(Count_table[[#This Row],[Fixed Make]],-1,0)),Count_table[[#This Row],[Fixed Make]],"")</f>
        <v/>
      </c>
      <c r="H692" s="1" t="str">
        <f ca="1">IF(LEN(Count_table[[#This Row],[First]])=0,OFFSET(Count_table[[#This Row],[Range]],-1,0),"E"&amp;ROW(Count_table[[#This Row],[First]])&amp;":E"&amp;COUNTIFS(Count_table[[#All],[STC Number]],Count_table[[#This Row],[STC Number]],Count_table[[#All],[Fixed Make]],Count_table[[#This Row],[First]])+ROW(Count_table[[#This Row],[First]])-1)</f>
        <v>E691:E693</v>
      </c>
      <c r="I692" s="1" t="str">
        <f ca="1">IF(LEN(Count_table[[#This Row],[First]])&lt;&gt;0,Count_table[[#This Row],[First]]&amp;": "&amp;_xlfn.TEXTJOIN(", ",TRUE,INDIRECT(Count_table[[#This Row],[Range]])),"")</f>
        <v/>
      </c>
      <c r="J6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3" spans="1:10" x14ac:dyDescent="0.25">
      <c r="A693" s="1" t="s">
        <v>130</v>
      </c>
      <c r="B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693" s="1" t="s">
        <v>451</v>
      </c>
      <c r="D693" s="1" t="str">
        <f>LEFT(Count_table[[#This Row],[Column1]],SEARCH("\",Count_table[[#This Row],[Column1]])-1)</f>
        <v>B-N Group Ltd.</v>
      </c>
      <c r="E693" s="1" t="str">
        <f>RIGHT(Count_table[[#This Row],[Column1]],LEN(Count_table[[#This Row],[Column1]])-SEARCH("\",Count_table[[#This Row],[Column1]]))</f>
        <v>BN2A MK. III</v>
      </c>
      <c r="F693" s="1" t="str">
        <f>INDEX(Sheet1!A:D,MATCH(Count_table[[#This Row],[Make]],Sheet1!D:D,0),1)</f>
        <v>B-N</v>
      </c>
      <c r="G693" s="1" t="str">
        <f ca="1">IF(OR(Count_table[[#This Row],[STC Number]]&lt;&gt;OFFSET(Count_table[[#This Row],[STC Number]],-1,0),Count_table[[#This Row],[Fixed Make]]&lt;&gt;OFFSET(Count_table[[#This Row],[Fixed Make]],-1,0)),Count_table[[#This Row],[Fixed Make]],"")</f>
        <v/>
      </c>
      <c r="H693" s="1" t="str">
        <f ca="1">IF(LEN(Count_table[[#This Row],[First]])=0,OFFSET(Count_table[[#This Row],[Range]],-1,0),"E"&amp;ROW(Count_table[[#This Row],[First]])&amp;":E"&amp;COUNTIFS(Count_table[[#All],[STC Number]],Count_table[[#This Row],[STC Number]],Count_table[[#All],[Fixed Make]],Count_table[[#This Row],[First]])+ROW(Count_table[[#This Row],[First]])-1)</f>
        <v>E691:E693</v>
      </c>
      <c r="I693" s="1" t="str">
        <f ca="1">IF(LEN(Count_table[[#This Row],[First]])&lt;&gt;0,Count_table[[#This Row],[First]]&amp;": "&amp;_xlfn.TEXTJOIN(", ",TRUE,INDIRECT(Count_table[[#This Row],[Range]])),"")</f>
        <v/>
      </c>
      <c r="J6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4" spans="1:10" x14ac:dyDescent="0.25">
      <c r="A694" s="1" t="s">
        <v>130</v>
      </c>
      <c r="B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Corporation\19A</v>
      </c>
      <c r="C694" s="1" t="s">
        <v>452</v>
      </c>
      <c r="D694" s="1" t="str">
        <f>LEFT(Count_table[[#This Row],[Column1]],SEARCH("\",Count_table[[#This Row],[Column1]])-1)</f>
        <v>Beechcraft Corporation</v>
      </c>
      <c r="E694" s="1" t="str">
        <f>RIGHT(Count_table[[#This Row],[Column1]],LEN(Count_table[[#This Row],[Column1]])-SEARCH("\",Count_table[[#This Row],[Column1]]))</f>
        <v>19A</v>
      </c>
      <c r="F694" s="1" t="str">
        <f>INDEX(Sheet1!A:D,MATCH(Count_table[[#This Row],[Make]],Sheet1!D:D,0),1)</f>
        <v>Beechcraft</v>
      </c>
      <c r="G694" s="1" t="str">
        <f ca="1">IF(OR(Count_table[[#This Row],[STC Number]]&lt;&gt;OFFSET(Count_table[[#This Row],[STC Number]],-1,0),Count_table[[#This Row],[Fixed Make]]&lt;&gt;OFFSET(Count_table[[#This Row],[Fixed Make]],-1,0)),Count_table[[#This Row],[Fixed Make]],"")</f>
        <v>Beechcraft</v>
      </c>
      <c r="H694" s="1" t="str">
        <f ca="1">IF(LEN(Count_table[[#This Row],[First]])=0,OFFSET(Count_table[[#This Row],[Range]],-1,0),"E"&amp;ROW(Count_table[[#This Row],[First]])&amp;":E"&amp;COUNTIFS(Count_table[[#All],[STC Number]],Count_table[[#This Row],[STC Number]],Count_table[[#All],[Fixed Make]],Count_table[[#This Row],[First]])+ROW(Count_table[[#This Row],[First]])-1)</f>
        <v>E694:E798</v>
      </c>
      <c r="I694" s="1" t="str">
        <f ca="1">IF(LEN(Count_table[[#This Row],[First]])&lt;&gt;0,Count_table[[#This Row],[First]]&amp;": "&amp;_xlfn.TEXTJOIN(", ",TRUE,INDIRECT(Count_table[[#This Row],[Range]])),"")</f>
        <v>Beechcraft: 19A, 23, 35-33, 35-A33, 35-B33, 35-C33, 35-C33A, 35, 35R, 36, 45 (Military YT-34), 50, 56TC, 58, 58A, 58P, 58PA, 58TC, 58TCA, 60, 65-80, 65-88, 65-A80-8800, 65-A80, 65-B80, 65, 70, 76, 77, 95-55, 95-A55, 95-B55, 95-B55A, 95-B55B, 95-C55, 95-C55A, 95, A23-19, A23-24, A23, A23A, A24, A24R, A35, A36, A36TC, A45 (Military T-34A, B-45), A56TC, A60, A65-8200, A65, B19, B23, B24R, B35, B36TC, B50, B60, B95, B95A, C23, C24R, C35, C50, D35, D45 (Military T-34B), D50, D50A, D50B, D50C, D50E-5990, D50E, D55, D55A, D95A, E33, E33A, E33C, E35, E50, E55, E55A, E95, F33, F33A, F33C, F35, F50, G17S, G33, G35, G50, H35, H50, J35, J50, K35, M19A, M35, N35, P35, S35, V35, V35A, V35B</v>
      </c>
      <c r="J6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5" spans="1:10" x14ac:dyDescent="0.25">
      <c r="A695" s="1" t="s">
        <v>130</v>
      </c>
      <c r="B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Corporation\23</v>
      </c>
      <c r="C695" s="1" t="s">
        <v>453</v>
      </c>
      <c r="D695" s="1" t="str">
        <f>LEFT(Count_table[[#This Row],[Column1]],SEARCH("\",Count_table[[#This Row],[Column1]])-1)</f>
        <v>Beechcraft Corporation</v>
      </c>
      <c r="E695" s="1" t="str">
        <f>RIGHT(Count_table[[#This Row],[Column1]],LEN(Count_table[[#This Row],[Column1]])-SEARCH("\",Count_table[[#This Row],[Column1]]))</f>
        <v>23</v>
      </c>
      <c r="F695" s="1" t="str">
        <f>INDEX(Sheet1!A:D,MATCH(Count_table[[#This Row],[Make]],Sheet1!D:D,0),1)</f>
        <v>Beechcraft</v>
      </c>
      <c r="G695" s="1" t="str">
        <f ca="1">IF(OR(Count_table[[#This Row],[STC Number]]&lt;&gt;OFFSET(Count_table[[#This Row],[STC Number]],-1,0),Count_table[[#This Row],[Fixed Make]]&lt;&gt;OFFSET(Count_table[[#This Row],[Fixed Make]],-1,0)),Count_table[[#This Row],[Fixed Make]],"")</f>
        <v/>
      </c>
      <c r="H695" s="1" t="str">
        <f ca="1">IF(LEN(Count_table[[#This Row],[First]])=0,OFFSET(Count_table[[#This Row],[Range]],-1,0),"E"&amp;ROW(Count_table[[#This Row],[First]])&amp;":E"&amp;COUNTIFS(Count_table[[#All],[STC Number]],Count_table[[#This Row],[STC Number]],Count_table[[#All],[Fixed Make]],Count_table[[#This Row],[First]])+ROW(Count_table[[#This Row],[First]])-1)</f>
        <v>E694:E798</v>
      </c>
      <c r="I695" s="1" t="str">
        <f ca="1">IF(LEN(Count_table[[#This Row],[First]])&lt;&gt;0,Count_table[[#This Row],[First]]&amp;": "&amp;_xlfn.TEXTJOIN(", ",TRUE,INDIRECT(Count_table[[#This Row],[Range]])),"")</f>
        <v/>
      </c>
      <c r="J6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6" spans="1:10" x14ac:dyDescent="0.25">
      <c r="A696" s="1" t="s">
        <v>130</v>
      </c>
      <c r="B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Corporation\35-33</v>
      </c>
      <c r="C696" s="1" t="s">
        <v>454</v>
      </c>
      <c r="D696" s="1" t="str">
        <f>LEFT(Count_table[[#This Row],[Column1]],SEARCH("\",Count_table[[#This Row],[Column1]])-1)</f>
        <v>Beechcraft Corporation</v>
      </c>
      <c r="E696" s="1" t="str">
        <f>RIGHT(Count_table[[#This Row],[Column1]],LEN(Count_table[[#This Row],[Column1]])-SEARCH("\",Count_table[[#This Row],[Column1]]))</f>
        <v>35-33</v>
      </c>
      <c r="F696" s="1" t="str">
        <f>INDEX(Sheet1!A:D,MATCH(Count_table[[#This Row],[Make]],Sheet1!D:D,0),1)</f>
        <v>Beechcraft</v>
      </c>
      <c r="G696" s="1" t="str">
        <f ca="1">IF(OR(Count_table[[#This Row],[STC Number]]&lt;&gt;OFFSET(Count_table[[#This Row],[STC Number]],-1,0),Count_table[[#This Row],[Fixed Make]]&lt;&gt;OFFSET(Count_table[[#This Row],[Fixed Make]],-1,0)),Count_table[[#This Row],[Fixed Make]],"")</f>
        <v/>
      </c>
      <c r="H696" s="1" t="str">
        <f ca="1">IF(LEN(Count_table[[#This Row],[First]])=0,OFFSET(Count_table[[#This Row],[Range]],-1,0),"E"&amp;ROW(Count_table[[#This Row],[First]])&amp;":E"&amp;COUNTIFS(Count_table[[#All],[STC Number]],Count_table[[#This Row],[STC Number]],Count_table[[#All],[Fixed Make]],Count_table[[#This Row],[First]])+ROW(Count_table[[#This Row],[First]])-1)</f>
        <v>E694:E798</v>
      </c>
      <c r="I696" s="1" t="str">
        <f ca="1">IF(LEN(Count_table[[#This Row],[First]])&lt;&gt;0,Count_table[[#This Row],[First]]&amp;": "&amp;_xlfn.TEXTJOIN(", ",TRUE,INDIRECT(Count_table[[#This Row],[Range]])),"")</f>
        <v/>
      </c>
      <c r="J6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7" spans="1:10" x14ac:dyDescent="0.25">
      <c r="A697" s="1" t="s">
        <v>130</v>
      </c>
      <c r="B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Corporation\35-A33</v>
      </c>
      <c r="C697" s="1" t="s">
        <v>455</v>
      </c>
      <c r="D697" s="1" t="str">
        <f>LEFT(Count_table[[#This Row],[Column1]],SEARCH("\",Count_table[[#This Row],[Column1]])-1)</f>
        <v>Beechcraft Corporation</v>
      </c>
      <c r="E697" s="1" t="str">
        <f>RIGHT(Count_table[[#This Row],[Column1]],LEN(Count_table[[#This Row],[Column1]])-SEARCH("\",Count_table[[#This Row],[Column1]]))</f>
        <v>35-A33</v>
      </c>
      <c r="F697" s="1" t="str">
        <f>INDEX(Sheet1!A:D,MATCH(Count_table[[#This Row],[Make]],Sheet1!D:D,0),1)</f>
        <v>Beechcraft</v>
      </c>
      <c r="G697" s="1" t="str">
        <f ca="1">IF(OR(Count_table[[#This Row],[STC Number]]&lt;&gt;OFFSET(Count_table[[#This Row],[STC Number]],-1,0),Count_table[[#This Row],[Fixed Make]]&lt;&gt;OFFSET(Count_table[[#This Row],[Fixed Make]],-1,0)),Count_table[[#This Row],[Fixed Make]],"")</f>
        <v/>
      </c>
      <c r="H697" s="1" t="str">
        <f ca="1">IF(LEN(Count_table[[#This Row],[First]])=0,OFFSET(Count_table[[#This Row],[Range]],-1,0),"E"&amp;ROW(Count_table[[#This Row],[First]])&amp;":E"&amp;COUNTIFS(Count_table[[#All],[STC Number]],Count_table[[#This Row],[STC Number]],Count_table[[#All],[Fixed Make]],Count_table[[#This Row],[First]])+ROW(Count_table[[#This Row],[First]])-1)</f>
        <v>E694:E798</v>
      </c>
      <c r="I697" s="1" t="str">
        <f ca="1">IF(LEN(Count_table[[#This Row],[First]])&lt;&gt;0,Count_table[[#This Row],[First]]&amp;": "&amp;_xlfn.TEXTJOIN(", ",TRUE,INDIRECT(Count_table[[#This Row],[Range]])),"")</f>
        <v/>
      </c>
      <c r="J6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8" spans="1:10" x14ac:dyDescent="0.25">
      <c r="A698" s="1" t="s">
        <v>130</v>
      </c>
      <c r="B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Corporation\35-B33</v>
      </c>
      <c r="C698" s="1" t="s">
        <v>456</v>
      </c>
      <c r="D698" s="1" t="str">
        <f>LEFT(Count_table[[#This Row],[Column1]],SEARCH("\",Count_table[[#This Row],[Column1]])-1)</f>
        <v>Beechcraft Corporation</v>
      </c>
      <c r="E698" s="1" t="str">
        <f>RIGHT(Count_table[[#This Row],[Column1]],LEN(Count_table[[#This Row],[Column1]])-SEARCH("\",Count_table[[#This Row],[Column1]]))</f>
        <v>35-B33</v>
      </c>
      <c r="F698" s="1" t="str">
        <f>INDEX(Sheet1!A:D,MATCH(Count_table[[#This Row],[Make]],Sheet1!D:D,0),1)</f>
        <v>Beechcraft</v>
      </c>
      <c r="G698" s="1" t="str">
        <f ca="1">IF(OR(Count_table[[#This Row],[STC Number]]&lt;&gt;OFFSET(Count_table[[#This Row],[STC Number]],-1,0),Count_table[[#This Row],[Fixed Make]]&lt;&gt;OFFSET(Count_table[[#This Row],[Fixed Make]],-1,0)),Count_table[[#This Row],[Fixed Make]],"")</f>
        <v/>
      </c>
      <c r="H698" s="1" t="str">
        <f ca="1">IF(LEN(Count_table[[#This Row],[First]])=0,OFFSET(Count_table[[#This Row],[Range]],-1,0),"E"&amp;ROW(Count_table[[#This Row],[First]])&amp;":E"&amp;COUNTIFS(Count_table[[#All],[STC Number]],Count_table[[#This Row],[STC Number]],Count_table[[#All],[Fixed Make]],Count_table[[#This Row],[First]])+ROW(Count_table[[#This Row],[First]])-1)</f>
        <v>E694:E798</v>
      </c>
      <c r="I698" s="1" t="str">
        <f ca="1">IF(LEN(Count_table[[#This Row],[First]])&lt;&gt;0,Count_table[[#This Row],[First]]&amp;": "&amp;_xlfn.TEXTJOIN(", ",TRUE,INDIRECT(Count_table[[#This Row],[Range]])),"")</f>
        <v/>
      </c>
      <c r="J6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699" spans="1:10" x14ac:dyDescent="0.25">
      <c r="A699" s="1" t="s">
        <v>130</v>
      </c>
      <c r="B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v>
      </c>
      <c r="C699" s="1" t="s">
        <v>457</v>
      </c>
      <c r="D699" s="1" t="str">
        <f>LEFT(Count_table[[#This Row],[Column1]],SEARCH("\",Count_table[[#This Row],[Column1]])-1)</f>
        <v>Beechcraft Corporation</v>
      </c>
      <c r="E699" s="1" t="str">
        <f>RIGHT(Count_table[[#This Row],[Column1]],LEN(Count_table[[#This Row],[Column1]])-SEARCH("\",Count_table[[#This Row],[Column1]]))</f>
        <v>35-C33</v>
      </c>
      <c r="F699" s="1" t="str">
        <f>INDEX(Sheet1!A:D,MATCH(Count_table[[#This Row],[Make]],Sheet1!D:D,0),1)</f>
        <v>Beechcraft</v>
      </c>
      <c r="G699" s="1" t="str">
        <f ca="1">IF(OR(Count_table[[#This Row],[STC Number]]&lt;&gt;OFFSET(Count_table[[#This Row],[STC Number]],-1,0),Count_table[[#This Row],[Fixed Make]]&lt;&gt;OFFSET(Count_table[[#This Row],[Fixed Make]],-1,0)),Count_table[[#This Row],[Fixed Make]],"")</f>
        <v/>
      </c>
      <c r="H699" s="1" t="str">
        <f ca="1">IF(LEN(Count_table[[#This Row],[First]])=0,OFFSET(Count_table[[#This Row],[Range]],-1,0),"E"&amp;ROW(Count_table[[#This Row],[First]])&amp;":E"&amp;COUNTIFS(Count_table[[#All],[STC Number]],Count_table[[#This Row],[STC Number]],Count_table[[#All],[Fixed Make]],Count_table[[#This Row],[First]])+ROW(Count_table[[#This Row],[First]])-1)</f>
        <v>E694:E798</v>
      </c>
      <c r="I699" s="1" t="str">
        <f ca="1">IF(LEN(Count_table[[#This Row],[First]])&lt;&gt;0,Count_table[[#This Row],[First]]&amp;": "&amp;_xlfn.TEXTJOIN(", ",TRUE,INDIRECT(Count_table[[#This Row],[Range]])),"")</f>
        <v/>
      </c>
      <c r="J6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0" spans="1:10" x14ac:dyDescent="0.25">
      <c r="A700" s="1" t="s">
        <v>130</v>
      </c>
      <c r="B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Corporation\35-C33A</v>
      </c>
      <c r="C700" s="1" t="s">
        <v>458</v>
      </c>
      <c r="D700" s="1" t="str">
        <f>LEFT(Count_table[[#This Row],[Column1]],SEARCH("\",Count_table[[#This Row],[Column1]])-1)</f>
        <v>Beechcraft Corporation</v>
      </c>
      <c r="E700" s="1" t="str">
        <f>RIGHT(Count_table[[#This Row],[Column1]],LEN(Count_table[[#This Row],[Column1]])-SEARCH("\",Count_table[[#This Row],[Column1]]))</f>
        <v>35-C33A</v>
      </c>
      <c r="F700" s="1" t="str">
        <f>INDEX(Sheet1!A:D,MATCH(Count_table[[#This Row],[Make]],Sheet1!D:D,0),1)</f>
        <v>Beechcraft</v>
      </c>
      <c r="G700" s="1" t="str">
        <f ca="1">IF(OR(Count_table[[#This Row],[STC Number]]&lt;&gt;OFFSET(Count_table[[#This Row],[STC Number]],-1,0),Count_table[[#This Row],[Fixed Make]]&lt;&gt;OFFSET(Count_table[[#This Row],[Fixed Make]],-1,0)),Count_table[[#This Row],[Fixed Make]],"")</f>
        <v/>
      </c>
      <c r="H700" s="1" t="str">
        <f ca="1">IF(LEN(Count_table[[#This Row],[First]])=0,OFFSET(Count_table[[#This Row],[Range]],-1,0),"E"&amp;ROW(Count_table[[#This Row],[First]])&amp;":E"&amp;COUNTIFS(Count_table[[#All],[STC Number]],Count_table[[#This Row],[STC Number]],Count_table[[#All],[Fixed Make]],Count_table[[#This Row],[First]])+ROW(Count_table[[#This Row],[First]])-1)</f>
        <v>E694:E798</v>
      </c>
      <c r="I700" s="1" t="str">
        <f ca="1">IF(LEN(Count_table[[#This Row],[First]])&lt;&gt;0,Count_table[[#This Row],[First]]&amp;": "&amp;_xlfn.TEXTJOIN(", ",TRUE,INDIRECT(Count_table[[#This Row],[Range]])),"")</f>
        <v/>
      </c>
      <c r="J7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1" spans="1:10" x14ac:dyDescent="0.25">
      <c r="A701" s="1" t="s">
        <v>130</v>
      </c>
      <c r="B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v>
      </c>
      <c r="C701" s="1" t="s">
        <v>459</v>
      </c>
      <c r="D701" s="1" t="str">
        <f>LEFT(Count_table[[#This Row],[Column1]],SEARCH("\",Count_table[[#This Row],[Column1]])-1)</f>
        <v>Beechcraft Corporation</v>
      </c>
      <c r="E701" s="1" t="str">
        <f>RIGHT(Count_table[[#This Row],[Column1]],LEN(Count_table[[#This Row],[Column1]])-SEARCH("\",Count_table[[#This Row],[Column1]]))</f>
        <v>35</v>
      </c>
      <c r="F701" s="1" t="str">
        <f>INDEX(Sheet1!A:D,MATCH(Count_table[[#This Row],[Make]],Sheet1!D:D,0),1)</f>
        <v>Beechcraft</v>
      </c>
      <c r="G701" s="1" t="str">
        <f ca="1">IF(OR(Count_table[[#This Row],[STC Number]]&lt;&gt;OFFSET(Count_table[[#This Row],[STC Number]],-1,0),Count_table[[#This Row],[Fixed Make]]&lt;&gt;OFFSET(Count_table[[#This Row],[Fixed Make]],-1,0)),Count_table[[#This Row],[Fixed Make]],"")</f>
        <v/>
      </c>
      <c r="H701" s="1" t="str">
        <f ca="1">IF(LEN(Count_table[[#This Row],[First]])=0,OFFSET(Count_table[[#This Row],[Range]],-1,0),"E"&amp;ROW(Count_table[[#This Row],[First]])&amp;":E"&amp;COUNTIFS(Count_table[[#All],[STC Number]],Count_table[[#This Row],[STC Number]],Count_table[[#All],[Fixed Make]],Count_table[[#This Row],[First]])+ROW(Count_table[[#This Row],[First]])-1)</f>
        <v>E694:E798</v>
      </c>
      <c r="I701" s="1" t="str">
        <f ca="1">IF(LEN(Count_table[[#This Row],[First]])&lt;&gt;0,Count_table[[#This Row],[First]]&amp;": "&amp;_xlfn.TEXTJOIN(", ",TRUE,INDIRECT(Count_table[[#This Row],[Range]])),"")</f>
        <v/>
      </c>
      <c r="J7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2" spans="1:10" x14ac:dyDescent="0.25">
      <c r="A702" s="1" t="s">
        <v>130</v>
      </c>
      <c r="B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Corporation\35R</v>
      </c>
      <c r="C702" s="1" t="s">
        <v>460</v>
      </c>
      <c r="D702" s="1" t="str">
        <f>LEFT(Count_table[[#This Row],[Column1]],SEARCH("\",Count_table[[#This Row],[Column1]])-1)</f>
        <v>Beechcraft Corporation</v>
      </c>
      <c r="E702" s="1" t="str">
        <f>RIGHT(Count_table[[#This Row],[Column1]],LEN(Count_table[[#This Row],[Column1]])-SEARCH("\",Count_table[[#This Row],[Column1]]))</f>
        <v>35R</v>
      </c>
      <c r="F702" s="1" t="str">
        <f>INDEX(Sheet1!A:D,MATCH(Count_table[[#This Row],[Make]],Sheet1!D:D,0),1)</f>
        <v>Beechcraft</v>
      </c>
      <c r="G702" s="1" t="str">
        <f ca="1">IF(OR(Count_table[[#This Row],[STC Number]]&lt;&gt;OFFSET(Count_table[[#This Row],[STC Number]],-1,0),Count_table[[#This Row],[Fixed Make]]&lt;&gt;OFFSET(Count_table[[#This Row],[Fixed Make]],-1,0)),Count_table[[#This Row],[Fixed Make]],"")</f>
        <v/>
      </c>
      <c r="H702" s="1" t="str">
        <f ca="1">IF(LEN(Count_table[[#This Row],[First]])=0,OFFSET(Count_table[[#This Row],[Range]],-1,0),"E"&amp;ROW(Count_table[[#This Row],[First]])&amp;":E"&amp;COUNTIFS(Count_table[[#All],[STC Number]],Count_table[[#This Row],[STC Number]],Count_table[[#All],[Fixed Make]],Count_table[[#This Row],[First]])+ROW(Count_table[[#This Row],[First]])-1)</f>
        <v>E694:E798</v>
      </c>
      <c r="I702" s="1" t="str">
        <f ca="1">IF(LEN(Count_table[[#This Row],[First]])&lt;&gt;0,Count_table[[#This Row],[First]]&amp;": "&amp;_xlfn.TEXTJOIN(", ",TRUE,INDIRECT(Count_table[[#This Row],[Range]])),"")</f>
        <v/>
      </c>
      <c r="J7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3" spans="1:10" x14ac:dyDescent="0.25">
      <c r="A703" s="1" t="s">
        <v>130</v>
      </c>
      <c r="B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Corporation\36</v>
      </c>
      <c r="C703" s="1" t="s">
        <v>461</v>
      </c>
      <c r="D703" s="1" t="str">
        <f>LEFT(Count_table[[#This Row],[Column1]],SEARCH("\",Count_table[[#This Row],[Column1]])-1)</f>
        <v>Beechcraft Corporation</v>
      </c>
      <c r="E703" s="1" t="str">
        <f>RIGHT(Count_table[[#This Row],[Column1]],LEN(Count_table[[#This Row],[Column1]])-SEARCH("\",Count_table[[#This Row],[Column1]]))</f>
        <v>36</v>
      </c>
      <c r="F703" s="1" t="str">
        <f>INDEX(Sheet1!A:D,MATCH(Count_table[[#This Row],[Make]],Sheet1!D:D,0),1)</f>
        <v>Beechcraft</v>
      </c>
      <c r="G703" s="1" t="str">
        <f ca="1">IF(OR(Count_table[[#This Row],[STC Number]]&lt;&gt;OFFSET(Count_table[[#This Row],[STC Number]],-1,0),Count_table[[#This Row],[Fixed Make]]&lt;&gt;OFFSET(Count_table[[#This Row],[Fixed Make]],-1,0)),Count_table[[#This Row],[Fixed Make]],"")</f>
        <v/>
      </c>
      <c r="H703" s="1" t="str">
        <f ca="1">IF(LEN(Count_table[[#This Row],[First]])=0,OFFSET(Count_table[[#This Row],[Range]],-1,0),"E"&amp;ROW(Count_table[[#This Row],[First]])&amp;":E"&amp;COUNTIFS(Count_table[[#All],[STC Number]],Count_table[[#This Row],[STC Number]],Count_table[[#All],[Fixed Make]],Count_table[[#This Row],[First]])+ROW(Count_table[[#This Row],[First]])-1)</f>
        <v>E694:E798</v>
      </c>
      <c r="I703" s="1" t="str">
        <f ca="1">IF(LEN(Count_table[[#This Row],[First]])&lt;&gt;0,Count_table[[#This Row],[First]]&amp;": "&amp;_xlfn.TEXTJOIN(", ",TRUE,INDIRECT(Count_table[[#This Row],[Range]])),"")</f>
        <v/>
      </c>
      <c r="J7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4" spans="1:10" x14ac:dyDescent="0.25">
      <c r="A704" s="1" t="s">
        <v>130</v>
      </c>
      <c r="B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704" s="1" t="s">
        <v>462</v>
      </c>
      <c r="D704" s="1" t="str">
        <f>LEFT(Count_table[[#This Row],[Column1]],SEARCH("\",Count_table[[#This Row],[Column1]])-1)</f>
        <v>Beechcraft Corporation</v>
      </c>
      <c r="E704" s="1" t="str">
        <f>RIGHT(Count_table[[#This Row],[Column1]],LEN(Count_table[[#This Row],[Column1]])-SEARCH("\",Count_table[[#This Row],[Column1]]))</f>
        <v>45 (Military YT-34)</v>
      </c>
      <c r="F704" s="1" t="str">
        <f>INDEX(Sheet1!A:D,MATCH(Count_table[[#This Row],[Make]],Sheet1!D:D,0),1)</f>
        <v>Beechcraft</v>
      </c>
      <c r="G704" s="1" t="str">
        <f ca="1">IF(OR(Count_table[[#This Row],[STC Number]]&lt;&gt;OFFSET(Count_table[[#This Row],[STC Number]],-1,0),Count_table[[#This Row],[Fixed Make]]&lt;&gt;OFFSET(Count_table[[#This Row],[Fixed Make]],-1,0)),Count_table[[#This Row],[Fixed Make]],"")</f>
        <v/>
      </c>
      <c r="H704" s="1" t="str">
        <f ca="1">IF(LEN(Count_table[[#This Row],[First]])=0,OFFSET(Count_table[[#This Row],[Range]],-1,0),"E"&amp;ROW(Count_table[[#This Row],[First]])&amp;":E"&amp;COUNTIFS(Count_table[[#All],[STC Number]],Count_table[[#This Row],[STC Number]],Count_table[[#All],[Fixed Make]],Count_table[[#This Row],[First]])+ROW(Count_table[[#This Row],[First]])-1)</f>
        <v>E694:E798</v>
      </c>
      <c r="I704" s="1" t="str">
        <f ca="1">IF(LEN(Count_table[[#This Row],[First]])&lt;&gt;0,Count_table[[#This Row],[First]]&amp;": "&amp;_xlfn.TEXTJOIN(", ",TRUE,INDIRECT(Count_table[[#This Row],[Range]])),"")</f>
        <v/>
      </c>
      <c r="J7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5" spans="1:10" x14ac:dyDescent="0.25">
      <c r="A705" s="1" t="s">
        <v>130</v>
      </c>
      <c r="B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705" s="1" t="s">
        <v>463</v>
      </c>
      <c r="D705" s="1" t="str">
        <f>LEFT(Count_table[[#This Row],[Column1]],SEARCH("\",Count_table[[#This Row],[Column1]])-1)</f>
        <v>Beechcraft Corporation</v>
      </c>
      <c r="E705" s="1" t="str">
        <f>RIGHT(Count_table[[#This Row],[Column1]],LEN(Count_table[[#This Row],[Column1]])-SEARCH("\",Count_table[[#This Row],[Column1]]))</f>
        <v>50</v>
      </c>
      <c r="F705" s="1" t="str">
        <f>INDEX(Sheet1!A:D,MATCH(Count_table[[#This Row],[Make]],Sheet1!D:D,0),1)</f>
        <v>Beechcraft</v>
      </c>
      <c r="G705" s="1" t="str">
        <f ca="1">IF(OR(Count_table[[#This Row],[STC Number]]&lt;&gt;OFFSET(Count_table[[#This Row],[STC Number]],-1,0),Count_table[[#This Row],[Fixed Make]]&lt;&gt;OFFSET(Count_table[[#This Row],[Fixed Make]],-1,0)),Count_table[[#This Row],[Fixed Make]],"")</f>
        <v/>
      </c>
      <c r="H705" s="1" t="str">
        <f ca="1">IF(LEN(Count_table[[#This Row],[First]])=0,OFFSET(Count_table[[#This Row],[Range]],-1,0),"E"&amp;ROW(Count_table[[#This Row],[First]])&amp;":E"&amp;COUNTIFS(Count_table[[#All],[STC Number]],Count_table[[#This Row],[STC Number]],Count_table[[#All],[Fixed Make]],Count_table[[#This Row],[First]])+ROW(Count_table[[#This Row],[First]])-1)</f>
        <v>E694:E798</v>
      </c>
      <c r="I705" s="1" t="str">
        <f ca="1">IF(LEN(Count_table[[#This Row],[First]])&lt;&gt;0,Count_table[[#This Row],[First]]&amp;": "&amp;_xlfn.TEXTJOIN(", ",TRUE,INDIRECT(Count_table[[#This Row],[Range]])),"")</f>
        <v/>
      </c>
      <c r="J7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6" spans="1:10" x14ac:dyDescent="0.25">
      <c r="A706" s="1" t="s">
        <v>130</v>
      </c>
      <c r="B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Corporation\56TC</v>
      </c>
      <c r="C706" s="1" t="s">
        <v>464</v>
      </c>
      <c r="D706" s="1" t="str">
        <f>LEFT(Count_table[[#This Row],[Column1]],SEARCH("\",Count_table[[#This Row],[Column1]])-1)</f>
        <v>Beechcraft Corporation</v>
      </c>
      <c r="E706" s="1" t="str">
        <f>RIGHT(Count_table[[#This Row],[Column1]],LEN(Count_table[[#This Row],[Column1]])-SEARCH("\",Count_table[[#This Row],[Column1]]))</f>
        <v>56TC</v>
      </c>
      <c r="F706" s="1" t="str">
        <f>INDEX(Sheet1!A:D,MATCH(Count_table[[#This Row],[Make]],Sheet1!D:D,0),1)</f>
        <v>Beechcraft</v>
      </c>
      <c r="G706" s="1" t="str">
        <f ca="1">IF(OR(Count_table[[#This Row],[STC Number]]&lt;&gt;OFFSET(Count_table[[#This Row],[STC Number]],-1,0),Count_table[[#This Row],[Fixed Make]]&lt;&gt;OFFSET(Count_table[[#This Row],[Fixed Make]],-1,0)),Count_table[[#This Row],[Fixed Make]],"")</f>
        <v/>
      </c>
      <c r="H706" s="1" t="str">
        <f ca="1">IF(LEN(Count_table[[#This Row],[First]])=0,OFFSET(Count_table[[#This Row],[Range]],-1,0),"E"&amp;ROW(Count_table[[#This Row],[First]])&amp;":E"&amp;COUNTIFS(Count_table[[#All],[STC Number]],Count_table[[#This Row],[STC Number]],Count_table[[#All],[Fixed Make]],Count_table[[#This Row],[First]])+ROW(Count_table[[#This Row],[First]])-1)</f>
        <v>E694:E798</v>
      </c>
      <c r="I706" s="1" t="str">
        <f ca="1">IF(LEN(Count_table[[#This Row],[First]])&lt;&gt;0,Count_table[[#This Row],[First]]&amp;": "&amp;_xlfn.TEXTJOIN(", ",TRUE,INDIRECT(Count_table[[#This Row],[Range]])),"")</f>
        <v/>
      </c>
      <c r="J7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7" spans="1:10" x14ac:dyDescent="0.25">
      <c r="A707" s="1" t="s">
        <v>130</v>
      </c>
      <c r="B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v>
      </c>
      <c r="C707" s="1" t="s">
        <v>465</v>
      </c>
      <c r="D707" s="1" t="str">
        <f>LEFT(Count_table[[#This Row],[Column1]],SEARCH("\",Count_table[[#This Row],[Column1]])-1)</f>
        <v>Beechcraft Corporation</v>
      </c>
      <c r="E707" s="1" t="str">
        <f>RIGHT(Count_table[[#This Row],[Column1]],LEN(Count_table[[#This Row],[Column1]])-SEARCH("\",Count_table[[#This Row],[Column1]]))</f>
        <v>58</v>
      </c>
      <c r="F707" s="1" t="str">
        <f>INDEX(Sheet1!A:D,MATCH(Count_table[[#This Row],[Make]],Sheet1!D:D,0),1)</f>
        <v>Beechcraft</v>
      </c>
      <c r="G707" s="1" t="str">
        <f ca="1">IF(OR(Count_table[[#This Row],[STC Number]]&lt;&gt;OFFSET(Count_table[[#This Row],[STC Number]],-1,0),Count_table[[#This Row],[Fixed Make]]&lt;&gt;OFFSET(Count_table[[#This Row],[Fixed Make]],-1,0)),Count_table[[#This Row],[Fixed Make]],"")</f>
        <v/>
      </c>
      <c r="H707" s="1" t="str">
        <f ca="1">IF(LEN(Count_table[[#This Row],[First]])=0,OFFSET(Count_table[[#This Row],[Range]],-1,0),"E"&amp;ROW(Count_table[[#This Row],[First]])&amp;":E"&amp;COUNTIFS(Count_table[[#All],[STC Number]],Count_table[[#This Row],[STC Number]],Count_table[[#All],[Fixed Make]],Count_table[[#This Row],[First]])+ROW(Count_table[[#This Row],[First]])-1)</f>
        <v>E694:E798</v>
      </c>
      <c r="I707" s="1" t="str">
        <f ca="1">IF(LEN(Count_table[[#This Row],[First]])&lt;&gt;0,Count_table[[#This Row],[First]]&amp;": "&amp;_xlfn.TEXTJOIN(", ",TRUE,INDIRECT(Count_table[[#This Row],[Range]])),"")</f>
        <v/>
      </c>
      <c r="J7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8" spans="1:10" x14ac:dyDescent="0.25">
      <c r="A708" s="1" t="s">
        <v>130</v>
      </c>
      <c r="B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Corporation\58A</v>
      </c>
      <c r="C708" s="1" t="s">
        <v>466</v>
      </c>
      <c r="D708" s="1" t="str">
        <f>LEFT(Count_table[[#This Row],[Column1]],SEARCH("\",Count_table[[#This Row],[Column1]])-1)</f>
        <v>Beechcraft Corporation</v>
      </c>
      <c r="E708" s="1" t="str">
        <f>RIGHT(Count_table[[#This Row],[Column1]],LEN(Count_table[[#This Row],[Column1]])-SEARCH("\",Count_table[[#This Row],[Column1]]))</f>
        <v>58A</v>
      </c>
      <c r="F708" s="1" t="str">
        <f>INDEX(Sheet1!A:D,MATCH(Count_table[[#This Row],[Make]],Sheet1!D:D,0),1)</f>
        <v>Beechcraft</v>
      </c>
      <c r="G708" s="1" t="str">
        <f ca="1">IF(OR(Count_table[[#This Row],[STC Number]]&lt;&gt;OFFSET(Count_table[[#This Row],[STC Number]],-1,0),Count_table[[#This Row],[Fixed Make]]&lt;&gt;OFFSET(Count_table[[#This Row],[Fixed Make]],-1,0)),Count_table[[#This Row],[Fixed Make]],"")</f>
        <v/>
      </c>
      <c r="H708" s="1" t="str">
        <f ca="1">IF(LEN(Count_table[[#This Row],[First]])=0,OFFSET(Count_table[[#This Row],[Range]],-1,0),"E"&amp;ROW(Count_table[[#This Row],[First]])&amp;":E"&amp;COUNTIFS(Count_table[[#All],[STC Number]],Count_table[[#This Row],[STC Number]],Count_table[[#All],[Fixed Make]],Count_table[[#This Row],[First]])+ROW(Count_table[[#This Row],[First]])-1)</f>
        <v>E694:E798</v>
      </c>
      <c r="I708" s="1" t="str">
        <f ca="1">IF(LEN(Count_table[[#This Row],[First]])&lt;&gt;0,Count_table[[#This Row],[First]]&amp;": "&amp;_xlfn.TEXTJOIN(", ",TRUE,INDIRECT(Count_table[[#This Row],[Range]])),"")</f>
        <v/>
      </c>
      <c r="J7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09" spans="1:10" x14ac:dyDescent="0.25">
      <c r="A709" s="1" t="s">
        <v>130</v>
      </c>
      <c r="B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709" s="1" t="s">
        <v>467</v>
      </c>
      <c r="D709" s="1" t="str">
        <f>LEFT(Count_table[[#This Row],[Column1]],SEARCH("\",Count_table[[#This Row],[Column1]])-1)</f>
        <v>Beechcraft Corporation</v>
      </c>
      <c r="E709" s="1" t="str">
        <f>RIGHT(Count_table[[#This Row],[Column1]],LEN(Count_table[[#This Row],[Column1]])-SEARCH("\",Count_table[[#This Row],[Column1]]))</f>
        <v>58P</v>
      </c>
      <c r="F709" s="1" t="str">
        <f>INDEX(Sheet1!A:D,MATCH(Count_table[[#This Row],[Make]],Sheet1!D:D,0),1)</f>
        <v>Beechcraft</v>
      </c>
      <c r="G709" s="1" t="str">
        <f ca="1">IF(OR(Count_table[[#This Row],[STC Number]]&lt;&gt;OFFSET(Count_table[[#This Row],[STC Number]],-1,0),Count_table[[#This Row],[Fixed Make]]&lt;&gt;OFFSET(Count_table[[#This Row],[Fixed Make]],-1,0)),Count_table[[#This Row],[Fixed Make]],"")</f>
        <v/>
      </c>
      <c r="H709" s="1" t="str">
        <f ca="1">IF(LEN(Count_table[[#This Row],[First]])=0,OFFSET(Count_table[[#This Row],[Range]],-1,0),"E"&amp;ROW(Count_table[[#This Row],[First]])&amp;":E"&amp;COUNTIFS(Count_table[[#All],[STC Number]],Count_table[[#This Row],[STC Number]],Count_table[[#All],[Fixed Make]],Count_table[[#This Row],[First]])+ROW(Count_table[[#This Row],[First]])-1)</f>
        <v>E694:E798</v>
      </c>
      <c r="I709" s="1" t="str">
        <f ca="1">IF(LEN(Count_table[[#This Row],[First]])&lt;&gt;0,Count_table[[#This Row],[First]]&amp;": "&amp;_xlfn.TEXTJOIN(", ",TRUE,INDIRECT(Count_table[[#This Row],[Range]])),"")</f>
        <v/>
      </c>
      <c r="J7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0" spans="1:10" x14ac:dyDescent="0.25">
      <c r="A710" s="1" t="s">
        <v>130</v>
      </c>
      <c r="B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710" s="1" t="s">
        <v>468</v>
      </c>
      <c r="D710" s="1" t="str">
        <f>LEFT(Count_table[[#This Row],[Column1]],SEARCH("\",Count_table[[#This Row],[Column1]])-1)</f>
        <v>Beechcraft Corporation</v>
      </c>
      <c r="E710" s="1" t="str">
        <f>RIGHT(Count_table[[#This Row],[Column1]],LEN(Count_table[[#This Row],[Column1]])-SEARCH("\",Count_table[[#This Row],[Column1]]))</f>
        <v>58PA</v>
      </c>
      <c r="F710" s="1" t="str">
        <f>INDEX(Sheet1!A:D,MATCH(Count_table[[#This Row],[Make]],Sheet1!D:D,0),1)</f>
        <v>Beechcraft</v>
      </c>
      <c r="G710" s="1" t="str">
        <f ca="1">IF(OR(Count_table[[#This Row],[STC Number]]&lt;&gt;OFFSET(Count_table[[#This Row],[STC Number]],-1,0),Count_table[[#This Row],[Fixed Make]]&lt;&gt;OFFSET(Count_table[[#This Row],[Fixed Make]],-1,0)),Count_table[[#This Row],[Fixed Make]],"")</f>
        <v/>
      </c>
      <c r="H710" s="1" t="str">
        <f ca="1">IF(LEN(Count_table[[#This Row],[First]])=0,OFFSET(Count_table[[#This Row],[Range]],-1,0),"E"&amp;ROW(Count_table[[#This Row],[First]])&amp;":E"&amp;COUNTIFS(Count_table[[#All],[STC Number]],Count_table[[#This Row],[STC Number]],Count_table[[#All],[Fixed Make]],Count_table[[#This Row],[First]])+ROW(Count_table[[#This Row],[First]])-1)</f>
        <v>E694:E798</v>
      </c>
      <c r="I710" s="1" t="str">
        <f ca="1">IF(LEN(Count_table[[#This Row],[First]])&lt;&gt;0,Count_table[[#This Row],[First]]&amp;": "&amp;_xlfn.TEXTJOIN(", ",TRUE,INDIRECT(Count_table[[#This Row],[Range]])),"")</f>
        <v/>
      </c>
      <c r="J7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1" spans="1:10" x14ac:dyDescent="0.25">
      <c r="A711" s="1" t="s">
        <v>130</v>
      </c>
      <c r="B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711" s="1" t="s">
        <v>469</v>
      </c>
      <c r="D711" s="1" t="str">
        <f>LEFT(Count_table[[#This Row],[Column1]],SEARCH("\",Count_table[[#This Row],[Column1]])-1)</f>
        <v>Beechcraft Corporation</v>
      </c>
      <c r="E711" s="1" t="str">
        <f>RIGHT(Count_table[[#This Row],[Column1]],LEN(Count_table[[#This Row],[Column1]])-SEARCH("\",Count_table[[#This Row],[Column1]]))</f>
        <v>58TC</v>
      </c>
      <c r="F711" s="1" t="str">
        <f>INDEX(Sheet1!A:D,MATCH(Count_table[[#This Row],[Make]],Sheet1!D:D,0),1)</f>
        <v>Beechcraft</v>
      </c>
      <c r="G711" s="1" t="str">
        <f ca="1">IF(OR(Count_table[[#This Row],[STC Number]]&lt;&gt;OFFSET(Count_table[[#This Row],[STC Number]],-1,0),Count_table[[#This Row],[Fixed Make]]&lt;&gt;OFFSET(Count_table[[#This Row],[Fixed Make]],-1,0)),Count_table[[#This Row],[Fixed Make]],"")</f>
        <v/>
      </c>
      <c r="H711" s="1" t="str">
        <f ca="1">IF(LEN(Count_table[[#This Row],[First]])=0,OFFSET(Count_table[[#This Row],[Range]],-1,0),"E"&amp;ROW(Count_table[[#This Row],[First]])&amp;":E"&amp;COUNTIFS(Count_table[[#All],[STC Number]],Count_table[[#This Row],[STC Number]],Count_table[[#All],[Fixed Make]],Count_table[[#This Row],[First]])+ROW(Count_table[[#This Row],[First]])-1)</f>
        <v>E694:E798</v>
      </c>
      <c r="I711" s="1" t="str">
        <f ca="1">IF(LEN(Count_table[[#This Row],[First]])&lt;&gt;0,Count_table[[#This Row],[First]]&amp;": "&amp;_xlfn.TEXTJOIN(", ",TRUE,INDIRECT(Count_table[[#This Row],[Range]])),"")</f>
        <v/>
      </c>
      <c r="J7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2" spans="1:10" x14ac:dyDescent="0.25">
      <c r="A712" s="1" t="s">
        <v>130</v>
      </c>
      <c r="B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712" s="1" t="s">
        <v>470</v>
      </c>
      <c r="D712" s="1" t="str">
        <f>LEFT(Count_table[[#This Row],[Column1]],SEARCH("\",Count_table[[#This Row],[Column1]])-1)</f>
        <v>Beechcraft Corporation</v>
      </c>
      <c r="E712" s="1" t="str">
        <f>RIGHT(Count_table[[#This Row],[Column1]],LEN(Count_table[[#This Row],[Column1]])-SEARCH("\",Count_table[[#This Row],[Column1]]))</f>
        <v>58TCA</v>
      </c>
      <c r="F712" s="1" t="str">
        <f>INDEX(Sheet1!A:D,MATCH(Count_table[[#This Row],[Make]],Sheet1!D:D,0),1)</f>
        <v>Beechcraft</v>
      </c>
      <c r="G712" s="1" t="str">
        <f ca="1">IF(OR(Count_table[[#This Row],[STC Number]]&lt;&gt;OFFSET(Count_table[[#This Row],[STC Number]],-1,0),Count_table[[#This Row],[Fixed Make]]&lt;&gt;OFFSET(Count_table[[#This Row],[Fixed Make]],-1,0)),Count_table[[#This Row],[Fixed Make]],"")</f>
        <v/>
      </c>
      <c r="H712" s="1" t="str">
        <f ca="1">IF(LEN(Count_table[[#This Row],[First]])=0,OFFSET(Count_table[[#This Row],[Range]],-1,0),"E"&amp;ROW(Count_table[[#This Row],[First]])&amp;":E"&amp;COUNTIFS(Count_table[[#All],[STC Number]],Count_table[[#This Row],[STC Number]],Count_table[[#All],[Fixed Make]],Count_table[[#This Row],[First]])+ROW(Count_table[[#This Row],[First]])-1)</f>
        <v>E694:E798</v>
      </c>
      <c r="I712" s="1" t="str">
        <f ca="1">IF(LEN(Count_table[[#This Row],[First]])&lt;&gt;0,Count_table[[#This Row],[First]]&amp;": "&amp;_xlfn.TEXTJOIN(", ",TRUE,INDIRECT(Count_table[[#This Row],[Range]])),"")</f>
        <v/>
      </c>
      <c r="J7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3" spans="1:10" x14ac:dyDescent="0.25">
      <c r="A713" s="1" t="s">
        <v>130</v>
      </c>
      <c r="B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713" s="1" t="s">
        <v>471</v>
      </c>
      <c r="D713" s="1" t="str">
        <f>LEFT(Count_table[[#This Row],[Column1]],SEARCH("\",Count_table[[#This Row],[Column1]])-1)</f>
        <v>Beechcraft Corporation</v>
      </c>
      <c r="E713" s="1" t="str">
        <f>RIGHT(Count_table[[#This Row],[Column1]],LEN(Count_table[[#This Row],[Column1]])-SEARCH("\",Count_table[[#This Row],[Column1]]))</f>
        <v>60</v>
      </c>
      <c r="F713" s="1" t="str">
        <f>INDEX(Sheet1!A:D,MATCH(Count_table[[#This Row],[Make]],Sheet1!D:D,0),1)</f>
        <v>Beechcraft</v>
      </c>
      <c r="G713" s="1" t="str">
        <f ca="1">IF(OR(Count_table[[#This Row],[STC Number]]&lt;&gt;OFFSET(Count_table[[#This Row],[STC Number]],-1,0),Count_table[[#This Row],[Fixed Make]]&lt;&gt;OFFSET(Count_table[[#This Row],[Fixed Make]],-1,0)),Count_table[[#This Row],[Fixed Make]],"")</f>
        <v/>
      </c>
      <c r="H713" s="1" t="str">
        <f ca="1">IF(LEN(Count_table[[#This Row],[First]])=0,OFFSET(Count_table[[#This Row],[Range]],-1,0),"E"&amp;ROW(Count_table[[#This Row],[First]])&amp;":E"&amp;COUNTIFS(Count_table[[#All],[STC Number]],Count_table[[#This Row],[STC Number]],Count_table[[#All],[Fixed Make]],Count_table[[#This Row],[First]])+ROW(Count_table[[#This Row],[First]])-1)</f>
        <v>E694:E798</v>
      </c>
      <c r="I713" s="1" t="str">
        <f ca="1">IF(LEN(Count_table[[#This Row],[First]])&lt;&gt;0,Count_table[[#This Row],[First]]&amp;": "&amp;_xlfn.TEXTJOIN(", ",TRUE,INDIRECT(Count_table[[#This Row],[Range]])),"")</f>
        <v/>
      </c>
      <c r="J7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4" spans="1:10" x14ac:dyDescent="0.25">
      <c r="A714" s="1" t="s">
        <v>130</v>
      </c>
      <c r="B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Corporation\65-80</v>
      </c>
      <c r="C714" s="1" t="s">
        <v>472</v>
      </c>
      <c r="D714" s="1" t="str">
        <f>LEFT(Count_table[[#This Row],[Column1]],SEARCH("\",Count_table[[#This Row],[Column1]])-1)</f>
        <v>Beechcraft Corporation</v>
      </c>
      <c r="E714" s="1" t="str">
        <f>RIGHT(Count_table[[#This Row],[Column1]],LEN(Count_table[[#This Row],[Column1]])-SEARCH("\",Count_table[[#This Row],[Column1]]))</f>
        <v>65-80</v>
      </c>
      <c r="F714" s="1" t="str">
        <f>INDEX(Sheet1!A:D,MATCH(Count_table[[#This Row],[Make]],Sheet1!D:D,0),1)</f>
        <v>Beechcraft</v>
      </c>
      <c r="G714" s="1" t="str">
        <f ca="1">IF(OR(Count_table[[#This Row],[STC Number]]&lt;&gt;OFFSET(Count_table[[#This Row],[STC Number]],-1,0),Count_table[[#This Row],[Fixed Make]]&lt;&gt;OFFSET(Count_table[[#This Row],[Fixed Make]],-1,0)),Count_table[[#This Row],[Fixed Make]],"")</f>
        <v/>
      </c>
      <c r="H714" s="1" t="str">
        <f ca="1">IF(LEN(Count_table[[#This Row],[First]])=0,OFFSET(Count_table[[#This Row],[Range]],-1,0),"E"&amp;ROW(Count_table[[#This Row],[First]])&amp;":E"&amp;COUNTIFS(Count_table[[#All],[STC Number]],Count_table[[#This Row],[STC Number]],Count_table[[#All],[Fixed Make]],Count_table[[#This Row],[First]])+ROW(Count_table[[#This Row],[First]])-1)</f>
        <v>E694:E798</v>
      </c>
      <c r="I714" s="1" t="str">
        <f ca="1">IF(LEN(Count_table[[#This Row],[First]])&lt;&gt;0,Count_table[[#This Row],[First]]&amp;": "&amp;_xlfn.TEXTJOIN(", ",TRUE,INDIRECT(Count_table[[#This Row],[Range]])),"")</f>
        <v/>
      </c>
      <c r="J7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5" spans="1:10" x14ac:dyDescent="0.25">
      <c r="A715" s="1" t="s">
        <v>130</v>
      </c>
      <c r="B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Corporation\65-88</v>
      </c>
      <c r="C715" s="1" t="s">
        <v>473</v>
      </c>
      <c r="D715" s="1" t="str">
        <f>LEFT(Count_table[[#This Row],[Column1]],SEARCH("\",Count_table[[#This Row],[Column1]])-1)</f>
        <v>Beechcraft Corporation</v>
      </c>
      <c r="E715" s="1" t="str">
        <f>RIGHT(Count_table[[#This Row],[Column1]],LEN(Count_table[[#This Row],[Column1]])-SEARCH("\",Count_table[[#This Row],[Column1]]))</f>
        <v>65-88</v>
      </c>
      <c r="F715" s="1" t="str">
        <f>INDEX(Sheet1!A:D,MATCH(Count_table[[#This Row],[Make]],Sheet1!D:D,0),1)</f>
        <v>Beechcraft</v>
      </c>
      <c r="G715" s="1" t="str">
        <f ca="1">IF(OR(Count_table[[#This Row],[STC Number]]&lt;&gt;OFFSET(Count_table[[#This Row],[STC Number]],-1,0),Count_table[[#This Row],[Fixed Make]]&lt;&gt;OFFSET(Count_table[[#This Row],[Fixed Make]],-1,0)),Count_table[[#This Row],[Fixed Make]],"")</f>
        <v/>
      </c>
      <c r="H715" s="1" t="str">
        <f ca="1">IF(LEN(Count_table[[#This Row],[First]])=0,OFFSET(Count_table[[#This Row],[Range]],-1,0),"E"&amp;ROW(Count_table[[#This Row],[First]])&amp;":E"&amp;COUNTIFS(Count_table[[#All],[STC Number]],Count_table[[#This Row],[STC Number]],Count_table[[#All],[Fixed Make]],Count_table[[#This Row],[First]])+ROW(Count_table[[#This Row],[First]])-1)</f>
        <v>E694:E798</v>
      </c>
      <c r="I715" s="1" t="str">
        <f ca="1">IF(LEN(Count_table[[#This Row],[First]])&lt;&gt;0,Count_table[[#This Row],[First]]&amp;": "&amp;_xlfn.TEXTJOIN(", ",TRUE,INDIRECT(Count_table[[#This Row],[Range]])),"")</f>
        <v/>
      </c>
      <c r="J7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6" spans="1:10" x14ac:dyDescent="0.25">
      <c r="A716" s="1" t="s">
        <v>130</v>
      </c>
      <c r="B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Corporation\65-A80-8800</v>
      </c>
      <c r="C716" s="1" t="s">
        <v>474</v>
      </c>
      <c r="D716" s="1" t="str">
        <f>LEFT(Count_table[[#This Row],[Column1]],SEARCH("\",Count_table[[#This Row],[Column1]])-1)</f>
        <v>Beechcraft Corporation</v>
      </c>
      <c r="E716" s="1" t="str">
        <f>RIGHT(Count_table[[#This Row],[Column1]],LEN(Count_table[[#This Row],[Column1]])-SEARCH("\",Count_table[[#This Row],[Column1]]))</f>
        <v>65-A80-8800</v>
      </c>
      <c r="F716" s="1" t="str">
        <f>INDEX(Sheet1!A:D,MATCH(Count_table[[#This Row],[Make]],Sheet1!D:D,0),1)</f>
        <v>Beechcraft</v>
      </c>
      <c r="G716" s="1" t="str">
        <f ca="1">IF(OR(Count_table[[#This Row],[STC Number]]&lt;&gt;OFFSET(Count_table[[#This Row],[STC Number]],-1,0),Count_table[[#This Row],[Fixed Make]]&lt;&gt;OFFSET(Count_table[[#This Row],[Fixed Make]],-1,0)),Count_table[[#This Row],[Fixed Make]],"")</f>
        <v/>
      </c>
      <c r="H716" s="1" t="str">
        <f ca="1">IF(LEN(Count_table[[#This Row],[First]])=0,OFFSET(Count_table[[#This Row],[Range]],-1,0),"E"&amp;ROW(Count_table[[#This Row],[First]])&amp;":E"&amp;COUNTIFS(Count_table[[#All],[STC Number]],Count_table[[#This Row],[STC Number]],Count_table[[#All],[Fixed Make]],Count_table[[#This Row],[First]])+ROW(Count_table[[#This Row],[First]])-1)</f>
        <v>E694:E798</v>
      </c>
      <c r="I716" s="1" t="str">
        <f ca="1">IF(LEN(Count_table[[#This Row],[First]])&lt;&gt;0,Count_table[[#This Row],[First]]&amp;": "&amp;_xlfn.TEXTJOIN(", ",TRUE,INDIRECT(Count_table[[#This Row],[Range]])),"")</f>
        <v/>
      </c>
      <c r="J7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7" spans="1:10" x14ac:dyDescent="0.25">
      <c r="A717" s="1" t="s">
        <v>130</v>
      </c>
      <c r="B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Corporation\65-A80</v>
      </c>
      <c r="C717" s="1" t="s">
        <v>475</v>
      </c>
      <c r="D717" s="1" t="str">
        <f>LEFT(Count_table[[#This Row],[Column1]],SEARCH("\",Count_table[[#This Row],[Column1]])-1)</f>
        <v>Beechcraft Corporation</v>
      </c>
      <c r="E717" s="1" t="str">
        <f>RIGHT(Count_table[[#This Row],[Column1]],LEN(Count_table[[#This Row],[Column1]])-SEARCH("\",Count_table[[#This Row],[Column1]]))</f>
        <v>65-A80</v>
      </c>
      <c r="F717" s="1" t="str">
        <f>INDEX(Sheet1!A:D,MATCH(Count_table[[#This Row],[Make]],Sheet1!D:D,0),1)</f>
        <v>Beechcraft</v>
      </c>
      <c r="G717" s="1" t="str">
        <f ca="1">IF(OR(Count_table[[#This Row],[STC Number]]&lt;&gt;OFFSET(Count_table[[#This Row],[STC Number]],-1,0),Count_table[[#This Row],[Fixed Make]]&lt;&gt;OFFSET(Count_table[[#This Row],[Fixed Make]],-1,0)),Count_table[[#This Row],[Fixed Make]],"")</f>
        <v/>
      </c>
      <c r="H717" s="1" t="str">
        <f ca="1">IF(LEN(Count_table[[#This Row],[First]])=0,OFFSET(Count_table[[#This Row],[Range]],-1,0),"E"&amp;ROW(Count_table[[#This Row],[First]])&amp;":E"&amp;COUNTIFS(Count_table[[#All],[STC Number]],Count_table[[#This Row],[STC Number]],Count_table[[#All],[Fixed Make]],Count_table[[#This Row],[First]])+ROW(Count_table[[#This Row],[First]])-1)</f>
        <v>E694:E798</v>
      </c>
      <c r="I717" s="1" t="str">
        <f ca="1">IF(LEN(Count_table[[#This Row],[First]])&lt;&gt;0,Count_table[[#This Row],[First]]&amp;": "&amp;_xlfn.TEXTJOIN(", ",TRUE,INDIRECT(Count_table[[#This Row],[Range]])),"")</f>
        <v/>
      </c>
      <c r="J7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8" spans="1:10" x14ac:dyDescent="0.25">
      <c r="A718" s="1" t="s">
        <v>130</v>
      </c>
      <c r="B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Corporation\65-B80</v>
      </c>
      <c r="C718" s="1" t="s">
        <v>476</v>
      </c>
      <c r="D718" s="1" t="str">
        <f>LEFT(Count_table[[#This Row],[Column1]],SEARCH("\",Count_table[[#This Row],[Column1]])-1)</f>
        <v>Beechcraft Corporation</v>
      </c>
      <c r="E718" s="1" t="str">
        <f>RIGHT(Count_table[[#This Row],[Column1]],LEN(Count_table[[#This Row],[Column1]])-SEARCH("\",Count_table[[#This Row],[Column1]]))</f>
        <v>65-B80</v>
      </c>
      <c r="F718" s="1" t="str">
        <f>INDEX(Sheet1!A:D,MATCH(Count_table[[#This Row],[Make]],Sheet1!D:D,0),1)</f>
        <v>Beechcraft</v>
      </c>
      <c r="G718" s="1" t="str">
        <f ca="1">IF(OR(Count_table[[#This Row],[STC Number]]&lt;&gt;OFFSET(Count_table[[#This Row],[STC Number]],-1,0),Count_table[[#This Row],[Fixed Make]]&lt;&gt;OFFSET(Count_table[[#This Row],[Fixed Make]],-1,0)),Count_table[[#This Row],[Fixed Make]],"")</f>
        <v/>
      </c>
      <c r="H718" s="1" t="str">
        <f ca="1">IF(LEN(Count_table[[#This Row],[First]])=0,OFFSET(Count_table[[#This Row],[Range]],-1,0),"E"&amp;ROW(Count_table[[#This Row],[First]])&amp;":E"&amp;COUNTIFS(Count_table[[#All],[STC Number]],Count_table[[#This Row],[STC Number]],Count_table[[#All],[Fixed Make]],Count_table[[#This Row],[First]])+ROW(Count_table[[#This Row],[First]])-1)</f>
        <v>E694:E798</v>
      </c>
      <c r="I718" s="1" t="str">
        <f ca="1">IF(LEN(Count_table[[#This Row],[First]])&lt;&gt;0,Count_table[[#This Row],[First]]&amp;": "&amp;_xlfn.TEXTJOIN(", ",TRUE,INDIRECT(Count_table[[#This Row],[Range]])),"")</f>
        <v/>
      </c>
      <c r="J7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19" spans="1:10" x14ac:dyDescent="0.25">
      <c r="A719" s="1" t="s">
        <v>130</v>
      </c>
      <c r="B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Corporation\65</v>
      </c>
      <c r="C719" s="1" t="s">
        <v>477</v>
      </c>
      <c r="D719" s="1" t="str">
        <f>LEFT(Count_table[[#This Row],[Column1]],SEARCH("\",Count_table[[#This Row],[Column1]])-1)</f>
        <v>Beechcraft Corporation</v>
      </c>
      <c r="E719" s="1" t="str">
        <f>RIGHT(Count_table[[#This Row],[Column1]],LEN(Count_table[[#This Row],[Column1]])-SEARCH("\",Count_table[[#This Row],[Column1]]))</f>
        <v>65</v>
      </c>
      <c r="F719" s="1" t="str">
        <f>INDEX(Sheet1!A:D,MATCH(Count_table[[#This Row],[Make]],Sheet1!D:D,0),1)</f>
        <v>Beechcraft</v>
      </c>
      <c r="G719" s="1" t="str">
        <f ca="1">IF(OR(Count_table[[#This Row],[STC Number]]&lt;&gt;OFFSET(Count_table[[#This Row],[STC Number]],-1,0),Count_table[[#This Row],[Fixed Make]]&lt;&gt;OFFSET(Count_table[[#This Row],[Fixed Make]],-1,0)),Count_table[[#This Row],[Fixed Make]],"")</f>
        <v/>
      </c>
      <c r="H719" s="1" t="str">
        <f ca="1">IF(LEN(Count_table[[#This Row],[First]])=0,OFFSET(Count_table[[#This Row],[Range]],-1,0),"E"&amp;ROW(Count_table[[#This Row],[First]])&amp;":E"&amp;COUNTIFS(Count_table[[#All],[STC Number]],Count_table[[#This Row],[STC Number]],Count_table[[#All],[Fixed Make]],Count_table[[#This Row],[First]])+ROW(Count_table[[#This Row],[First]])-1)</f>
        <v>E694:E798</v>
      </c>
      <c r="I719" s="1" t="str">
        <f ca="1">IF(LEN(Count_table[[#This Row],[First]])&lt;&gt;0,Count_table[[#This Row],[First]]&amp;": "&amp;_xlfn.TEXTJOIN(", ",TRUE,INDIRECT(Count_table[[#This Row],[Range]])),"")</f>
        <v/>
      </c>
      <c r="J7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0" spans="1:10" x14ac:dyDescent="0.25">
      <c r="A720" s="1" t="s">
        <v>130</v>
      </c>
      <c r="B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Corporation\70</v>
      </c>
      <c r="C720" s="1" t="s">
        <v>478</v>
      </c>
      <c r="D720" s="1" t="str">
        <f>LEFT(Count_table[[#This Row],[Column1]],SEARCH("\",Count_table[[#This Row],[Column1]])-1)</f>
        <v>Beechcraft Corporation</v>
      </c>
      <c r="E720" s="1" t="str">
        <f>RIGHT(Count_table[[#This Row],[Column1]],LEN(Count_table[[#This Row],[Column1]])-SEARCH("\",Count_table[[#This Row],[Column1]]))</f>
        <v>70</v>
      </c>
      <c r="F720" s="1" t="str">
        <f>INDEX(Sheet1!A:D,MATCH(Count_table[[#This Row],[Make]],Sheet1!D:D,0),1)</f>
        <v>Beechcraft</v>
      </c>
      <c r="G720" s="1" t="str">
        <f ca="1">IF(OR(Count_table[[#This Row],[STC Number]]&lt;&gt;OFFSET(Count_table[[#This Row],[STC Number]],-1,0),Count_table[[#This Row],[Fixed Make]]&lt;&gt;OFFSET(Count_table[[#This Row],[Fixed Make]],-1,0)),Count_table[[#This Row],[Fixed Make]],"")</f>
        <v/>
      </c>
      <c r="H720" s="1" t="str">
        <f ca="1">IF(LEN(Count_table[[#This Row],[First]])=0,OFFSET(Count_table[[#This Row],[Range]],-1,0),"E"&amp;ROW(Count_table[[#This Row],[First]])&amp;":E"&amp;COUNTIFS(Count_table[[#All],[STC Number]],Count_table[[#This Row],[STC Number]],Count_table[[#All],[Fixed Make]],Count_table[[#This Row],[First]])+ROW(Count_table[[#This Row],[First]])-1)</f>
        <v>E694:E798</v>
      </c>
      <c r="I720" s="1" t="str">
        <f ca="1">IF(LEN(Count_table[[#This Row],[First]])&lt;&gt;0,Count_table[[#This Row],[First]]&amp;": "&amp;_xlfn.TEXTJOIN(", ",TRUE,INDIRECT(Count_table[[#This Row],[Range]])),"")</f>
        <v/>
      </c>
      <c r="J7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1" spans="1:10" x14ac:dyDescent="0.25">
      <c r="A721" s="1" t="s">
        <v>130</v>
      </c>
      <c r="B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721" s="1" t="s">
        <v>479</v>
      </c>
      <c r="D721" s="1" t="str">
        <f>LEFT(Count_table[[#This Row],[Column1]],SEARCH("\",Count_table[[#This Row],[Column1]])-1)</f>
        <v>Beechcraft Corporation</v>
      </c>
      <c r="E721" s="1" t="str">
        <f>RIGHT(Count_table[[#This Row],[Column1]],LEN(Count_table[[#This Row],[Column1]])-SEARCH("\",Count_table[[#This Row],[Column1]]))</f>
        <v>76</v>
      </c>
      <c r="F721" s="1" t="str">
        <f>INDEX(Sheet1!A:D,MATCH(Count_table[[#This Row],[Make]],Sheet1!D:D,0),1)</f>
        <v>Beechcraft</v>
      </c>
      <c r="G721" s="1" t="str">
        <f ca="1">IF(OR(Count_table[[#This Row],[STC Number]]&lt;&gt;OFFSET(Count_table[[#This Row],[STC Number]],-1,0),Count_table[[#This Row],[Fixed Make]]&lt;&gt;OFFSET(Count_table[[#This Row],[Fixed Make]],-1,0)),Count_table[[#This Row],[Fixed Make]],"")</f>
        <v/>
      </c>
      <c r="H721" s="1" t="str">
        <f ca="1">IF(LEN(Count_table[[#This Row],[First]])=0,OFFSET(Count_table[[#This Row],[Range]],-1,0),"E"&amp;ROW(Count_table[[#This Row],[First]])&amp;":E"&amp;COUNTIFS(Count_table[[#All],[STC Number]],Count_table[[#This Row],[STC Number]],Count_table[[#All],[Fixed Make]],Count_table[[#This Row],[First]])+ROW(Count_table[[#This Row],[First]])-1)</f>
        <v>E694:E798</v>
      </c>
      <c r="I721" s="1" t="str">
        <f ca="1">IF(LEN(Count_table[[#This Row],[First]])&lt;&gt;0,Count_table[[#This Row],[First]]&amp;": "&amp;_xlfn.TEXTJOIN(", ",TRUE,INDIRECT(Count_table[[#This Row],[Range]])),"")</f>
        <v/>
      </c>
      <c r="J7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2" spans="1:10" x14ac:dyDescent="0.25">
      <c r="A722" s="1" t="s">
        <v>130</v>
      </c>
      <c r="B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722" s="1" t="s">
        <v>480</v>
      </c>
      <c r="D722" s="1" t="str">
        <f>LEFT(Count_table[[#This Row],[Column1]],SEARCH("\",Count_table[[#This Row],[Column1]])-1)</f>
        <v>Beechcraft Corporation</v>
      </c>
      <c r="E722" s="1" t="str">
        <f>RIGHT(Count_table[[#This Row],[Column1]],LEN(Count_table[[#This Row],[Column1]])-SEARCH("\",Count_table[[#This Row],[Column1]]))</f>
        <v>77</v>
      </c>
      <c r="F722" s="1" t="str">
        <f>INDEX(Sheet1!A:D,MATCH(Count_table[[#This Row],[Make]],Sheet1!D:D,0),1)</f>
        <v>Beechcraft</v>
      </c>
      <c r="G722" s="1" t="str">
        <f ca="1">IF(OR(Count_table[[#This Row],[STC Number]]&lt;&gt;OFFSET(Count_table[[#This Row],[STC Number]],-1,0),Count_table[[#This Row],[Fixed Make]]&lt;&gt;OFFSET(Count_table[[#This Row],[Fixed Make]],-1,0)),Count_table[[#This Row],[Fixed Make]],"")</f>
        <v/>
      </c>
      <c r="H722" s="1" t="str">
        <f ca="1">IF(LEN(Count_table[[#This Row],[First]])=0,OFFSET(Count_table[[#This Row],[Range]],-1,0),"E"&amp;ROW(Count_table[[#This Row],[First]])&amp;":E"&amp;COUNTIFS(Count_table[[#All],[STC Number]],Count_table[[#This Row],[STC Number]],Count_table[[#All],[Fixed Make]],Count_table[[#This Row],[First]])+ROW(Count_table[[#This Row],[First]])-1)</f>
        <v>E694:E798</v>
      </c>
      <c r="I722" s="1" t="str">
        <f ca="1">IF(LEN(Count_table[[#This Row],[First]])&lt;&gt;0,Count_table[[#This Row],[First]]&amp;": "&amp;_xlfn.TEXTJOIN(", ",TRUE,INDIRECT(Count_table[[#This Row],[Range]])),"")</f>
        <v/>
      </c>
      <c r="J7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3" spans="1:10" x14ac:dyDescent="0.25">
      <c r="A723" s="1" t="s">
        <v>130</v>
      </c>
      <c r="B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Corporation\95-55</v>
      </c>
      <c r="C723" s="1" t="s">
        <v>481</v>
      </c>
      <c r="D723" s="1" t="str">
        <f>LEFT(Count_table[[#This Row],[Column1]],SEARCH("\",Count_table[[#This Row],[Column1]])-1)</f>
        <v>Beechcraft Corporation</v>
      </c>
      <c r="E723" s="1" t="str">
        <f>RIGHT(Count_table[[#This Row],[Column1]],LEN(Count_table[[#This Row],[Column1]])-SEARCH("\",Count_table[[#This Row],[Column1]]))</f>
        <v>95-55</v>
      </c>
      <c r="F723" s="1" t="str">
        <f>INDEX(Sheet1!A:D,MATCH(Count_table[[#This Row],[Make]],Sheet1!D:D,0),1)</f>
        <v>Beechcraft</v>
      </c>
      <c r="G723" s="1" t="str">
        <f ca="1">IF(OR(Count_table[[#This Row],[STC Number]]&lt;&gt;OFFSET(Count_table[[#This Row],[STC Number]],-1,0),Count_table[[#This Row],[Fixed Make]]&lt;&gt;OFFSET(Count_table[[#This Row],[Fixed Make]],-1,0)),Count_table[[#This Row],[Fixed Make]],"")</f>
        <v/>
      </c>
      <c r="H723" s="1" t="str">
        <f ca="1">IF(LEN(Count_table[[#This Row],[First]])=0,OFFSET(Count_table[[#This Row],[Range]],-1,0),"E"&amp;ROW(Count_table[[#This Row],[First]])&amp;":E"&amp;COUNTIFS(Count_table[[#All],[STC Number]],Count_table[[#This Row],[STC Number]],Count_table[[#All],[Fixed Make]],Count_table[[#This Row],[First]])+ROW(Count_table[[#This Row],[First]])-1)</f>
        <v>E694:E798</v>
      </c>
      <c r="I723" s="1" t="str">
        <f ca="1">IF(LEN(Count_table[[#This Row],[First]])&lt;&gt;0,Count_table[[#This Row],[First]]&amp;": "&amp;_xlfn.TEXTJOIN(", ",TRUE,INDIRECT(Count_table[[#This Row],[Range]])),"")</f>
        <v/>
      </c>
      <c r="J7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4" spans="1:10" x14ac:dyDescent="0.25">
      <c r="A724" s="1" t="s">
        <v>130</v>
      </c>
      <c r="B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Corporation\95-A55</v>
      </c>
      <c r="C724" s="1" t="s">
        <v>482</v>
      </c>
      <c r="D724" s="1" t="str">
        <f>LEFT(Count_table[[#This Row],[Column1]],SEARCH("\",Count_table[[#This Row],[Column1]])-1)</f>
        <v>Beechcraft Corporation</v>
      </c>
      <c r="E724" s="1" t="str">
        <f>RIGHT(Count_table[[#This Row],[Column1]],LEN(Count_table[[#This Row],[Column1]])-SEARCH("\",Count_table[[#This Row],[Column1]]))</f>
        <v>95-A55</v>
      </c>
      <c r="F724" s="1" t="str">
        <f>INDEX(Sheet1!A:D,MATCH(Count_table[[#This Row],[Make]],Sheet1!D:D,0),1)</f>
        <v>Beechcraft</v>
      </c>
      <c r="G724" s="1" t="str">
        <f ca="1">IF(OR(Count_table[[#This Row],[STC Number]]&lt;&gt;OFFSET(Count_table[[#This Row],[STC Number]],-1,0),Count_table[[#This Row],[Fixed Make]]&lt;&gt;OFFSET(Count_table[[#This Row],[Fixed Make]],-1,0)),Count_table[[#This Row],[Fixed Make]],"")</f>
        <v/>
      </c>
      <c r="H724" s="1" t="str">
        <f ca="1">IF(LEN(Count_table[[#This Row],[First]])=0,OFFSET(Count_table[[#This Row],[Range]],-1,0),"E"&amp;ROW(Count_table[[#This Row],[First]])&amp;":E"&amp;COUNTIFS(Count_table[[#All],[STC Number]],Count_table[[#This Row],[STC Number]],Count_table[[#All],[Fixed Make]],Count_table[[#This Row],[First]])+ROW(Count_table[[#This Row],[First]])-1)</f>
        <v>E694:E798</v>
      </c>
      <c r="I724" s="1" t="str">
        <f ca="1">IF(LEN(Count_table[[#This Row],[First]])&lt;&gt;0,Count_table[[#This Row],[First]]&amp;": "&amp;_xlfn.TEXTJOIN(", ",TRUE,INDIRECT(Count_table[[#This Row],[Range]])),"")</f>
        <v/>
      </c>
      <c r="J7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5" spans="1:10" x14ac:dyDescent="0.25">
      <c r="A725" s="1" t="s">
        <v>130</v>
      </c>
      <c r="B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v>
      </c>
      <c r="C725" s="1" t="s">
        <v>483</v>
      </c>
      <c r="D725" s="1" t="str">
        <f>LEFT(Count_table[[#This Row],[Column1]],SEARCH("\",Count_table[[#This Row],[Column1]])-1)</f>
        <v>Beechcraft Corporation</v>
      </c>
      <c r="E725" s="1" t="str">
        <f>RIGHT(Count_table[[#This Row],[Column1]],LEN(Count_table[[#This Row],[Column1]])-SEARCH("\",Count_table[[#This Row],[Column1]]))</f>
        <v>95-B55</v>
      </c>
      <c r="F725" s="1" t="str">
        <f>INDEX(Sheet1!A:D,MATCH(Count_table[[#This Row],[Make]],Sheet1!D:D,0),1)</f>
        <v>Beechcraft</v>
      </c>
      <c r="G725" s="1" t="str">
        <f ca="1">IF(OR(Count_table[[#This Row],[STC Number]]&lt;&gt;OFFSET(Count_table[[#This Row],[STC Number]],-1,0),Count_table[[#This Row],[Fixed Make]]&lt;&gt;OFFSET(Count_table[[#This Row],[Fixed Make]],-1,0)),Count_table[[#This Row],[Fixed Make]],"")</f>
        <v/>
      </c>
      <c r="H725" s="1" t="str">
        <f ca="1">IF(LEN(Count_table[[#This Row],[First]])=0,OFFSET(Count_table[[#This Row],[Range]],-1,0),"E"&amp;ROW(Count_table[[#This Row],[First]])&amp;":E"&amp;COUNTIFS(Count_table[[#All],[STC Number]],Count_table[[#This Row],[STC Number]],Count_table[[#All],[Fixed Make]],Count_table[[#This Row],[First]])+ROW(Count_table[[#This Row],[First]])-1)</f>
        <v>E694:E798</v>
      </c>
      <c r="I725" s="1" t="str">
        <f ca="1">IF(LEN(Count_table[[#This Row],[First]])&lt;&gt;0,Count_table[[#This Row],[First]]&amp;": "&amp;_xlfn.TEXTJOIN(", ",TRUE,INDIRECT(Count_table[[#This Row],[Range]])),"")</f>
        <v/>
      </c>
      <c r="J7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6" spans="1:10" x14ac:dyDescent="0.25">
      <c r="A726" s="1" t="s">
        <v>130</v>
      </c>
      <c r="B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Corporation\95-B55A</v>
      </c>
      <c r="C726" s="1" t="s">
        <v>484</v>
      </c>
      <c r="D726" s="1" t="str">
        <f>LEFT(Count_table[[#This Row],[Column1]],SEARCH("\",Count_table[[#This Row],[Column1]])-1)</f>
        <v>Beechcraft Corporation</v>
      </c>
      <c r="E726" s="1" t="str">
        <f>RIGHT(Count_table[[#This Row],[Column1]],LEN(Count_table[[#This Row],[Column1]])-SEARCH("\",Count_table[[#This Row],[Column1]]))</f>
        <v>95-B55A</v>
      </c>
      <c r="F726" s="1" t="str">
        <f>INDEX(Sheet1!A:D,MATCH(Count_table[[#This Row],[Make]],Sheet1!D:D,0),1)</f>
        <v>Beechcraft</v>
      </c>
      <c r="G726" s="1" t="str">
        <f ca="1">IF(OR(Count_table[[#This Row],[STC Number]]&lt;&gt;OFFSET(Count_table[[#This Row],[STC Number]],-1,0),Count_table[[#This Row],[Fixed Make]]&lt;&gt;OFFSET(Count_table[[#This Row],[Fixed Make]],-1,0)),Count_table[[#This Row],[Fixed Make]],"")</f>
        <v/>
      </c>
      <c r="H726" s="1" t="str">
        <f ca="1">IF(LEN(Count_table[[#This Row],[First]])=0,OFFSET(Count_table[[#This Row],[Range]],-1,0),"E"&amp;ROW(Count_table[[#This Row],[First]])&amp;":E"&amp;COUNTIFS(Count_table[[#All],[STC Number]],Count_table[[#This Row],[STC Number]],Count_table[[#All],[Fixed Make]],Count_table[[#This Row],[First]])+ROW(Count_table[[#This Row],[First]])-1)</f>
        <v>E694:E798</v>
      </c>
      <c r="I726" s="1" t="str">
        <f ca="1">IF(LEN(Count_table[[#This Row],[First]])&lt;&gt;0,Count_table[[#This Row],[First]]&amp;": "&amp;_xlfn.TEXTJOIN(", ",TRUE,INDIRECT(Count_table[[#This Row],[Range]])),"")</f>
        <v/>
      </c>
      <c r="J7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7" spans="1:10" x14ac:dyDescent="0.25">
      <c r="A727" s="1" t="s">
        <v>130</v>
      </c>
      <c r="B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Corporation\95-B55B</v>
      </c>
      <c r="C727" s="1" t="s">
        <v>485</v>
      </c>
      <c r="D727" s="1" t="str">
        <f>LEFT(Count_table[[#This Row],[Column1]],SEARCH("\",Count_table[[#This Row],[Column1]])-1)</f>
        <v>Beechcraft Corporation</v>
      </c>
      <c r="E727" s="1" t="str">
        <f>RIGHT(Count_table[[#This Row],[Column1]],LEN(Count_table[[#This Row],[Column1]])-SEARCH("\",Count_table[[#This Row],[Column1]]))</f>
        <v>95-B55B</v>
      </c>
      <c r="F727" s="1" t="str">
        <f>INDEX(Sheet1!A:D,MATCH(Count_table[[#This Row],[Make]],Sheet1!D:D,0),1)</f>
        <v>Beechcraft</v>
      </c>
      <c r="G727" s="1" t="str">
        <f ca="1">IF(OR(Count_table[[#This Row],[STC Number]]&lt;&gt;OFFSET(Count_table[[#This Row],[STC Number]],-1,0),Count_table[[#This Row],[Fixed Make]]&lt;&gt;OFFSET(Count_table[[#This Row],[Fixed Make]],-1,0)),Count_table[[#This Row],[Fixed Make]],"")</f>
        <v/>
      </c>
      <c r="H727" s="1" t="str">
        <f ca="1">IF(LEN(Count_table[[#This Row],[First]])=0,OFFSET(Count_table[[#This Row],[Range]],-1,0),"E"&amp;ROW(Count_table[[#This Row],[First]])&amp;":E"&amp;COUNTIFS(Count_table[[#All],[STC Number]],Count_table[[#This Row],[STC Number]],Count_table[[#All],[Fixed Make]],Count_table[[#This Row],[First]])+ROW(Count_table[[#This Row],[First]])-1)</f>
        <v>E694:E798</v>
      </c>
      <c r="I727" s="1" t="str">
        <f ca="1">IF(LEN(Count_table[[#This Row],[First]])&lt;&gt;0,Count_table[[#This Row],[First]]&amp;": "&amp;_xlfn.TEXTJOIN(", ",TRUE,INDIRECT(Count_table[[#This Row],[Range]])),"")</f>
        <v/>
      </c>
      <c r="J7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8" spans="1:10" x14ac:dyDescent="0.25">
      <c r="A728" s="1" t="s">
        <v>130</v>
      </c>
      <c r="B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v>
      </c>
      <c r="C728" s="1" t="s">
        <v>486</v>
      </c>
      <c r="D728" s="1" t="str">
        <f>LEFT(Count_table[[#This Row],[Column1]],SEARCH("\",Count_table[[#This Row],[Column1]])-1)</f>
        <v>Beechcraft Corporation</v>
      </c>
      <c r="E728" s="1" t="str">
        <f>RIGHT(Count_table[[#This Row],[Column1]],LEN(Count_table[[#This Row],[Column1]])-SEARCH("\",Count_table[[#This Row],[Column1]]))</f>
        <v>95-C55</v>
      </c>
      <c r="F728" s="1" t="str">
        <f>INDEX(Sheet1!A:D,MATCH(Count_table[[#This Row],[Make]],Sheet1!D:D,0),1)</f>
        <v>Beechcraft</v>
      </c>
      <c r="G728" s="1" t="str">
        <f ca="1">IF(OR(Count_table[[#This Row],[STC Number]]&lt;&gt;OFFSET(Count_table[[#This Row],[STC Number]],-1,0),Count_table[[#This Row],[Fixed Make]]&lt;&gt;OFFSET(Count_table[[#This Row],[Fixed Make]],-1,0)),Count_table[[#This Row],[Fixed Make]],"")</f>
        <v/>
      </c>
      <c r="H728" s="1" t="str">
        <f ca="1">IF(LEN(Count_table[[#This Row],[First]])=0,OFFSET(Count_table[[#This Row],[Range]],-1,0),"E"&amp;ROW(Count_table[[#This Row],[First]])&amp;":E"&amp;COUNTIFS(Count_table[[#All],[STC Number]],Count_table[[#This Row],[STC Number]],Count_table[[#All],[Fixed Make]],Count_table[[#This Row],[First]])+ROW(Count_table[[#This Row],[First]])-1)</f>
        <v>E694:E798</v>
      </c>
      <c r="I728" s="1" t="str">
        <f ca="1">IF(LEN(Count_table[[#This Row],[First]])&lt;&gt;0,Count_table[[#This Row],[First]]&amp;": "&amp;_xlfn.TEXTJOIN(", ",TRUE,INDIRECT(Count_table[[#This Row],[Range]])),"")</f>
        <v/>
      </c>
      <c r="J7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29" spans="1:10" x14ac:dyDescent="0.25">
      <c r="A729" s="1" t="s">
        <v>130</v>
      </c>
      <c r="B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Corporation\95-C55A</v>
      </c>
      <c r="C729" s="1" t="s">
        <v>487</v>
      </c>
      <c r="D729" s="1" t="str">
        <f>LEFT(Count_table[[#This Row],[Column1]],SEARCH("\",Count_table[[#This Row],[Column1]])-1)</f>
        <v>Beechcraft Corporation</v>
      </c>
      <c r="E729" s="1" t="str">
        <f>RIGHT(Count_table[[#This Row],[Column1]],LEN(Count_table[[#This Row],[Column1]])-SEARCH("\",Count_table[[#This Row],[Column1]]))</f>
        <v>95-C55A</v>
      </c>
      <c r="F729" s="1" t="str">
        <f>INDEX(Sheet1!A:D,MATCH(Count_table[[#This Row],[Make]],Sheet1!D:D,0),1)</f>
        <v>Beechcraft</v>
      </c>
      <c r="G729" s="1" t="str">
        <f ca="1">IF(OR(Count_table[[#This Row],[STC Number]]&lt;&gt;OFFSET(Count_table[[#This Row],[STC Number]],-1,0),Count_table[[#This Row],[Fixed Make]]&lt;&gt;OFFSET(Count_table[[#This Row],[Fixed Make]],-1,0)),Count_table[[#This Row],[Fixed Make]],"")</f>
        <v/>
      </c>
      <c r="H729" s="1" t="str">
        <f ca="1">IF(LEN(Count_table[[#This Row],[First]])=0,OFFSET(Count_table[[#This Row],[Range]],-1,0),"E"&amp;ROW(Count_table[[#This Row],[First]])&amp;":E"&amp;COUNTIFS(Count_table[[#All],[STC Number]],Count_table[[#This Row],[STC Number]],Count_table[[#All],[Fixed Make]],Count_table[[#This Row],[First]])+ROW(Count_table[[#This Row],[First]])-1)</f>
        <v>E694:E798</v>
      </c>
      <c r="I729" s="1" t="str">
        <f ca="1">IF(LEN(Count_table[[#This Row],[First]])&lt;&gt;0,Count_table[[#This Row],[First]]&amp;": "&amp;_xlfn.TEXTJOIN(", ",TRUE,INDIRECT(Count_table[[#This Row],[Range]])),"")</f>
        <v/>
      </c>
      <c r="J7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0" spans="1:10" x14ac:dyDescent="0.25">
      <c r="A730" s="1" t="s">
        <v>130</v>
      </c>
      <c r="B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Corporation\95</v>
      </c>
      <c r="C730" s="1" t="s">
        <v>488</v>
      </c>
      <c r="D730" s="1" t="str">
        <f>LEFT(Count_table[[#This Row],[Column1]],SEARCH("\",Count_table[[#This Row],[Column1]])-1)</f>
        <v>Beechcraft Corporation</v>
      </c>
      <c r="E730" s="1" t="str">
        <f>RIGHT(Count_table[[#This Row],[Column1]],LEN(Count_table[[#This Row],[Column1]])-SEARCH("\",Count_table[[#This Row],[Column1]]))</f>
        <v>95</v>
      </c>
      <c r="F730" s="1" t="str">
        <f>INDEX(Sheet1!A:D,MATCH(Count_table[[#This Row],[Make]],Sheet1!D:D,0),1)</f>
        <v>Beechcraft</v>
      </c>
      <c r="G730" s="1" t="str">
        <f ca="1">IF(OR(Count_table[[#This Row],[STC Number]]&lt;&gt;OFFSET(Count_table[[#This Row],[STC Number]],-1,0),Count_table[[#This Row],[Fixed Make]]&lt;&gt;OFFSET(Count_table[[#This Row],[Fixed Make]],-1,0)),Count_table[[#This Row],[Fixed Make]],"")</f>
        <v/>
      </c>
      <c r="H730" s="1" t="str">
        <f ca="1">IF(LEN(Count_table[[#This Row],[First]])=0,OFFSET(Count_table[[#This Row],[Range]],-1,0),"E"&amp;ROW(Count_table[[#This Row],[First]])&amp;":E"&amp;COUNTIFS(Count_table[[#All],[STC Number]],Count_table[[#This Row],[STC Number]],Count_table[[#All],[Fixed Make]],Count_table[[#This Row],[First]])+ROW(Count_table[[#This Row],[First]])-1)</f>
        <v>E694:E798</v>
      </c>
      <c r="I730" s="1" t="str">
        <f ca="1">IF(LEN(Count_table[[#This Row],[First]])&lt;&gt;0,Count_table[[#This Row],[First]]&amp;": "&amp;_xlfn.TEXTJOIN(", ",TRUE,INDIRECT(Count_table[[#This Row],[Range]])),"")</f>
        <v/>
      </c>
      <c r="J7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1" spans="1:10" x14ac:dyDescent="0.25">
      <c r="A731" s="1" t="s">
        <v>130</v>
      </c>
      <c r="B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Corporation\A23-19</v>
      </c>
      <c r="C731" s="1" t="s">
        <v>489</v>
      </c>
      <c r="D731" s="1" t="str">
        <f>LEFT(Count_table[[#This Row],[Column1]],SEARCH("\",Count_table[[#This Row],[Column1]])-1)</f>
        <v>Beechcraft Corporation</v>
      </c>
      <c r="E731" s="1" t="str">
        <f>RIGHT(Count_table[[#This Row],[Column1]],LEN(Count_table[[#This Row],[Column1]])-SEARCH("\",Count_table[[#This Row],[Column1]]))</f>
        <v>A23-19</v>
      </c>
      <c r="F731" s="1" t="str">
        <f>INDEX(Sheet1!A:D,MATCH(Count_table[[#This Row],[Make]],Sheet1!D:D,0),1)</f>
        <v>Beechcraft</v>
      </c>
      <c r="G731" s="1" t="str">
        <f ca="1">IF(OR(Count_table[[#This Row],[STC Number]]&lt;&gt;OFFSET(Count_table[[#This Row],[STC Number]],-1,0),Count_table[[#This Row],[Fixed Make]]&lt;&gt;OFFSET(Count_table[[#This Row],[Fixed Make]],-1,0)),Count_table[[#This Row],[Fixed Make]],"")</f>
        <v/>
      </c>
      <c r="H731" s="1" t="str">
        <f ca="1">IF(LEN(Count_table[[#This Row],[First]])=0,OFFSET(Count_table[[#This Row],[Range]],-1,0),"E"&amp;ROW(Count_table[[#This Row],[First]])&amp;":E"&amp;COUNTIFS(Count_table[[#All],[STC Number]],Count_table[[#This Row],[STC Number]],Count_table[[#All],[Fixed Make]],Count_table[[#This Row],[First]])+ROW(Count_table[[#This Row],[First]])-1)</f>
        <v>E694:E798</v>
      </c>
      <c r="I731" s="1" t="str">
        <f ca="1">IF(LEN(Count_table[[#This Row],[First]])&lt;&gt;0,Count_table[[#This Row],[First]]&amp;": "&amp;_xlfn.TEXTJOIN(", ",TRUE,INDIRECT(Count_table[[#This Row],[Range]])),"")</f>
        <v/>
      </c>
      <c r="J7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2" spans="1:10" x14ac:dyDescent="0.25">
      <c r="A732" s="1" t="s">
        <v>130</v>
      </c>
      <c r="B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Corporation\A23-24</v>
      </c>
      <c r="C732" s="1" t="s">
        <v>490</v>
      </c>
      <c r="D732" s="1" t="str">
        <f>LEFT(Count_table[[#This Row],[Column1]],SEARCH("\",Count_table[[#This Row],[Column1]])-1)</f>
        <v>Beechcraft Corporation</v>
      </c>
      <c r="E732" s="1" t="str">
        <f>RIGHT(Count_table[[#This Row],[Column1]],LEN(Count_table[[#This Row],[Column1]])-SEARCH("\",Count_table[[#This Row],[Column1]]))</f>
        <v>A23-24</v>
      </c>
      <c r="F732" s="1" t="str">
        <f>INDEX(Sheet1!A:D,MATCH(Count_table[[#This Row],[Make]],Sheet1!D:D,0),1)</f>
        <v>Beechcraft</v>
      </c>
      <c r="G732" s="1" t="str">
        <f ca="1">IF(OR(Count_table[[#This Row],[STC Number]]&lt;&gt;OFFSET(Count_table[[#This Row],[STC Number]],-1,0),Count_table[[#This Row],[Fixed Make]]&lt;&gt;OFFSET(Count_table[[#This Row],[Fixed Make]],-1,0)),Count_table[[#This Row],[Fixed Make]],"")</f>
        <v/>
      </c>
      <c r="H732" s="1" t="str">
        <f ca="1">IF(LEN(Count_table[[#This Row],[First]])=0,OFFSET(Count_table[[#This Row],[Range]],-1,0),"E"&amp;ROW(Count_table[[#This Row],[First]])&amp;":E"&amp;COUNTIFS(Count_table[[#All],[STC Number]],Count_table[[#This Row],[STC Number]],Count_table[[#All],[Fixed Make]],Count_table[[#This Row],[First]])+ROW(Count_table[[#This Row],[First]])-1)</f>
        <v>E694:E798</v>
      </c>
      <c r="I732" s="1" t="str">
        <f ca="1">IF(LEN(Count_table[[#This Row],[First]])&lt;&gt;0,Count_table[[#This Row],[First]]&amp;": "&amp;_xlfn.TEXTJOIN(", ",TRUE,INDIRECT(Count_table[[#This Row],[Range]])),"")</f>
        <v/>
      </c>
      <c r="J7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3" spans="1:10" x14ac:dyDescent="0.25">
      <c r="A733" s="1" t="s">
        <v>130</v>
      </c>
      <c r="B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v>
      </c>
      <c r="C733" s="1" t="s">
        <v>491</v>
      </c>
      <c r="D733" s="1" t="str">
        <f>LEFT(Count_table[[#This Row],[Column1]],SEARCH("\",Count_table[[#This Row],[Column1]])-1)</f>
        <v>Beechcraft Corporation</v>
      </c>
      <c r="E733" s="1" t="str">
        <f>RIGHT(Count_table[[#This Row],[Column1]],LEN(Count_table[[#This Row],[Column1]])-SEARCH("\",Count_table[[#This Row],[Column1]]))</f>
        <v>A23</v>
      </c>
      <c r="F733" s="1" t="str">
        <f>INDEX(Sheet1!A:D,MATCH(Count_table[[#This Row],[Make]],Sheet1!D:D,0),1)</f>
        <v>Beechcraft</v>
      </c>
      <c r="G733" s="1" t="str">
        <f ca="1">IF(OR(Count_table[[#This Row],[STC Number]]&lt;&gt;OFFSET(Count_table[[#This Row],[STC Number]],-1,0),Count_table[[#This Row],[Fixed Make]]&lt;&gt;OFFSET(Count_table[[#This Row],[Fixed Make]],-1,0)),Count_table[[#This Row],[Fixed Make]],"")</f>
        <v/>
      </c>
      <c r="H733" s="1" t="str">
        <f ca="1">IF(LEN(Count_table[[#This Row],[First]])=0,OFFSET(Count_table[[#This Row],[Range]],-1,0),"E"&amp;ROW(Count_table[[#This Row],[First]])&amp;":E"&amp;COUNTIFS(Count_table[[#All],[STC Number]],Count_table[[#This Row],[STC Number]],Count_table[[#All],[Fixed Make]],Count_table[[#This Row],[First]])+ROW(Count_table[[#This Row],[First]])-1)</f>
        <v>E694:E798</v>
      </c>
      <c r="I733" s="1" t="str">
        <f ca="1">IF(LEN(Count_table[[#This Row],[First]])&lt;&gt;0,Count_table[[#This Row],[First]]&amp;": "&amp;_xlfn.TEXTJOIN(", ",TRUE,INDIRECT(Count_table[[#This Row],[Range]])),"")</f>
        <v/>
      </c>
      <c r="J7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4" spans="1:10" x14ac:dyDescent="0.25">
      <c r="A734" s="1" t="s">
        <v>130</v>
      </c>
      <c r="B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Corporation\A23A</v>
      </c>
      <c r="C734" s="1" t="s">
        <v>492</v>
      </c>
      <c r="D734" s="1" t="str">
        <f>LEFT(Count_table[[#This Row],[Column1]],SEARCH("\",Count_table[[#This Row],[Column1]])-1)</f>
        <v>Beechcraft Corporation</v>
      </c>
      <c r="E734" s="1" t="str">
        <f>RIGHT(Count_table[[#This Row],[Column1]],LEN(Count_table[[#This Row],[Column1]])-SEARCH("\",Count_table[[#This Row],[Column1]]))</f>
        <v>A23A</v>
      </c>
      <c r="F734" s="1" t="str">
        <f>INDEX(Sheet1!A:D,MATCH(Count_table[[#This Row],[Make]],Sheet1!D:D,0),1)</f>
        <v>Beechcraft</v>
      </c>
      <c r="G734" s="1" t="str">
        <f ca="1">IF(OR(Count_table[[#This Row],[STC Number]]&lt;&gt;OFFSET(Count_table[[#This Row],[STC Number]],-1,0),Count_table[[#This Row],[Fixed Make]]&lt;&gt;OFFSET(Count_table[[#This Row],[Fixed Make]],-1,0)),Count_table[[#This Row],[Fixed Make]],"")</f>
        <v/>
      </c>
      <c r="H734" s="1" t="str">
        <f ca="1">IF(LEN(Count_table[[#This Row],[First]])=0,OFFSET(Count_table[[#This Row],[Range]],-1,0),"E"&amp;ROW(Count_table[[#This Row],[First]])&amp;":E"&amp;COUNTIFS(Count_table[[#All],[STC Number]],Count_table[[#This Row],[STC Number]],Count_table[[#All],[Fixed Make]],Count_table[[#This Row],[First]])+ROW(Count_table[[#This Row],[First]])-1)</f>
        <v>E694:E798</v>
      </c>
      <c r="I734" s="1" t="str">
        <f ca="1">IF(LEN(Count_table[[#This Row],[First]])&lt;&gt;0,Count_table[[#This Row],[First]]&amp;": "&amp;_xlfn.TEXTJOIN(", ",TRUE,INDIRECT(Count_table[[#This Row],[Range]])),"")</f>
        <v/>
      </c>
      <c r="J7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5" spans="1:10" x14ac:dyDescent="0.25">
      <c r="A735" s="1" t="s">
        <v>130</v>
      </c>
      <c r="B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v>
      </c>
      <c r="C735" s="1" t="s">
        <v>493</v>
      </c>
      <c r="D735" s="1" t="str">
        <f>LEFT(Count_table[[#This Row],[Column1]],SEARCH("\",Count_table[[#This Row],[Column1]])-1)</f>
        <v>Beechcraft Corporation</v>
      </c>
      <c r="E735" s="1" t="str">
        <f>RIGHT(Count_table[[#This Row],[Column1]],LEN(Count_table[[#This Row],[Column1]])-SEARCH("\",Count_table[[#This Row],[Column1]]))</f>
        <v>A24</v>
      </c>
      <c r="F735" s="1" t="str">
        <f>INDEX(Sheet1!A:D,MATCH(Count_table[[#This Row],[Make]],Sheet1!D:D,0),1)</f>
        <v>Beechcraft</v>
      </c>
      <c r="G735" s="1" t="str">
        <f ca="1">IF(OR(Count_table[[#This Row],[STC Number]]&lt;&gt;OFFSET(Count_table[[#This Row],[STC Number]],-1,0),Count_table[[#This Row],[Fixed Make]]&lt;&gt;OFFSET(Count_table[[#This Row],[Fixed Make]],-1,0)),Count_table[[#This Row],[Fixed Make]],"")</f>
        <v/>
      </c>
      <c r="H735" s="1" t="str">
        <f ca="1">IF(LEN(Count_table[[#This Row],[First]])=0,OFFSET(Count_table[[#This Row],[Range]],-1,0),"E"&amp;ROW(Count_table[[#This Row],[First]])&amp;":E"&amp;COUNTIFS(Count_table[[#All],[STC Number]],Count_table[[#This Row],[STC Number]],Count_table[[#All],[Fixed Make]],Count_table[[#This Row],[First]])+ROW(Count_table[[#This Row],[First]])-1)</f>
        <v>E694:E798</v>
      </c>
      <c r="I735" s="1" t="str">
        <f ca="1">IF(LEN(Count_table[[#This Row],[First]])&lt;&gt;0,Count_table[[#This Row],[First]]&amp;": "&amp;_xlfn.TEXTJOIN(", ",TRUE,INDIRECT(Count_table[[#This Row],[Range]])),"")</f>
        <v/>
      </c>
      <c r="J7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6" spans="1:10" x14ac:dyDescent="0.25">
      <c r="A736" s="1" t="s">
        <v>130</v>
      </c>
      <c r="B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Corporation\A24R</v>
      </c>
      <c r="C736" s="1" t="s">
        <v>494</v>
      </c>
      <c r="D736" s="1" t="str">
        <f>LEFT(Count_table[[#This Row],[Column1]],SEARCH("\",Count_table[[#This Row],[Column1]])-1)</f>
        <v>Beechcraft Corporation</v>
      </c>
      <c r="E736" s="1" t="str">
        <f>RIGHT(Count_table[[#This Row],[Column1]],LEN(Count_table[[#This Row],[Column1]])-SEARCH("\",Count_table[[#This Row],[Column1]]))</f>
        <v>A24R</v>
      </c>
      <c r="F736" s="1" t="str">
        <f>INDEX(Sheet1!A:D,MATCH(Count_table[[#This Row],[Make]],Sheet1!D:D,0),1)</f>
        <v>Beechcraft</v>
      </c>
      <c r="G736" s="1" t="str">
        <f ca="1">IF(OR(Count_table[[#This Row],[STC Number]]&lt;&gt;OFFSET(Count_table[[#This Row],[STC Number]],-1,0),Count_table[[#This Row],[Fixed Make]]&lt;&gt;OFFSET(Count_table[[#This Row],[Fixed Make]],-1,0)),Count_table[[#This Row],[Fixed Make]],"")</f>
        <v/>
      </c>
      <c r="H736" s="1" t="str">
        <f ca="1">IF(LEN(Count_table[[#This Row],[First]])=0,OFFSET(Count_table[[#This Row],[Range]],-1,0),"E"&amp;ROW(Count_table[[#This Row],[First]])&amp;":E"&amp;COUNTIFS(Count_table[[#All],[STC Number]],Count_table[[#This Row],[STC Number]],Count_table[[#All],[Fixed Make]],Count_table[[#This Row],[First]])+ROW(Count_table[[#This Row],[First]])-1)</f>
        <v>E694:E798</v>
      </c>
      <c r="I736" s="1" t="str">
        <f ca="1">IF(LEN(Count_table[[#This Row],[First]])&lt;&gt;0,Count_table[[#This Row],[First]]&amp;": "&amp;_xlfn.TEXTJOIN(", ",TRUE,INDIRECT(Count_table[[#This Row],[Range]])),"")</f>
        <v/>
      </c>
      <c r="J7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7" spans="1:10" x14ac:dyDescent="0.25">
      <c r="A737" s="1" t="s">
        <v>130</v>
      </c>
      <c r="B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Corporation\A35</v>
      </c>
      <c r="C737" s="1" t="s">
        <v>495</v>
      </c>
      <c r="D737" s="1" t="str">
        <f>LEFT(Count_table[[#This Row],[Column1]],SEARCH("\",Count_table[[#This Row],[Column1]])-1)</f>
        <v>Beechcraft Corporation</v>
      </c>
      <c r="E737" s="1" t="str">
        <f>RIGHT(Count_table[[#This Row],[Column1]],LEN(Count_table[[#This Row],[Column1]])-SEARCH("\",Count_table[[#This Row],[Column1]]))</f>
        <v>A35</v>
      </c>
      <c r="F737" s="1" t="str">
        <f>INDEX(Sheet1!A:D,MATCH(Count_table[[#This Row],[Make]],Sheet1!D:D,0),1)</f>
        <v>Beechcraft</v>
      </c>
      <c r="G737" s="1" t="str">
        <f ca="1">IF(OR(Count_table[[#This Row],[STC Number]]&lt;&gt;OFFSET(Count_table[[#This Row],[STC Number]],-1,0),Count_table[[#This Row],[Fixed Make]]&lt;&gt;OFFSET(Count_table[[#This Row],[Fixed Make]],-1,0)),Count_table[[#This Row],[Fixed Make]],"")</f>
        <v/>
      </c>
      <c r="H737" s="1" t="str">
        <f ca="1">IF(LEN(Count_table[[#This Row],[First]])=0,OFFSET(Count_table[[#This Row],[Range]],-1,0),"E"&amp;ROW(Count_table[[#This Row],[First]])&amp;":E"&amp;COUNTIFS(Count_table[[#All],[STC Number]],Count_table[[#This Row],[STC Number]],Count_table[[#All],[Fixed Make]],Count_table[[#This Row],[First]])+ROW(Count_table[[#This Row],[First]])-1)</f>
        <v>E694:E798</v>
      </c>
      <c r="I737" s="1" t="str">
        <f ca="1">IF(LEN(Count_table[[#This Row],[First]])&lt;&gt;0,Count_table[[#This Row],[First]]&amp;": "&amp;_xlfn.TEXTJOIN(", ",TRUE,INDIRECT(Count_table[[#This Row],[Range]])),"")</f>
        <v/>
      </c>
      <c r="J7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8" spans="1:10" x14ac:dyDescent="0.25">
      <c r="A738" s="1" t="s">
        <v>130</v>
      </c>
      <c r="B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v>
      </c>
      <c r="C738" s="1" t="s">
        <v>496</v>
      </c>
      <c r="D738" s="1" t="str">
        <f>LEFT(Count_table[[#This Row],[Column1]],SEARCH("\",Count_table[[#This Row],[Column1]])-1)</f>
        <v>Beechcraft Corporation</v>
      </c>
      <c r="E738" s="1" t="str">
        <f>RIGHT(Count_table[[#This Row],[Column1]],LEN(Count_table[[#This Row],[Column1]])-SEARCH("\",Count_table[[#This Row],[Column1]]))</f>
        <v>A36</v>
      </c>
      <c r="F738" s="1" t="str">
        <f>INDEX(Sheet1!A:D,MATCH(Count_table[[#This Row],[Make]],Sheet1!D:D,0),1)</f>
        <v>Beechcraft</v>
      </c>
      <c r="G738" s="1" t="str">
        <f ca="1">IF(OR(Count_table[[#This Row],[STC Number]]&lt;&gt;OFFSET(Count_table[[#This Row],[STC Number]],-1,0),Count_table[[#This Row],[Fixed Make]]&lt;&gt;OFFSET(Count_table[[#This Row],[Fixed Make]],-1,0)),Count_table[[#This Row],[Fixed Make]],"")</f>
        <v/>
      </c>
      <c r="H738" s="1" t="str">
        <f ca="1">IF(LEN(Count_table[[#This Row],[First]])=0,OFFSET(Count_table[[#This Row],[Range]],-1,0),"E"&amp;ROW(Count_table[[#This Row],[First]])&amp;":E"&amp;COUNTIFS(Count_table[[#All],[STC Number]],Count_table[[#This Row],[STC Number]],Count_table[[#All],[Fixed Make]],Count_table[[#This Row],[First]])+ROW(Count_table[[#This Row],[First]])-1)</f>
        <v>E694:E798</v>
      </c>
      <c r="I738" s="1" t="str">
        <f ca="1">IF(LEN(Count_table[[#This Row],[First]])&lt;&gt;0,Count_table[[#This Row],[First]]&amp;": "&amp;_xlfn.TEXTJOIN(", ",TRUE,INDIRECT(Count_table[[#This Row],[Range]])),"")</f>
        <v/>
      </c>
      <c r="J7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39" spans="1:10" x14ac:dyDescent="0.25">
      <c r="A739" s="1" t="s">
        <v>130</v>
      </c>
      <c r="B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Corporation\A36TC</v>
      </c>
      <c r="C739" s="1" t="s">
        <v>497</v>
      </c>
      <c r="D739" s="1" t="str">
        <f>LEFT(Count_table[[#This Row],[Column1]],SEARCH("\",Count_table[[#This Row],[Column1]])-1)</f>
        <v>Beechcraft Corporation</v>
      </c>
      <c r="E739" s="1" t="str">
        <f>RIGHT(Count_table[[#This Row],[Column1]],LEN(Count_table[[#This Row],[Column1]])-SEARCH("\",Count_table[[#This Row],[Column1]]))</f>
        <v>A36TC</v>
      </c>
      <c r="F739" s="1" t="str">
        <f>INDEX(Sheet1!A:D,MATCH(Count_table[[#This Row],[Make]],Sheet1!D:D,0),1)</f>
        <v>Beechcraft</v>
      </c>
      <c r="G739" s="1" t="str">
        <f ca="1">IF(OR(Count_table[[#This Row],[STC Number]]&lt;&gt;OFFSET(Count_table[[#This Row],[STC Number]],-1,0),Count_table[[#This Row],[Fixed Make]]&lt;&gt;OFFSET(Count_table[[#This Row],[Fixed Make]],-1,0)),Count_table[[#This Row],[Fixed Make]],"")</f>
        <v/>
      </c>
      <c r="H739" s="1" t="str">
        <f ca="1">IF(LEN(Count_table[[#This Row],[First]])=0,OFFSET(Count_table[[#This Row],[Range]],-1,0),"E"&amp;ROW(Count_table[[#This Row],[First]])&amp;":E"&amp;COUNTIFS(Count_table[[#All],[STC Number]],Count_table[[#This Row],[STC Number]],Count_table[[#All],[Fixed Make]],Count_table[[#This Row],[First]])+ROW(Count_table[[#This Row],[First]])-1)</f>
        <v>E694:E798</v>
      </c>
      <c r="I739" s="1" t="str">
        <f ca="1">IF(LEN(Count_table[[#This Row],[First]])&lt;&gt;0,Count_table[[#This Row],[First]]&amp;": "&amp;_xlfn.TEXTJOIN(", ",TRUE,INDIRECT(Count_table[[#This Row],[Range]])),"")</f>
        <v/>
      </c>
      <c r="J7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0" spans="1:10" x14ac:dyDescent="0.25">
      <c r="A740" s="1" t="s">
        <v>130</v>
      </c>
      <c r="B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740" s="1" t="s">
        <v>498</v>
      </c>
      <c r="D740" s="1" t="str">
        <f>LEFT(Count_table[[#This Row],[Column1]],SEARCH("\",Count_table[[#This Row],[Column1]])-1)</f>
        <v>Beechcraft Corporation</v>
      </c>
      <c r="E740" s="1" t="str">
        <f>RIGHT(Count_table[[#This Row],[Column1]],LEN(Count_table[[#This Row],[Column1]])-SEARCH("\",Count_table[[#This Row],[Column1]]))</f>
        <v>A45 (Military T-34A, B-45)</v>
      </c>
      <c r="F740" s="1" t="str">
        <f>INDEX(Sheet1!A:D,MATCH(Count_table[[#This Row],[Make]],Sheet1!D:D,0),1)</f>
        <v>Beechcraft</v>
      </c>
      <c r="G740" s="1" t="str">
        <f ca="1">IF(OR(Count_table[[#This Row],[STC Number]]&lt;&gt;OFFSET(Count_table[[#This Row],[STC Number]],-1,0),Count_table[[#This Row],[Fixed Make]]&lt;&gt;OFFSET(Count_table[[#This Row],[Fixed Make]],-1,0)),Count_table[[#This Row],[Fixed Make]],"")</f>
        <v/>
      </c>
      <c r="H740" s="1" t="str">
        <f ca="1">IF(LEN(Count_table[[#This Row],[First]])=0,OFFSET(Count_table[[#This Row],[Range]],-1,0),"E"&amp;ROW(Count_table[[#This Row],[First]])&amp;":E"&amp;COUNTIFS(Count_table[[#All],[STC Number]],Count_table[[#This Row],[STC Number]],Count_table[[#All],[Fixed Make]],Count_table[[#This Row],[First]])+ROW(Count_table[[#This Row],[First]])-1)</f>
        <v>E694:E798</v>
      </c>
      <c r="I740" s="1" t="str">
        <f ca="1">IF(LEN(Count_table[[#This Row],[First]])&lt;&gt;0,Count_table[[#This Row],[First]]&amp;": "&amp;_xlfn.TEXTJOIN(", ",TRUE,INDIRECT(Count_table[[#This Row],[Range]])),"")</f>
        <v/>
      </c>
      <c r="J7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1" spans="1:10" x14ac:dyDescent="0.25">
      <c r="A741" s="1" t="s">
        <v>130</v>
      </c>
      <c r="B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Corporation\A56TC</v>
      </c>
      <c r="C741" s="1" t="s">
        <v>499</v>
      </c>
      <c r="D741" s="1" t="str">
        <f>LEFT(Count_table[[#This Row],[Column1]],SEARCH("\",Count_table[[#This Row],[Column1]])-1)</f>
        <v>Beechcraft Corporation</v>
      </c>
      <c r="E741" s="1" t="str">
        <f>RIGHT(Count_table[[#This Row],[Column1]],LEN(Count_table[[#This Row],[Column1]])-SEARCH("\",Count_table[[#This Row],[Column1]]))</f>
        <v>A56TC</v>
      </c>
      <c r="F741" s="1" t="str">
        <f>INDEX(Sheet1!A:D,MATCH(Count_table[[#This Row],[Make]],Sheet1!D:D,0),1)</f>
        <v>Beechcraft</v>
      </c>
      <c r="G741" s="1" t="str">
        <f ca="1">IF(OR(Count_table[[#This Row],[STC Number]]&lt;&gt;OFFSET(Count_table[[#This Row],[STC Number]],-1,0),Count_table[[#This Row],[Fixed Make]]&lt;&gt;OFFSET(Count_table[[#This Row],[Fixed Make]],-1,0)),Count_table[[#This Row],[Fixed Make]],"")</f>
        <v/>
      </c>
      <c r="H741" s="1" t="str">
        <f ca="1">IF(LEN(Count_table[[#This Row],[First]])=0,OFFSET(Count_table[[#This Row],[Range]],-1,0),"E"&amp;ROW(Count_table[[#This Row],[First]])&amp;":E"&amp;COUNTIFS(Count_table[[#All],[STC Number]],Count_table[[#This Row],[STC Number]],Count_table[[#All],[Fixed Make]],Count_table[[#This Row],[First]])+ROW(Count_table[[#This Row],[First]])-1)</f>
        <v>E694:E798</v>
      </c>
      <c r="I741" s="1" t="str">
        <f ca="1">IF(LEN(Count_table[[#This Row],[First]])&lt;&gt;0,Count_table[[#This Row],[First]]&amp;": "&amp;_xlfn.TEXTJOIN(", ",TRUE,INDIRECT(Count_table[[#This Row],[Range]])),"")</f>
        <v/>
      </c>
      <c r="J7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2" spans="1:10" x14ac:dyDescent="0.25">
      <c r="A742" s="1" t="s">
        <v>130</v>
      </c>
      <c r="B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742" s="1" t="s">
        <v>500</v>
      </c>
      <c r="D742" s="1" t="str">
        <f>LEFT(Count_table[[#This Row],[Column1]],SEARCH("\",Count_table[[#This Row],[Column1]])-1)</f>
        <v>Beechcraft Corporation</v>
      </c>
      <c r="E742" s="1" t="str">
        <f>RIGHT(Count_table[[#This Row],[Column1]],LEN(Count_table[[#This Row],[Column1]])-SEARCH("\",Count_table[[#This Row],[Column1]]))</f>
        <v>A60</v>
      </c>
      <c r="F742" s="1" t="str">
        <f>INDEX(Sheet1!A:D,MATCH(Count_table[[#This Row],[Make]],Sheet1!D:D,0),1)</f>
        <v>Beechcraft</v>
      </c>
      <c r="G742" s="1" t="str">
        <f ca="1">IF(OR(Count_table[[#This Row],[STC Number]]&lt;&gt;OFFSET(Count_table[[#This Row],[STC Number]],-1,0),Count_table[[#This Row],[Fixed Make]]&lt;&gt;OFFSET(Count_table[[#This Row],[Fixed Make]],-1,0)),Count_table[[#This Row],[Fixed Make]],"")</f>
        <v/>
      </c>
      <c r="H742" s="1" t="str">
        <f ca="1">IF(LEN(Count_table[[#This Row],[First]])=0,OFFSET(Count_table[[#This Row],[Range]],-1,0),"E"&amp;ROW(Count_table[[#This Row],[First]])&amp;":E"&amp;COUNTIFS(Count_table[[#All],[STC Number]],Count_table[[#This Row],[STC Number]],Count_table[[#All],[Fixed Make]],Count_table[[#This Row],[First]])+ROW(Count_table[[#This Row],[First]])-1)</f>
        <v>E694:E798</v>
      </c>
      <c r="I742" s="1" t="str">
        <f ca="1">IF(LEN(Count_table[[#This Row],[First]])&lt;&gt;0,Count_table[[#This Row],[First]]&amp;": "&amp;_xlfn.TEXTJOIN(", ",TRUE,INDIRECT(Count_table[[#This Row],[Range]])),"")</f>
        <v/>
      </c>
      <c r="J7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3" spans="1:10" x14ac:dyDescent="0.25">
      <c r="A743" s="1" t="s">
        <v>130</v>
      </c>
      <c r="B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Corporation\A65-8200</v>
      </c>
      <c r="C743" s="1" t="s">
        <v>501</v>
      </c>
      <c r="D743" s="1" t="str">
        <f>LEFT(Count_table[[#This Row],[Column1]],SEARCH("\",Count_table[[#This Row],[Column1]])-1)</f>
        <v>Beechcraft Corporation</v>
      </c>
      <c r="E743" s="1" t="str">
        <f>RIGHT(Count_table[[#This Row],[Column1]],LEN(Count_table[[#This Row],[Column1]])-SEARCH("\",Count_table[[#This Row],[Column1]]))</f>
        <v>A65-8200</v>
      </c>
      <c r="F743" s="1" t="str">
        <f>INDEX(Sheet1!A:D,MATCH(Count_table[[#This Row],[Make]],Sheet1!D:D,0),1)</f>
        <v>Beechcraft</v>
      </c>
      <c r="G743" s="1" t="str">
        <f ca="1">IF(OR(Count_table[[#This Row],[STC Number]]&lt;&gt;OFFSET(Count_table[[#This Row],[STC Number]],-1,0),Count_table[[#This Row],[Fixed Make]]&lt;&gt;OFFSET(Count_table[[#This Row],[Fixed Make]],-1,0)),Count_table[[#This Row],[Fixed Make]],"")</f>
        <v/>
      </c>
      <c r="H743" s="1" t="str">
        <f ca="1">IF(LEN(Count_table[[#This Row],[First]])=0,OFFSET(Count_table[[#This Row],[Range]],-1,0),"E"&amp;ROW(Count_table[[#This Row],[First]])&amp;":E"&amp;COUNTIFS(Count_table[[#All],[STC Number]],Count_table[[#This Row],[STC Number]],Count_table[[#All],[Fixed Make]],Count_table[[#This Row],[First]])+ROW(Count_table[[#This Row],[First]])-1)</f>
        <v>E694:E798</v>
      </c>
      <c r="I743" s="1" t="str">
        <f ca="1">IF(LEN(Count_table[[#This Row],[First]])&lt;&gt;0,Count_table[[#This Row],[First]]&amp;": "&amp;_xlfn.TEXTJOIN(", ",TRUE,INDIRECT(Count_table[[#This Row],[Range]])),"")</f>
        <v/>
      </c>
      <c r="J7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4" spans="1:10" x14ac:dyDescent="0.25">
      <c r="A744" s="1" t="s">
        <v>130</v>
      </c>
      <c r="B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Corporation\A65</v>
      </c>
      <c r="C744" s="1" t="s">
        <v>502</v>
      </c>
      <c r="D744" s="1" t="str">
        <f>LEFT(Count_table[[#This Row],[Column1]],SEARCH("\",Count_table[[#This Row],[Column1]])-1)</f>
        <v>Beechcraft Corporation</v>
      </c>
      <c r="E744" s="1" t="str">
        <f>RIGHT(Count_table[[#This Row],[Column1]],LEN(Count_table[[#This Row],[Column1]])-SEARCH("\",Count_table[[#This Row],[Column1]]))</f>
        <v>A65</v>
      </c>
      <c r="F744" s="1" t="str">
        <f>INDEX(Sheet1!A:D,MATCH(Count_table[[#This Row],[Make]],Sheet1!D:D,0),1)</f>
        <v>Beechcraft</v>
      </c>
      <c r="G744" s="1" t="str">
        <f ca="1">IF(OR(Count_table[[#This Row],[STC Number]]&lt;&gt;OFFSET(Count_table[[#This Row],[STC Number]],-1,0),Count_table[[#This Row],[Fixed Make]]&lt;&gt;OFFSET(Count_table[[#This Row],[Fixed Make]],-1,0)),Count_table[[#This Row],[Fixed Make]],"")</f>
        <v/>
      </c>
      <c r="H744" s="1" t="str">
        <f ca="1">IF(LEN(Count_table[[#This Row],[First]])=0,OFFSET(Count_table[[#This Row],[Range]],-1,0),"E"&amp;ROW(Count_table[[#This Row],[First]])&amp;":E"&amp;COUNTIFS(Count_table[[#All],[STC Number]],Count_table[[#This Row],[STC Number]],Count_table[[#All],[Fixed Make]],Count_table[[#This Row],[First]])+ROW(Count_table[[#This Row],[First]])-1)</f>
        <v>E694:E798</v>
      </c>
      <c r="I744" s="1" t="str">
        <f ca="1">IF(LEN(Count_table[[#This Row],[First]])&lt;&gt;0,Count_table[[#This Row],[First]]&amp;": "&amp;_xlfn.TEXTJOIN(", ",TRUE,INDIRECT(Count_table[[#This Row],[Range]])),"")</f>
        <v/>
      </c>
      <c r="J7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5" spans="1:10" x14ac:dyDescent="0.25">
      <c r="A745" s="1" t="s">
        <v>130</v>
      </c>
      <c r="B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Corporation\B19</v>
      </c>
      <c r="C745" s="1" t="s">
        <v>503</v>
      </c>
      <c r="D745" s="1" t="str">
        <f>LEFT(Count_table[[#This Row],[Column1]],SEARCH("\",Count_table[[#This Row],[Column1]])-1)</f>
        <v>Beechcraft Corporation</v>
      </c>
      <c r="E745" s="1" t="str">
        <f>RIGHT(Count_table[[#This Row],[Column1]],LEN(Count_table[[#This Row],[Column1]])-SEARCH("\",Count_table[[#This Row],[Column1]]))</f>
        <v>B19</v>
      </c>
      <c r="F745" s="1" t="str">
        <f>INDEX(Sheet1!A:D,MATCH(Count_table[[#This Row],[Make]],Sheet1!D:D,0),1)</f>
        <v>Beechcraft</v>
      </c>
      <c r="G745" s="1" t="str">
        <f ca="1">IF(OR(Count_table[[#This Row],[STC Number]]&lt;&gt;OFFSET(Count_table[[#This Row],[STC Number]],-1,0),Count_table[[#This Row],[Fixed Make]]&lt;&gt;OFFSET(Count_table[[#This Row],[Fixed Make]],-1,0)),Count_table[[#This Row],[Fixed Make]],"")</f>
        <v/>
      </c>
      <c r="H745" s="1" t="str">
        <f ca="1">IF(LEN(Count_table[[#This Row],[First]])=0,OFFSET(Count_table[[#This Row],[Range]],-1,0),"E"&amp;ROW(Count_table[[#This Row],[First]])&amp;":E"&amp;COUNTIFS(Count_table[[#All],[STC Number]],Count_table[[#This Row],[STC Number]],Count_table[[#All],[Fixed Make]],Count_table[[#This Row],[First]])+ROW(Count_table[[#This Row],[First]])-1)</f>
        <v>E694:E798</v>
      </c>
      <c r="I745" s="1" t="str">
        <f ca="1">IF(LEN(Count_table[[#This Row],[First]])&lt;&gt;0,Count_table[[#This Row],[First]]&amp;": "&amp;_xlfn.TEXTJOIN(", ",TRUE,INDIRECT(Count_table[[#This Row],[Range]])),"")</f>
        <v/>
      </c>
      <c r="J7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6" spans="1:10" x14ac:dyDescent="0.25">
      <c r="A746" s="1" t="s">
        <v>130</v>
      </c>
      <c r="B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Corporation\B23</v>
      </c>
      <c r="C746" s="1" t="s">
        <v>504</v>
      </c>
      <c r="D746" s="1" t="str">
        <f>LEFT(Count_table[[#This Row],[Column1]],SEARCH("\",Count_table[[#This Row],[Column1]])-1)</f>
        <v>Beechcraft Corporation</v>
      </c>
      <c r="E746" s="1" t="str">
        <f>RIGHT(Count_table[[#This Row],[Column1]],LEN(Count_table[[#This Row],[Column1]])-SEARCH("\",Count_table[[#This Row],[Column1]]))</f>
        <v>B23</v>
      </c>
      <c r="F746" s="1" t="str">
        <f>INDEX(Sheet1!A:D,MATCH(Count_table[[#This Row],[Make]],Sheet1!D:D,0),1)</f>
        <v>Beechcraft</v>
      </c>
      <c r="G746" s="1" t="str">
        <f ca="1">IF(OR(Count_table[[#This Row],[STC Number]]&lt;&gt;OFFSET(Count_table[[#This Row],[STC Number]],-1,0),Count_table[[#This Row],[Fixed Make]]&lt;&gt;OFFSET(Count_table[[#This Row],[Fixed Make]],-1,0)),Count_table[[#This Row],[Fixed Make]],"")</f>
        <v/>
      </c>
      <c r="H746" s="1" t="str">
        <f ca="1">IF(LEN(Count_table[[#This Row],[First]])=0,OFFSET(Count_table[[#This Row],[Range]],-1,0),"E"&amp;ROW(Count_table[[#This Row],[First]])&amp;":E"&amp;COUNTIFS(Count_table[[#All],[STC Number]],Count_table[[#This Row],[STC Number]],Count_table[[#All],[Fixed Make]],Count_table[[#This Row],[First]])+ROW(Count_table[[#This Row],[First]])-1)</f>
        <v>E694:E798</v>
      </c>
      <c r="I746" s="1" t="str">
        <f ca="1">IF(LEN(Count_table[[#This Row],[First]])&lt;&gt;0,Count_table[[#This Row],[First]]&amp;": "&amp;_xlfn.TEXTJOIN(", ",TRUE,INDIRECT(Count_table[[#This Row],[Range]])),"")</f>
        <v/>
      </c>
      <c r="J7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7" spans="1:10" x14ac:dyDescent="0.25">
      <c r="A747" s="1" t="s">
        <v>130</v>
      </c>
      <c r="B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Corporation\B24R</v>
      </c>
      <c r="C747" s="1" t="s">
        <v>505</v>
      </c>
      <c r="D747" s="1" t="str">
        <f>LEFT(Count_table[[#This Row],[Column1]],SEARCH("\",Count_table[[#This Row],[Column1]])-1)</f>
        <v>Beechcraft Corporation</v>
      </c>
      <c r="E747" s="1" t="str">
        <f>RIGHT(Count_table[[#This Row],[Column1]],LEN(Count_table[[#This Row],[Column1]])-SEARCH("\",Count_table[[#This Row],[Column1]]))</f>
        <v>B24R</v>
      </c>
      <c r="F747" s="1" t="str">
        <f>INDEX(Sheet1!A:D,MATCH(Count_table[[#This Row],[Make]],Sheet1!D:D,0),1)</f>
        <v>Beechcraft</v>
      </c>
      <c r="G747" s="1" t="str">
        <f ca="1">IF(OR(Count_table[[#This Row],[STC Number]]&lt;&gt;OFFSET(Count_table[[#This Row],[STC Number]],-1,0),Count_table[[#This Row],[Fixed Make]]&lt;&gt;OFFSET(Count_table[[#This Row],[Fixed Make]],-1,0)),Count_table[[#This Row],[Fixed Make]],"")</f>
        <v/>
      </c>
      <c r="H747" s="1" t="str">
        <f ca="1">IF(LEN(Count_table[[#This Row],[First]])=0,OFFSET(Count_table[[#This Row],[Range]],-1,0),"E"&amp;ROW(Count_table[[#This Row],[First]])&amp;":E"&amp;COUNTIFS(Count_table[[#All],[STC Number]],Count_table[[#This Row],[STC Number]],Count_table[[#All],[Fixed Make]],Count_table[[#This Row],[First]])+ROW(Count_table[[#This Row],[First]])-1)</f>
        <v>E694:E798</v>
      </c>
      <c r="I747" s="1" t="str">
        <f ca="1">IF(LEN(Count_table[[#This Row],[First]])&lt;&gt;0,Count_table[[#This Row],[First]]&amp;": "&amp;_xlfn.TEXTJOIN(", ",TRUE,INDIRECT(Count_table[[#This Row],[Range]])),"")</f>
        <v/>
      </c>
      <c r="J7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8" spans="1:10" x14ac:dyDescent="0.25">
      <c r="A748" s="1" t="s">
        <v>130</v>
      </c>
      <c r="B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Corporation\B35</v>
      </c>
      <c r="C748" s="1" t="s">
        <v>506</v>
      </c>
      <c r="D748" s="1" t="str">
        <f>LEFT(Count_table[[#This Row],[Column1]],SEARCH("\",Count_table[[#This Row],[Column1]])-1)</f>
        <v>Beechcraft Corporation</v>
      </c>
      <c r="E748" s="1" t="str">
        <f>RIGHT(Count_table[[#This Row],[Column1]],LEN(Count_table[[#This Row],[Column1]])-SEARCH("\",Count_table[[#This Row],[Column1]]))</f>
        <v>B35</v>
      </c>
      <c r="F748" s="1" t="str">
        <f>INDEX(Sheet1!A:D,MATCH(Count_table[[#This Row],[Make]],Sheet1!D:D,0),1)</f>
        <v>Beechcraft</v>
      </c>
      <c r="G748" s="1" t="str">
        <f ca="1">IF(OR(Count_table[[#This Row],[STC Number]]&lt;&gt;OFFSET(Count_table[[#This Row],[STC Number]],-1,0),Count_table[[#This Row],[Fixed Make]]&lt;&gt;OFFSET(Count_table[[#This Row],[Fixed Make]],-1,0)),Count_table[[#This Row],[Fixed Make]],"")</f>
        <v/>
      </c>
      <c r="H748" s="1" t="str">
        <f ca="1">IF(LEN(Count_table[[#This Row],[First]])=0,OFFSET(Count_table[[#This Row],[Range]],-1,0),"E"&amp;ROW(Count_table[[#This Row],[First]])&amp;":E"&amp;COUNTIFS(Count_table[[#All],[STC Number]],Count_table[[#This Row],[STC Number]],Count_table[[#All],[Fixed Make]],Count_table[[#This Row],[First]])+ROW(Count_table[[#This Row],[First]])-1)</f>
        <v>E694:E798</v>
      </c>
      <c r="I748" s="1" t="str">
        <f ca="1">IF(LEN(Count_table[[#This Row],[First]])&lt;&gt;0,Count_table[[#This Row],[First]]&amp;": "&amp;_xlfn.TEXTJOIN(", ",TRUE,INDIRECT(Count_table[[#This Row],[Range]])),"")</f>
        <v/>
      </c>
      <c r="J7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49" spans="1:10" x14ac:dyDescent="0.25">
      <c r="A749" s="1" t="s">
        <v>130</v>
      </c>
      <c r="B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Corporation\B36TC</v>
      </c>
      <c r="C749" s="1" t="s">
        <v>507</v>
      </c>
      <c r="D749" s="1" t="str">
        <f>LEFT(Count_table[[#This Row],[Column1]],SEARCH("\",Count_table[[#This Row],[Column1]])-1)</f>
        <v>Beechcraft Corporation</v>
      </c>
      <c r="E749" s="1" t="str">
        <f>RIGHT(Count_table[[#This Row],[Column1]],LEN(Count_table[[#This Row],[Column1]])-SEARCH("\",Count_table[[#This Row],[Column1]]))</f>
        <v>B36TC</v>
      </c>
      <c r="F749" s="1" t="str">
        <f>INDEX(Sheet1!A:D,MATCH(Count_table[[#This Row],[Make]],Sheet1!D:D,0),1)</f>
        <v>Beechcraft</v>
      </c>
      <c r="G749" s="1" t="str">
        <f ca="1">IF(OR(Count_table[[#This Row],[STC Number]]&lt;&gt;OFFSET(Count_table[[#This Row],[STC Number]],-1,0),Count_table[[#This Row],[Fixed Make]]&lt;&gt;OFFSET(Count_table[[#This Row],[Fixed Make]],-1,0)),Count_table[[#This Row],[Fixed Make]],"")</f>
        <v/>
      </c>
      <c r="H749" s="1" t="str">
        <f ca="1">IF(LEN(Count_table[[#This Row],[First]])=0,OFFSET(Count_table[[#This Row],[Range]],-1,0),"E"&amp;ROW(Count_table[[#This Row],[First]])&amp;":E"&amp;COUNTIFS(Count_table[[#All],[STC Number]],Count_table[[#This Row],[STC Number]],Count_table[[#All],[Fixed Make]],Count_table[[#This Row],[First]])+ROW(Count_table[[#This Row],[First]])-1)</f>
        <v>E694:E798</v>
      </c>
      <c r="I749" s="1" t="str">
        <f ca="1">IF(LEN(Count_table[[#This Row],[First]])&lt;&gt;0,Count_table[[#This Row],[First]]&amp;": "&amp;_xlfn.TEXTJOIN(", ",TRUE,INDIRECT(Count_table[[#This Row],[Range]])),"")</f>
        <v/>
      </c>
      <c r="J7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0" spans="1:10" x14ac:dyDescent="0.25">
      <c r="A750" s="1" t="s">
        <v>130</v>
      </c>
      <c r="B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750" s="1" t="s">
        <v>508</v>
      </c>
      <c r="D750" s="1" t="str">
        <f>LEFT(Count_table[[#This Row],[Column1]],SEARCH("\",Count_table[[#This Row],[Column1]])-1)</f>
        <v>Beechcraft Corporation</v>
      </c>
      <c r="E750" s="1" t="str">
        <f>RIGHT(Count_table[[#This Row],[Column1]],LEN(Count_table[[#This Row],[Column1]])-SEARCH("\",Count_table[[#This Row],[Column1]]))</f>
        <v>B50</v>
      </c>
      <c r="F750" s="1" t="str">
        <f>INDEX(Sheet1!A:D,MATCH(Count_table[[#This Row],[Make]],Sheet1!D:D,0),1)</f>
        <v>Beechcraft</v>
      </c>
      <c r="G750" s="1" t="str">
        <f ca="1">IF(OR(Count_table[[#This Row],[STC Number]]&lt;&gt;OFFSET(Count_table[[#This Row],[STC Number]],-1,0),Count_table[[#This Row],[Fixed Make]]&lt;&gt;OFFSET(Count_table[[#This Row],[Fixed Make]],-1,0)),Count_table[[#This Row],[Fixed Make]],"")</f>
        <v/>
      </c>
      <c r="H750" s="1" t="str">
        <f ca="1">IF(LEN(Count_table[[#This Row],[First]])=0,OFFSET(Count_table[[#This Row],[Range]],-1,0),"E"&amp;ROW(Count_table[[#This Row],[First]])&amp;":E"&amp;COUNTIFS(Count_table[[#All],[STC Number]],Count_table[[#This Row],[STC Number]],Count_table[[#All],[Fixed Make]],Count_table[[#This Row],[First]])+ROW(Count_table[[#This Row],[First]])-1)</f>
        <v>E694:E798</v>
      </c>
      <c r="I750" s="1" t="str">
        <f ca="1">IF(LEN(Count_table[[#This Row],[First]])&lt;&gt;0,Count_table[[#This Row],[First]]&amp;": "&amp;_xlfn.TEXTJOIN(", ",TRUE,INDIRECT(Count_table[[#This Row],[Range]])),"")</f>
        <v/>
      </c>
      <c r="J7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1" spans="1:10" x14ac:dyDescent="0.25">
      <c r="A751" s="1" t="s">
        <v>130</v>
      </c>
      <c r="B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751" s="1" t="s">
        <v>509</v>
      </c>
      <c r="D751" s="1" t="str">
        <f>LEFT(Count_table[[#This Row],[Column1]],SEARCH("\",Count_table[[#This Row],[Column1]])-1)</f>
        <v>Beechcraft Corporation</v>
      </c>
      <c r="E751" s="1" t="str">
        <f>RIGHT(Count_table[[#This Row],[Column1]],LEN(Count_table[[#This Row],[Column1]])-SEARCH("\",Count_table[[#This Row],[Column1]]))</f>
        <v>B60</v>
      </c>
      <c r="F751" s="1" t="str">
        <f>INDEX(Sheet1!A:D,MATCH(Count_table[[#This Row],[Make]],Sheet1!D:D,0),1)</f>
        <v>Beechcraft</v>
      </c>
      <c r="G751" s="1" t="str">
        <f ca="1">IF(OR(Count_table[[#This Row],[STC Number]]&lt;&gt;OFFSET(Count_table[[#This Row],[STC Number]],-1,0),Count_table[[#This Row],[Fixed Make]]&lt;&gt;OFFSET(Count_table[[#This Row],[Fixed Make]],-1,0)),Count_table[[#This Row],[Fixed Make]],"")</f>
        <v/>
      </c>
      <c r="H751" s="1" t="str">
        <f ca="1">IF(LEN(Count_table[[#This Row],[First]])=0,OFFSET(Count_table[[#This Row],[Range]],-1,0),"E"&amp;ROW(Count_table[[#This Row],[First]])&amp;":E"&amp;COUNTIFS(Count_table[[#All],[STC Number]],Count_table[[#This Row],[STC Number]],Count_table[[#All],[Fixed Make]],Count_table[[#This Row],[First]])+ROW(Count_table[[#This Row],[First]])-1)</f>
        <v>E694:E798</v>
      </c>
      <c r="I751" s="1" t="str">
        <f ca="1">IF(LEN(Count_table[[#This Row],[First]])&lt;&gt;0,Count_table[[#This Row],[First]]&amp;": "&amp;_xlfn.TEXTJOIN(", ",TRUE,INDIRECT(Count_table[[#This Row],[Range]])),"")</f>
        <v/>
      </c>
      <c r="J7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2" spans="1:10" x14ac:dyDescent="0.25">
      <c r="A752" s="1" t="s">
        <v>130</v>
      </c>
      <c r="B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v>
      </c>
      <c r="C752" s="1" t="s">
        <v>510</v>
      </c>
      <c r="D752" s="1" t="str">
        <f>LEFT(Count_table[[#This Row],[Column1]],SEARCH("\",Count_table[[#This Row],[Column1]])-1)</f>
        <v>Beechcraft Corporation</v>
      </c>
      <c r="E752" s="1" t="str">
        <f>RIGHT(Count_table[[#This Row],[Column1]],LEN(Count_table[[#This Row],[Column1]])-SEARCH("\",Count_table[[#This Row],[Column1]]))</f>
        <v>B95</v>
      </c>
      <c r="F752" s="1" t="str">
        <f>INDEX(Sheet1!A:D,MATCH(Count_table[[#This Row],[Make]],Sheet1!D:D,0),1)</f>
        <v>Beechcraft</v>
      </c>
      <c r="G752" s="1" t="str">
        <f ca="1">IF(OR(Count_table[[#This Row],[STC Number]]&lt;&gt;OFFSET(Count_table[[#This Row],[STC Number]],-1,0),Count_table[[#This Row],[Fixed Make]]&lt;&gt;OFFSET(Count_table[[#This Row],[Fixed Make]],-1,0)),Count_table[[#This Row],[Fixed Make]],"")</f>
        <v/>
      </c>
      <c r="H752" s="1" t="str">
        <f ca="1">IF(LEN(Count_table[[#This Row],[First]])=0,OFFSET(Count_table[[#This Row],[Range]],-1,0),"E"&amp;ROW(Count_table[[#This Row],[First]])&amp;":E"&amp;COUNTIFS(Count_table[[#All],[STC Number]],Count_table[[#This Row],[STC Number]],Count_table[[#All],[Fixed Make]],Count_table[[#This Row],[First]])+ROW(Count_table[[#This Row],[First]])-1)</f>
        <v>E694:E798</v>
      </c>
      <c r="I752" s="1" t="str">
        <f ca="1">IF(LEN(Count_table[[#This Row],[First]])&lt;&gt;0,Count_table[[#This Row],[First]]&amp;": "&amp;_xlfn.TEXTJOIN(", ",TRUE,INDIRECT(Count_table[[#This Row],[Range]])),"")</f>
        <v/>
      </c>
      <c r="J7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3" spans="1:10" x14ac:dyDescent="0.25">
      <c r="A753" s="1" t="s">
        <v>130</v>
      </c>
      <c r="B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Corporation\B95A</v>
      </c>
      <c r="C753" s="1" t="s">
        <v>511</v>
      </c>
      <c r="D753" s="1" t="str">
        <f>LEFT(Count_table[[#This Row],[Column1]],SEARCH("\",Count_table[[#This Row],[Column1]])-1)</f>
        <v>Beechcraft Corporation</v>
      </c>
      <c r="E753" s="1" t="str">
        <f>RIGHT(Count_table[[#This Row],[Column1]],LEN(Count_table[[#This Row],[Column1]])-SEARCH("\",Count_table[[#This Row],[Column1]]))</f>
        <v>B95A</v>
      </c>
      <c r="F753" s="1" t="str">
        <f>INDEX(Sheet1!A:D,MATCH(Count_table[[#This Row],[Make]],Sheet1!D:D,0),1)</f>
        <v>Beechcraft</v>
      </c>
      <c r="G753" s="1" t="str">
        <f ca="1">IF(OR(Count_table[[#This Row],[STC Number]]&lt;&gt;OFFSET(Count_table[[#This Row],[STC Number]],-1,0),Count_table[[#This Row],[Fixed Make]]&lt;&gt;OFFSET(Count_table[[#This Row],[Fixed Make]],-1,0)),Count_table[[#This Row],[Fixed Make]],"")</f>
        <v/>
      </c>
      <c r="H753" s="1" t="str">
        <f ca="1">IF(LEN(Count_table[[#This Row],[First]])=0,OFFSET(Count_table[[#This Row],[Range]],-1,0),"E"&amp;ROW(Count_table[[#This Row],[First]])&amp;":E"&amp;COUNTIFS(Count_table[[#All],[STC Number]],Count_table[[#This Row],[STC Number]],Count_table[[#All],[Fixed Make]],Count_table[[#This Row],[First]])+ROW(Count_table[[#This Row],[First]])-1)</f>
        <v>E694:E798</v>
      </c>
      <c r="I753" s="1" t="str">
        <f ca="1">IF(LEN(Count_table[[#This Row],[First]])&lt;&gt;0,Count_table[[#This Row],[First]]&amp;": "&amp;_xlfn.TEXTJOIN(", ",TRUE,INDIRECT(Count_table[[#This Row],[Range]])),"")</f>
        <v/>
      </c>
      <c r="J7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4" spans="1:10" x14ac:dyDescent="0.25">
      <c r="A754" s="1" t="s">
        <v>130</v>
      </c>
      <c r="B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Corporation\C23</v>
      </c>
      <c r="C754" s="1" t="s">
        <v>512</v>
      </c>
      <c r="D754" s="1" t="str">
        <f>LEFT(Count_table[[#This Row],[Column1]],SEARCH("\",Count_table[[#This Row],[Column1]])-1)</f>
        <v>Beechcraft Corporation</v>
      </c>
      <c r="E754" s="1" t="str">
        <f>RIGHT(Count_table[[#This Row],[Column1]],LEN(Count_table[[#This Row],[Column1]])-SEARCH("\",Count_table[[#This Row],[Column1]]))</f>
        <v>C23</v>
      </c>
      <c r="F754" s="1" t="str">
        <f>INDEX(Sheet1!A:D,MATCH(Count_table[[#This Row],[Make]],Sheet1!D:D,0),1)</f>
        <v>Beechcraft</v>
      </c>
      <c r="G754" s="1" t="str">
        <f ca="1">IF(OR(Count_table[[#This Row],[STC Number]]&lt;&gt;OFFSET(Count_table[[#This Row],[STC Number]],-1,0),Count_table[[#This Row],[Fixed Make]]&lt;&gt;OFFSET(Count_table[[#This Row],[Fixed Make]],-1,0)),Count_table[[#This Row],[Fixed Make]],"")</f>
        <v/>
      </c>
      <c r="H754" s="1" t="str">
        <f ca="1">IF(LEN(Count_table[[#This Row],[First]])=0,OFFSET(Count_table[[#This Row],[Range]],-1,0),"E"&amp;ROW(Count_table[[#This Row],[First]])&amp;":E"&amp;COUNTIFS(Count_table[[#All],[STC Number]],Count_table[[#This Row],[STC Number]],Count_table[[#All],[Fixed Make]],Count_table[[#This Row],[First]])+ROW(Count_table[[#This Row],[First]])-1)</f>
        <v>E694:E798</v>
      </c>
      <c r="I754" s="1" t="str">
        <f ca="1">IF(LEN(Count_table[[#This Row],[First]])&lt;&gt;0,Count_table[[#This Row],[First]]&amp;": "&amp;_xlfn.TEXTJOIN(", ",TRUE,INDIRECT(Count_table[[#This Row],[Range]])),"")</f>
        <v/>
      </c>
      <c r="J7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5" spans="1:10" x14ac:dyDescent="0.25">
      <c r="A755" s="1" t="s">
        <v>130</v>
      </c>
      <c r="B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Corporation\C24R</v>
      </c>
      <c r="C755" s="1" t="s">
        <v>513</v>
      </c>
      <c r="D755" s="1" t="str">
        <f>LEFT(Count_table[[#This Row],[Column1]],SEARCH("\",Count_table[[#This Row],[Column1]])-1)</f>
        <v>Beechcraft Corporation</v>
      </c>
      <c r="E755" s="1" t="str">
        <f>RIGHT(Count_table[[#This Row],[Column1]],LEN(Count_table[[#This Row],[Column1]])-SEARCH("\",Count_table[[#This Row],[Column1]]))</f>
        <v>C24R</v>
      </c>
      <c r="F755" s="1" t="str">
        <f>INDEX(Sheet1!A:D,MATCH(Count_table[[#This Row],[Make]],Sheet1!D:D,0),1)</f>
        <v>Beechcraft</v>
      </c>
      <c r="G755" s="1" t="str">
        <f ca="1">IF(OR(Count_table[[#This Row],[STC Number]]&lt;&gt;OFFSET(Count_table[[#This Row],[STC Number]],-1,0),Count_table[[#This Row],[Fixed Make]]&lt;&gt;OFFSET(Count_table[[#This Row],[Fixed Make]],-1,0)),Count_table[[#This Row],[Fixed Make]],"")</f>
        <v/>
      </c>
      <c r="H755" s="1" t="str">
        <f ca="1">IF(LEN(Count_table[[#This Row],[First]])=0,OFFSET(Count_table[[#This Row],[Range]],-1,0),"E"&amp;ROW(Count_table[[#This Row],[First]])&amp;":E"&amp;COUNTIFS(Count_table[[#All],[STC Number]],Count_table[[#This Row],[STC Number]],Count_table[[#All],[Fixed Make]],Count_table[[#This Row],[First]])+ROW(Count_table[[#This Row],[First]])-1)</f>
        <v>E694:E798</v>
      </c>
      <c r="I755" s="1" t="str">
        <f ca="1">IF(LEN(Count_table[[#This Row],[First]])&lt;&gt;0,Count_table[[#This Row],[First]]&amp;": "&amp;_xlfn.TEXTJOIN(", ",TRUE,INDIRECT(Count_table[[#This Row],[Range]])),"")</f>
        <v/>
      </c>
      <c r="J7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6" spans="1:10" x14ac:dyDescent="0.25">
      <c r="A756" s="1" t="s">
        <v>130</v>
      </c>
      <c r="B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Corporation\C35</v>
      </c>
      <c r="C756" s="1" t="s">
        <v>514</v>
      </c>
      <c r="D756" s="1" t="str">
        <f>LEFT(Count_table[[#This Row],[Column1]],SEARCH("\",Count_table[[#This Row],[Column1]])-1)</f>
        <v>Beechcraft Corporation</v>
      </c>
      <c r="E756" s="1" t="str">
        <f>RIGHT(Count_table[[#This Row],[Column1]],LEN(Count_table[[#This Row],[Column1]])-SEARCH("\",Count_table[[#This Row],[Column1]]))</f>
        <v>C35</v>
      </c>
      <c r="F756" s="1" t="str">
        <f>INDEX(Sheet1!A:D,MATCH(Count_table[[#This Row],[Make]],Sheet1!D:D,0),1)</f>
        <v>Beechcraft</v>
      </c>
      <c r="G756" s="1" t="str">
        <f ca="1">IF(OR(Count_table[[#This Row],[STC Number]]&lt;&gt;OFFSET(Count_table[[#This Row],[STC Number]],-1,0),Count_table[[#This Row],[Fixed Make]]&lt;&gt;OFFSET(Count_table[[#This Row],[Fixed Make]],-1,0)),Count_table[[#This Row],[Fixed Make]],"")</f>
        <v/>
      </c>
      <c r="H756" s="1" t="str">
        <f ca="1">IF(LEN(Count_table[[#This Row],[First]])=0,OFFSET(Count_table[[#This Row],[Range]],-1,0),"E"&amp;ROW(Count_table[[#This Row],[First]])&amp;":E"&amp;COUNTIFS(Count_table[[#All],[STC Number]],Count_table[[#This Row],[STC Number]],Count_table[[#All],[Fixed Make]],Count_table[[#This Row],[First]])+ROW(Count_table[[#This Row],[First]])-1)</f>
        <v>E694:E798</v>
      </c>
      <c r="I756" s="1" t="str">
        <f ca="1">IF(LEN(Count_table[[#This Row],[First]])&lt;&gt;0,Count_table[[#This Row],[First]]&amp;": "&amp;_xlfn.TEXTJOIN(", ",TRUE,INDIRECT(Count_table[[#This Row],[Range]])),"")</f>
        <v/>
      </c>
      <c r="J7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7" spans="1:10" x14ac:dyDescent="0.25">
      <c r="A757" s="1" t="s">
        <v>130</v>
      </c>
      <c r="B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757" s="1" t="s">
        <v>515</v>
      </c>
      <c r="D757" s="1" t="str">
        <f>LEFT(Count_table[[#This Row],[Column1]],SEARCH("\",Count_table[[#This Row],[Column1]])-1)</f>
        <v>Beechcraft Corporation</v>
      </c>
      <c r="E757" s="1" t="str">
        <f>RIGHT(Count_table[[#This Row],[Column1]],LEN(Count_table[[#This Row],[Column1]])-SEARCH("\",Count_table[[#This Row],[Column1]]))</f>
        <v>C50</v>
      </c>
      <c r="F757" s="1" t="str">
        <f>INDEX(Sheet1!A:D,MATCH(Count_table[[#This Row],[Make]],Sheet1!D:D,0),1)</f>
        <v>Beechcraft</v>
      </c>
      <c r="G757" s="1" t="str">
        <f ca="1">IF(OR(Count_table[[#This Row],[STC Number]]&lt;&gt;OFFSET(Count_table[[#This Row],[STC Number]],-1,0),Count_table[[#This Row],[Fixed Make]]&lt;&gt;OFFSET(Count_table[[#This Row],[Fixed Make]],-1,0)),Count_table[[#This Row],[Fixed Make]],"")</f>
        <v/>
      </c>
      <c r="H757" s="1" t="str">
        <f ca="1">IF(LEN(Count_table[[#This Row],[First]])=0,OFFSET(Count_table[[#This Row],[Range]],-1,0),"E"&amp;ROW(Count_table[[#This Row],[First]])&amp;":E"&amp;COUNTIFS(Count_table[[#All],[STC Number]],Count_table[[#This Row],[STC Number]],Count_table[[#All],[Fixed Make]],Count_table[[#This Row],[First]])+ROW(Count_table[[#This Row],[First]])-1)</f>
        <v>E694:E798</v>
      </c>
      <c r="I757" s="1" t="str">
        <f ca="1">IF(LEN(Count_table[[#This Row],[First]])&lt;&gt;0,Count_table[[#This Row],[First]]&amp;": "&amp;_xlfn.TEXTJOIN(", ",TRUE,INDIRECT(Count_table[[#This Row],[Range]])),"")</f>
        <v/>
      </c>
      <c r="J7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8" spans="1:10" x14ac:dyDescent="0.25">
      <c r="A758" s="1" t="s">
        <v>130</v>
      </c>
      <c r="B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Corporation\D35</v>
      </c>
      <c r="C758" s="1" t="s">
        <v>516</v>
      </c>
      <c r="D758" s="1" t="str">
        <f>LEFT(Count_table[[#This Row],[Column1]],SEARCH("\",Count_table[[#This Row],[Column1]])-1)</f>
        <v>Beechcraft Corporation</v>
      </c>
      <c r="E758" s="1" t="str">
        <f>RIGHT(Count_table[[#This Row],[Column1]],LEN(Count_table[[#This Row],[Column1]])-SEARCH("\",Count_table[[#This Row],[Column1]]))</f>
        <v>D35</v>
      </c>
      <c r="F758" s="1" t="str">
        <f>INDEX(Sheet1!A:D,MATCH(Count_table[[#This Row],[Make]],Sheet1!D:D,0),1)</f>
        <v>Beechcraft</v>
      </c>
      <c r="G758" s="1" t="str">
        <f ca="1">IF(OR(Count_table[[#This Row],[STC Number]]&lt;&gt;OFFSET(Count_table[[#This Row],[STC Number]],-1,0),Count_table[[#This Row],[Fixed Make]]&lt;&gt;OFFSET(Count_table[[#This Row],[Fixed Make]],-1,0)),Count_table[[#This Row],[Fixed Make]],"")</f>
        <v/>
      </c>
      <c r="H758" s="1" t="str">
        <f ca="1">IF(LEN(Count_table[[#This Row],[First]])=0,OFFSET(Count_table[[#This Row],[Range]],-1,0),"E"&amp;ROW(Count_table[[#This Row],[First]])&amp;":E"&amp;COUNTIFS(Count_table[[#All],[STC Number]],Count_table[[#This Row],[STC Number]],Count_table[[#All],[Fixed Make]],Count_table[[#This Row],[First]])+ROW(Count_table[[#This Row],[First]])-1)</f>
        <v>E694:E798</v>
      </c>
      <c r="I758" s="1" t="str">
        <f ca="1">IF(LEN(Count_table[[#This Row],[First]])&lt;&gt;0,Count_table[[#This Row],[First]]&amp;": "&amp;_xlfn.TEXTJOIN(", ",TRUE,INDIRECT(Count_table[[#This Row],[Range]])),"")</f>
        <v/>
      </c>
      <c r="J7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59" spans="1:10" x14ac:dyDescent="0.25">
      <c r="A759" s="1" t="s">
        <v>130</v>
      </c>
      <c r="B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759" s="1" t="s">
        <v>517</v>
      </c>
      <c r="D759" s="1" t="str">
        <f>LEFT(Count_table[[#This Row],[Column1]],SEARCH("\",Count_table[[#This Row],[Column1]])-1)</f>
        <v>Beechcraft Corporation</v>
      </c>
      <c r="E759" s="1" t="str">
        <f>RIGHT(Count_table[[#This Row],[Column1]],LEN(Count_table[[#This Row],[Column1]])-SEARCH("\",Count_table[[#This Row],[Column1]]))</f>
        <v>D45 (Military T-34B)</v>
      </c>
      <c r="F759" s="1" t="str">
        <f>INDEX(Sheet1!A:D,MATCH(Count_table[[#This Row],[Make]],Sheet1!D:D,0),1)</f>
        <v>Beechcraft</v>
      </c>
      <c r="G759" s="1" t="str">
        <f ca="1">IF(OR(Count_table[[#This Row],[STC Number]]&lt;&gt;OFFSET(Count_table[[#This Row],[STC Number]],-1,0),Count_table[[#This Row],[Fixed Make]]&lt;&gt;OFFSET(Count_table[[#This Row],[Fixed Make]],-1,0)),Count_table[[#This Row],[Fixed Make]],"")</f>
        <v/>
      </c>
      <c r="H759" s="1" t="str">
        <f ca="1">IF(LEN(Count_table[[#This Row],[First]])=0,OFFSET(Count_table[[#This Row],[Range]],-1,0),"E"&amp;ROW(Count_table[[#This Row],[First]])&amp;":E"&amp;COUNTIFS(Count_table[[#All],[STC Number]],Count_table[[#This Row],[STC Number]],Count_table[[#All],[Fixed Make]],Count_table[[#This Row],[First]])+ROW(Count_table[[#This Row],[First]])-1)</f>
        <v>E694:E798</v>
      </c>
      <c r="I759" s="1" t="str">
        <f ca="1">IF(LEN(Count_table[[#This Row],[First]])&lt;&gt;0,Count_table[[#This Row],[First]]&amp;": "&amp;_xlfn.TEXTJOIN(", ",TRUE,INDIRECT(Count_table[[#This Row],[Range]])),"")</f>
        <v/>
      </c>
      <c r="J7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0" spans="1:10" x14ac:dyDescent="0.25">
      <c r="A760" s="1" t="s">
        <v>130</v>
      </c>
      <c r="B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760" s="1" t="s">
        <v>518</v>
      </c>
      <c r="D760" s="1" t="str">
        <f>LEFT(Count_table[[#This Row],[Column1]],SEARCH("\",Count_table[[#This Row],[Column1]])-1)</f>
        <v>Beechcraft Corporation</v>
      </c>
      <c r="E760" s="1" t="str">
        <f>RIGHT(Count_table[[#This Row],[Column1]],LEN(Count_table[[#This Row],[Column1]])-SEARCH("\",Count_table[[#This Row],[Column1]]))</f>
        <v>D50</v>
      </c>
      <c r="F760" s="1" t="str">
        <f>INDEX(Sheet1!A:D,MATCH(Count_table[[#This Row],[Make]],Sheet1!D:D,0),1)</f>
        <v>Beechcraft</v>
      </c>
      <c r="G760" s="1" t="str">
        <f ca="1">IF(OR(Count_table[[#This Row],[STC Number]]&lt;&gt;OFFSET(Count_table[[#This Row],[STC Number]],-1,0),Count_table[[#This Row],[Fixed Make]]&lt;&gt;OFFSET(Count_table[[#This Row],[Fixed Make]],-1,0)),Count_table[[#This Row],[Fixed Make]],"")</f>
        <v/>
      </c>
      <c r="H760" s="1" t="str">
        <f ca="1">IF(LEN(Count_table[[#This Row],[First]])=0,OFFSET(Count_table[[#This Row],[Range]],-1,0),"E"&amp;ROW(Count_table[[#This Row],[First]])&amp;":E"&amp;COUNTIFS(Count_table[[#All],[STC Number]],Count_table[[#This Row],[STC Number]],Count_table[[#All],[Fixed Make]],Count_table[[#This Row],[First]])+ROW(Count_table[[#This Row],[First]])-1)</f>
        <v>E694:E798</v>
      </c>
      <c r="I760" s="1" t="str">
        <f ca="1">IF(LEN(Count_table[[#This Row],[First]])&lt;&gt;0,Count_table[[#This Row],[First]]&amp;": "&amp;_xlfn.TEXTJOIN(", ",TRUE,INDIRECT(Count_table[[#This Row],[Range]])),"")</f>
        <v/>
      </c>
      <c r="J7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1" spans="1:10" x14ac:dyDescent="0.25">
      <c r="A761" s="1" t="s">
        <v>130</v>
      </c>
      <c r="B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761" s="1" t="s">
        <v>519</v>
      </c>
      <c r="D761" s="1" t="str">
        <f>LEFT(Count_table[[#This Row],[Column1]],SEARCH("\",Count_table[[#This Row],[Column1]])-1)</f>
        <v>Beechcraft Corporation</v>
      </c>
      <c r="E761" s="1" t="str">
        <f>RIGHT(Count_table[[#This Row],[Column1]],LEN(Count_table[[#This Row],[Column1]])-SEARCH("\",Count_table[[#This Row],[Column1]]))</f>
        <v>D50A</v>
      </c>
      <c r="F761" s="1" t="str">
        <f>INDEX(Sheet1!A:D,MATCH(Count_table[[#This Row],[Make]],Sheet1!D:D,0),1)</f>
        <v>Beechcraft</v>
      </c>
      <c r="G761" s="1" t="str">
        <f ca="1">IF(OR(Count_table[[#This Row],[STC Number]]&lt;&gt;OFFSET(Count_table[[#This Row],[STC Number]],-1,0),Count_table[[#This Row],[Fixed Make]]&lt;&gt;OFFSET(Count_table[[#This Row],[Fixed Make]],-1,0)),Count_table[[#This Row],[Fixed Make]],"")</f>
        <v/>
      </c>
      <c r="H761" s="1" t="str">
        <f ca="1">IF(LEN(Count_table[[#This Row],[First]])=0,OFFSET(Count_table[[#This Row],[Range]],-1,0),"E"&amp;ROW(Count_table[[#This Row],[First]])&amp;":E"&amp;COUNTIFS(Count_table[[#All],[STC Number]],Count_table[[#This Row],[STC Number]],Count_table[[#All],[Fixed Make]],Count_table[[#This Row],[First]])+ROW(Count_table[[#This Row],[First]])-1)</f>
        <v>E694:E798</v>
      </c>
      <c r="I761" s="1" t="str">
        <f ca="1">IF(LEN(Count_table[[#This Row],[First]])&lt;&gt;0,Count_table[[#This Row],[First]]&amp;": "&amp;_xlfn.TEXTJOIN(", ",TRUE,INDIRECT(Count_table[[#This Row],[Range]])),"")</f>
        <v/>
      </c>
      <c r="J7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2" spans="1:10" x14ac:dyDescent="0.25">
      <c r="A762" s="1" t="s">
        <v>130</v>
      </c>
      <c r="B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762" s="1" t="s">
        <v>520</v>
      </c>
      <c r="D762" s="1" t="str">
        <f>LEFT(Count_table[[#This Row],[Column1]],SEARCH("\",Count_table[[#This Row],[Column1]])-1)</f>
        <v>Beechcraft Corporation</v>
      </c>
      <c r="E762" s="1" t="str">
        <f>RIGHT(Count_table[[#This Row],[Column1]],LEN(Count_table[[#This Row],[Column1]])-SEARCH("\",Count_table[[#This Row],[Column1]]))</f>
        <v>D50B</v>
      </c>
      <c r="F762" s="1" t="str">
        <f>INDEX(Sheet1!A:D,MATCH(Count_table[[#This Row],[Make]],Sheet1!D:D,0),1)</f>
        <v>Beechcraft</v>
      </c>
      <c r="G762" s="1" t="str">
        <f ca="1">IF(OR(Count_table[[#This Row],[STC Number]]&lt;&gt;OFFSET(Count_table[[#This Row],[STC Number]],-1,0),Count_table[[#This Row],[Fixed Make]]&lt;&gt;OFFSET(Count_table[[#This Row],[Fixed Make]],-1,0)),Count_table[[#This Row],[Fixed Make]],"")</f>
        <v/>
      </c>
      <c r="H762" s="1" t="str">
        <f ca="1">IF(LEN(Count_table[[#This Row],[First]])=0,OFFSET(Count_table[[#This Row],[Range]],-1,0),"E"&amp;ROW(Count_table[[#This Row],[First]])&amp;":E"&amp;COUNTIFS(Count_table[[#All],[STC Number]],Count_table[[#This Row],[STC Number]],Count_table[[#All],[Fixed Make]],Count_table[[#This Row],[First]])+ROW(Count_table[[#This Row],[First]])-1)</f>
        <v>E694:E798</v>
      </c>
      <c r="I762" s="1" t="str">
        <f ca="1">IF(LEN(Count_table[[#This Row],[First]])&lt;&gt;0,Count_table[[#This Row],[First]]&amp;": "&amp;_xlfn.TEXTJOIN(", ",TRUE,INDIRECT(Count_table[[#This Row],[Range]])),"")</f>
        <v/>
      </c>
      <c r="J7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3" spans="1:10" x14ac:dyDescent="0.25">
      <c r="A763" s="1" t="s">
        <v>130</v>
      </c>
      <c r="B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763" s="1" t="s">
        <v>521</v>
      </c>
      <c r="D763" s="1" t="str">
        <f>LEFT(Count_table[[#This Row],[Column1]],SEARCH("\",Count_table[[#This Row],[Column1]])-1)</f>
        <v>Beechcraft Corporation</v>
      </c>
      <c r="E763" s="1" t="str">
        <f>RIGHT(Count_table[[#This Row],[Column1]],LEN(Count_table[[#This Row],[Column1]])-SEARCH("\",Count_table[[#This Row],[Column1]]))</f>
        <v>D50C</v>
      </c>
      <c r="F763" s="1" t="str">
        <f>INDEX(Sheet1!A:D,MATCH(Count_table[[#This Row],[Make]],Sheet1!D:D,0),1)</f>
        <v>Beechcraft</v>
      </c>
      <c r="G763" s="1" t="str">
        <f ca="1">IF(OR(Count_table[[#This Row],[STC Number]]&lt;&gt;OFFSET(Count_table[[#This Row],[STC Number]],-1,0),Count_table[[#This Row],[Fixed Make]]&lt;&gt;OFFSET(Count_table[[#This Row],[Fixed Make]],-1,0)),Count_table[[#This Row],[Fixed Make]],"")</f>
        <v/>
      </c>
      <c r="H763" s="1" t="str">
        <f ca="1">IF(LEN(Count_table[[#This Row],[First]])=0,OFFSET(Count_table[[#This Row],[Range]],-1,0),"E"&amp;ROW(Count_table[[#This Row],[First]])&amp;":E"&amp;COUNTIFS(Count_table[[#All],[STC Number]],Count_table[[#This Row],[STC Number]],Count_table[[#All],[Fixed Make]],Count_table[[#This Row],[First]])+ROW(Count_table[[#This Row],[First]])-1)</f>
        <v>E694:E798</v>
      </c>
      <c r="I763" s="1" t="str">
        <f ca="1">IF(LEN(Count_table[[#This Row],[First]])&lt;&gt;0,Count_table[[#This Row],[First]]&amp;": "&amp;_xlfn.TEXTJOIN(", ",TRUE,INDIRECT(Count_table[[#This Row],[Range]])),"")</f>
        <v/>
      </c>
      <c r="J7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4" spans="1:10" x14ac:dyDescent="0.25">
      <c r="A764" s="1" t="s">
        <v>130</v>
      </c>
      <c r="B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764" s="1" t="s">
        <v>522</v>
      </c>
      <c r="D764" s="1" t="str">
        <f>LEFT(Count_table[[#This Row],[Column1]],SEARCH("\",Count_table[[#This Row],[Column1]])-1)</f>
        <v>Beechcraft Corporation</v>
      </c>
      <c r="E764" s="1" t="str">
        <f>RIGHT(Count_table[[#This Row],[Column1]],LEN(Count_table[[#This Row],[Column1]])-SEARCH("\",Count_table[[#This Row],[Column1]]))</f>
        <v>D50E-5990</v>
      </c>
      <c r="F764" s="1" t="str">
        <f>INDEX(Sheet1!A:D,MATCH(Count_table[[#This Row],[Make]],Sheet1!D:D,0),1)</f>
        <v>Beechcraft</v>
      </c>
      <c r="G764" s="1" t="str">
        <f ca="1">IF(OR(Count_table[[#This Row],[STC Number]]&lt;&gt;OFFSET(Count_table[[#This Row],[STC Number]],-1,0),Count_table[[#This Row],[Fixed Make]]&lt;&gt;OFFSET(Count_table[[#This Row],[Fixed Make]],-1,0)),Count_table[[#This Row],[Fixed Make]],"")</f>
        <v/>
      </c>
      <c r="H764" s="1" t="str">
        <f ca="1">IF(LEN(Count_table[[#This Row],[First]])=0,OFFSET(Count_table[[#This Row],[Range]],-1,0),"E"&amp;ROW(Count_table[[#This Row],[First]])&amp;":E"&amp;COUNTIFS(Count_table[[#All],[STC Number]],Count_table[[#This Row],[STC Number]],Count_table[[#All],[Fixed Make]],Count_table[[#This Row],[First]])+ROW(Count_table[[#This Row],[First]])-1)</f>
        <v>E694:E798</v>
      </c>
      <c r="I764" s="1" t="str">
        <f ca="1">IF(LEN(Count_table[[#This Row],[First]])&lt;&gt;0,Count_table[[#This Row],[First]]&amp;": "&amp;_xlfn.TEXTJOIN(", ",TRUE,INDIRECT(Count_table[[#This Row],[Range]])),"")</f>
        <v/>
      </c>
      <c r="J7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5" spans="1:10" x14ac:dyDescent="0.25">
      <c r="A765" s="1" t="s">
        <v>130</v>
      </c>
      <c r="B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765" s="1" t="s">
        <v>523</v>
      </c>
      <c r="D765" s="1" t="str">
        <f>LEFT(Count_table[[#This Row],[Column1]],SEARCH("\",Count_table[[#This Row],[Column1]])-1)</f>
        <v>Beechcraft Corporation</v>
      </c>
      <c r="E765" s="1" t="str">
        <f>RIGHT(Count_table[[#This Row],[Column1]],LEN(Count_table[[#This Row],[Column1]])-SEARCH("\",Count_table[[#This Row],[Column1]]))</f>
        <v>D50E</v>
      </c>
      <c r="F765" s="1" t="str">
        <f>INDEX(Sheet1!A:D,MATCH(Count_table[[#This Row],[Make]],Sheet1!D:D,0),1)</f>
        <v>Beechcraft</v>
      </c>
      <c r="G765" s="1" t="str">
        <f ca="1">IF(OR(Count_table[[#This Row],[STC Number]]&lt;&gt;OFFSET(Count_table[[#This Row],[STC Number]],-1,0),Count_table[[#This Row],[Fixed Make]]&lt;&gt;OFFSET(Count_table[[#This Row],[Fixed Make]],-1,0)),Count_table[[#This Row],[Fixed Make]],"")</f>
        <v/>
      </c>
      <c r="H765" s="1" t="str">
        <f ca="1">IF(LEN(Count_table[[#This Row],[First]])=0,OFFSET(Count_table[[#This Row],[Range]],-1,0),"E"&amp;ROW(Count_table[[#This Row],[First]])&amp;":E"&amp;COUNTIFS(Count_table[[#All],[STC Number]],Count_table[[#This Row],[STC Number]],Count_table[[#All],[Fixed Make]],Count_table[[#This Row],[First]])+ROW(Count_table[[#This Row],[First]])-1)</f>
        <v>E694:E798</v>
      </c>
      <c r="I765" s="1" t="str">
        <f ca="1">IF(LEN(Count_table[[#This Row],[First]])&lt;&gt;0,Count_table[[#This Row],[First]]&amp;": "&amp;_xlfn.TEXTJOIN(", ",TRUE,INDIRECT(Count_table[[#This Row],[Range]])),"")</f>
        <v/>
      </c>
      <c r="J7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6" spans="1:10" x14ac:dyDescent="0.25">
      <c r="A766" s="1" t="s">
        <v>130</v>
      </c>
      <c r="B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v>
      </c>
      <c r="C766" s="1" t="s">
        <v>524</v>
      </c>
      <c r="D766" s="1" t="str">
        <f>LEFT(Count_table[[#This Row],[Column1]],SEARCH("\",Count_table[[#This Row],[Column1]])-1)</f>
        <v>Beechcraft Corporation</v>
      </c>
      <c r="E766" s="1" t="str">
        <f>RIGHT(Count_table[[#This Row],[Column1]],LEN(Count_table[[#This Row],[Column1]])-SEARCH("\",Count_table[[#This Row],[Column1]]))</f>
        <v>D55</v>
      </c>
      <c r="F766" s="1" t="str">
        <f>INDEX(Sheet1!A:D,MATCH(Count_table[[#This Row],[Make]],Sheet1!D:D,0),1)</f>
        <v>Beechcraft</v>
      </c>
      <c r="G766" s="1" t="str">
        <f ca="1">IF(OR(Count_table[[#This Row],[STC Number]]&lt;&gt;OFFSET(Count_table[[#This Row],[STC Number]],-1,0),Count_table[[#This Row],[Fixed Make]]&lt;&gt;OFFSET(Count_table[[#This Row],[Fixed Make]],-1,0)),Count_table[[#This Row],[Fixed Make]],"")</f>
        <v/>
      </c>
      <c r="H766" s="1" t="str">
        <f ca="1">IF(LEN(Count_table[[#This Row],[First]])=0,OFFSET(Count_table[[#This Row],[Range]],-1,0),"E"&amp;ROW(Count_table[[#This Row],[First]])&amp;":E"&amp;COUNTIFS(Count_table[[#All],[STC Number]],Count_table[[#This Row],[STC Number]],Count_table[[#All],[Fixed Make]],Count_table[[#This Row],[First]])+ROW(Count_table[[#This Row],[First]])-1)</f>
        <v>E694:E798</v>
      </c>
      <c r="I766" s="1" t="str">
        <f ca="1">IF(LEN(Count_table[[#This Row],[First]])&lt;&gt;0,Count_table[[#This Row],[First]]&amp;": "&amp;_xlfn.TEXTJOIN(", ",TRUE,INDIRECT(Count_table[[#This Row],[Range]])),"")</f>
        <v/>
      </c>
      <c r="J7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7" spans="1:10" x14ac:dyDescent="0.25">
      <c r="A767" s="1" t="s">
        <v>130</v>
      </c>
      <c r="B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Corporation\D55A</v>
      </c>
      <c r="C767" s="1" t="s">
        <v>525</v>
      </c>
      <c r="D767" s="1" t="str">
        <f>LEFT(Count_table[[#This Row],[Column1]],SEARCH("\",Count_table[[#This Row],[Column1]])-1)</f>
        <v>Beechcraft Corporation</v>
      </c>
      <c r="E767" s="1" t="str">
        <f>RIGHT(Count_table[[#This Row],[Column1]],LEN(Count_table[[#This Row],[Column1]])-SEARCH("\",Count_table[[#This Row],[Column1]]))</f>
        <v>D55A</v>
      </c>
      <c r="F767" s="1" t="str">
        <f>INDEX(Sheet1!A:D,MATCH(Count_table[[#This Row],[Make]],Sheet1!D:D,0),1)</f>
        <v>Beechcraft</v>
      </c>
      <c r="G767" s="1" t="str">
        <f ca="1">IF(OR(Count_table[[#This Row],[STC Number]]&lt;&gt;OFFSET(Count_table[[#This Row],[STC Number]],-1,0),Count_table[[#This Row],[Fixed Make]]&lt;&gt;OFFSET(Count_table[[#This Row],[Fixed Make]],-1,0)),Count_table[[#This Row],[Fixed Make]],"")</f>
        <v/>
      </c>
      <c r="H767" s="1" t="str">
        <f ca="1">IF(LEN(Count_table[[#This Row],[First]])=0,OFFSET(Count_table[[#This Row],[Range]],-1,0),"E"&amp;ROW(Count_table[[#This Row],[First]])&amp;":E"&amp;COUNTIFS(Count_table[[#All],[STC Number]],Count_table[[#This Row],[STC Number]],Count_table[[#All],[Fixed Make]],Count_table[[#This Row],[First]])+ROW(Count_table[[#This Row],[First]])-1)</f>
        <v>E694:E798</v>
      </c>
      <c r="I767" s="1" t="str">
        <f ca="1">IF(LEN(Count_table[[#This Row],[First]])&lt;&gt;0,Count_table[[#This Row],[First]]&amp;": "&amp;_xlfn.TEXTJOIN(", ",TRUE,INDIRECT(Count_table[[#This Row],[Range]])),"")</f>
        <v/>
      </c>
      <c r="J7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8" spans="1:10" x14ac:dyDescent="0.25">
      <c r="A768" s="1" t="s">
        <v>130</v>
      </c>
      <c r="B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Corporation\D95A</v>
      </c>
      <c r="C768" s="1" t="s">
        <v>526</v>
      </c>
      <c r="D768" s="1" t="str">
        <f>LEFT(Count_table[[#This Row],[Column1]],SEARCH("\",Count_table[[#This Row],[Column1]])-1)</f>
        <v>Beechcraft Corporation</v>
      </c>
      <c r="E768" s="1" t="str">
        <f>RIGHT(Count_table[[#This Row],[Column1]],LEN(Count_table[[#This Row],[Column1]])-SEARCH("\",Count_table[[#This Row],[Column1]]))</f>
        <v>D95A</v>
      </c>
      <c r="F768" s="1" t="str">
        <f>INDEX(Sheet1!A:D,MATCH(Count_table[[#This Row],[Make]],Sheet1!D:D,0),1)</f>
        <v>Beechcraft</v>
      </c>
      <c r="G768" s="1" t="str">
        <f ca="1">IF(OR(Count_table[[#This Row],[STC Number]]&lt;&gt;OFFSET(Count_table[[#This Row],[STC Number]],-1,0),Count_table[[#This Row],[Fixed Make]]&lt;&gt;OFFSET(Count_table[[#This Row],[Fixed Make]],-1,0)),Count_table[[#This Row],[Fixed Make]],"")</f>
        <v/>
      </c>
      <c r="H768" s="1" t="str">
        <f ca="1">IF(LEN(Count_table[[#This Row],[First]])=0,OFFSET(Count_table[[#This Row],[Range]],-1,0),"E"&amp;ROW(Count_table[[#This Row],[First]])&amp;":E"&amp;COUNTIFS(Count_table[[#All],[STC Number]],Count_table[[#This Row],[STC Number]],Count_table[[#All],[Fixed Make]],Count_table[[#This Row],[First]])+ROW(Count_table[[#This Row],[First]])-1)</f>
        <v>E694:E798</v>
      </c>
      <c r="I768" s="1" t="str">
        <f ca="1">IF(LEN(Count_table[[#This Row],[First]])&lt;&gt;0,Count_table[[#This Row],[First]]&amp;": "&amp;_xlfn.TEXTJOIN(", ",TRUE,INDIRECT(Count_table[[#This Row],[Range]])),"")</f>
        <v/>
      </c>
      <c r="J7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69" spans="1:10" x14ac:dyDescent="0.25">
      <c r="A769" s="1" t="s">
        <v>130</v>
      </c>
      <c r="B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v>
      </c>
      <c r="C769" s="1" t="s">
        <v>527</v>
      </c>
      <c r="D769" s="1" t="str">
        <f>LEFT(Count_table[[#This Row],[Column1]],SEARCH("\",Count_table[[#This Row],[Column1]])-1)</f>
        <v>Beechcraft Corporation</v>
      </c>
      <c r="E769" s="1" t="str">
        <f>RIGHT(Count_table[[#This Row],[Column1]],LEN(Count_table[[#This Row],[Column1]])-SEARCH("\",Count_table[[#This Row],[Column1]]))</f>
        <v>E33</v>
      </c>
      <c r="F769" s="1" t="str">
        <f>INDEX(Sheet1!A:D,MATCH(Count_table[[#This Row],[Make]],Sheet1!D:D,0),1)</f>
        <v>Beechcraft</v>
      </c>
      <c r="G769" s="1" t="str">
        <f ca="1">IF(OR(Count_table[[#This Row],[STC Number]]&lt;&gt;OFFSET(Count_table[[#This Row],[STC Number]],-1,0),Count_table[[#This Row],[Fixed Make]]&lt;&gt;OFFSET(Count_table[[#This Row],[Fixed Make]],-1,0)),Count_table[[#This Row],[Fixed Make]],"")</f>
        <v/>
      </c>
      <c r="H769" s="1" t="str">
        <f ca="1">IF(LEN(Count_table[[#This Row],[First]])=0,OFFSET(Count_table[[#This Row],[Range]],-1,0),"E"&amp;ROW(Count_table[[#This Row],[First]])&amp;":E"&amp;COUNTIFS(Count_table[[#All],[STC Number]],Count_table[[#This Row],[STC Number]],Count_table[[#All],[Fixed Make]],Count_table[[#This Row],[First]])+ROW(Count_table[[#This Row],[First]])-1)</f>
        <v>E694:E798</v>
      </c>
      <c r="I769" s="1" t="str">
        <f ca="1">IF(LEN(Count_table[[#This Row],[First]])&lt;&gt;0,Count_table[[#This Row],[First]]&amp;": "&amp;_xlfn.TEXTJOIN(", ",TRUE,INDIRECT(Count_table[[#This Row],[Range]])),"")</f>
        <v/>
      </c>
      <c r="J7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0" spans="1:10" x14ac:dyDescent="0.25">
      <c r="A770" s="1" t="s">
        <v>130</v>
      </c>
      <c r="B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Corporation\E33A</v>
      </c>
      <c r="C770" s="1" t="s">
        <v>528</v>
      </c>
      <c r="D770" s="1" t="str">
        <f>LEFT(Count_table[[#This Row],[Column1]],SEARCH("\",Count_table[[#This Row],[Column1]])-1)</f>
        <v>Beechcraft Corporation</v>
      </c>
      <c r="E770" s="1" t="str">
        <f>RIGHT(Count_table[[#This Row],[Column1]],LEN(Count_table[[#This Row],[Column1]])-SEARCH("\",Count_table[[#This Row],[Column1]]))</f>
        <v>E33A</v>
      </c>
      <c r="F770" s="1" t="str">
        <f>INDEX(Sheet1!A:D,MATCH(Count_table[[#This Row],[Make]],Sheet1!D:D,0),1)</f>
        <v>Beechcraft</v>
      </c>
      <c r="G770" s="1" t="str">
        <f ca="1">IF(OR(Count_table[[#This Row],[STC Number]]&lt;&gt;OFFSET(Count_table[[#This Row],[STC Number]],-1,0),Count_table[[#This Row],[Fixed Make]]&lt;&gt;OFFSET(Count_table[[#This Row],[Fixed Make]],-1,0)),Count_table[[#This Row],[Fixed Make]],"")</f>
        <v/>
      </c>
      <c r="H770" s="1" t="str">
        <f ca="1">IF(LEN(Count_table[[#This Row],[First]])=0,OFFSET(Count_table[[#This Row],[Range]],-1,0),"E"&amp;ROW(Count_table[[#This Row],[First]])&amp;":E"&amp;COUNTIFS(Count_table[[#All],[STC Number]],Count_table[[#This Row],[STC Number]],Count_table[[#All],[Fixed Make]],Count_table[[#This Row],[First]])+ROW(Count_table[[#This Row],[First]])-1)</f>
        <v>E694:E798</v>
      </c>
      <c r="I770" s="1" t="str">
        <f ca="1">IF(LEN(Count_table[[#This Row],[First]])&lt;&gt;0,Count_table[[#This Row],[First]]&amp;": "&amp;_xlfn.TEXTJOIN(", ",TRUE,INDIRECT(Count_table[[#This Row],[Range]])),"")</f>
        <v/>
      </c>
      <c r="J7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1" spans="1:10" x14ac:dyDescent="0.25">
      <c r="A771" s="1" t="s">
        <v>130</v>
      </c>
      <c r="B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Corporation\E33C</v>
      </c>
      <c r="C771" s="1" t="s">
        <v>529</v>
      </c>
      <c r="D771" s="1" t="str">
        <f>LEFT(Count_table[[#This Row],[Column1]],SEARCH("\",Count_table[[#This Row],[Column1]])-1)</f>
        <v>Beechcraft Corporation</v>
      </c>
      <c r="E771" s="1" t="str">
        <f>RIGHT(Count_table[[#This Row],[Column1]],LEN(Count_table[[#This Row],[Column1]])-SEARCH("\",Count_table[[#This Row],[Column1]]))</f>
        <v>E33C</v>
      </c>
      <c r="F771" s="1" t="str">
        <f>INDEX(Sheet1!A:D,MATCH(Count_table[[#This Row],[Make]],Sheet1!D:D,0),1)</f>
        <v>Beechcraft</v>
      </c>
      <c r="G771" s="1" t="str">
        <f ca="1">IF(OR(Count_table[[#This Row],[STC Number]]&lt;&gt;OFFSET(Count_table[[#This Row],[STC Number]],-1,0),Count_table[[#This Row],[Fixed Make]]&lt;&gt;OFFSET(Count_table[[#This Row],[Fixed Make]],-1,0)),Count_table[[#This Row],[Fixed Make]],"")</f>
        <v/>
      </c>
      <c r="H771" s="1" t="str">
        <f ca="1">IF(LEN(Count_table[[#This Row],[First]])=0,OFFSET(Count_table[[#This Row],[Range]],-1,0),"E"&amp;ROW(Count_table[[#This Row],[First]])&amp;":E"&amp;COUNTIFS(Count_table[[#All],[STC Number]],Count_table[[#This Row],[STC Number]],Count_table[[#All],[Fixed Make]],Count_table[[#This Row],[First]])+ROW(Count_table[[#This Row],[First]])-1)</f>
        <v>E694:E798</v>
      </c>
      <c r="I771" s="1" t="str">
        <f ca="1">IF(LEN(Count_table[[#This Row],[First]])&lt;&gt;0,Count_table[[#This Row],[First]]&amp;": "&amp;_xlfn.TEXTJOIN(", ",TRUE,INDIRECT(Count_table[[#This Row],[Range]])),"")</f>
        <v/>
      </c>
      <c r="J7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2" spans="1:10" x14ac:dyDescent="0.25">
      <c r="A772" s="1" t="s">
        <v>130</v>
      </c>
      <c r="B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Corporation\E35</v>
      </c>
      <c r="C772" s="1" t="s">
        <v>530</v>
      </c>
      <c r="D772" s="1" t="str">
        <f>LEFT(Count_table[[#This Row],[Column1]],SEARCH("\",Count_table[[#This Row],[Column1]])-1)</f>
        <v>Beechcraft Corporation</v>
      </c>
      <c r="E772" s="1" t="str">
        <f>RIGHT(Count_table[[#This Row],[Column1]],LEN(Count_table[[#This Row],[Column1]])-SEARCH("\",Count_table[[#This Row],[Column1]]))</f>
        <v>E35</v>
      </c>
      <c r="F772" s="1" t="str">
        <f>INDEX(Sheet1!A:D,MATCH(Count_table[[#This Row],[Make]],Sheet1!D:D,0),1)</f>
        <v>Beechcraft</v>
      </c>
      <c r="G772" s="1" t="str">
        <f ca="1">IF(OR(Count_table[[#This Row],[STC Number]]&lt;&gt;OFFSET(Count_table[[#This Row],[STC Number]],-1,0),Count_table[[#This Row],[Fixed Make]]&lt;&gt;OFFSET(Count_table[[#This Row],[Fixed Make]],-1,0)),Count_table[[#This Row],[Fixed Make]],"")</f>
        <v/>
      </c>
      <c r="H772" s="1" t="str">
        <f ca="1">IF(LEN(Count_table[[#This Row],[First]])=0,OFFSET(Count_table[[#This Row],[Range]],-1,0),"E"&amp;ROW(Count_table[[#This Row],[First]])&amp;":E"&amp;COUNTIFS(Count_table[[#All],[STC Number]],Count_table[[#This Row],[STC Number]],Count_table[[#All],[Fixed Make]],Count_table[[#This Row],[First]])+ROW(Count_table[[#This Row],[First]])-1)</f>
        <v>E694:E798</v>
      </c>
      <c r="I772" s="1" t="str">
        <f ca="1">IF(LEN(Count_table[[#This Row],[First]])&lt;&gt;0,Count_table[[#This Row],[First]]&amp;": "&amp;_xlfn.TEXTJOIN(", ",TRUE,INDIRECT(Count_table[[#This Row],[Range]])),"")</f>
        <v/>
      </c>
      <c r="J7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3" spans="1:10" x14ac:dyDescent="0.25">
      <c r="A773" s="1" t="s">
        <v>130</v>
      </c>
      <c r="B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773" s="1" t="s">
        <v>531</v>
      </c>
      <c r="D773" s="1" t="str">
        <f>LEFT(Count_table[[#This Row],[Column1]],SEARCH("\",Count_table[[#This Row],[Column1]])-1)</f>
        <v>Beechcraft Corporation</v>
      </c>
      <c r="E773" s="1" t="str">
        <f>RIGHT(Count_table[[#This Row],[Column1]],LEN(Count_table[[#This Row],[Column1]])-SEARCH("\",Count_table[[#This Row],[Column1]]))</f>
        <v>E50</v>
      </c>
      <c r="F773" s="1" t="str">
        <f>INDEX(Sheet1!A:D,MATCH(Count_table[[#This Row],[Make]],Sheet1!D:D,0),1)</f>
        <v>Beechcraft</v>
      </c>
      <c r="G773" s="1" t="str">
        <f ca="1">IF(OR(Count_table[[#This Row],[STC Number]]&lt;&gt;OFFSET(Count_table[[#This Row],[STC Number]],-1,0),Count_table[[#This Row],[Fixed Make]]&lt;&gt;OFFSET(Count_table[[#This Row],[Fixed Make]],-1,0)),Count_table[[#This Row],[Fixed Make]],"")</f>
        <v/>
      </c>
      <c r="H773" s="1" t="str">
        <f ca="1">IF(LEN(Count_table[[#This Row],[First]])=0,OFFSET(Count_table[[#This Row],[Range]],-1,0),"E"&amp;ROW(Count_table[[#This Row],[First]])&amp;":E"&amp;COUNTIFS(Count_table[[#All],[STC Number]],Count_table[[#This Row],[STC Number]],Count_table[[#All],[Fixed Make]],Count_table[[#This Row],[First]])+ROW(Count_table[[#This Row],[First]])-1)</f>
        <v>E694:E798</v>
      </c>
      <c r="I773" s="1" t="str">
        <f ca="1">IF(LEN(Count_table[[#This Row],[First]])&lt;&gt;0,Count_table[[#This Row],[First]]&amp;": "&amp;_xlfn.TEXTJOIN(", ",TRUE,INDIRECT(Count_table[[#This Row],[Range]])),"")</f>
        <v/>
      </c>
      <c r="J7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4" spans="1:10" x14ac:dyDescent="0.25">
      <c r="A774" s="1" t="s">
        <v>130</v>
      </c>
      <c r="B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v>
      </c>
      <c r="C774" s="1" t="s">
        <v>532</v>
      </c>
      <c r="D774" s="1" t="str">
        <f>LEFT(Count_table[[#This Row],[Column1]],SEARCH("\",Count_table[[#This Row],[Column1]])-1)</f>
        <v>Beechcraft Corporation</v>
      </c>
      <c r="E774" s="1" t="str">
        <f>RIGHT(Count_table[[#This Row],[Column1]],LEN(Count_table[[#This Row],[Column1]])-SEARCH("\",Count_table[[#This Row],[Column1]]))</f>
        <v>E55</v>
      </c>
      <c r="F774" s="1" t="str">
        <f>INDEX(Sheet1!A:D,MATCH(Count_table[[#This Row],[Make]],Sheet1!D:D,0),1)</f>
        <v>Beechcraft</v>
      </c>
      <c r="G774" s="1" t="str">
        <f ca="1">IF(OR(Count_table[[#This Row],[STC Number]]&lt;&gt;OFFSET(Count_table[[#This Row],[STC Number]],-1,0),Count_table[[#This Row],[Fixed Make]]&lt;&gt;OFFSET(Count_table[[#This Row],[Fixed Make]],-1,0)),Count_table[[#This Row],[Fixed Make]],"")</f>
        <v/>
      </c>
      <c r="H774" s="1" t="str">
        <f ca="1">IF(LEN(Count_table[[#This Row],[First]])=0,OFFSET(Count_table[[#This Row],[Range]],-1,0),"E"&amp;ROW(Count_table[[#This Row],[First]])&amp;":E"&amp;COUNTIFS(Count_table[[#All],[STC Number]],Count_table[[#This Row],[STC Number]],Count_table[[#All],[Fixed Make]],Count_table[[#This Row],[First]])+ROW(Count_table[[#This Row],[First]])-1)</f>
        <v>E694:E798</v>
      </c>
      <c r="I774" s="1" t="str">
        <f ca="1">IF(LEN(Count_table[[#This Row],[First]])&lt;&gt;0,Count_table[[#This Row],[First]]&amp;": "&amp;_xlfn.TEXTJOIN(", ",TRUE,INDIRECT(Count_table[[#This Row],[Range]])),"")</f>
        <v/>
      </c>
      <c r="J7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5" spans="1:10" x14ac:dyDescent="0.25">
      <c r="A775" s="1" t="s">
        <v>130</v>
      </c>
      <c r="B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Corporation\E55A</v>
      </c>
      <c r="C775" s="1" t="s">
        <v>533</v>
      </c>
      <c r="D775" s="1" t="str">
        <f>LEFT(Count_table[[#This Row],[Column1]],SEARCH("\",Count_table[[#This Row],[Column1]])-1)</f>
        <v>Beechcraft Corporation</v>
      </c>
      <c r="E775" s="1" t="str">
        <f>RIGHT(Count_table[[#This Row],[Column1]],LEN(Count_table[[#This Row],[Column1]])-SEARCH("\",Count_table[[#This Row],[Column1]]))</f>
        <v>E55A</v>
      </c>
      <c r="F775" s="1" t="str">
        <f>INDEX(Sheet1!A:D,MATCH(Count_table[[#This Row],[Make]],Sheet1!D:D,0),1)</f>
        <v>Beechcraft</v>
      </c>
      <c r="G775" s="1" t="str">
        <f ca="1">IF(OR(Count_table[[#This Row],[STC Number]]&lt;&gt;OFFSET(Count_table[[#This Row],[STC Number]],-1,0),Count_table[[#This Row],[Fixed Make]]&lt;&gt;OFFSET(Count_table[[#This Row],[Fixed Make]],-1,0)),Count_table[[#This Row],[Fixed Make]],"")</f>
        <v/>
      </c>
      <c r="H775" s="1" t="str">
        <f ca="1">IF(LEN(Count_table[[#This Row],[First]])=0,OFFSET(Count_table[[#This Row],[Range]],-1,0),"E"&amp;ROW(Count_table[[#This Row],[First]])&amp;":E"&amp;COUNTIFS(Count_table[[#All],[STC Number]],Count_table[[#This Row],[STC Number]],Count_table[[#All],[Fixed Make]],Count_table[[#This Row],[First]])+ROW(Count_table[[#This Row],[First]])-1)</f>
        <v>E694:E798</v>
      </c>
      <c r="I775" s="1" t="str">
        <f ca="1">IF(LEN(Count_table[[#This Row],[First]])&lt;&gt;0,Count_table[[#This Row],[First]]&amp;": "&amp;_xlfn.TEXTJOIN(", ",TRUE,INDIRECT(Count_table[[#This Row],[Range]])),"")</f>
        <v/>
      </c>
      <c r="J7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6" spans="1:10" x14ac:dyDescent="0.25">
      <c r="A776" s="1" t="s">
        <v>130</v>
      </c>
      <c r="B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Corporation\E95</v>
      </c>
      <c r="C776" s="1" t="s">
        <v>534</v>
      </c>
      <c r="D776" s="1" t="str">
        <f>LEFT(Count_table[[#This Row],[Column1]],SEARCH("\",Count_table[[#This Row],[Column1]])-1)</f>
        <v>Beechcraft Corporation</v>
      </c>
      <c r="E776" s="1" t="str">
        <f>RIGHT(Count_table[[#This Row],[Column1]],LEN(Count_table[[#This Row],[Column1]])-SEARCH("\",Count_table[[#This Row],[Column1]]))</f>
        <v>E95</v>
      </c>
      <c r="F776" s="1" t="str">
        <f>INDEX(Sheet1!A:D,MATCH(Count_table[[#This Row],[Make]],Sheet1!D:D,0),1)</f>
        <v>Beechcraft</v>
      </c>
      <c r="G776" s="1" t="str">
        <f ca="1">IF(OR(Count_table[[#This Row],[STC Number]]&lt;&gt;OFFSET(Count_table[[#This Row],[STC Number]],-1,0),Count_table[[#This Row],[Fixed Make]]&lt;&gt;OFFSET(Count_table[[#This Row],[Fixed Make]],-1,0)),Count_table[[#This Row],[Fixed Make]],"")</f>
        <v/>
      </c>
      <c r="H776" s="1" t="str">
        <f ca="1">IF(LEN(Count_table[[#This Row],[First]])=0,OFFSET(Count_table[[#This Row],[Range]],-1,0),"E"&amp;ROW(Count_table[[#This Row],[First]])&amp;":E"&amp;COUNTIFS(Count_table[[#All],[STC Number]],Count_table[[#This Row],[STC Number]],Count_table[[#All],[Fixed Make]],Count_table[[#This Row],[First]])+ROW(Count_table[[#This Row],[First]])-1)</f>
        <v>E694:E798</v>
      </c>
      <c r="I776" s="1" t="str">
        <f ca="1">IF(LEN(Count_table[[#This Row],[First]])&lt;&gt;0,Count_table[[#This Row],[First]]&amp;": "&amp;_xlfn.TEXTJOIN(", ",TRUE,INDIRECT(Count_table[[#This Row],[Range]])),"")</f>
        <v/>
      </c>
      <c r="J7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7" spans="1:10" x14ac:dyDescent="0.25">
      <c r="A777" s="1" t="s">
        <v>130</v>
      </c>
      <c r="B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v>
      </c>
      <c r="C777" s="1" t="s">
        <v>535</v>
      </c>
      <c r="D777" s="1" t="str">
        <f>LEFT(Count_table[[#This Row],[Column1]],SEARCH("\",Count_table[[#This Row],[Column1]])-1)</f>
        <v>Beechcraft Corporation</v>
      </c>
      <c r="E777" s="1" t="str">
        <f>RIGHT(Count_table[[#This Row],[Column1]],LEN(Count_table[[#This Row],[Column1]])-SEARCH("\",Count_table[[#This Row],[Column1]]))</f>
        <v>F33</v>
      </c>
      <c r="F777" s="1" t="str">
        <f>INDEX(Sheet1!A:D,MATCH(Count_table[[#This Row],[Make]],Sheet1!D:D,0),1)</f>
        <v>Beechcraft</v>
      </c>
      <c r="G777" s="1" t="str">
        <f ca="1">IF(OR(Count_table[[#This Row],[STC Number]]&lt;&gt;OFFSET(Count_table[[#This Row],[STC Number]],-1,0),Count_table[[#This Row],[Fixed Make]]&lt;&gt;OFFSET(Count_table[[#This Row],[Fixed Make]],-1,0)),Count_table[[#This Row],[Fixed Make]],"")</f>
        <v/>
      </c>
      <c r="H777" s="1" t="str">
        <f ca="1">IF(LEN(Count_table[[#This Row],[First]])=0,OFFSET(Count_table[[#This Row],[Range]],-1,0),"E"&amp;ROW(Count_table[[#This Row],[First]])&amp;":E"&amp;COUNTIFS(Count_table[[#All],[STC Number]],Count_table[[#This Row],[STC Number]],Count_table[[#All],[Fixed Make]],Count_table[[#This Row],[First]])+ROW(Count_table[[#This Row],[First]])-1)</f>
        <v>E694:E798</v>
      </c>
      <c r="I777" s="1" t="str">
        <f ca="1">IF(LEN(Count_table[[#This Row],[First]])&lt;&gt;0,Count_table[[#This Row],[First]]&amp;": "&amp;_xlfn.TEXTJOIN(", ",TRUE,INDIRECT(Count_table[[#This Row],[Range]])),"")</f>
        <v/>
      </c>
      <c r="J7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8" spans="1:10" x14ac:dyDescent="0.25">
      <c r="A778" s="1" t="s">
        <v>130</v>
      </c>
      <c r="B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Corporation\F33A</v>
      </c>
      <c r="C778" s="1" t="s">
        <v>536</v>
      </c>
      <c r="D778" s="1" t="str">
        <f>LEFT(Count_table[[#This Row],[Column1]],SEARCH("\",Count_table[[#This Row],[Column1]])-1)</f>
        <v>Beechcraft Corporation</v>
      </c>
      <c r="E778" s="1" t="str">
        <f>RIGHT(Count_table[[#This Row],[Column1]],LEN(Count_table[[#This Row],[Column1]])-SEARCH("\",Count_table[[#This Row],[Column1]]))</f>
        <v>F33A</v>
      </c>
      <c r="F778" s="1" t="str">
        <f>INDEX(Sheet1!A:D,MATCH(Count_table[[#This Row],[Make]],Sheet1!D:D,0),1)</f>
        <v>Beechcraft</v>
      </c>
      <c r="G778" s="1" t="str">
        <f ca="1">IF(OR(Count_table[[#This Row],[STC Number]]&lt;&gt;OFFSET(Count_table[[#This Row],[STC Number]],-1,0),Count_table[[#This Row],[Fixed Make]]&lt;&gt;OFFSET(Count_table[[#This Row],[Fixed Make]],-1,0)),Count_table[[#This Row],[Fixed Make]],"")</f>
        <v/>
      </c>
      <c r="H778" s="1" t="str">
        <f ca="1">IF(LEN(Count_table[[#This Row],[First]])=0,OFFSET(Count_table[[#This Row],[Range]],-1,0),"E"&amp;ROW(Count_table[[#This Row],[First]])&amp;":E"&amp;COUNTIFS(Count_table[[#All],[STC Number]],Count_table[[#This Row],[STC Number]],Count_table[[#All],[Fixed Make]],Count_table[[#This Row],[First]])+ROW(Count_table[[#This Row],[First]])-1)</f>
        <v>E694:E798</v>
      </c>
      <c r="I778" s="1" t="str">
        <f ca="1">IF(LEN(Count_table[[#This Row],[First]])&lt;&gt;0,Count_table[[#This Row],[First]]&amp;": "&amp;_xlfn.TEXTJOIN(", ",TRUE,INDIRECT(Count_table[[#This Row],[Range]])),"")</f>
        <v/>
      </c>
      <c r="J7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79" spans="1:10" x14ac:dyDescent="0.25">
      <c r="A779" s="1" t="s">
        <v>130</v>
      </c>
      <c r="B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Corporation\F33C</v>
      </c>
      <c r="C779" s="1" t="s">
        <v>537</v>
      </c>
      <c r="D779" s="1" t="str">
        <f>LEFT(Count_table[[#This Row],[Column1]],SEARCH("\",Count_table[[#This Row],[Column1]])-1)</f>
        <v>Beechcraft Corporation</v>
      </c>
      <c r="E779" s="1" t="str">
        <f>RIGHT(Count_table[[#This Row],[Column1]],LEN(Count_table[[#This Row],[Column1]])-SEARCH("\",Count_table[[#This Row],[Column1]]))</f>
        <v>F33C</v>
      </c>
      <c r="F779" s="1" t="str">
        <f>INDEX(Sheet1!A:D,MATCH(Count_table[[#This Row],[Make]],Sheet1!D:D,0),1)</f>
        <v>Beechcraft</v>
      </c>
      <c r="G779" s="1" t="str">
        <f ca="1">IF(OR(Count_table[[#This Row],[STC Number]]&lt;&gt;OFFSET(Count_table[[#This Row],[STC Number]],-1,0),Count_table[[#This Row],[Fixed Make]]&lt;&gt;OFFSET(Count_table[[#This Row],[Fixed Make]],-1,0)),Count_table[[#This Row],[Fixed Make]],"")</f>
        <v/>
      </c>
      <c r="H779" s="1" t="str">
        <f ca="1">IF(LEN(Count_table[[#This Row],[First]])=0,OFFSET(Count_table[[#This Row],[Range]],-1,0),"E"&amp;ROW(Count_table[[#This Row],[First]])&amp;":E"&amp;COUNTIFS(Count_table[[#All],[STC Number]],Count_table[[#This Row],[STC Number]],Count_table[[#All],[Fixed Make]],Count_table[[#This Row],[First]])+ROW(Count_table[[#This Row],[First]])-1)</f>
        <v>E694:E798</v>
      </c>
      <c r="I779" s="1" t="str">
        <f ca="1">IF(LEN(Count_table[[#This Row],[First]])&lt;&gt;0,Count_table[[#This Row],[First]]&amp;": "&amp;_xlfn.TEXTJOIN(", ",TRUE,INDIRECT(Count_table[[#This Row],[Range]])),"")</f>
        <v/>
      </c>
      <c r="J7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0" spans="1:10" x14ac:dyDescent="0.25">
      <c r="A780" s="1" t="s">
        <v>130</v>
      </c>
      <c r="B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Corporation\F35</v>
      </c>
      <c r="C780" s="1" t="s">
        <v>538</v>
      </c>
      <c r="D780" s="1" t="str">
        <f>LEFT(Count_table[[#This Row],[Column1]],SEARCH("\",Count_table[[#This Row],[Column1]])-1)</f>
        <v>Beechcraft Corporation</v>
      </c>
      <c r="E780" s="1" t="str">
        <f>RIGHT(Count_table[[#This Row],[Column1]],LEN(Count_table[[#This Row],[Column1]])-SEARCH("\",Count_table[[#This Row],[Column1]]))</f>
        <v>F35</v>
      </c>
      <c r="F780" s="1" t="str">
        <f>INDEX(Sheet1!A:D,MATCH(Count_table[[#This Row],[Make]],Sheet1!D:D,0),1)</f>
        <v>Beechcraft</v>
      </c>
      <c r="G780" s="1" t="str">
        <f ca="1">IF(OR(Count_table[[#This Row],[STC Number]]&lt;&gt;OFFSET(Count_table[[#This Row],[STC Number]],-1,0),Count_table[[#This Row],[Fixed Make]]&lt;&gt;OFFSET(Count_table[[#This Row],[Fixed Make]],-1,0)),Count_table[[#This Row],[Fixed Make]],"")</f>
        <v/>
      </c>
      <c r="H780" s="1" t="str">
        <f ca="1">IF(LEN(Count_table[[#This Row],[First]])=0,OFFSET(Count_table[[#This Row],[Range]],-1,0),"E"&amp;ROW(Count_table[[#This Row],[First]])&amp;":E"&amp;COUNTIFS(Count_table[[#All],[STC Number]],Count_table[[#This Row],[STC Number]],Count_table[[#All],[Fixed Make]],Count_table[[#This Row],[First]])+ROW(Count_table[[#This Row],[First]])-1)</f>
        <v>E694:E798</v>
      </c>
      <c r="I780" s="1" t="str">
        <f ca="1">IF(LEN(Count_table[[#This Row],[First]])&lt;&gt;0,Count_table[[#This Row],[First]]&amp;": "&amp;_xlfn.TEXTJOIN(", ",TRUE,INDIRECT(Count_table[[#This Row],[Range]])),"")</f>
        <v/>
      </c>
      <c r="J7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1" spans="1:10" x14ac:dyDescent="0.25">
      <c r="A781" s="1" t="s">
        <v>130</v>
      </c>
      <c r="B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781" s="1" t="s">
        <v>539</v>
      </c>
      <c r="D781" s="1" t="str">
        <f>LEFT(Count_table[[#This Row],[Column1]],SEARCH("\",Count_table[[#This Row],[Column1]])-1)</f>
        <v>Beechcraft Corporation</v>
      </c>
      <c r="E781" s="1" t="str">
        <f>RIGHT(Count_table[[#This Row],[Column1]],LEN(Count_table[[#This Row],[Column1]])-SEARCH("\",Count_table[[#This Row],[Column1]]))</f>
        <v>F50</v>
      </c>
      <c r="F781" s="1" t="str">
        <f>INDEX(Sheet1!A:D,MATCH(Count_table[[#This Row],[Make]],Sheet1!D:D,0),1)</f>
        <v>Beechcraft</v>
      </c>
      <c r="G781" s="1" t="str">
        <f ca="1">IF(OR(Count_table[[#This Row],[STC Number]]&lt;&gt;OFFSET(Count_table[[#This Row],[STC Number]],-1,0),Count_table[[#This Row],[Fixed Make]]&lt;&gt;OFFSET(Count_table[[#This Row],[Fixed Make]],-1,0)),Count_table[[#This Row],[Fixed Make]],"")</f>
        <v/>
      </c>
      <c r="H781" s="1" t="str">
        <f ca="1">IF(LEN(Count_table[[#This Row],[First]])=0,OFFSET(Count_table[[#This Row],[Range]],-1,0),"E"&amp;ROW(Count_table[[#This Row],[First]])&amp;":E"&amp;COUNTIFS(Count_table[[#All],[STC Number]],Count_table[[#This Row],[STC Number]],Count_table[[#All],[Fixed Make]],Count_table[[#This Row],[First]])+ROW(Count_table[[#This Row],[First]])-1)</f>
        <v>E694:E798</v>
      </c>
      <c r="I781" s="1" t="str">
        <f ca="1">IF(LEN(Count_table[[#This Row],[First]])&lt;&gt;0,Count_table[[#This Row],[First]]&amp;": "&amp;_xlfn.TEXTJOIN(", ",TRUE,INDIRECT(Count_table[[#This Row],[Range]])),"")</f>
        <v/>
      </c>
      <c r="J7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2" spans="1:10" x14ac:dyDescent="0.25">
      <c r="A782" s="1" t="s">
        <v>130</v>
      </c>
      <c r="B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782" s="1" t="s">
        <v>540</v>
      </c>
      <c r="D782" s="1" t="str">
        <f>LEFT(Count_table[[#This Row],[Column1]],SEARCH("\",Count_table[[#This Row],[Column1]])-1)</f>
        <v>Beechcraft Corporation</v>
      </c>
      <c r="E782" s="1" t="str">
        <f>RIGHT(Count_table[[#This Row],[Column1]],LEN(Count_table[[#This Row],[Column1]])-SEARCH("\",Count_table[[#This Row],[Column1]]))</f>
        <v>G17S</v>
      </c>
      <c r="F782" s="1" t="str">
        <f>INDEX(Sheet1!A:D,MATCH(Count_table[[#This Row],[Make]],Sheet1!D:D,0),1)</f>
        <v>Beechcraft</v>
      </c>
      <c r="G782" s="1" t="str">
        <f ca="1">IF(OR(Count_table[[#This Row],[STC Number]]&lt;&gt;OFFSET(Count_table[[#This Row],[STC Number]],-1,0),Count_table[[#This Row],[Fixed Make]]&lt;&gt;OFFSET(Count_table[[#This Row],[Fixed Make]],-1,0)),Count_table[[#This Row],[Fixed Make]],"")</f>
        <v/>
      </c>
      <c r="H782" s="1" t="str">
        <f ca="1">IF(LEN(Count_table[[#This Row],[First]])=0,OFFSET(Count_table[[#This Row],[Range]],-1,0),"E"&amp;ROW(Count_table[[#This Row],[First]])&amp;":E"&amp;COUNTIFS(Count_table[[#All],[STC Number]],Count_table[[#This Row],[STC Number]],Count_table[[#All],[Fixed Make]],Count_table[[#This Row],[First]])+ROW(Count_table[[#This Row],[First]])-1)</f>
        <v>E694:E798</v>
      </c>
      <c r="I782" s="1" t="str">
        <f ca="1">IF(LEN(Count_table[[#This Row],[First]])&lt;&gt;0,Count_table[[#This Row],[First]]&amp;": "&amp;_xlfn.TEXTJOIN(", ",TRUE,INDIRECT(Count_table[[#This Row],[Range]])),"")</f>
        <v/>
      </c>
      <c r="J7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3" spans="1:10" x14ac:dyDescent="0.25">
      <c r="A783" s="1" t="s">
        <v>130</v>
      </c>
      <c r="B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Corporation\G33</v>
      </c>
      <c r="C783" s="1" t="s">
        <v>541</v>
      </c>
      <c r="D783" s="1" t="str">
        <f>LEFT(Count_table[[#This Row],[Column1]],SEARCH("\",Count_table[[#This Row],[Column1]])-1)</f>
        <v>Beechcraft Corporation</v>
      </c>
      <c r="E783" s="1" t="str">
        <f>RIGHT(Count_table[[#This Row],[Column1]],LEN(Count_table[[#This Row],[Column1]])-SEARCH("\",Count_table[[#This Row],[Column1]]))</f>
        <v>G33</v>
      </c>
      <c r="F783" s="1" t="str">
        <f>INDEX(Sheet1!A:D,MATCH(Count_table[[#This Row],[Make]],Sheet1!D:D,0),1)</f>
        <v>Beechcraft</v>
      </c>
      <c r="G783" s="1" t="str">
        <f ca="1">IF(OR(Count_table[[#This Row],[STC Number]]&lt;&gt;OFFSET(Count_table[[#This Row],[STC Number]],-1,0),Count_table[[#This Row],[Fixed Make]]&lt;&gt;OFFSET(Count_table[[#This Row],[Fixed Make]],-1,0)),Count_table[[#This Row],[Fixed Make]],"")</f>
        <v/>
      </c>
      <c r="H783" s="1" t="str">
        <f ca="1">IF(LEN(Count_table[[#This Row],[First]])=0,OFFSET(Count_table[[#This Row],[Range]],-1,0),"E"&amp;ROW(Count_table[[#This Row],[First]])&amp;":E"&amp;COUNTIFS(Count_table[[#All],[STC Number]],Count_table[[#This Row],[STC Number]],Count_table[[#All],[Fixed Make]],Count_table[[#This Row],[First]])+ROW(Count_table[[#This Row],[First]])-1)</f>
        <v>E694:E798</v>
      </c>
      <c r="I783" s="1" t="str">
        <f ca="1">IF(LEN(Count_table[[#This Row],[First]])&lt;&gt;0,Count_table[[#This Row],[First]]&amp;": "&amp;_xlfn.TEXTJOIN(", ",TRUE,INDIRECT(Count_table[[#This Row],[Range]])),"")</f>
        <v/>
      </c>
      <c r="J7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4" spans="1:10" x14ac:dyDescent="0.25">
      <c r="A784" s="1" t="s">
        <v>130</v>
      </c>
      <c r="B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Corporation\G35</v>
      </c>
      <c r="C784" s="1" t="s">
        <v>542</v>
      </c>
      <c r="D784" s="1" t="str">
        <f>LEFT(Count_table[[#This Row],[Column1]],SEARCH("\",Count_table[[#This Row],[Column1]])-1)</f>
        <v>Beechcraft Corporation</v>
      </c>
      <c r="E784" s="1" t="str">
        <f>RIGHT(Count_table[[#This Row],[Column1]],LEN(Count_table[[#This Row],[Column1]])-SEARCH("\",Count_table[[#This Row],[Column1]]))</f>
        <v>G35</v>
      </c>
      <c r="F784" s="1" t="str">
        <f>INDEX(Sheet1!A:D,MATCH(Count_table[[#This Row],[Make]],Sheet1!D:D,0),1)</f>
        <v>Beechcraft</v>
      </c>
      <c r="G784" s="1" t="str">
        <f ca="1">IF(OR(Count_table[[#This Row],[STC Number]]&lt;&gt;OFFSET(Count_table[[#This Row],[STC Number]],-1,0),Count_table[[#This Row],[Fixed Make]]&lt;&gt;OFFSET(Count_table[[#This Row],[Fixed Make]],-1,0)),Count_table[[#This Row],[Fixed Make]],"")</f>
        <v/>
      </c>
      <c r="H784" s="1" t="str">
        <f ca="1">IF(LEN(Count_table[[#This Row],[First]])=0,OFFSET(Count_table[[#This Row],[Range]],-1,0),"E"&amp;ROW(Count_table[[#This Row],[First]])&amp;":E"&amp;COUNTIFS(Count_table[[#All],[STC Number]],Count_table[[#This Row],[STC Number]],Count_table[[#All],[Fixed Make]],Count_table[[#This Row],[First]])+ROW(Count_table[[#This Row],[First]])-1)</f>
        <v>E694:E798</v>
      </c>
      <c r="I784" s="1" t="str">
        <f ca="1">IF(LEN(Count_table[[#This Row],[First]])&lt;&gt;0,Count_table[[#This Row],[First]]&amp;": "&amp;_xlfn.TEXTJOIN(", ",TRUE,INDIRECT(Count_table[[#This Row],[Range]])),"")</f>
        <v/>
      </c>
      <c r="J7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5" spans="1:10" x14ac:dyDescent="0.25">
      <c r="A785" s="1" t="s">
        <v>130</v>
      </c>
      <c r="B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785" s="1" t="s">
        <v>543</v>
      </c>
      <c r="D785" s="1" t="str">
        <f>LEFT(Count_table[[#This Row],[Column1]],SEARCH("\",Count_table[[#This Row],[Column1]])-1)</f>
        <v>Beechcraft Corporation</v>
      </c>
      <c r="E785" s="1" t="str">
        <f>RIGHT(Count_table[[#This Row],[Column1]],LEN(Count_table[[#This Row],[Column1]])-SEARCH("\",Count_table[[#This Row],[Column1]]))</f>
        <v>G50</v>
      </c>
      <c r="F785" s="1" t="str">
        <f>INDEX(Sheet1!A:D,MATCH(Count_table[[#This Row],[Make]],Sheet1!D:D,0),1)</f>
        <v>Beechcraft</v>
      </c>
      <c r="G785" s="1" t="str">
        <f ca="1">IF(OR(Count_table[[#This Row],[STC Number]]&lt;&gt;OFFSET(Count_table[[#This Row],[STC Number]],-1,0),Count_table[[#This Row],[Fixed Make]]&lt;&gt;OFFSET(Count_table[[#This Row],[Fixed Make]],-1,0)),Count_table[[#This Row],[Fixed Make]],"")</f>
        <v/>
      </c>
      <c r="H785" s="1" t="str">
        <f ca="1">IF(LEN(Count_table[[#This Row],[First]])=0,OFFSET(Count_table[[#This Row],[Range]],-1,0),"E"&amp;ROW(Count_table[[#This Row],[First]])&amp;":E"&amp;COUNTIFS(Count_table[[#All],[STC Number]],Count_table[[#This Row],[STC Number]],Count_table[[#All],[Fixed Make]],Count_table[[#This Row],[First]])+ROW(Count_table[[#This Row],[First]])-1)</f>
        <v>E694:E798</v>
      </c>
      <c r="I785" s="1" t="str">
        <f ca="1">IF(LEN(Count_table[[#This Row],[First]])&lt;&gt;0,Count_table[[#This Row],[First]]&amp;": "&amp;_xlfn.TEXTJOIN(", ",TRUE,INDIRECT(Count_table[[#This Row],[Range]])),"")</f>
        <v/>
      </c>
      <c r="J7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6" spans="1:10" x14ac:dyDescent="0.25">
      <c r="A786" s="1" t="s">
        <v>130</v>
      </c>
      <c r="B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Corporation\H35</v>
      </c>
      <c r="C786" s="1" t="s">
        <v>544</v>
      </c>
      <c r="D786" s="1" t="str">
        <f>LEFT(Count_table[[#This Row],[Column1]],SEARCH("\",Count_table[[#This Row],[Column1]])-1)</f>
        <v>Beechcraft Corporation</v>
      </c>
      <c r="E786" s="1" t="str">
        <f>RIGHT(Count_table[[#This Row],[Column1]],LEN(Count_table[[#This Row],[Column1]])-SEARCH("\",Count_table[[#This Row],[Column1]]))</f>
        <v>H35</v>
      </c>
      <c r="F786" s="1" t="str">
        <f>INDEX(Sheet1!A:D,MATCH(Count_table[[#This Row],[Make]],Sheet1!D:D,0),1)</f>
        <v>Beechcraft</v>
      </c>
      <c r="G786" s="1" t="str">
        <f ca="1">IF(OR(Count_table[[#This Row],[STC Number]]&lt;&gt;OFFSET(Count_table[[#This Row],[STC Number]],-1,0),Count_table[[#This Row],[Fixed Make]]&lt;&gt;OFFSET(Count_table[[#This Row],[Fixed Make]],-1,0)),Count_table[[#This Row],[Fixed Make]],"")</f>
        <v/>
      </c>
      <c r="H786" s="1" t="str">
        <f ca="1">IF(LEN(Count_table[[#This Row],[First]])=0,OFFSET(Count_table[[#This Row],[Range]],-1,0),"E"&amp;ROW(Count_table[[#This Row],[First]])&amp;":E"&amp;COUNTIFS(Count_table[[#All],[STC Number]],Count_table[[#This Row],[STC Number]],Count_table[[#All],[Fixed Make]],Count_table[[#This Row],[First]])+ROW(Count_table[[#This Row],[First]])-1)</f>
        <v>E694:E798</v>
      </c>
      <c r="I786" s="1" t="str">
        <f ca="1">IF(LEN(Count_table[[#This Row],[First]])&lt;&gt;0,Count_table[[#This Row],[First]]&amp;": "&amp;_xlfn.TEXTJOIN(", ",TRUE,INDIRECT(Count_table[[#This Row],[Range]])),"")</f>
        <v/>
      </c>
      <c r="J7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7" spans="1:10" x14ac:dyDescent="0.25">
      <c r="A787" s="1" t="s">
        <v>130</v>
      </c>
      <c r="B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787" s="1" t="s">
        <v>545</v>
      </c>
      <c r="D787" s="1" t="str">
        <f>LEFT(Count_table[[#This Row],[Column1]],SEARCH("\",Count_table[[#This Row],[Column1]])-1)</f>
        <v>Beechcraft Corporation</v>
      </c>
      <c r="E787" s="1" t="str">
        <f>RIGHT(Count_table[[#This Row],[Column1]],LEN(Count_table[[#This Row],[Column1]])-SEARCH("\",Count_table[[#This Row],[Column1]]))</f>
        <v>H50</v>
      </c>
      <c r="F787" s="1" t="str">
        <f>INDEX(Sheet1!A:D,MATCH(Count_table[[#This Row],[Make]],Sheet1!D:D,0),1)</f>
        <v>Beechcraft</v>
      </c>
      <c r="G787" s="1" t="str">
        <f ca="1">IF(OR(Count_table[[#This Row],[STC Number]]&lt;&gt;OFFSET(Count_table[[#This Row],[STC Number]],-1,0),Count_table[[#This Row],[Fixed Make]]&lt;&gt;OFFSET(Count_table[[#This Row],[Fixed Make]],-1,0)),Count_table[[#This Row],[Fixed Make]],"")</f>
        <v/>
      </c>
      <c r="H787" s="1" t="str">
        <f ca="1">IF(LEN(Count_table[[#This Row],[First]])=0,OFFSET(Count_table[[#This Row],[Range]],-1,0),"E"&amp;ROW(Count_table[[#This Row],[First]])&amp;":E"&amp;COUNTIFS(Count_table[[#All],[STC Number]],Count_table[[#This Row],[STC Number]],Count_table[[#All],[Fixed Make]],Count_table[[#This Row],[First]])+ROW(Count_table[[#This Row],[First]])-1)</f>
        <v>E694:E798</v>
      </c>
      <c r="I787" s="1" t="str">
        <f ca="1">IF(LEN(Count_table[[#This Row],[First]])&lt;&gt;0,Count_table[[#This Row],[First]]&amp;": "&amp;_xlfn.TEXTJOIN(", ",TRUE,INDIRECT(Count_table[[#This Row],[Range]])),"")</f>
        <v/>
      </c>
      <c r="J7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8" spans="1:10" x14ac:dyDescent="0.25">
      <c r="A788" s="1" t="s">
        <v>130</v>
      </c>
      <c r="B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Corporation\J35</v>
      </c>
      <c r="C788" s="1" t="s">
        <v>546</v>
      </c>
      <c r="D788" s="1" t="str">
        <f>LEFT(Count_table[[#This Row],[Column1]],SEARCH("\",Count_table[[#This Row],[Column1]])-1)</f>
        <v>Beechcraft Corporation</v>
      </c>
      <c r="E788" s="1" t="str">
        <f>RIGHT(Count_table[[#This Row],[Column1]],LEN(Count_table[[#This Row],[Column1]])-SEARCH("\",Count_table[[#This Row],[Column1]]))</f>
        <v>J35</v>
      </c>
      <c r="F788" s="1" t="str">
        <f>INDEX(Sheet1!A:D,MATCH(Count_table[[#This Row],[Make]],Sheet1!D:D,0),1)</f>
        <v>Beechcraft</v>
      </c>
      <c r="G788" s="1" t="str">
        <f ca="1">IF(OR(Count_table[[#This Row],[STC Number]]&lt;&gt;OFFSET(Count_table[[#This Row],[STC Number]],-1,0),Count_table[[#This Row],[Fixed Make]]&lt;&gt;OFFSET(Count_table[[#This Row],[Fixed Make]],-1,0)),Count_table[[#This Row],[Fixed Make]],"")</f>
        <v/>
      </c>
      <c r="H788" s="1" t="str">
        <f ca="1">IF(LEN(Count_table[[#This Row],[First]])=0,OFFSET(Count_table[[#This Row],[Range]],-1,0),"E"&amp;ROW(Count_table[[#This Row],[First]])&amp;":E"&amp;COUNTIFS(Count_table[[#All],[STC Number]],Count_table[[#This Row],[STC Number]],Count_table[[#All],[Fixed Make]],Count_table[[#This Row],[First]])+ROW(Count_table[[#This Row],[First]])-1)</f>
        <v>E694:E798</v>
      </c>
      <c r="I788" s="1" t="str">
        <f ca="1">IF(LEN(Count_table[[#This Row],[First]])&lt;&gt;0,Count_table[[#This Row],[First]]&amp;": "&amp;_xlfn.TEXTJOIN(", ",TRUE,INDIRECT(Count_table[[#This Row],[Range]])),"")</f>
        <v/>
      </c>
      <c r="J7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89" spans="1:10" x14ac:dyDescent="0.25">
      <c r="A789" s="1" t="s">
        <v>130</v>
      </c>
      <c r="B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789" s="1" t="s">
        <v>547</v>
      </c>
      <c r="D789" s="1" t="str">
        <f>LEFT(Count_table[[#This Row],[Column1]],SEARCH("\",Count_table[[#This Row],[Column1]])-1)</f>
        <v>Beechcraft Corporation</v>
      </c>
      <c r="E789" s="1" t="str">
        <f>RIGHT(Count_table[[#This Row],[Column1]],LEN(Count_table[[#This Row],[Column1]])-SEARCH("\",Count_table[[#This Row],[Column1]]))</f>
        <v>J50</v>
      </c>
      <c r="F789" s="1" t="str">
        <f>INDEX(Sheet1!A:D,MATCH(Count_table[[#This Row],[Make]],Sheet1!D:D,0),1)</f>
        <v>Beechcraft</v>
      </c>
      <c r="G789" s="1" t="str">
        <f ca="1">IF(OR(Count_table[[#This Row],[STC Number]]&lt;&gt;OFFSET(Count_table[[#This Row],[STC Number]],-1,0),Count_table[[#This Row],[Fixed Make]]&lt;&gt;OFFSET(Count_table[[#This Row],[Fixed Make]],-1,0)),Count_table[[#This Row],[Fixed Make]],"")</f>
        <v/>
      </c>
      <c r="H789" s="1" t="str">
        <f ca="1">IF(LEN(Count_table[[#This Row],[First]])=0,OFFSET(Count_table[[#This Row],[Range]],-1,0),"E"&amp;ROW(Count_table[[#This Row],[First]])&amp;":E"&amp;COUNTIFS(Count_table[[#All],[STC Number]],Count_table[[#This Row],[STC Number]],Count_table[[#All],[Fixed Make]],Count_table[[#This Row],[First]])+ROW(Count_table[[#This Row],[First]])-1)</f>
        <v>E694:E798</v>
      </c>
      <c r="I789" s="1" t="str">
        <f ca="1">IF(LEN(Count_table[[#This Row],[First]])&lt;&gt;0,Count_table[[#This Row],[First]]&amp;": "&amp;_xlfn.TEXTJOIN(", ",TRUE,INDIRECT(Count_table[[#This Row],[Range]])),"")</f>
        <v/>
      </c>
      <c r="J7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0" spans="1:10" x14ac:dyDescent="0.25">
      <c r="A790" s="1" t="s">
        <v>130</v>
      </c>
      <c r="B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Corporation\K35</v>
      </c>
      <c r="C790" s="1" t="s">
        <v>548</v>
      </c>
      <c r="D790" s="1" t="str">
        <f>LEFT(Count_table[[#This Row],[Column1]],SEARCH("\",Count_table[[#This Row],[Column1]])-1)</f>
        <v>Beechcraft Corporation</v>
      </c>
      <c r="E790" s="1" t="str">
        <f>RIGHT(Count_table[[#This Row],[Column1]],LEN(Count_table[[#This Row],[Column1]])-SEARCH("\",Count_table[[#This Row],[Column1]]))</f>
        <v>K35</v>
      </c>
      <c r="F790" s="1" t="str">
        <f>INDEX(Sheet1!A:D,MATCH(Count_table[[#This Row],[Make]],Sheet1!D:D,0),1)</f>
        <v>Beechcraft</v>
      </c>
      <c r="G790" s="1" t="str">
        <f ca="1">IF(OR(Count_table[[#This Row],[STC Number]]&lt;&gt;OFFSET(Count_table[[#This Row],[STC Number]],-1,0),Count_table[[#This Row],[Fixed Make]]&lt;&gt;OFFSET(Count_table[[#This Row],[Fixed Make]],-1,0)),Count_table[[#This Row],[Fixed Make]],"")</f>
        <v/>
      </c>
      <c r="H790" s="1" t="str">
        <f ca="1">IF(LEN(Count_table[[#This Row],[First]])=0,OFFSET(Count_table[[#This Row],[Range]],-1,0),"E"&amp;ROW(Count_table[[#This Row],[First]])&amp;":E"&amp;COUNTIFS(Count_table[[#All],[STC Number]],Count_table[[#This Row],[STC Number]],Count_table[[#All],[Fixed Make]],Count_table[[#This Row],[First]])+ROW(Count_table[[#This Row],[First]])-1)</f>
        <v>E694:E798</v>
      </c>
      <c r="I790" s="1" t="str">
        <f ca="1">IF(LEN(Count_table[[#This Row],[First]])&lt;&gt;0,Count_table[[#This Row],[First]]&amp;": "&amp;_xlfn.TEXTJOIN(", ",TRUE,INDIRECT(Count_table[[#This Row],[Range]])),"")</f>
        <v/>
      </c>
      <c r="J7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1" spans="1:10" x14ac:dyDescent="0.25">
      <c r="A791" s="1" t="s">
        <v>130</v>
      </c>
      <c r="B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Corporation\M19A</v>
      </c>
      <c r="C791" s="1" t="s">
        <v>549</v>
      </c>
      <c r="D791" s="1" t="str">
        <f>LEFT(Count_table[[#This Row],[Column1]],SEARCH("\",Count_table[[#This Row],[Column1]])-1)</f>
        <v>Beechcraft Corporation</v>
      </c>
      <c r="E791" s="1" t="str">
        <f>RIGHT(Count_table[[#This Row],[Column1]],LEN(Count_table[[#This Row],[Column1]])-SEARCH("\",Count_table[[#This Row],[Column1]]))</f>
        <v>M19A</v>
      </c>
      <c r="F791" s="1" t="str">
        <f>INDEX(Sheet1!A:D,MATCH(Count_table[[#This Row],[Make]],Sheet1!D:D,0),1)</f>
        <v>Beechcraft</v>
      </c>
      <c r="G791" s="1" t="str">
        <f ca="1">IF(OR(Count_table[[#This Row],[STC Number]]&lt;&gt;OFFSET(Count_table[[#This Row],[STC Number]],-1,0),Count_table[[#This Row],[Fixed Make]]&lt;&gt;OFFSET(Count_table[[#This Row],[Fixed Make]],-1,0)),Count_table[[#This Row],[Fixed Make]],"")</f>
        <v/>
      </c>
      <c r="H791" s="1" t="str">
        <f ca="1">IF(LEN(Count_table[[#This Row],[First]])=0,OFFSET(Count_table[[#This Row],[Range]],-1,0),"E"&amp;ROW(Count_table[[#This Row],[First]])&amp;":E"&amp;COUNTIFS(Count_table[[#All],[STC Number]],Count_table[[#This Row],[STC Number]],Count_table[[#All],[Fixed Make]],Count_table[[#This Row],[First]])+ROW(Count_table[[#This Row],[First]])-1)</f>
        <v>E694:E798</v>
      </c>
      <c r="I791" s="1" t="str">
        <f ca="1">IF(LEN(Count_table[[#This Row],[First]])&lt;&gt;0,Count_table[[#This Row],[First]]&amp;": "&amp;_xlfn.TEXTJOIN(", ",TRUE,INDIRECT(Count_table[[#This Row],[Range]])),"")</f>
        <v/>
      </c>
      <c r="J7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2" spans="1:10" x14ac:dyDescent="0.25">
      <c r="A792" s="1" t="s">
        <v>130</v>
      </c>
      <c r="B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Corporation\M35</v>
      </c>
      <c r="C792" s="1" t="s">
        <v>550</v>
      </c>
      <c r="D792" s="1" t="str">
        <f>LEFT(Count_table[[#This Row],[Column1]],SEARCH("\",Count_table[[#This Row],[Column1]])-1)</f>
        <v>Beechcraft Corporation</v>
      </c>
      <c r="E792" s="1" t="str">
        <f>RIGHT(Count_table[[#This Row],[Column1]],LEN(Count_table[[#This Row],[Column1]])-SEARCH("\",Count_table[[#This Row],[Column1]]))</f>
        <v>M35</v>
      </c>
      <c r="F792" s="1" t="str">
        <f>INDEX(Sheet1!A:D,MATCH(Count_table[[#This Row],[Make]],Sheet1!D:D,0),1)</f>
        <v>Beechcraft</v>
      </c>
      <c r="G792" s="1" t="str">
        <f ca="1">IF(OR(Count_table[[#This Row],[STC Number]]&lt;&gt;OFFSET(Count_table[[#This Row],[STC Number]],-1,0),Count_table[[#This Row],[Fixed Make]]&lt;&gt;OFFSET(Count_table[[#This Row],[Fixed Make]],-1,0)),Count_table[[#This Row],[Fixed Make]],"")</f>
        <v/>
      </c>
      <c r="H792" s="1" t="str">
        <f ca="1">IF(LEN(Count_table[[#This Row],[First]])=0,OFFSET(Count_table[[#This Row],[Range]],-1,0),"E"&amp;ROW(Count_table[[#This Row],[First]])&amp;":E"&amp;COUNTIFS(Count_table[[#All],[STC Number]],Count_table[[#This Row],[STC Number]],Count_table[[#All],[Fixed Make]],Count_table[[#This Row],[First]])+ROW(Count_table[[#This Row],[First]])-1)</f>
        <v>E694:E798</v>
      </c>
      <c r="I792" s="1" t="str">
        <f ca="1">IF(LEN(Count_table[[#This Row],[First]])&lt;&gt;0,Count_table[[#This Row],[First]]&amp;": "&amp;_xlfn.TEXTJOIN(", ",TRUE,INDIRECT(Count_table[[#This Row],[Range]])),"")</f>
        <v/>
      </c>
      <c r="J7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3" spans="1:10" x14ac:dyDescent="0.25">
      <c r="A793" s="1" t="s">
        <v>130</v>
      </c>
      <c r="B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Corporation\N35</v>
      </c>
      <c r="C793" s="1" t="s">
        <v>551</v>
      </c>
      <c r="D793" s="1" t="str">
        <f>LEFT(Count_table[[#This Row],[Column1]],SEARCH("\",Count_table[[#This Row],[Column1]])-1)</f>
        <v>Beechcraft Corporation</v>
      </c>
      <c r="E793" s="1" t="str">
        <f>RIGHT(Count_table[[#This Row],[Column1]],LEN(Count_table[[#This Row],[Column1]])-SEARCH("\",Count_table[[#This Row],[Column1]]))</f>
        <v>N35</v>
      </c>
      <c r="F793" s="1" t="str">
        <f>INDEX(Sheet1!A:D,MATCH(Count_table[[#This Row],[Make]],Sheet1!D:D,0),1)</f>
        <v>Beechcraft</v>
      </c>
      <c r="G793" s="1" t="str">
        <f ca="1">IF(OR(Count_table[[#This Row],[STC Number]]&lt;&gt;OFFSET(Count_table[[#This Row],[STC Number]],-1,0),Count_table[[#This Row],[Fixed Make]]&lt;&gt;OFFSET(Count_table[[#This Row],[Fixed Make]],-1,0)),Count_table[[#This Row],[Fixed Make]],"")</f>
        <v/>
      </c>
      <c r="H793" s="1" t="str">
        <f ca="1">IF(LEN(Count_table[[#This Row],[First]])=0,OFFSET(Count_table[[#This Row],[Range]],-1,0),"E"&amp;ROW(Count_table[[#This Row],[First]])&amp;":E"&amp;COUNTIFS(Count_table[[#All],[STC Number]],Count_table[[#This Row],[STC Number]],Count_table[[#All],[Fixed Make]],Count_table[[#This Row],[First]])+ROW(Count_table[[#This Row],[First]])-1)</f>
        <v>E694:E798</v>
      </c>
      <c r="I793" s="1" t="str">
        <f ca="1">IF(LEN(Count_table[[#This Row],[First]])&lt;&gt;0,Count_table[[#This Row],[First]]&amp;": "&amp;_xlfn.TEXTJOIN(", ",TRUE,INDIRECT(Count_table[[#This Row],[Range]])),"")</f>
        <v/>
      </c>
      <c r="J7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4" spans="1:10" x14ac:dyDescent="0.25">
      <c r="A794" s="1" t="s">
        <v>130</v>
      </c>
      <c r="B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Corporation\P35</v>
      </c>
      <c r="C794" s="1" t="s">
        <v>552</v>
      </c>
      <c r="D794" s="1" t="str">
        <f>LEFT(Count_table[[#This Row],[Column1]],SEARCH("\",Count_table[[#This Row],[Column1]])-1)</f>
        <v>Beechcraft Corporation</v>
      </c>
      <c r="E794" s="1" t="str">
        <f>RIGHT(Count_table[[#This Row],[Column1]],LEN(Count_table[[#This Row],[Column1]])-SEARCH("\",Count_table[[#This Row],[Column1]]))</f>
        <v>P35</v>
      </c>
      <c r="F794" s="1" t="str">
        <f>INDEX(Sheet1!A:D,MATCH(Count_table[[#This Row],[Make]],Sheet1!D:D,0),1)</f>
        <v>Beechcraft</v>
      </c>
      <c r="G794" s="1" t="str">
        <f ca="1">IF(OR(Count_table[[#This Row],[STC Number]]&lt;&gt;OFFSET(Count_table[[#This Row],[STC Number]],-1,0),Count_table[[#This Row],[Fixed Make]]&lt;&gt;OFFSET(Count_table[[#This Row],[Fixed Make]],-1,0)),Count_table[[#This Row],[Fixed Make]],"")</f>
        <v/>
      </c>
      <c r="H794" s="1" t="str">
        <f ca="1">IF(LEN(Count_table[[#This Row],[First]])=0,OFFSET(Count_table[[#This Row],[Range]],-1,0),"E"&amp;ROW(Count_table[[#This Row],[First]])&amp;":E"&amp;COUNTIFS(Count_table[[#All],[STC Number]],Count_table[[#This Row],[STC Number]],Count_table[[#All],[Fixed Make]],Count_table[[#This Row],[First]])+ROW(Count_table[[#This Row],[First]])-1)</f>
        <v>E694:E798</v>
      </c>
      <c r="I794" s="1" t="str">
        <f ca="1">IF(LEN(Count_table[[#This Row],[First]])&lt;&gt;0,Count_table[[#This Row],[First]]&amp;": "&amp;_xlfn.TEXTJOIN(", ",TRUE,INDIRECT(Count_table[[#This Row],[Range]])),"")</f>
        <v/>
      </c>
      <c r="J7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5" spans="1:10" x14ac:dyDescent="0.25">
      <c r="A795" s="1" t="s">
        <v>130</v>
      </c>
      <c r="B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Corporation\S35</v>
      </c>
      <c r="C795" s="1" t="s">
        <v>553</v>
      </c>
      <c r="D795" s="1" t="str">
        <f>LEFT(Count_table[[#This Row],[Column1]],SEARCH("\",Count_table[[#This Row],[Column1]])-1)</f>
        <v>Beechcraft Corporation</v>
      </c>
      <c r="E795" s="1" t="str">
        <f>RIGHT(Count_table[[#This Row],[Column1]],LEN(Count_table[[#This Row],[Column1]])-SEARCH("\",Count_table[[#This Row],[Column1]]))</f>
        <v>S35</v>
      </c>
      <c r="F795" s="1" t="str">
        <f>INDEX(Sheet1!A:D,MATCH(Count_table[[#This Row],[Make]],Sheet1!D:D,0),1)</f>
        <v>Beechcraft</v>
      </c>
      <c r="G795" s="1" t="str">
        <f ca="1">IF(OR(Count_table[[#This Row],[STC Number]]&lt;&gt;OFFSET(Count_table[[#This Row],[STC Number]],-1,0),Count_table[[#This Row],[Fixed Make]]&lt;&gt;OFFSET(Count_table[[#This Row],[Fixed Make]],-1,0)),Count_table[[#This Row],[Fixed Make]],"")</f>
        <v/>
      </c>
      <c r="H795" s="1" t="str">
        <f ca="1">IF(LEN(Count_table[[#This Row],[First]])=0,OFFSET(Count_table[[#This Row],[Range]],-1,0),"E"&amp;ROW(Count_table[[#This Row],[First]])&amp;":E"&amp;COUNTIFS(Count_table[[#All],[STC Number]],Count_table[[#This Row],[STC Number]],Count_table[[#All],[Fixed Make]],Count_table[[#This Row],[First]])+ROW(Count_table[[#This Row],[First]])-1)</f>
        <v>E694:E798</v>
      </c>
      <c r="I795" s="1" t="str">
        <f ca="1">IF(LEN(Count_table[[#This Row],[First]])&lt;&gt;0,Count_table[[#This Row],[First]]&amp;": "&amp;_xlfn.TEXTJOIN(", ",TRUE,INDIRECT(Count_table[[#This Row],[Range]])),"")</f>
        <v/>
      </c>
      <c r="J7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6" spans="1:10" x14ac:dyDescent="0.25">
      <c r="A796" s="1" t="s">
        <v>130</v>
      </c>
      <c r="B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v>
      </c>
      <c r="C796" s="1" t="s">
        <v>554</v>
      </c>
      <c r="D796" s="1" t="str">
        <f>LEFT(Count_table[[#This Row],[Column1]],SEARCH("\",Count_table[[#This Row],[Column1]])-1)</f>
        <v>Beechcraft Corporation</v>
      </c>
      <c r="E796" s="1" t="str">
        <f>RIGHT(Count_table[[#This Row],[Column1]],LEN(Count_table[[#This Row],[Column1]])-SEARCH("\",Count_table[[#This Row],[Column1]]))</f>
        <v>V35</v>
      </c>
      <c r="F796" s="1" t="str">
        <f>INDEX(Sheet1!A:D,MATCH(Count_table[[#This Row],[Make]],Sheet1!D:D,0),1)</f>
        <v>Beechcraft</v>
      </c>
      <c r="G796" s="1" t="str">
        <f ca="1">IF(OR(Count_table[[#This Row],[STC Number]]&lt;&gt;OFFSET(Count_table[[#This Row],[STC Number]],-1,0),Count_table[[#This Row],[Fixed Make]]&lt;&gt;OFFSET(Count_table[[#This Row],[Fixed Make]],-1,0)),Count_table[[#This Row],[Fixed Make]],"")</f>
        <v/>
      </c>
      <c r="H796" s="1" t="str">
        <f ca="1">IF(LEN(Count_table[[#This Row],[First]])=0,OFFSET(Count_table[[#This Row],[Range]],-1,0),"E"&amp;ROW(Count_table[[#This Row],[First]])&amp;":E"&amp;COUNTIFS(Count_table[[#All],[STC Number]],Count_table[[#This Row],[STC Number]],Count_table[[#All],[Fixed Make]],Count_table[[#This Row],[First]])+ROW(Count_table[[#This Row],[First]])-1)</f>
        <v>E694:E798</v>
      </c>
      <c r="I796" s="1" t="str">
        <f ca="1">IF(LEN(Count_table[[#This Row],[First]])&lt;&gt;0,Count_table[[#This Row],[First]]&amp;": "&amp;_xlfn.TEXTJOIN(", ",TRUE,INDIRECT(Count_table[[#This Row],[Range]])),"")</f>
        <v/>
      </c>
      <c r="J7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7" spans="1:10" x14ac:dyDescent="0.25">
      <c r="A797" s="1" t="s">
        <v>130</v>
      </c>
      <c r="B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Corporation\V35A</v>
      </c>
      <c r="C797" s="1" t="s">
        <v>555</v>
      </c>
      <c r="D797" s="1" t="str">
        <f>LEFT(Count_table[[#This Row],[Column1]],SEARCH("\",Count_table[[#This Row],[Column1]])-1)</f>
        <v>Beechcraft Corporation</v>
      </c>
      <c r="E797" s="1" t="str">
        <f>RIGHT(Count_table[[#This Row],[Column1]],LEN(Count_table[[#This Row],[Column1]])-SEARCH("\",Count_table[[#This Row],[Column1]]))</f>
        <v>V35A</v>
      </c>
      <c r="F797" s="1" t="str">
        <f>INDEX(Sheet1!A:D,MATCH(Count_table[[#This Row],[Make]],Sheet1!D:D,0),1)</f>
        <v>Beechcraft</v>
      </c>
      <c r="G797" s="1" t="str">
        <f ca="1">IF(OR(Count_table[[#This Row],[STC Number]]&lt;&gt;OFFSET(Count_table[[#This Row],[STC Number]],-1,0),Count_table[[#This Row],[Fixed Make]]&lt;&gt;OFFSET(Count_table[[#This Row],[Fixed Make]],-1,0)),Count_table[[#This Row],[Fixed Make]],"")</f>
        <v/>
      </c>
      <c r="H797" s="1" t="str">
        <f ca="1">IF(LEN(Count_table[[#This Row],[First]])=0,OFFSET(Count_table[[#This Row],[Range]],-1,0),"E"&amp;ROW(Count_table[[#This Row],[First]])&amp;":E"&amp;COUNTIFS(Count_table[[#All],[STC Number]],Count_table[[#This Row],[STC Number]],Count_table[[#All],[Fixed Make]],Count_table[[#This Row],[First]])+ROW(Count_table[[#This Row],[First]])-1)</f>
        <v>E694:E798</v>
      </c>
      <c r="I797" s="1" t="str">
        <f ca="1">IF(LEN(Count_table[[#This Row],[First]])&lt;&gt;0,Count_table[[#This Row],[First]]&amp;": "&amp;_xlfn.TEXTJOIN(", ",TRUE,INDIRECT(Count_table[[#This Row],[Range]])),"")</f>
        <v/>
      </c>
      <c r="J7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8" spans="1:10" x14ac:dyDescent="0.25">
      <c r="A798" s="1" t="s">
        <v>130</v>
      </c>
      <c r="B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Corporation\V35B</v>
      </c>
      <c r="C798" s="1" t="s">
        <v>556</v>
      </c>
      <c r="D798" s="1" t="str">
        <f>LEFT(Count_table[[#This Row],[Column1]],SEARCH("\",Count_table[[#This Row],[Column1]])-1)</f>
        <v>Beechcraft Corporation</v>
      </c>
      <c r="E798" s="1" t="str">
        <f>RIGHT(Count_table[[#This Row],[Column1]],LEN(Count_table[[#This Row],[Column1]])-SEARCH("\",Count_table[[#This Row],[Column1]]))</f>
        <v>V35B</v>
      </c>
      <c r="F798" s="1" t="str">
        <f>INDEX(Sheet1!A:D,MATCH(Count_table[[#This Row],[Make]],Sheet1!D:D,0),1)</f>
        <v>Beechcraft</v>
      </c>
      <c r="G798" s="1" t="str">
        <f ca="1">IF(OR(Count_table[[#This Row],[STC Number]]&lt;&gt;OFFSET(Count_table[[#This Row],[STC Number]],-1,0),Count_table[[#This Row],[Fixed Make]]&lt;&gt;OFFSET(Count_table[[#This Row],[Fixed Make]],-1,0)),Count_table[[#This Row],[Fixed Make]],"")</f>
        <v/>
      </c>
      <c r="H798" s="1" t="str">
        <f ca="1">IF(LEN(Count_table[[#This Row],[First]])=0,OFFSET(Count_table[[#This Row],[Range]],-1,0),"E"&amp;ROW(Count_table[[#This Row],[First]])&amp;":E"&amp;COUNTIFS(Count_table[[#All],[STC Number]],Count_table[[#This Row],[STC Number]],Count_table[[#All],[Fixed Make]],Count_table[[#This Row],[First]])+ROW(Count_table[[#This Row],[First]])-1)</f>
        <v>E694:E798</v>
      </c>
      <c r="I798" s="1" t="str">
        <f ca="1">IF(LEN(Count_table[[#This Row],[First]])&lt;&gt;0,Count_table[[#This Row],[First]]&amp;": "&amp;_xlfn.TEXTJOIN(", ",TRUE,INDIRECT(Count_table[[#This Row],[Range]])),"")</f>
        <v/>
      </c>
      <c r="J7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799" spans="1:10" x14ac:dyDescent="0.25">
      <c r="A799" s="1" t="s">
        <v>130</v>
      </c>
      <c r="B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799" s="1" t="s">
        <v>557</v>
      </c>
      <c r="D799" s="1" t="str">
        <f>LEFT(Count_table[[#This Row],[Column1]],SEARCH("\",Count_table[[#This Row],[Column1]])-1)</f>
        <v>Bellanca Aircraft Corporation</v>
      </c>
      <c r="E799" s="1" t="str">
        <f>RIGHT(Count_table[[#This Row],[Column1]],LEN(Count_table[[#This Row],[Column1]])-SEARCH("\",Count_table[[#This Row],[Column1]]))</f>
        <v>14-13-2</v>
      </c>
      <c r="F799" s="1" t="str">
        <f>INDEX(Sheet1!A:D,MATCH(Count_table[[#This Row],[Make]],Sheet1!D:D,0),1)</f>
        <v>Bellanca</v>
      </c>
      <c r="G799" s="1" t="str">
        <f ca="1">IF(OR(Count_table[[#This Row],[STC Number]]&lt;&gt;OFFSET(Count_table[[#This Row],[STC Number]],-1,0),Count_table[[#This Row],[Fixed Make]]&lt;&gt;OFFSET(Count_table[[#This Row],[Fixed Make]],-1,0)),Count_table[[#This Row],[Fixed Make]],"")</f>
        <v>Bellanca</v>
      </c>
      <c r="H799" s="1" t="str">
        <f ca="1">IF(LEN(Count_table[[#This Row],[First]])=0,OFFSET(Count_table[[#This Row],[Range]],-1,0),"E"&amp;ROW(Count_table[[#This Row],[First]])&amp;":E"&amp;COUNTIFS(Count_table[[#All],[STC Number]],Count_table[[#This Row],[STC Number]],Count_table[[#All],[Fixed Make]],Count_table[[#This Row],[First]])+ROW(Count_table[[#This Row],[First]])-1)</f>
        <v>E799:E802</v>
      </c>
      <c r="I799" s="1" t="str">
        <f ca="1">IF(LEN(Count_table[[#This Row],[First]])&lt;&gt;0,Count_table[[#This Row],[First]]&amp;": "&amp;_xlfn.TEXTJOIN(", ",TRUE,INDIRECT(Count_table[[#This Row],[Range]])),"")</f>
        <v>Bellanca: 14-13-2, 14-13-3, 14-13-3W, 14-13</v>
      </c>
      <c r="J7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0" spans="1:10" x14ac:dyDescent="0.25">
      <c r="A800" s="1" t="s">
        <v>130</v>
      </c>
      <c r="B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800" s="1" t="s">
        <v>558</v>
      </c>
      <c r="D800" s="1" t="str">
        <f>LEFT(Count_table[[#This Row],[Column1]],SEARCH("\",Count_table[[#This Row],[Column1]])-1)</f>
        <v>Bellanca Aircraft Corporation</v>
      </c>
      <c r="E800" s="1" t="str">
        <f>RIGHT(Count_table[[#This Row],[Column1]],LEN(Count_table[[#This Row],[Column1]])-SEARCH("\",Count_table[[#This Row],[Column1]]))</f>
        <v>14-13-3</v>
      </c>
      <c r="F800" s="1" t="str">
        <f>INDEX(Sheet1!A:D,MATCH(Count_table[[#This Row],[Make]],Sheet1!D:D,0),1)</f>
        <v>Bellanca</v>
      </c>
      <c r="G800" s="1" t="str">
        <f ca="1">IF(OR(Count_table[[#This Row],[STC Number]]&lt;&gt;OFFSET(Count_table[[#This Row],[STC Number]],-1,0),Count_table[[#This Row],[Fixed Make]]&lt;&gt;OFFSET(Count_table[[#This Row],[Fixed Make]],-1,0)),Count_table[[#This Row],[Fixed Make]],"")</f>
        <v/>
      </c>
      <c r="H800" s="1" t="str">
        <f ca="1">IF(LEN(Count_table[[#This Row],[First]])=0,OFFSET(Count_table[[#This Row],[Range]],-1,0),"E"&amp;ROW(Count_table[[#This Row],[First]])&amp;":E"&amp;COUNTIFS(Count_table[[#All],[STC Number]],Count_table[[#This Row],[STC Number]],Count_table[[#All],[Fixed Make]],Count_table[[#This Row],[First]])+ROW(Count_table[[#This Row],[First]])-1)</f>
        <v>E799:E802</v>
      </c>
      <c r="I800" s="1" t="str">
        <f ca="1">IF(LEN(Count_table[[#This Row],[First]])&lt;&gt;0,Count_table[[#This Row],[First]]&amp;": "&amp;_xlfn.TEXTJOIN(", ",TRUE,INDIRECT(Count_table[[#This Row],[Range]])),"")</f>
        <v/>
      </c>
      <c r="J8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1" spans="1:10" x14ac:dyDescent="0.25">
      <c r="A801" s="1" t="s">
        <v>130</v>
      </c>
      <c r="B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801" s="1" t="s">
        <v>559</v>
      </c>
      <c r="D801" s="1" t="str">
        <f>LEFT(Count_table[[#This Row],[Column1]],SEARCH("\",Count_table[[#This Row],[Column1]])-1)</f>
        <v>Bellanca Aircraft Corporation</v>
      </c>
      <c r="E801" s="1" t="str">
        <f>RIGHT(Count_table[[#This Row],[Column1]],LEN(Count_table[[#This Row],[Column1]])-SEARCH("\",Count_table[[#This Row],[Column1]]))</f>
        <v>14-13-3W</v>
      </c>
      <c r="F801" s="1" t="str">
        <f>INDEX(Sheet1!A:D,MATCH(Count_table[[#This Row],[Make]],Sheet1!D:D,0),1)</f>
        <v>Bellanca</v>
      </c>
      <c r="G801" s="1" t="str">
        <f ca="1">IF(OR(Count_table[[#This Row],[STC Number]]&lt;&gt;OFFSET(Count_table[[#This Row],[STC Number]],-1,0),Count_table[[#This Row],[Fixed Make]]&lt;&gt;OFFSET(Count_table[[#This Row],[Fixed Make]],-1,0)),Count_table[[#This Row],[Fixed Make]],"")</f>
        <v/>
      </c>
      <c r="H801" s="1" t="str">
        <f ca="1">IF(LEN(Count_table[[#This Row],[First]])=0,OFFSET(Count_table[[#This Row],[Range]],-1,0),"E"&amp;ROW(Count_table[[#This Row],[First]])&amp;":E"&amp;COUNTIFS(Count_table[[#All],[STC Number]],Count_table[[#This Row],[STC Number]],Count_table[[#All],[Fixed Make]],Count_table[[#This Row],[First]])+ROW(Count_table[[#This Row],[First]])-1)</f>
        <v>E799:E802</v>
      </c>
      <c r="I801" s="1" t="str">
        <f ca="1">IF(LEN(Count_table[[#This Row],[First]])&lt;&gt;0,Count_table[[#This Row],[First]]&amp;": "&amp;_xlfn.TEXTJOIN(", ",TRUE,INDIRECT(Count_table[[#This Row],[Range]])),"")</f>
        <v/>
      </c>
      <c r="J8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2" spans="1:10" x14ac:dyDescent="0.25">
      <c r="A802" s="1" t="s">
        <v>130</v>
      </c>
      <c r="B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802" s="1" t="s">
        <v>560</v>
      </c>
      <c r="D802" s="1" t="str">
        <f>LEFT(Count_table[[#This Row],[Column1]],SEARCH("\",Count_table[[#This Row],[Column1]])-1)</f>
        <v>Bellanca Aircraft Corporation</v>
      </c>
      <c r="E802" s="1" t="str">
        <f>RIGHT(Count_table[[#This Row],[Column1]],LEN(Count_table[[#This Row],[Column1]])-SEARCH("\",Count_table[[#This Row],[Column1]]))</f>
        <v>14-13</v>
      </c>
      <c r="F802" s="1" t="str">
        <f>INDEX(Sheet1!A:D,MATCH(Count_table[[#This Row],[Make]],Sheet1!D:D,0),1)</f>
        <v>Bellanca</v>
      </c>
      <c r="G802" s="1" t="str">
        <f ca="1">IF(OR(Count_table[[#This Row],[STC Number]]&lt;&gt;OFFSET(Count_table[[#This Row],[STC Number]],-1,0),Count_table[[#This Row],[Fixed Make]]&lt;&gt;OFFSET(Count_table[[#This Row],[Fixed Make]],-1,0)),Count_table[[#This Row],[Fixed Make]],"")</f>
        <v/>
      </c>
      <c r="H802" s="1" t="str">
        <f ca="1">IF(LEN(Count_table[[#This Row],[First]])=0,OFFSET(Count_table[[#This Row],[Range]],-1,0),"E"&amp;ROW(Count_table[[#This Row],[First]])&amp;":E"&amp;COUNTIFS(Count_table[[#All],[STC Number]],Count_table[[#This Row],[STC Number]],Count_table[[#All],[Fixed Make]],Count_table[[#This Row],[First]])+ROW(Count_table[[#This Row],[First]])-1)</f>
        <v>E799:E802</v>
      </c>
      <c r="I802" s="1" t="str">
        <f ca="1">IF(LEN(Count_table[[#This Row],[First]])&lt;&gt;0,Count_table[[#This Row],[First]]&amp;": "&amp;_xlfn.TEXTJOIN(", ",TRUE,INDIRECT(Count_table[[#This Row],[Range]])),"")</f>
        <v/>
      </c>
      <c r="J8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3" spans="1:10" x14ac:dyDescent="0.25">
      <c r="A803" s="1" t="s">
        <v>130</v>
      </c>
      <c r="B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Company\120</v>
      </c>
      <c r="C803" s="1" t="s">
        <v>561</v>
      </c>
      <c r="D803" s="1" t="str">
        <f>LEFT(Count_table[[#This Row],[Column1]],SEARCH("\",Count_table[[#This Row],[Column1]])-1)</f>
        <v>Cessna Aircraft Company</v>
      </c>
      <c r="E803" s="1" t="str">
        <f>RIGHT(Count_table[[#This Row],[Column1]],LEN(Count_table[[#This Row],[Column1]])-SEARCH("\",Count_table[[#This Row],[Column1]]))</f>
        <v>120</v>
      </c>
      <c r="F803" s="1" t="str">
        <f>INDEX(Sheet1!A:D,MATCH(Count_table[[#This Row],[Make]],Sheet1!D:D,0),1)</f>
        <v>Cessna</v>
      </c>
      <c r="G803" s="1" t="str">
        <f ca="1">IF(OR(Count_table[[#This Row],[STC Number]]&lt;&gt;OFFSET(Count_table[[#This Row],[STC Number]],-1,0),Count_table[[#This Row],[Fixed Make]]&lt;&gt;OFFSET(Count_table[[#This Row],[Fixed Make]],-1,0)),Count_table[[#This Row],[Fixed Make]],"")</f>
        <v>Cessna</v>
      </c>
      <c r="H803" s="1" t="str">
        <f ca="1">IF(LEN(Count_table[[#This Row],[First]])=0,OFFSET(Count_table[[#This Row],[Range]],-1,0),"E"&amp;ROW(Count_table[[#This Row],[First]])&amp;":E"&amp;COUNTIFS(Count_table[[#All],[STC Number]],Count_table[[#This Row],[STC Number]],Count_table[[#All],[Fixed Make]],Count_table[[#This Row],[First]])+ROW(Count_table[[#This Row],[First]])-1)</f>
        <v>E803:E1041</v>
      </c>
      <c r="I803" s="1" t="str">
        <f ca="1">IF(LEN(Count_table[[#This Row],[First]])&lt;&gt;0,Count_table[[#This Row],[First]]&amp;": "&amp;_xlfn.TEXTJOIN(", ",TRUE,INDIRECT(Count_table[[#This Row],[Range]])),"")</f>
        <v>Cessna: 120, 140, 140A,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206, 207, 207A, 210-5 (205), 210-5A (205A), 210, 210A, 210B, 210C, 210D, 210E, 210F, 210G, 210H, 210J, 210K, 210L, 210M, 210N, 210R, 310, 310A, 310B, 310C, 310D, 310E, 310F, 310G, 310H, 310I, 310J-1, 310J, 310K, 310L, 310N, 310P, 310Q, 310R, 320-1, 320, 320A, 320B, 320C, 320D, 320E, 320F, 335, 336, 337, 337A, 337B, 337C, 337D, 337E, 337F, 337G, 337H, 340, 340A, 401, 401A, 401B, 402, 402A, 402B, 402C, 404, 406, 411, 411A, 414, 414A, 421, 421A, 421B, 421C, A185E, A185F, E310H, E310J, F182P, F182Q, FR172E, FR172F, FR172G, FR172H, FR172J, FR172K, FR182, M337B, P172D, P206, P206A, P206B, P206C, P206D, P206E, P210N, P210R, P337H, R172E, R172F, R172G, R172H, R172J, R172K, R182, T182, T182T, T207, T207A, T210F, T210G, T210H, T210J, T210L, T210M, T210N, T210R, T303, T310P, T310Q, T310R, T337B, T337C, T337D, T337E, T337F, T337G, T337H-SP, T337H, TP206A, TP206B, TP206C, TP206D, TP206E, TR182, TU206A, TU206B, TU206C, TU206D, TU206E, TU206F, TU206G, U206, U206A, U206B, U206C, U206D, U206E, U206F, U206G</v>
      </c>
      <c r="J8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4" spans="1:10" x14ac:dyDescent="0.25">
      <c r="A804" s="1" t="s">
        <v>130</v>
      </c>
      <c r="B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v>
      </c>
      <c r="C804" s="1" t="s">
        <v>562</v>
      </c>
      <c r="D804" s="1" t="str">
        <f>LEFT(Count_table[[#This Row],[Column1]],SEARCH("\",Count_table[[#This Row],[Column1]])-1)</f>
        <v>Cessna Aircraft Company</v>
      </c>
      <c r="E804" s="1" t="str">
        <f>RIGHT(Count_table[[#This Row],[Column1]],LEN(Count_table[[#This Row],[Column1]])-SEARCH("\",Count_table[[#This Row],[Column1]]))</f>
        <v>140</v>
      </c>
      <c r="F804" s="1" t="str">
        <f>INDEX(Sheet1!A:D,MATCH(Count_table[[#This Row],[Make]],Sheet1!D:D,0),1)</f>
        <v>Cessna</v>
      </c>
      <c r="G804" s="1" t="str">
        <f ca="1">IF(OR(Count_table[[#This Row],[STC Number]]&lt;&gt;OFFSET(Count_table[[#This Row],[STC Number]],-1,0),Count_table[[#This Row],[Fixed Make]]&lt;&gt;OFFSET(Count_table[[#This Row],[Fixed Make]],-1,0)),Count_table[[#This Row],[Fixed Make]],"")</f>
        <v/>
      </c>
      <c r="H804" s="1" t="str">
        <f ca="1">IF(LEN(Count_table[[#This Row],[First]])=0,OFFSET(Count_table[[#This Row],[Range]],-1,0),"E"&amp;ROW(Count_table[[#This Row],[First]])&amp;":E"&amp;COUNTIFS(Count_table[[#All],[STC Number]],Count_table[[#This Row],[STC Number]],Count_table[[#All],[Fixed Make]],Count_table[[#This Row],[First]])+ROW(Count_table[[#This Row],[First]])-1)</f>
        <v>E803:E1041</v>
      </c>
      <c r="I804" s="1" t="str">
        <f ca="1">IF(LEN(Count_table[[#This Row],[First]])&lt;&gt;0,Count_table[[#This Row],[First]]&amp;": "&amp;_xlfn.TEXTJOIN(", ",TRUE,INDIRECT(Count_table[[#This Row],[Range]])),"")</f>
        <v/>
      </c>
      <c r="J8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5" spans="1:10" x14ac:dyDescent="0.25">
      <c r="A805" s="1" t="s">
        <v>130</v>
      </c>
      <c r="B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Company\140A</v>
      </c>
      <c r="C805" s="1" t="s">
        <v>1064</v>
      </c>
      <c r="D805" s="1" t="str">
        <f>LEFT(Count_table[[#This Row],[Column1]],SEARCH("\",Count_table[[#This Row],[Column1]])-1)</f>
        <v>Cessna Aircraft Company</v>
      </c>
      <c r="E805" s="1" t="str">
        <f>RIGHT(Count_table[[#This Row],[Column1]],LEN(Count_table[[#This Row],[Column1]])-SEARCH("\",Count_table[[#This Row],[Column1]]))</f>
        <v>140A</v>
      </c>
      <c r="F805" s="1" t="str">
        <f>INDEX(Sheet1!A:D,MATCH(Count_table[[#This Row],[Make]],Sheet1!D:D,0),1)</f>
        <v>Cessna</v>
      </c>
      <c r="G805" s="1" t="str">
        <f ca="1">IF(OR(Count_table[[#This Row],[STC Number]]&lt;&gt;OFFSET(Count_table[[#This Row],[STC Number]],-1,0),Count_table[[#This Row],[Fixed Make]]&lt;&gt;OFFSET(Count_table[[#This Row],[Fixed Make]],-1,0)),Count_table[[#This Row],[Fixed Make]],"")</f>
        <v/>
      </c>
      <c r="H805" s="1" t="str">
        <f ca="1">IF(LEN(Count_table[[#This Row],[First]])=0,OFFSET(Count_table[[#This Row],[Range]],-1,0),"E"&amp;ROW(Count_table[[#This Row],[First]])&amp;":E"&amp;COUNTIFS(Count_table[[#All],[STC Number]],Count_table[[#This Row],[STC Number]],Count_table[[#All],[Fixed Make]],Count_table[[#This Row],[First]])+ROW(Count_table[[#This Row],[First]])-1)</f>
        <v>E803:E1041</v>
      </c>
      <c r="I805" s="1" t="str">
        <f ca="1">IF(LEN(Count_table[[#This Row],[First]])&lt;&gt;0,Count_table[[#This Row],[First]]&amp;": "&amp;_xlfn.TEXTJOIN(", ",TRUE,INDIRECT(Count_table[[#This Row],[Range]])),"")</f>
        <v/>
      </c>
      <c r="J8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6" spans="1:10" x14ac:dyDescent="0.25">
      <c r="A806" s="1" t="s">
        <v>130</v>
      </c>
      <c r="B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v>
      </c>
      <c r="C806" s="1" t="s">
        <v>563</v>
      </c>
      <c r="D806" s="1" t="str">
        <f>LEFT(Count_table[[#This Row],[Column1]],SEARCH("\",Count_table[[#This Row],[Column1]])-1)</f>
        <v>Cessna Aircraft Company</v>
      </c>
      <c r="E806" s="1" t="str">
        <f>RIGHT(Count_table[[#This Row],[Column1]],LEN(Count_table[[#This Row],[Column1]])-SEARCH("\",Count_table[[#This Row],[Column1]]))</f>
        <v>150</v>
      </c>
      <c r="F806" s="1" t="str">
        <f>INDEX(Sheet1!A:D,MATCH(Count_table[[#This Row],[Make]],Sheet1!D:D,0),1)</f>
        <v>Cessna</v>
      </c>
      <c r="G806" s="1" t="str">
        <f ca="1">IF(OR(Count_table[[#This Row],[STC Number]]&lt;&gt;OFFSET(Count_table[[#This Row],[STC Number]],-1,0),Count_table[[#This Row],[Fixed Make]]&lt;&gt;OFFSET(Count_table[[#This Row],[Fixed Make]],-1,0)),Count_table[[#This Row],[Fixed Make]],"")</f>
        <v/>
      </c>
      <c r="H806" s="1" t="str">
        <f ca="1">IF(LEN(Count_table[[#This Row],[First]])=0,OFFSET(Count_table[[#This Row],[Range]],-1,0),"E"&amp;ROW(Count_table[[#This Row],[First]])&amp;":E"&amp;COUNTIFS(Count_table[[#All],[STC Number]],Count_table[[#This Row],[STC Number]],Count_table[[#All],[Fixed Make]],Count_table[[#This Row],[First]])+ROW(Count_table[[#This Row],[First]])-1)</f>
        <v>E803:E1041</v>
      </c>
      <c r="I806" s="1" t="str">
        <f ca="1">IF(LEN(Count_table[[#This Row],[First]])&lt;&gt;0,Count_table[[#This Row],[First]]&amp;": "&amp;_xlfn.TEXTJOIN(", ",TRUE,INDIRECT(Count_table[[#This Row],[Range]])),"")</f>
        <v/>
      </c>
      <c r="J8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7" spans="1:10" x14ac:dyDescent="0.25">
      <c r="A807" s="1" t="s">
        <v>130</v>
      </c>
      <c r="B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Company\150A</v>
      </c>
      <c r="C807" s="1" t="s">
        <v>564</v>
      </c>
      <c r="D807" s="1" t="str">
        <f>LEFT(Count_table[[#This Row],[Column1]],SEARCH("\",Count_table[[#This Row],[Column1]])-1)</f>
        <v>Cessna Aircraft Company</v>
      </c>
      <c r="E807" s="1" t="str">
        <f>RIGHT(Count_table[[#This Row],[Column1]],LEN(Count_table[[#This Row],[Column1]])-SEARCH("\",Count_table[[#This Row],[Column1]]))</f>
        <v>150A</v>
      </c>
      <c r="F807" s="1" t="str">
        <f>INDEX(Sheet1!A:D,MATCH(Count_table[[#This Row],[Make]],Sheet1!D:D,0),1)</f>
        <v>Cessna</v>
      </c>
      <c r="G807" s="1" t="str">
        <f ca="1">IF(OR(Count_table[[#This Row],[STC Number]]&lt;&gt;OFFSET(Count_table[[#This Row],[STC Number]],-1,0),Count_table[[#This Row],[Fixed Make]]&lt;&gt;OFFSET(Count_table[[#This Row],[Fixed Make]],-1,0)),Count_table[[#This Row],[Fixed Make]],"")</f>
        <v/>
      </c>
      <c r="H807" s="1" t="str">
        <f ca="1">IF(LEN(Count_table[[#This Row],[First]])=0,OFFSET(Count_table[[#This Row],[Range]],-1,0),"E"&amp;ROW(Count_table[[#This Row],[First]])&amp;":E"&amp;COUNTIFS(Count_table[[#All],[STC Number]],Count_table[[#This Row],[STC Number]],Count_table[[#All],[Fixed Make]],Count_table[[#This Row],[First]])+ROW(Count_table[[#This Row],[First]])-1)</f>
        <v>E803:E1041</v>
      </c>
      <c r="I807" s="1" t="str">
        <f ca="1">IF(LEN(Count_table[[#This Row],[First]])&lt;&gt;0,Count_table[[#This Row],[First]]&amp;": "&amp;_xlfn.TEXTJOIN(", ",TRUE,INDIRECT(Count_table[[#This Row],[Range]])),"")</f>
        <v/>
      </c>
      <c r="J8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8" spans="1:10" x14ac:dyDescent="0.25">
      <c r="A808" s="1" t="s">
        <v>130</v>
      </c>
      <c r="B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Company\150B</v>
      </c>
      <c r="C808" s="1" t="s">
        <v>565</v>
      </c>
      <c r="D808" s="1" t="str">
        <f>LEFT(Count_table[[#This Row],[Column1]],SEARCH("\",Count_table[[#This Row],[Column1]])-1)</f>
        <v>Cessna Aircraft Company</v>
      </c>
      <c r="E808" s="1" t="str">
        <f>RIGHT(Count_table[[#This Row],[Column1]],LEN(Count_table[[#This Row],[Column1]])-SEARCH("\",Count_table[[#This Row],[Column1]]))</f>
        <v>150B</v>
      </c>
      <c r="F808" s="1" t="str">
        <f>INDEX(Sheet1!A:D,MATCH(Count_table[[#This Row],[Make]],Sheet1!D:D,0),1)</f>
        <v>Cessna</v>
      </c>
      <c r="G808" s="1" t="str">
        <f ca="1">IF(OR(Count_table[[#This Row],[STC Number]]&lt;&gt;OFFSET(Count_table[[#This Row],[STC Number]],-1,0),Count_table[[#This Row],[Fixed Make]]&lt;&gt;OFFSET(Count_table[[#This Row],[Fixed Make]],-1,0)),Count_table[[#This Row],[Fixed Make]],"")</f>
        <v/>
      </c>
      <c r="H808" s="1" t="str">
        <f ca="1">IF(LEN(Count_table[[#This Row],[First]])=0,OFFSET(Count_table[[#This Row],[Range]],-1,0),"E"&amp;ROW(Count_table[[#This Row],[First]])&amp;":E"&amp;COUNTIFS(Count_table[[#All],[STC Number]],Count_table[[#This Row],[STC Number]],Count_table[[#All],[Fixed Make]],Count_table[[#This Row],[First]])+ROW(Count_table[[#This Row],[First]])-1)</f>
        <v>E803:E1041</v>
      </c>
      <c r="I808" s="1" t="str">
        <f ca="1">IF(LEN(Count_table[[#This Row],[First]])&lt;&gt;0,Count_table[[#This Row],[First]]&amp;": "&amp;_xlfn.TEXTJOIN(", ",TRUE,INDIRECT(Count_table[[#This Row],[Range]])),"")</f>
        <v/>
      </c>
      <c r="J8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09" spans="1:10" x14ac:dyDescent="0.25">
      <c r="A809" s="1" t="s">
        <v>130</v>
      </c>
      <c r="B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Company\150C</v>
      </c>
      <c r="C809" s="1" t="s">
        <v>566</v>
      </c>
      <c r="D809" s="1" t="str">
        <f>LEFT(Count_table[[#This Row],[Column1]],SEARCH("\",Count_table[[#This Row],[Column1]])-1)</f>
        <v>Cessna Aircraft Company</v>
      </c>
      <c r="E809" s="1" t="str">
        <f>RIGHT(Count_table[[#This Row],[Column1]],LEN(Count_table[[#This Row],[Column1]])-SEARCH("\",Count_table[[#This Row],[Column1]]))</f>
        <v>150C</v>
      </c>
      <c r="F809" s="1" t="str">
        <f>INDEX(Sheet1!A:D,MATCH(Count_table[[#This Row],[Make]],Sheet1!D:D,0),1)</f>
        <v>Cessna</v>
      </c>
      <c r="G809" s="1" t="str">
        <f ca="1">IF(OR(Count_table[[#This Row],[STC Number]]&lt;&gt;OFFSET(Count_table[[#This Row],[STC Number]],-1,0),Count_table[[#This Row],[Fixed Make]]&lt;&gt;OFFSET(Count_table[[#This Row],[Fixed Make]],-1,0)),Count_table[[#This Row],[Fixed Make]],"")</f>
        <v/>
      </c>
      <c r="H809" s="1" t="str">
        <f ca="1">IF(LEN(Count_table[[#This Row],[First]])=0,OFFSET(Count_table[[#This Row],[Range]],-1,0),"E"&amp;ROW(Count_table[[#This Row],[First]])&amp;":E"&amp;COUNTIFS(Count_table[[#All],[STC Number]],Count_table[[#This Row],[STC Number]],Count_table[[#All],[Fixed Make]],Count_table[[#This Row],[First]])+ROW(Count_table[[#This Row],[First]])-1)</f>
        <v>E803:E1041</v>
      </c>
      <c r="I809" s="1" t="str">
        <f ca="1">IF(LEN(Count_table[[#This Row],[First]])&lt;&gt;0,Count_table[[#This Row],[First]]&amp;": "&amp;_xlfn.TEXTJOIN(", ",TRUE,INDIRECT(Count_table[[#This Row],[Range]])),"")</f>
        <v/>
      </c>
      <c r="J8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0" spans="1:10" x14ac:dyDescent="0.25">
      <c r="A810" s="1" t="s">
        <v>130</v>
      </c>
      <c r="B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Company\150D</v>
      </c>
      <c r="C810" s="1" t="s">
        <v>567</v>
      </c>
      <c r="D810" s="1" t="str">
        <f>LEFT(Count_table[[#This Row],[Column1]],SEARCH("\",Count_table[[#This Row],[Column1]])-1)</f>
        <v>Cessna Aircraft Company</v>
      </c>
      <c r="E810" s="1" t="str">
        <f>RIGHT(Count_table[[#This Row],[Column1]],LEN(Count_table[[#This Row],[Column1]])-SEARCH("\",Count_table[[#This Row],[Column1]]))</f>
        <v>150D</v>
      </c>
      <c r="F810" s="1" t="str">
        <f>INDEX(Sheet1!A:D,MATCH(Count_table[[#This Row],[Make]],Sheet1!D:D,0),1)</f>
        <v>Cessna</v>
      </c>
      <c r="G810" s="1" t="str">
        <f ca="1">IF(OR(Count_table[[#This Row],[STC Number]]&lt;&gt;OFFSET(Count_table[[#This Row],[STC Number]],-1,0),Count_table[[#This Row],[Fixed Make]]&lt;&gt;OFFSET(Count_table[[#This Row],[Fixed Make]],-1,0)),Count_table[[#This Row],[Fixed Make]],"")</f>
        <v/>
      </c>
      <c r="H810" s="1" t="str">
        <f ca="1">IF(LEN(Count_table[[#This Row],[First]])=0,OFFSET(Count_table[[#This Row],[Range]],-1,0),"E"&amp;ROW(Count_table[[#This Row],[First]])&amp;":E"&amp;COUNTIFS(Count_table[[#All],[STC Number]],Count_table[[#This Row],[STC Number]],Count_table[[#All],[Fixed Make]],Count_table[[#This Row],[First]])+ROW(Count_table[[#This Row],[First]])-1)</f>
        <v>E803:E1041</v>
      </c>
      <c r="I810" s="1" t="str">
        <f ca="1">IF(LEN(Count_table[[#This Row],[First]])&lt;&gt;0,Count_table[[#This Row],[First]]&amp;": "&amp;_xlfn.TEXTJOIN(", ",TRUE,INDIRECT(Count_table[[#This Row],[Range]])),"")</f>
        <v/>
      </c>
      <c r="J8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1" spans="1:10" x14ac:dyDescent="0.25">
      <c r="A811" s="1" t="s">
        <v>130</v>
      </c>
      <c r="B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Company\150E</v>
      </c>
      <c r="C811" s="1" t="s">
        <v>568</v>
      </c>
      <c r="D811" s="1" t="str">
        <f>LEFT(Count_table[[#This Row],[Column1]],SEARCH("\",Count_table[[#This Row],[Column1]])-1)</f>
        <v>Cessna Aircraft Company</v>
      </c>
      <c r="E811" s="1" t="str">
        <f>RIGHT(Count_table[[#This Row],[Column1]],LEN(Count_table[[#This Row],[Column1]])-SEARCH("\",Count_table[[#This Row],[Column1]]))</f>
        <v>150E</v>
      </c>
      <c r="F811" s="1" t="str">
        <f>INDEX(Sheet1!A:D,MATCH(Count_table[[#This Row],[Make]],Sheet1!D:D,0),1)</f>
        <v>Cessna</v>
      </c>
      <c r="G811" s="1" t="str">
        <f ca="1">IF(OR(Count_table[[#This Row],[STC Number]]&lt;&gt;OFFSET(Count_table[[#This Row],[STC Number]],-1,0),Count_table[[#This Row],[Fixed Make]]&lt;&gt;OFFSET(Count_table[[#This Row],[Fixed Make]],-1,0)),Count_table[[#This Row],[Fixed Make]],"")</f>
        <v/>
      </c>
      <c r="H811" s="1" t="str">
        <f ca="1">IF(LEN(Count_table[[#This Row],[First]])=0,OFFSET(Count_table[[#This Row],[Range]],-1,0),"E"&amp;ROW(Count_table[[#This Row],[First]])&amp;":E"&amp;COUNTIFS(Count_table[[#All],[STC Number]],Count_table[[#This Row],[STC Number]],Count_table[[#All],[Fixed Make]],Count_table[[#This Row],[First]])+ROW(Count_table[[#This Row],[First]])-1)</f>
        <v>E803:E1041</v>
      </c>
      <c r="I811" s="1" t="str">
        <f ca="1">IF(LEN(Count_table[[#This Row],[First]])&lt;&gt;0,Count_table[[#This Row],[First]]&amp;": "&amp;_xlfn.TEXTJOIN(", ",TRUE,INDIRECT(Count_table[[#This Row],[Range]])),"")</f>
        <v/>
      </c>
      <c r="J8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2" spans="1:10" x14ac:dyDescent="0.25">
      <c r="A812" s="1" t="s">
        <v>130</v>
      </c>
      <c r="B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Company\150F</v>
      </c>
      <c r="C812" s="1" t="s">
        <v>569</v>
      </c>
      <c r="D812" s="1" t="str">
        <f>LEFT(Count_table[[#This Row],[Column1]],SEARCH("\",Count_table[[#This Row],[Column1]])-1)</f>
        <v>Cessna Aircraft Company</v>
      </c>
      <c r="E812" s="1" t="str">
        <f>RIGHT(Count_table[[#This Row],[Column1]],LEN(Count_table[[#This Row],[Column1]])-SEARCH("\",Count_table[[#This Row],[Column1]]))</f>
        <v>150F</v>
      </c>
      <c r="F812" s="1" t="str">
        <f>INDEX(Sheet1!A:D,MATCH(Count_table[[#This Row],[Make]],Sheet1!D:D,0),1)</f>
        <v>Cessna</v>
      </c>
      <c r="G812" s="1" t="str">
        <f ca="1">IF(OR(Count_table[[#This Row],[STC Number]]&lt;&gt;OFFSET(Count_table[[#This Row],[STC Number]],-1,0),Count_table[[#This Row],[Fixed Make]]&lt;&gt;OFFSET(Count_table[[#This Row],[Fixed Make]],-1,0)),Count_table[[#This Row],[Fixed Make]],"")</f>
        <v/>
      </c>
      <c r="H812" s="1" t="str">
        <f ca="1">IF(LEN(Count_table[[#This Row],[First]])=0,OFFSET(Count_table[[#This Row],[Range]],-1,0),"E"&amp;ROW(Count_table[[#This Row],[First]])&amp;":E"&amp;COUNTIFS(Count_table[[#All],[STC Number]],Count_table[[#This Row],[STC Number]],Count_table[[#All],[Fixed Make]],Count_table[[#This Row],[First]])+ROW(Count_table[[#This Row],[First]])-1)</f>
        <v>E803:E1041</v>
      </c>
      <c r="I812" s="1" t="str">
        <f ca="1">IF(LEN(Count_table[[#This Row],[First]])&lt;&gt;0,Count_table[[#This Row],[First]]&amp;": "&amp;_xlfn.TEXTJOIN(", ",TRUE,INDIRECT(Count_table[[#This Row],[Range]])),"")</f>
        <v/>
      </c>
      <c r="J8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3" spans="1:10" x14ac:dyDescent="0.25">
      <c r="A813" s="1" t="s">
        <v>130</v>
      </c>
      <c r="B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Company\150G</v>
      </c>
      <c r="C813" s="1" t="s">
        <v>570</v>
      </c>
      <c r="D813" s="1" t="str">
        <f>LEFT(Count_table[[#This Row],[Column1]],SEARCH("\",Count_table[[#This Row],[Column1]])-1)</f>
        <v>Cessna Aircraft Company</v>
      </c>
      <c r="E813" s="1" t="str">
        <f>RIGHT(Count_table[[#This Row],[Column1]],LEN(Count_table[[#This Row],[Column1]])-SEARCH("\",Count_table[[#This Row],[Column1]]))</f>
        <v>150G</v>
      </c>
      <c r="F813" s="1" t="str">
        <f>INDEX(Sheet1!A:D,MATCH(Count_table[[#This Row],[Make]],Sheet1!D:D,0),1)</f>
        <v>Cessna</v>
      </c>
      <c r="G813" s="1" t="str">
        <f ca="1">IF(OR(Count_table[[#This Row],[STC Number]]&lt;&gt;OFFSET(Count_table[[#This Row],[STC Number]],-1,0),Count_table[[#This Row],[Fixed Make]]&lt;&gt;OFFSET(Count_table[[#This Row],[Fixed Make]],-1,0)),Count_table[[#This Row],[Fixed Make]],"")</f>
        <v/>
      </c>
      <c r="H813" s="1" t="str">
        <f ca="1">IF(LEN(Count_table[[#This Row],[First]])=0,OFFSET(Count_table[[#This Row],[Range]],-1,0),"E"&amp;ROW(Count_table[[#This Row],[First]])&amp;":E"&amp;COUNTIFS(Count_table[[#All],[STC Number]],Count_table[[#This Row],[STC Number]],Count_table[[#All],[Fixed Make]],Count_table[[#This Row],[First]])+ROW(Count_table[[#This Row],[First]])-1)</f>
        <v>E803:E1041</v>
      </c>
      <c r="I813" s="1" t="str">
        <f ca="1">IF(LEN(Count_table[[#This Row],[First]])&lt;&gt;0,Count_table[[#This Row],[First]]&amp;": "&amp;_xlfn.TEXTJOIN(", ",TRUE,INDIRECT(Count_table[[#This Row],[Range]])),"")</f>
        <v/>
      </c>
      <c r="J8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4" spans="1:10" x14ac:dyDescent="0.25">
      <c r="A814" s="1" t="s">
        <v>130</v>
      </c>
      <c r="B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Company\150H</v>
      </c>
      <c r="C814" s="1" t="s">
        <v>571</v>
      </c>
      <c r="D814" s="1" t="str">
        <f>LEFT(Count_table[[#This Row],[Column1]],SEARCH("\",Count_table[[#This Row],[Column1]])-1)</f>
        <v>Cessna Aircraft Company</v>
      </c>
      <c r="E814" s="1" t="str">
        <f>RIGHT(Count_table[[#This Row],[Column1]],LEN(Count_table[[#This Row],[Column1]])-SEARCH("\",Count_table[[#This Row],[Column1]]))</f>
        <v>150H</v>
      </c>
      <c r="F814" s="1" t="str">
        <f>INDEX(Sheet1!A:D,MATCH(Count_table[[#This Row],[Make]],Sheet1!D:D,0),1)</f>
        <v>Cessna</v>
      </c>
      <c r="G814" s="1" t="str">
        <f ca="1">IF(OR(Count_table[[#This Row],[STC Number]]&lt;&gt;OFFSET(Count_table[[#This Row],[STC Number]],-1,0),Count_table[[#This Row],[Fixed Make]]&lt;&gt;OFFSET(Count_table[[#This Row],[Fixed Make]],-1,0)),Count_table[[#This Row],[Fixed Make]],"")</f>
        <v/>
      </c>
      <c r="H814" s="1" t="str">
        <f ca="1">IF(LEN(Count_table[[#This Row],[First]])=0,OFFSET(Count_table[[#This Row],[Range]],-1,0),"E"&amp;ROW(Count_table[[#This Row],[First]])&amp;":E"&amp;COUNTIFS(Count_table[[#All],[STC Number]],Count_table[[#This Row],[STC Number]],Count_table[[#All],[Fixed Make]],Count_table[[#This Row],[First]])+ROW(Count_table[[#This Row],[First]])-1)</f>
        <v>E803:E1041</v>
      </c>
      <c r="I814" s="1" t="str">
        <f ca="1">IF(LEN(Count_table[[#This Row],[First]])&lt;&gt;0,Count_table[[#This Row],[First]]&amp;": "&amp;_xlfn.TEXTJOIN(", ",TRUE,INDIRECT(Count_table[[#This Row],[Range]])),"")</f>
        <v/>
      </c>
      <c r="J8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5" spans="1:10" x14ac:dyDescent="0.25">
      <c r="A815" s="1" t="s">
        <v>130</v>
      </c>
      <c r="B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Company\150J</v>
      </c>
      <c r="C815" s="1" t="s">
        <v>572</v>
      </c>
      <c r="D815" s="1" t="str">
        <f>LEFT(Count_table[[#This Row],[Column1]],SEARCH("\",Count_table[[#This Row],[Column1]])-1)</f>
        <v>Cessna Aircraft Company</v>
      </c>
      <c r="E815" s="1" t="str">
        <f>RIGHT(Count_table[[#This Row],[Column1]],LEN(Count_table[[#This Row],[Column1]])-SEARCH("\",Count_table[[#This Row],[Column1]]))</f>
        <v>150J</v>
      </c>
      <c r="F815" s="1" t="str">
        <f>INDEX(Sheet1!A:D,MATCH(Count_table[[#This Row],[Make]],Sheet1!D:D,0),1)</f>
        <v>Cessna</v>
      </c>
      <c r="G815" s="1" t="str">
        <f ca="1">IF(OR(Count_table[[#This Row],[STC Number]]&lt;&gt;OFFSET(Count_table[[#This Row],[STC Number]],-1,0),Count_table[[#This Row],[Fixed Make]]&lt;&gt;OFFSET(Count_table[[#This Row],[Fixed Make]],-1,0)),Count_table[[#This Row],[Fixed Make]],"")</f>
        <v/>
      </c>
      <c r="H815" s="1" t="str">
        <f ca="1">IF(LEN(Count_table[[#This Row],[First]])=0,OFFSET(Count_table[[#This Row],[Range]],-1,0),"E"&amp;ROW(Count_table[[#This Row],[First]])&amp;":E"&amp;COUNTIFS(Count_table[[#All],[STC Number]],Count_table[[#This Row],[STC Number]],Count_table[[#All],[Fixed Make]],Count_table[[#This Row],[First]])+ROW(Count_table[[#This Row],[First]])-1)</f>
        <v>E803:E1041</v>
      </c>
      <c r="I815" s="1" t="str">
        <f ca="1">IF(LEN(Count_table[[#This Row],[First]])&lt;&gt;0,Count_table[[#This Row],[First]]&amp;": "&amp;_xlfn.TEXTJOIN(", ",TRUE,INDIRECT(Count_table[[#This Row],[Range]])),"")</f>
        <v/>
      </c>
      <c r="J8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6" spans="1:10" x14ac:dyDescent="0.25">
      <c r="A816" s="1" t="s">
        <v>130</v>
      </c>
      <c r="B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Company\150K</v>
      </c>
      <c r="C816" s="1" t="s">
        <v>573</v>
      </c>
      <c r="D816" s="1" t="str">
        <f>LEFT(Count_table[[#This Row],[Column1]],SEARCH("\",Count_table[[#This Row],[Column1]])-1)</f>
        <v>Cessna Aircraft Company</v>
      </c>
      <c r="E816" s="1" t="str">
        <f>RIGHT(Count_table[[#This Row],[Column1]],LEN(Count_table[[#This Row],[Column1]])-SEARCH("\",Count_table[[#This Row],[Column1]]))</f>
        <v>150K</v>
      </c>
      <c r="F816" s="1" t="str">
        <f>INDEX(Sheet1!A:D,MATCH(Count_table[[#This Row],[Make]],Sheet1!D:D,0),1)</f>
        <v>Cessna</v>
      </c>
      <c r="G816" s="1" t="str">
        <f ca="1">IF(OR(Count_table[[#This Row],[STC Number]]&lt;&gt;OFFSET(Count_table[[#This Row],[STC Number]],-1,0),Count_table[[#This Row],[Fixed Make]]&lt;&gt;OFFSET(Count_table[[#This Row],[Fixed Make]],-1,0)),Count_table[[#This Row],[Fixed Make]],"")</f>
        <v/>
      </c>
      <c r="H816" s="1" t="str">
        <f ca="1">IF(LEN(Count_table[[#This Row],[First]])=0,OFFSET(Count_table[[#This Row],[Range]],-1,0),"E"&amp;ROW(Count_table[[#This Row],[First]])&amp;":E"&amp;COUNTIFS(Count_table[[#All],[STC Number]],Count_table[[#This Row],[STC Number]],Count_table[[#All],[Fixed Make]],Count_table[[#This Row],[First]])+ROW(Count_table[[#This Row],[First]])-1)</f>
        <v>E803:E1041</v>
      </c>
      <c r="I816" s="1" t="str">
        <f ca="1">IF(LEN(Count_table[[#This Row],[First]])&lt;&gt;0,Count_table[[#This Row],[First]]&amp;": "&amp;_xlfn.TEXTJOIN(", ",TRUE,INDIRECT(Count_table[[#This Row],[Range]])),"")</f>
        <v/>
      </c>
      <c r="J8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7" spans="1:10" x14ac:dyDescent="0.25">
      <c r="A817" s="1" t="s">
        <v>130</v>
      </c>
      <c r="B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Company\150L</v>
      </c>
      <c r="C817" s="1" t="s">
        <v>574</v>
      </c>
      <c r="D817" s="1" t="str">
        <f>LEFT(Count_table[[#This Row],[Column1]],SEARCH("\",Count_table[[#This Row],[Column1]])-1)</f>
        <v>Cessna Aircraft Company</v>
      </c>
      <c r="E817" s="1" t="str">
        <f>RIGHT(Count_table[[#This Row],[Column1]],LEN(Count_table[[#This Row],[Column1]])-SEARCH("\",Count_table[[#This Row],[Column1]]))</f>
        <v>150L</v>
      </c>
      <c r="F817" s="1" t="str">
        <f>INDEX(Sheet1!A:D,MATCH(Count_table[[#This Row],[Make]],Sheet1!D:D,0),1)</f>
        <v>Cessna</v>
      </c>
      <c r="G817" s="1" t="str">
        <f ca="1">IF(OR(Count_table[[#This Row],[STC Number]]&lt;&gt;OFFSET(Count_table[[#This Row],[STC Number]],-1,0),Count_table[[#This Row],[Fixed Make]]&lt;&gt;OFFSET(Count_table[[#This Row],[Fixed Make]],-1,0)),Count_table[[#This Row],[Fixed Make]],"")</f>
        <v/>
      </c>
      <c r="H817" s="1" t="str">
        <f ca="1">IF(LEN(Count_table[[#This Row],[First]])=0,OFFSET(Count_table[[#This Row],[Range]],-1,0),"E"&amp;ROW(Count_table[[#This Row],[First]])&amp;":E"&amp;COUNTIFS(Count_table[[#All],[STC Number]],Count_table[[#This Row],[STC Number]],Count_table[[#All],[Fixed Make]],Count_table[[#This Row],[First]])+ROW(Count_table[[#This Row],[First]])-1)</f>
        <v>E803:E1041</v>
      </c>
      <c r="I817" s="1" t="str">
        <f ca="1">IF(LEN(Count_table[[#This Row],[First]])&lt;&gt;0,Count_table[[#This Row],[First]]&amp;": "&amp;_xlfn.TEXTJOIN(", ",TRUE,INDIRECT(Count_table[[#This Row],[Range]])),"")</f>
        <v/>
      </c>
      <c r="J8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8" spans="1:10" x14ac:dyDescent="0.25">
      <c r="A818" s="1" t="s">
        <v>130</v>
      </c>
      <c r="B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Company\150M</v>
      </c>
      <c r="C818" s="1" t="s">
        <v>575</v>
      </c>
      <c r="D818" s="1" t="str">
        <f>LEFT(Count_table[[#This Row],[Column1]],SEARCH("\",Count_table[[#This Row],[Column1]])-1)</f>
        <v>Cessna Aircraft Company</v>
      </c>
      <c r="E818" s="1" t="str">
        <f>RIGHT(Count_table[[#This Row],[Column1]],LEN(Count_table[[#This Row],[Column1]])-SEARCH("\",Count_table[[#This Row],[Column1]]))</f>
        <v>150M</v>
      </c>
      <c r="F818" s="1" t="str">
        <f>INDEX(Sheet1!A:D,MATCH(Count_table[[#This Row],[Make]],Sheet1!D:D,0),1)</f>
        <v>Cessna</v>
      </c>
      <c r="G818" s="1" t="str">
        <f ca="1">IF(OR(Count_table[[#This Row],[STC Number]]&lt;&gt;OFFSET(Count_table[[#This Row],[STC Number]],-1,0),Count_table[[#This Row],[Fixed Make]]&lt;&gt;OFFSET(Count_table[[#This Row],[Fixed Make]],-1,0)),Count_table[[#This Row],[Fixed Make]],"")</f>
        <v/>
      </c>
      <c r="H818" s="1" t="str">
        <f ca="1">IF(LEN(Count_table[[#This Row],[First]])=0,OFFSET(Count_table[[#This Row],[Range]],-1,0),"E"&amp;ROW(Count_table[[#This Row],[First]])&amp;":E"&amp;COUNTIFS(Count_table[[#All],[STC Number]],Count_table[[#This Row],[STC Number]],Count_table[[#All],[Fixed Make]],Count_table[[#This Row],[First]])+ROW(Count_table[[#This Row],[First]])-1)</f>
        <v>E803:E1041</v>
      </c>
      <c r="I818" s="1" t="str">
        <f ca="1">IF(LEN(Count_table[[#This Row],[First]])&lt;&gt;0,Count_table[[#This Row],[First]]&amp;": "&amp;_xlfn.TEXTJOIN(", ",TRUE,INDIRECT(Count_table[[#This Row],[Range]])),"")</f>
        <v/>
      </c>
      <c r="J8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19" spans="1:10" x14ac:dyDescent="0.25">
      <c r="A819" s="1" t="s">
        <v>130</v>
      </c>
      <c r="B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Company\152</v>
      </c>
      <c r="C819" s="1" t="s">
        <v>576</v>
      </c>
      <c r="D819" s="1" t="str">
        <f>LEFT(Count_table[[#This Row],[Column1]],SEARCH("\",Count_table[[#This Row],[Column1]])-1)</f>
        <v>Cessna Aircraft Company</v>
      </c>
      <c r="E819" s="1" t="str">
        <f>RIGHT(Count_table[[#This Row],[Column1]],LEN(Count_table[[#This Row],[Column1]])-SEARCH("\",Count_table[[#This Row],[Column1]]))</f>
        <v>152</v>
      </c>
      <c r="F819" s="1" t="str">
        <f>INDEX(Sheet1!A:D,MATCH(Count_table[[#This Row],[Make]],Sheet1!D:D,0),1)</f>
        <v>Cessna</v>
      </c>
      <c r="G819" s="1" t="str">
        <f ca="1">IF(OR(Count_table[[#This Row],[STC Number]]&lt;&gt;OFFSET(Count_table[[#This Row],[STC Number]],-1,0),Count_table[[#This Row],[Fixed Make]]&lt;&gt;OFFSET(Count_table[[#This Row],[Fixed Make]],-1,0)),Count_table[[#This Row],[Fixed Make]],"")</f>
        <v/>
      </c>
      <c r="H819" s="1" t="str">
        <f ca="1">IF(LEN(Count_table[[#This Row],[First]])=0,OFFSET(Count_table[[#This Row],[Range]],-1,0),"E"&amp;ROW(Count_table[[#This Row],[First]])&amp;":E"&amp;COUNTIFS(Count_table[[#All],[STC Number]],Count_table[[#This Row],[STC Number]],Count_table[[#All],[Fixed Make]],Count_table[[#This Row],[First]])+ROW(Count_table[[#This Row],[First]])-1)</f>
        <v>E803:E1041</v>
      </c>
      <c r="I819" s="1" t="str">
        <f ca="1">IF(LEN(Count_table[[#This Row],[First]])&lt;&gt;0,Count_table[[#This Row],[First]]&amp;": "&amp;_xlfn.TEXTJOIN(", ",TRUE,INDIRECT(Count_table[[#This Row],[Range]])),"")</f>
        <v/>
      </c>
      <c r="J8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0" spans="1:10" x14ac:dyDescent="0.25">
      <c r="A820" s="1" t="s">
        <v>130</v>
      </c>
      <c r="B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v>
      </c>
      <c r="C820" s="1" t="s">
        <v>577</v>
      </c>
      <c r="D820" s="1" t="str">
        <f>LEFT(Count_table[[#This Row],[Column1]],SEARCH("\",Count_table[[#This Row],[Column1]])-1)</f>
        <v>Cessna Aircraft Company</v>
      </c>
      <c r="E820" s="1" t="str">
        <f>RIGHT(Count_table[[#This Row],[Column1]],LEN(Count_table[[#This Row],[Column1]])-SEARCH("\",Count_table[[#This Row],[Column1]]))</f>
        <v>170</v>
      </c>
      <c r="F820" s="1" t="str">
        <f>INDEX(Sheet1!A:D,MATCH(Count_table[[#This Row],[Make]],Sheet1!D:D,0),1)</f>
        <v>Cessna</v>
      </c>
      <c r="G820" s="1" t="str">
        <f ca="1">IF(OR(Count_table[[#This Row],[STC Number]]&lt;&gt;OFFSET(Count_table[[#This Row],[STC Number]],-1,0),Count_table[[#This Row],[Fixed Make]]&lt;&gt;OFFSET(Count_table[[#This Row],[Fixed Make]],-1,0)),Count_table[[#This Row],[Fixed Make]],"")</f>
        <v/>
      </c>
      <c r="H820" s="1" t="str">
        <f ca="1">IF(LEN(Count_table[[#This Row],[First]])=0,OFFSET(Count_table[[#This Row],[Range]],-1,0),"E"&amp;ROW(Count_table[[#This Row],[First]])&amp;":E"&amp;COUNTIFS(Count_table[[#All],[STC Number]],Count_table[[#This Row],[STC Number]],Count_table[[#All],[Fixed Make]],Count_table[[#This Row],[First]])+ROW(Count_table[[#This Row],[First]])-1)</f>
        <v>E803:E1041</v>
      </c>
      <c r="I820" s="1" t="str">
        <f ca="1">IF(LEN(Count_table[[#This Row],[First]])&lt;&gt;0,Count_table[[#This Row],[First]]&amp;": "&amp;_xlfn.TEXTJOIN(", ",TRUE,INDIRECT(Count_table[[#This Row],[Range]])),"")</f>
        <v/>
      </c>
      <c r="J8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1" spans="1:10" x14ac:dyDescent="0.25">
      <c r="A821" s="1" t="s">
        <v>130</v>
      </c>
      <c r="B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Company\170A</v>
      </c>
      <c r="C821" s="1" t="s">
        <v>1065</v>
      </c>
      <c r="D821" s="1" t="str">
        <f>LEFT(Count_table[[#This Row],[Column1]],SEARCH("\",Count_table[[#This Row],[Column1]])-1)</f>
        <v>Cessna Aircraft Company</v>
      </c>
      <c r="E821" s="1" t="str">
        <f>RIGHT(Count_table[[#This Row],[Column1]],LEN(Count_table[[#This Row],[Column1]])-SEARCH("\",Count_table[[#This Row],[Column1]]))</f>
        <v>170A</v>
      </c>
      <c r="F821" s="1" t="str">
        <f>INDEX(Sheet1!A:D,MATCH(Count_table[[#This Row],[Make]],Sheet1!D:D,0),1)</f>
        <v>Cessna</v>
      </c>
      <c r="G821" s="1" t="str">
        <f ca="1">IF(OR(Count_table[[#This Row],[STC Number]]&lt;&gt;OFFSET(Count_table[[#This Row],[STC Number]],-1,0),Count_table[[#This Row],[Fixed Make]]&lt;&gt;OFFSET(Count_table[[#This Row],[Fixed Make]],-1,0)),Count_table[[#This Row],[Fixed Make]],"")</f>
        <v/>
      </c>
      <c r="H821" s="1" t="str">
        <f ca="1">IF(LEN(Count_table[[#This Row],[First]])=0,OFFSET(Count_table[[#This Row],[Range]],-1,0),"E"&amp;ROW(Count_table[[#This Row],[First]])&amp;":E"&amp;COUNTIFS(Count_table[[#All],[STC Number]],Count_table[[#This Row],[STC Number]],Count_table[[#All],[Fixed Make]],Count_table[[#This Row],[First]])+ROW(Count_table[[#This Row],[First]])-1)</f>
        <v>E803:E1041</v>
      </c>
      <c r="I821" s="1" t="str">
        <f ca="1">IF(LEN(Count_table[[#This Row],[First]])&lt;&gt;0,Count_table[[#This Row],[First]]&amp;": "&amp;_xlfn.TEXTJOIN(", ",TRUE,INDIRECT(Count_table[[#This Row],[Range]])),"")</f>
        <v/>
      </c>
      <c r="J8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2" spans="1:10" x14ac:dyDescent="0.25">
      <c r="A822" s="1" t="s">
        <v>130</v>
      </c>
      <c r="B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Company\170B</v>
      </c>
      <c r="C822" s="1" t="s">
        <v>579</v>
      </c>
      <c r="D822" s="1" t="str">
        <f>LEFT(Count_table[[#This Row],[Column1]],SEARCH("\",Count_table[[#This Row],[Column1]])-1)</f>
        <v>Cessna Aircraft Company</v>
      </c>
      <c r="E822" s="1" t="str">
        <f>RIGHT(Count_table[[#This Row],[Column1]],LEN(Count_table[[#This Row],[Column1]])-SEARCH("\",Count_table[[#This Row],[Column1]]))</f>
        <v>170B</v>
      </c>
      <c r="F822" s="1" t="str">
        <f>INDEX(Sheet1!A:D,MATCH(Count_table[[#This Row],[Make]],Sheet1!D:D,0),1)</f>
        <v>Cessna</v>
      </c>
      <c r="G822" s="1" t="str">
        <f ca="1">IF(OR(Count_table[[#This Row],[STC Number]]&lt;&gt;OFFSET(Count_table[[#This Row],[STC Number]],-1,0),Count_table[[#This Row],[Fixed Make]]&lt;&gt;OFFSET(Count_table[[#This Row],[Fixed Make]],-1,0)),Count_table[[#This Row],[Fixed Make]],"")</f>
        <v/>
      </c>
      <c r="H822" s="1" t="str">
        <f ca="1">IF(LEN(Count_table[[#This Row],[First]])=0,OFFSET(Count_table[[#This Row],[Range]],-1,0),"E"&amp;ROW(Count_table[[#This Row],[First]])&amp;":E"&amp;COUNTIFS(Count_table[[#All],[STC Number]],Count_table[[#This Row],[STC Number]],Count_table[[#All],[Fixed Make]],Count_table[[#This Row],[First]])+ROW(Count_table[[#This Row],[First]])-1)</f>
        <v>E803:E1041</v>
      </c>
      <c r="I822" s="1" t="str">
        <f ca="1">IF(LEN(Count_table[[#This Row],[First]])&lt;&gt;0,Count_table[[#This Row],[First]]&amp;": "&amp;_xlfn.TEXTJOIN(", ",TRUE,INDIRECT(Count_table[[#This Row],[Range]])),"")</f>
        <v/>
      </c>
      <c r="J8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3" spans="1:10" x14ac:dyDescent="0.25">
      <c r="A823" s="1" t="s">
        <v>130</v>
      </c>
      <c r="B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v>
      </c>
      <c r="C823" s="1" t="s">
        <v>580</v>
      </c>
      <c r="D823" s="1" t="str">
        <f>LEFT(Count_table[[#This Row],[Column1]],SEARCH("\",Count_table[[#This Row],[Column1]])-1)</f>
        <v>Cessna Aircraft Company</v>
      </c>
      <c r="E823" s="1" t="str">
        <f>RIGHT(Count_table[[#This Row],[Column1]],LEN(Count_table[[#This Row],[Column1]])-SEARCH("\",Count_table[[#This Row],[Column1]]))</f>
        <v>172</v>
      </c>
      <c r="F823" s="1" t="str">
        <f>INDEX(Sheet1!A:D,MATCH(Count_table[[#This Row],[Make]],Sheet1!D:D,0),1)</f>
        <v>Cessna</v>
      </c>
      <c r="G823" s="1" t="str">
        <f ca="1">IF(OR(Count_table[[#This Row],[STC Number]]&lt;&gt;OFFSET(Count_table[[#This Row],[STC Number]],-1,0),Count_table[[#This Row],[Fixed Make]]&lt;&gt;OFFSET(Count_table[[#This Row],[Fixed Make]],-1,0)),Count_table[[#This Row],[Fixed Make]],"")</f>
        <v/>
      </c>
      <c r="H823" s="1" t="str">
        <f ca="1">IF(LEN(Count_table[[#This Row],[First]])=0,OFFSET(Count_table[[#This Row],[Range]],-1,0),"E"&amp;ROW(Count_table[[#This Row],[First]])&amp;":E"&amp;COUNTIFS(Count_table[[#All],[STC Number]],Count_table[[#This Row],[STC Number]],Count_table[[#All],[Fixed Make]],Count_table[[#This Row],[First]])+ROW(Count_table[[#This Row],[First]])-1)</f>
        <v>E803:E1041</v>
      </c>
      <c r="I823" s="1" t="str">
        <f ca="1">IF(LEN(Count_table[[#This Row],[First]])&lt;&gt;0,Count_table[[#This Row],[First]]&amp;": "&amp;_xlfn.TEXTJOIN(", ",TRUE,INDIRECT(Count_table[[#This Row],[Range]])),"")</f>
        <v/>
      </c>
      <c r="J8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4" spans="1:10" x14ac:dyDescent="0.25">
      <c r="A824" s="1" t="s">
        <v>130</v>
      </c>
      <c r="B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Company\172A</v>
      </c>
      <c r="C824" s="1" t="s">
        <v>581</v>
      </c>
      <c r="D824" s="1" t="str">
        <f>LEFT(Count_table[[#This Row],[Column1]],SEARCH("\",Count_table[[#This Row],[Column1]])-1)</f>
        <v>Cessna Aircraft Company</v>
      </c>
      <c r="E824" s="1" t="str">
        <f>RIGHT(Count_table[[#This Row],[Column1]],LEN(Count_table[[#This Row],[Column1]])-SEARCH("\",Count_table[[#This Row],[Column1]]))</f>
        <v>172A</v>
      </c>
      <c r="F824" s="1" t="str">
        <f>INDEX(Sheet1!A:D,MATCH(Count_table[[#This Row],[Make]],Sheet1!D:D,0),1)</f>
        <v>Cessna</v>
      </c>
      <c r="G824" s="1" t="str">
        <f ca="1">IF(OR(Count_table[[#This Row],[STC Number]]&lt;&gt;OFFSET(Count_table[[#This Row],[STC Number]],-1,0),Count_table[[#This Row],[Fixed Make]]&lt;&gt;OFFSET(Count_table[[#This Row],[Fixed Make]],-1,0)),Count_table[[#This Row],[Fixed Make]],"")</f>
        <v/>
      </c>
      <c r="H824" s="1" t="str">
        <f ca="1">IF(LEN(Count_table[[#This Row],[First]])=0,OFFSET(Count_table[[#This Row],[Range]],-1,0),"E"&amp;ROW(Count_table[[#This Row],[First]])&amp;":E"&amp;COUNTIFS(Count_table[[#All],[STC Number]],Count_table[[#This Row],[STC Number]],Count_table[[#All],[Fixed Make]],Count_table[[#This Row],[First]])+ROW(Count_table[[#This Row],[First]])-1)</f>
        <v>E803:E1041</v>
      </c>
      <c r="I824" s="1" t="str">
        <f ca="1">IF(LEN(Count_table[[#This Row],[First]])&lt;&gt;0,Count_table[[#This Row],[First]]&amp;": "&amp;_xlfn.TEXTJOIN(", ",TRUE,INDIRECT(Count_table[[#This Row],[Range]])),"")</f>
        <v/>
      </c>
      <c r="J8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5" spans="1:10" x14ac:dyDescent="0.25">
      <c r="A825" s="1" t="s">
        <v>130</v>
      </c>
      <c r="B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Company\172B</v>
      </c>
      <c r="C825" s="1" t="s">
        <v>582</v>
      </c>
      <c r="D825" s="1" t="str">
        <f>LEFT(Count_table[[#This Row],[Column1]],SEARCH("\",Count_table[[#This Row],[Column1]])-1)</f>
        <v>Cessna Aircraft Company</v>
      </c>
      <c r="E825" s="1" t="str">
        <f>RIGHT(Count_table[[#This Row],[Column1]],LEN(Count_table[[#This Row],[Column1]])-SEARCH("\",Count_table[[#This Row],[Column1]]))</f>
        <v>172B</v>
      </c>
      <c r="F825" s="1" t="str">
        <f>INDEX(Sheet1!A:D,MATCH(Count_table[[#This Row],[Make]],Sheet1!D:D,0),1)</f>
        <v>Cessna</v>
      </c>
      <c r="G825" s="1" t="str">
        <f ca="1">IF(OR(Count_table[[#This Row],[STC Number]]&lt;&gt;OFFSET(Count_table[[#This Row],[STC Number]],-1,0),Count_table[[#This Row],[Fixed Make]]&lt;&gt;OFFSET(Count_table[[#This Row],[Fixed Make]],-1,0)),Count_table[[#This Row],[Fixed Make]],"")</f>
        <v/>
      </c>
      <c r="H825" s="1" t="str">
        <f ca="1">IF(LEN(Count_table[[#This Row],[First]])=0,OFFSET(Count_table[[#This Row],[Range]],-1,0),"E"&amp;ROW(Count_table[[#This Row],[First]])&amp;":E"&amp;COUNTIFS(Count_table[[#All],[STC Number]],Count_table[[#This Row],[STC Number]],Count_table[[#All],[Fixed Make]],Count_table[[#This Row],[First]])+ROW(Count_table[[#This Row],[First]])-1)</f>
        <v>E803:E1041</v>
      </c>
      <c r="I825" s="1" t="str">
        <f ca="1">IF(LEN(Count_table[[#This Row],[First]])&lt;&gt;0,Count_table[[#This Row],[First]]&amp;": "&amp;_xlfn.TEXTJOIN(", ",TRUE,INDIRECT(Count_table[[#This Row],[Range]])),"")</f>
        <v/>
      </c>
      <c r="J8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6" spans="1:10" x14ac:dyDescent="0.25">
      <c r="A826" s="1" t="s">
        <v>130</v>
      </c>
      <c r="B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Company\172C</v>
      </c>
      <c r="C826" s="1" t="s">
        <v>583</v>
      </c>
      <c r="D826" s="1" t="str">
        <f>LEFT(Count_table[[#This Row],[Column1]],SEARCH("\",Count_table[[#This Row],[Column1]])-1)</f>
        <v>Cessna Aircraft Company</v>
      </c>
      <c r="E826" s="1" t="str">
        <f>RIGHT(Count_table[[#This Row],[Column1]],LEN(Count_table[[#This Row],[Column1]])-SEARCH("\",Count_table[[#This Row],[Column1]]))</f>
        <v>172C</v>
      </c>
      <c r="F826" s="1" t="str">
        <f>INDEX(Sheet1!A:D,MATCH(Count_table[[#This Row],[Make]],Sheet1!D:D,0),1)</f>
        <v>Cessna</v>
      </c>
      <c r="G826" s="1" t="str">
        <f ca="1">IF(OR(Count_table[[#This Row],[STC Number]]&lt;&gt;OFFSET(Count_table[[#This Row],[STC Number]],-1,0),Count_table[[#This Row],[Fixed Make]]&lt;&gt;OFFSET(Count_table[[#This Row],[Fixed Make]],-1,0)),Count_table[[#This Row],[Fixed Make]],"")</f>
        <v/>
      </c>
      <c r="H826" s="1" t="str">
        <f ca="1">IF(LEN(Count_table[[#This Row],[First]])=0,OFFSET(Count_table[[#This Row],[Range]],-1,0),"E"&amp;ROW(Count_table[[#This Row],[First]])&amp;":E"&amp;COUNTIFS(Count_table[[#All],[STC Number]],Count_table[[#This Row],[STC Number]],Count_table[[#All],[Fixed Make]],Count_table[[#This Row],[First]])+ROW(Count_table[[#This Row],[First]])-1)</f>
        <v>E803:E1041</v>
      </c>
      <c r="I826" s="1" t="str">
        <f ca="1">IF(LEN(Count_table[[#This Row],[First]])&lt;&gt;0,Count_table[[#This Row],[First]]&amp;": "&amp;_xlfn.TEXTJOIN(", ",TRUE,INDIRECT(Count_table[[#This Row],[Range]])),"")</f>
        <v/>
      </c>
      <c r="J8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7" spans="1:10" x14ac:dyDescent="0.25">
      <c r="A827" s="1" t="s">
        <v>130</v>
      </c>
      <c r="B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Company\172D</v>
      </c>
      <c r="C827" s="1" t="s">
        <v>584</v>
      </c>
      <c r="D827" s="1" t="str">
        <f>LEFT(Count_table[[#This Row],[Column1]],SEARCH("\",Count_table[[#This Row],[Column1]])-1)</f>
        <v>Cessna Aircraft Company</v>
      </c>
      <c r="E827" s="1" t="str">
        <f>RIGHT(Count_table[[#This Row],[Column1]],LEN(Count_table[[#This Row],[Column1]])-SEARCH("\",Count_table[[#This Row],[Column1]]))</f>
        <v>172D</v>
      </c>
      <c r="F827" s="1" t="str">
        <f>INDEX(Sheet1!A:D,MATCH(Count_table[[#This Row],[Make]],Sheet1!D:D,0),1)</f>
        <v>Cessna</v>
      </c>
      <c r="G827" s="1" t="str">
        <f ca="1">IF(OR(Count_table[[#This Row],[STC Number]]&lt;&gt;OFFSET(Count_table[[#This Row],[STC Number]],-1,0),Count_table[[#This Row],[Fixed Make]]&lt;&gt;OFFSET(Count_table[[#This Row],[Fixed Make]],-1,0)),Count_table[[#This Row],[Fixed Make]],"")</f>
        <v/>
      </c>
      <c r="H827" s="1" t="str">
        <f ca="1">IF(LEN(Count_table[[#This Row],[First]])=0,OFFSET(Count_table[[#This Row],[Range]],-1,0),"E"&amp;ROW(Count_table[[#This Row],[First]])&amp;":E"&amp;COUNTIFS(Count_table[[#All],[STC Number]],Count_table[[#This Row],[STC Number]],Count_table[[#All],[Fixed Make]],Count_table[[#This Row],[First]])+ROW(Count_table[[#This Row],[First]])-1)</f>
        <v>E803:E1041</v>
      </c>
      <c r="I827" s="1" t="str">
        <f ca="1">IF(LEN(Count_table[[#This Row],[First]])&lt;&gt;0,Count_table[[#This Row],[First]]&amp;": "&amp;_xlfn.TEXTJOIN(", ",TRUE,INDIRECT(Count_table[[#This Row],[Range]])),"")</f>
        <v/>
      </c>
      <c r="J8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8" spans="1:10" x14ac:dyDescent="0.25">
      <c r="A828" s="1" t="s">
        <v>130</v>
      </c>
      <c r="B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Company\172E</v>
      </c>
      <c r="C828" s="1" t="s">
        <v>585</v>
      </c>
      <c r="D828" s="1" t="str">
        <f>LEFT(Count_table[[#This Row],[Column1]],SEARCH("\",Count_table[[#This Row],[Column1]])-1)</f>
        <v>Cessna Aircraft Company</v>
      </c>
      <c r="E828" s="1" t="str">
        <f>RIGHT(Count_table[[#This Row],[Column1]],LEN(Count_table[[#This Row],[Column1]])-SEARCH("\",Count_table[[#This Row],[Column1]]))</f>
        <v>172E</v>
      </c>
      <c r="F828" s="1" t="str">
        <f>INDEX(Sheet1!A:D,MATCH(Count_table[[#This Row],[Make]],Sheet1!D:D,0),1)</f>
        <v>Cessna</v>
      </c>
      <c r="G828" s="1" t="str">
        <f ca="1">IF(OR(Count_table[[#This Row],[STC Number]]&lt;&gt;OFFSET(Count_table[[#This Row],[STC Number]],-1,0),Count_table[[#This Row],[Fixed Make]]&lt;&gt;OFFSET(Count_table[[#This Row],[Fixed Make]],-1,0)),Count_table[[#This Row],[Fixed Make]],"")</f>
        <v/>
      </c>
      <c r="H828" s="1" t="str">
        <f ca="1">IF(LEN(Count_table[[#This Row],[First]])=0,OFFSET(Count_table[[#This Row],[Range]],-1,0),"E"&amp;ROW(Count_table[[#This Row],[First]])&amp;":E"&amp;COUNTIFS(Count_table[[#All],[STC Number]],Count_table[[#This Row],[STC Number]],Count_table[[#All],[Fixed Make]],Count_table[[#This Row],[First]])+ROW(Count_table[[#This Row],[First]])-1)</f>
        <v>E803:E1041</v>
      </c>
      <c r="I828" s="1" t="str">
        <f ca="1">IF(LEN(Count_table[[#This Row],[First]])&lt;&gt;0,Count_table[[#This Row],[First]]&amp;": "&amp;_xlfn.TEXTJOIN(", ",TRUE,INDIRECT(Count_table[[#This Row],[Range]])),"")</f>
        <v/>
      </c>
      <c r="J8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29" spans="1:10" x14ac:dyDescent="0.25">
      <c r="A829" s="1" t="s">
        <v>130</v>
      </c>
      <c r="B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Company\172F (USAF T-41A)</v>
      </c>
      <c r="C829" s="1" t="s">
        <v>586</v>
      </c>
      <c r="D829" s="1" t="str">
        <f>LEFT(Count_table[[#This Row],[Column1]],SEARCH("\",Count_table[[#This Row],[Column1]])-1)</f>
        <v>Cessna Aircraft Company</v>
      </c>
      <c r="E829" s="1" t="str">
        <f>RIGHT(Count_table[[#This Row],[Column1]],LEN(Count_table[[#This Row],[Column1]])-SEARCH("\",Count_table[[#This Row],[Column1]]))</f>
        <v>172F (USAF T-41A)</v>
      </c>
      <c r="F829" s="1" t="str">
        <f>INDEX(Sheet1!A:D,MATCH(Count_table[[#This Row],[Make]],Sheet1!D:D,0),1)</f>
        <v>Cessna</v>
      </c>
      <c r="G829" s="1" t="str">
        <f ca="1">IF(OR(Count_table[[#This Row],[STC Number]]&lt;&gt;OFFSET(Count_table[[#This Row],[STC Number]],-1,0),Count_table[[#This Row],[Fixed Make]]&lt;&gt;OFFSET(Count_table[[#This Row],[Fixed Make]],-1,0)),Count_table[[#This Row],[Fixed Make]],"")</f>
        <v/>
      </c>
      <c r="H829" s="1" t="str">
        <f ca="1">IF(LEN(Count_table[[#This Row],[First]])=0,OFFSET(Count_table[[#This Row],[Range]],-1,0),"E"&amp;ROW(Count_table[[#This Row],[First]])&amp;":E"&amp;COUNTIFS(Count_table[[#All],[STC Number]],Count_table[[#This Row],[STC Number]],Count_table[[#All],[Fixed Make]],Count_table[[#This Row],[First]])+ROW(Count_table[[#This Row],[First]])-1)</f>
        <v>E803:E1041</v>
      </c>
      <c r="I829" s="1" t="str">
        <f ca="1">IF(LEN(Count_table[[#This Row],[First]])&lt;&gt;0,Count_table[[#This Row],[First]]&amp;": "&amp;_xlfn.TEXTJOIN(", ",TRUE,INDIRECT(Count_table[[#This Row],[Range]])),"")</f>
        <v/>
      </c>
      <c r="J8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0" spans="1:10" x14ac:dyDescent="0.25">
      <c r="A830" s="1" t="s">
        <v>130</v>
      </c>
      <c r="B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Company\172G</v>
      </c>
      <c r="C830" s="1" t="s">
        <v>587</v>
      </c>
      <c r="D830" s="1" t="str">
        <f>LEFT(Count_table[[#This Row],[Column1]],SEARCH("\",Count_table[[#This Row],[Column1]])-1)</f>
        <v>Cessna Aircraft Company</v>
      </c>
      <c r="E830" s="1" t="str">
        <f>RIGHT(Count_table[[#This Row],[Column1]],LEN(Count_table[[#This Row],[Column1]])-SEARCH("\",Count_table[[#This Row],[Column1]]))</f>
        <v>172G</v>
      </c>
      <c r="F830" s="1" t="str">
        <f>INDEX(Sheet1!A:D,MATCH(Count_table[[#This Row],[Make]],Sheet1!D:D,0),1)</f>
        <v>Cessna</v>
      </c>
      <c r="G830" s="1" t="str">
        <f ca="1">IF(OR(Count_table[[#This Row],[STC Number]]&lt;&gt;OFFSET(Count_table[[#This Row],[STC Number]],-1,0),Count_table[[#This Row],[Fixed Make]]&lt;&gt;OFFSET(Count_table[[#This Row],[Fixed Make]],-1,0)),Count_table[[#This Row],[Fixed Make]],"")</f>
        <v/>
      </c>
      <c r="H830" s="1" t="str">
        <f ca="1">IF(LEN(Count_table[[#This Row],[First]])=0,OFFSET(Count_table[[#This Row],[Range]],-1,0),"E"&amp;ROW(Count_table[[#This Row],[First]])&amp;":E"&amp;COUNTIFS(Count_table[[#All],[STC Number]],Count_table[[#This Row],[STC Number]],Count_table[[#All],[Fixed Make]],Count_table[[#This Row],[First]])+ROW(Count_table[[#This Row],[First]])-1)</f>
        <v>E803:E1041</v>
      </c>
      <c r="I830" s="1" t="str">
        <f ca="1">IF(LEN(Count_table[[#This Row],[First]])&lt;&gt;0,Count_table[[#This Row],[First]]&amp;": "&amp;_xlfn.TEXTJOIN(", ",TRUE,INDIRECT(Count_table[[#This Row],[Range]])),"")</f>
        <v/>
      </c>
      <c r="J8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1" spans="1:10" x14ac:dyDescent="0.25">
      <c r="A831" s="1" t="s">
        <v>130</v>
      </c>
      <c r="B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Company\172H (USAF T-41A)</v>
      </c>
      <c r="C831" s="1" t="s">
        <v>588</v>
      </c>
      <c r="D831" s="1" t="str">
        <f>LEFT(Count_table[[#This Row],[Column1]],SEARCH("\",Count_table[[#This Row],[Column1]])-1)</f>
        <v>Cessna Aircraft Company</v>
      </c>
      <c r="E831" s="1" t="str">
        <f>RIGHT(Count_table[[#This Row],[Column1]],LEN(Count_table[[#This Row],[Column1]])-SEARCH("\",Count_table[[#This Row],[Column1]]))</f>
        <v>172H (USAF T-41A)</v>
      </c>
      <c r="F831" s="1" t="str">
        <f>INDEX(Sheet1!A:D,MATCH(Count_table[[#This Row],[Make]],Sheet1!D:D,0),1)</f>
        <v>Cessna</v>
      </c>
      <c r="G831" s="1" t="str">
        <f ca="1">IF(OR(Count_table[[#This Row],[STC Number]]&lt;&gt;OFFSET(Count_table[[#This Row],[STC Number]],-1,0),Count_table[[#This Row],[Fixed Make]]&lt;&gt;OFFSET(Count_table[[#This Row],[Fixed Make]],-1,0)),Count_table[[#This Row],[Fixed Make]],"")</f>
        <v/>
      </c>
      <c r="H831" s="1" t="str">
        <f ca="1">IF(LEN(Count_table[[#This Row],[First]])=0,OFFSET(Count_table[[#This Row],[Range]],-1,0),"E"&amp;ROW(Count_table[[#This Row],[First]])&amp;":E"&amp;COUNTIFS(Count_table[[#All],[STC Number]],Count_table[[#This Row],[STC Number]],Count_table[[#All],[Fixed Make]],Count_table[[#This Row],[First]])+ROW(Count_table[[#This Row],[First]])-1)</f>
        <v>E803:E1041</v>
      </c>
      <c r="I831" s="1" t="str">
        <f ca="1">IF(LEN(Count_table[[#This Row],[First]])&lt;&gt;0,Count_table[[#This Row],[First]]&amp;": "&amp;_xlfn.TEXTJOIN(", ",TRUE,INDIRECT(Count_table[[#This Row],[Range]])),"")</f>
        <v/>
      </c>
      <c r="J8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2" spans="1:10" x14ac:dyDescent="0.25">
      <c r="A832" s="1" t="s">
        <v>130</v>
      </c>
      <c r="B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Company\172I</v>
      </c>
      <c r="C832" s="1" t="s">
        <v>589</v>
      </c>
      <c r="D832" s="1" t="str">
        <f>LEFT(Count_table[[#This Row],[Column1]],SEARCH("\",Count_table[[#This Row],[Column1]])-1)</f>
        <v>Cessna Aircraft Company</v>
      </c>
      <c r="E832" s="1" t="str">
        <f>RIGHT(Count_table[[#This Row],[Column1]],LEN(Count_table[[#This Row],[Column1]])-SEARCH("\",Count_table[[#This Row],[Column1]]))</f>
        <v>172I</v>
      </c>
      <c r="F832" s="1" t="str">
        <f>INDEX(Sheet1!A:D,MATCH(Count_table[[#This Row],[Make]],Sheet1!D:D,0),1)</f>
        <v>Cessna</v>
      </c>
      <c r="G832" s="1" t="str">
        <f ca="1">IF(OR(Count_table[[#This Row],[STC Number]]&lt;&gt;OFFSET(Count_table[[#This Row],[STC Number]],-1,0),Count_table[[#This Row],[Fixed Make]]&lt;&gt;OFFSET(Count_table[[#This Row],[Fixed Make]],-1,0)),Count_table[[#This Row],[Fixed Make]],"")</f>
        <v/>
      </c>
      <c r="H832" s="1" t="str">
        <f ca="1">IF(LEN(Count_table[[#This Row],[First]])=0,OFFSET(Count_table[[#This Row],[Range]],-1,0),"E"&amp;ROW(Count_table[[#This Row],[First]])&amp;":E"&amp;COUNTIFS(Count_table[[#All],[STC Number]],Count_table[[#This Row],[STC Number]],Count_table[[#All],[Fixed Make]],Count_table[[#This Row],[First]])+ROW(Count_table[[#This Row],[First]])-1)</f>
        <v>E803:E1041</v>
      </c>
      <c r="I832" s="1" t="str">
        <f ca="1">IF(LEN(Count_table[[#This Row],[First]])&lt;&gt;0,Count_table[[#This Row],[First]]&amp;": "&amp;_xlfn.TEXTJOIN(", ",TRUE,INDIRECT(Count_table[[#This Row],[Range]])),"")</f>
        <v/>
      </c>
      <c r="J8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3" spans="1:10" x14ac:dyDescent="0.25">
      <c r="A833" s="1" t="s">
        <v>130</v>
      </c>
      <c r="B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Company\172K</v>
      </c>
      <c r="C833" s="1" t="s">
        <v>590</v>
      </c>
      <c r="D833" s="1" t="str">
        <f>LEFT(Count_table[[#This Row],[Column1]],SEARCH("\",Count_table[[#This Row],[Column1]])-1)</f>
        <v>Cessna Aircraft Company</v>
      </c>
      <c r="E833" s="1" t="str">
        <f>RIGHT(Count_table[[#This Row],[Column1]],LEN(Count_table[[#This Row],[Column1]])-SEARCH("\",Count_table[[#This Row],[Column1]]))</f>
        <v>172K</v>
      </c>
      <c r="F833" s="1" t="str">
        <f>INDEX(Sheet1!A:D,MATCH(Count_table[[#This Row],[Make]],Sheet1!D:D,0),1)</f>
        <v>Cessna</v>
      </c>
      <c r="G833" s="1" t="str">
        <f ca="1">IF(OR(Count_table[[#This Row],[STC Number]]&lt;&gt;OFFSET(Count_table[[#This Row],[STC Number]],-1,0),Count_table[[#This Row],[Fixed Make]]&lt;&gt;OFFSET(Count_table[[#This Row],[Fixed Make]],-1,0)),Count_table[[#This Row],[Fixed Make]],"")</f>
        <v/>
      </c>
      <c r="H833" s="1" t="str">
        <f ca="1">IF(LEN(Count_table[[#This Row],[First]])=0,OFFSET(Count_table[[#This Row],[Range]],-1,0),"E"&amp;ROW(Count_table[[#This Row],[First]])&amp;":E"&amp;COUNTIFS(Count_table[[#All],[STC Number]],Count_table[[#This Row],[STC Number]],Count_table[[#All],[Fixed Make]],Count_table[[#This Row],[First]])+ROW(Count_table[[#This Row],[First]])-1)</f>
        <v>E803:E1041</v>
      </c>
      <c r="I833" s="1" t="str">
        <f ca="1">IF(LEN(Count_table[[#This Row],[First]])&lt;&gt;0,Count_table[[#This Row],[First]]&amp;": "&amp;_xlfn.TEXTJOIN(", ",TRUE,INDIRECT(Count_table[[#This Row],[Range]])),"")</f>
        <v/>
      </c>
      <c r="J8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4" spans="1:10" x14ac:dyDescent="0.25">
      <c r="A834" s="1" t="s">
        <v>130</v>
      </c>
      <c r="B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Company\172L</v>
      </c>
      <c r="C834" s="1" t="s">
        <v>591</v>
      </c>
      <c r="D834" s="1" t="str">
        <f>LEFT(Count_table[[#This Row],[Column1]],SEARCH("\",Count_table[[#This Row],[Column1]])-1)</f>
        <v>Cessna Aircraft Company</v>
      </c>
      <c r="E834" s="1" t="str">
        <f>RIGHT(Count_table[[#This Row],[Column1]],LEN(Count_table[[#This Row],[Column1]])-SEARCH("\",Count_table[[#This Row],[Column1]]))</f>
        <v>172L</v>
      </c>
      <c r="F834" s="1" t="str">
        <f>INDEX(Sheet1!A:D,MATCH(Count_table[[#This Row],[Make]],Sheet1!D:D,0),1)</f>
        <v>Cessna</v>
      </c>
      <c r="G834" s="1" t="str">
        <f ca="1">IF(OR(Count_table[[#This Row],[STC Number]]&lt;&gt;OFFSET(Count_table[[#This Row],[STC Number]],-1,0),Count_table[[#This Row],[Fixed Make]]&lt;&gt;OFFSET(Count_table[[#This Row],[Fixed Make]],-1,0)),Count_table[[#This Row],[Fixed Make]],"")</f>
        <v/>
      </c>
      <c r="H834" s="1" t="str">
        <f ca="1">IF(LEN(Count_table[[#This Row],[First]])=0,OFFSET(Count_table[[#This Row],[Range]],-1,0),"E"&amp;ROW(Count_table[[#This Row],[First]])&amp;":E"&amp;COUNTIFS(Count_table[[#All],[STC Number]],Count_table[[#This Row],[STC Number]],Count_table[[#All],[Fixed Make]],Count_table[[#This Row],[First]])+ROW(Count_table[[#This Row],[First]])-1)</f>
        <v>E803:E1041</v>
      </c>
      <c r="I834" s="1" t="str">
        <f ca="1">IF(LEN(Count_table[[#This Row],[First]])&lt;&gt;0,Count_table[[#This Row],[First]]&amp;": "&amp;_xlfn.TEXTJOIN(", ",TRUE,INDIRECT(Count_table[[#This Row],[Range]])),"")</f>
        <v/>
      </c>
      <c r="J8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5" spans="1:10" x14ac:dyDescent="0.25">
      <c r="A835" s="1" t="s">
        <v>130</v>
      </c>
      <c r="B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Company\172M</v>
      </c>
      <c r="C835" s="1" t="s">
        <v>592</v>
      </c>
      <c r="D835" s="1" t="str">
        <f>LEFT(Count_table[[#This Row],[Column1]],SEARCH("\",Count_table[[#This Row],[Column1]])-1)</f>
        <v>Cessna Aircraft Company</v>
      </c>
      <c r="E835" s="1" t="str">
        <f>RIGHT(Count_table[[#This Row],[Column1]],LEN(Count_table[[#This Row],[Column1]])-SEARCH("\",Count_table[[#This Row],[Column1]]))</f>
        <v>172M</v>
      </c>
      <c r="F835" s="1" t="str">
        <f>INDEX(Sheet1!A:D,MATCH(Count_table[[#This Row],[Make]],Sheet1!D:D,0),1)</f>
        <v>Cessna</v>
      </c>
      <c r="G835" s="1" t="str">
        <f ca="1">IF(OR(Count_table[[#This Row],[STC Number]]&lt;&gt;OFFSET(Count_table[[#This Row],[STC Number]],-1,0),Count_table[[#This Row],[Fixed Make]]&lt;&gt;OFFSET(Count_table[[#This Row],[Fixed Make]],-1,0)),Count_table[[#This Row],[Fixed Make]],"")</f>
        <v/>
      </c>
      <c r="H835" s="1" t="str">
        <f ca="1">IF(LEN(Count_table[[#This Row],[First]])=0,OFFSET(Count_table[[#This Row],[Range]],-1,0),"E"&amp;ROW(Count_table[[#This Row],[First]])&amp;":E"&amp;COUNTIFS(Count_table[[#All],[STC Number]],Count_table[[#This Row],[STC Number]],Count_table[[#All],[Fixed Make]],Count_table[[#This Row],[First]])+ROW(Count_table[[#This Row],[First]])-1)</f>
        <v>E803:E1041</v>
      </c>
      <c r="I835" s="1" t="str">
        <f ca="1">IF(LEN(Count_table[[#This Row],[First]])&lt;&gt;0,Count_table[[#This Row],[First]]&amp;": "&amp;_xlfn.TEXTJOIN(", ",TRUE,INDIRECT(Count_table[[#This Row],[Range]])),"")</f>
        <v/>
      </c>
      <c r="J8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6" spans="1:10" x14ac:dyDescent="0.25">
      <c r="A836" s="1" t="s">
        <v>130</v>
      </c>
      <c r="B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Company\172N</v>
      </c>
      <c r="C836" s="1" t="s">
        <v>593</v>
      </c>
      <c r="D836" s="1" t="str">
        <f>LEFT(Count_table[[#This Row],[Column1]],SEARCH("\",Count_table[[#This Row],[Column1]])-1)</f>
        <v>Cessna Aircraft Company</v>
      </c>
      <c r="E836" s="1" t="str">
        <f>RIGHT(Count_table[[#This Row],[Column1]],LEN(Count_table[[#This Row],[Column1]])-SEARCH("\",Count_table[[#This Row],[Column1]]))</f>
        <v>172N</v>
      </c>
      <c r="F836" s="1" t="str">
        <f>INDEX(Sheet1!A:D,MATCH(Count_table[[#This Row],[Make]],Sheet1!D:D,0),1)</f>
        <v>Cessna</v>
      </c>
      <c r="G836" s="1" t="str">
        <f ca="1">IF(OR(Count_table[[#This Row],[STC Number]]&lt;&gt;OFFSET(Count_table[[#This Row],[STC Number]],-1,0),Count_table[[#This Row],[Fixed Make]]&lt;&gt;OFFSET(Count_table[[#This Row],[Fixed Make]],-1,0)),Count_table[[#This Row],[Fixed Make]],"")</f>
        <v/>
      </c>
      <c r="H836" s="1" t="str">
        <f ca="1">IF(LEN(Count_table[[#This Row],[First]])=0,OFFSET(Count_table[[#This Row],[Range]],-1,0),"E"&amp;ROW(Count_table[[#This Row],[First]])&amp;":E"&amp;COUNTIFS(Count_table[[#All],[STC Number]],Count_table[[#This Row],[STC Number]],Count_table[[#All],[Fixed Make]],Count_table[[#This Row],[First]])+ROW(Count_table[[#This Row],[First]])-1)</f>
        <v>E803:E1041</v>
      </c>
      <c r="I836" s="1" t="str">
        <f ca="1">IF(LEN(Count_table[[#This Row],[First]])&lt;&gt;0,Count_table[[#This Row],[First]]&amp;": "&amp;_xlfn.TEXTJOIN(", ",TRUE,INDIRECT(Count_table[[#This Row],[Range]])),"")</f>
        <v/>
      </c>
      <c r="J8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7" spans="1:10" x14ac:dyDescent="0.25">
      <c r="A837" s="1" t="s">
        <v>130</v>
      </c>
      <c r="B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Company\172P</v>
      </c>
      <c r="C837" s="1" t="s">
        <v>594</v>
      </c>
      <c r="D837" s="1" t="str">
        <f>LEFT(Count_table[[#This Row],[Column1]],SEARCH("\",Count_table[[#This Row],[Column1]])-1)</f>
        <v>Cessna Aircraft Company</v>
      </c>
      <c r="E837" s="1" t="str">
        <f>RIGHT(Count_table[[#This Row],[Column1]],LEN(Count_table[[#This Row],[Column1]])-SEARCH("\",Count_table[[#This Row],[Column1]]))</f>
        <v>172P</v>
      </c>
      <c r="F837" s="1" t="str">
        <f>INDEX(Sheet1!A:D,MATCH(Count_table[[#This Row],[Make]],Sheet1!D:D,0),1)</f>
        <v>Cessna</v>
      </c>
      <c r="G837" s="1" t="str">
        <f ca="1">IF(OR(Count_table[[#This Row],[STC Number]]&lt;&gt;OFFSET(Count_table[[#This Row],[STC Number]],-1,0),Count_table[[#This Row],[Fixed Make]]&lt;&gt;OFFSET(Count_table[[#This Row],[Fixed Make]],-1,0)),Count_table[[#This Row],[Fixed Make]],"")</f>
        <v/>
      </c>
      <c r="H837" s="1" t="str">
        <f ca="1">IF(LEN(Count_table[[#This Row],[First]])=0,OFFSET(Count_table[[#This Row],[Range]],-1,0),"E"&amp;ROW(Count_table[[#This Row],[First]])&amp;":E"&amp;COUNTIFS(Count_table[[#All],[STC Number]],Count_table[[#This Row],[STC Number]],Count_table[[#All],[Fixed Make]],Count_table[[#This Row],[First]])+ROW(Count_table[[#This Row],[First]])-1)</f>
        <v>E803:E1041</v>
      </c>
      <c r="I837" s="1" t="str">
        <f ca="1">IF(LEN(Count_table[[#This Row],[First]])&lt;&gt;0,Count_table[[#This Row],[First]]&amp;": "&amp;_xlfn.TEXTJOIN(", ",TRUE,INDIRECT(Count_table[[#This Row],[Range]])),"")</f>
        <v/>
      </c>
      <c r="J8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8" spans="1:10" x14ac:dyDescent="0.25">
      <c r="A838" s="1" t="s">
        <v>130</v>
      </c>
      <c r="B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Company\172Q</v>
      </c>
      <c r="C838" s="1" t="s">
        <v>595</v>
      </c>
      <c r="D838" s="1" t="str">
        <f>LEFT(Count_table[[#This Row],[Column1]],SEARCH("\",Count_table[[#This Row],[Column1]])-1)</f>
        <v>Cessna Aircraft Company</v>
      </c>
      <c r="E838" s="1" t="str">
        <f>RIGHT(Count_table[[#This Row],[Column1]],LEN(Count_table[[#This Row],[Column1]])-SEARCH("\",Count_table[[#This Row],[Column1]]))</f>
        <v>172Q</v>
      </c>
      <c r="F838" s="1" t="str">
        <f>INDEX(Sheet1!A:D,MATCH(Count_table[[#This Row],[Make]],Sheet1!D:D,0),1)</f>
        <v>Cessna</v>
      </c>
      <c r="G838" s="1" t="str">
        <f ca="1">IF(OR(Count_table[[#This Row],[STC Number]]&lt;&gt;OFFSET(Count_table[[#This Row],[STC Number]],-1,0),Count_table[[#This Row],[Fixed Make]]&lt;&gt;OFFSET(Count_table[[#This Row],[Fixed Make]],-1,0)),Count_table[[#This Row],[Fixed Make]],"")</f>
        <v/>
      </c>
      <c r="H838" s="1" t="str">
        <f ca="1">IF(LEN(Count_table[[#This Row],[First]])=0,OFFSET(Count_table[[#This Row],[Range]],-1,0),"E"&amp;ROW(Count_table[[#This Row],[First]])&amp;":E"&amp;COUNTIFS(Count_table[[#All],[STC Number]],Count_table[[#This Row],[STC Number]],Count_table[[#All],[Fixed Make]],Count_table[[#This Row],[First]])+ROW(Count_table[[#This Row],[First]])-1)</f>
        <v>E803:E1041</v>
      </c>
      <c r="I838" s="1" t="str">
        <f ca="1">IF(LEN(Count_table[[#This Row],[First]])&lt;&gt;0,Count_table[[#This Row],[First]]&amp;": "&amp;_xlfn.TEXTJOIN(", ",TRUE,INDIRECT(Count_table[[#This Row],[Range]])),"")</f>
        <v/>
      </c>
      <c r="J8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39" spans="1:10" x14ac:dyDescent="0.25">
      <c r="A839" s="1" t="s">
        <v>130</v>
      </c>
      <c r="B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v>
      </c>
      <c r="C839" s="1" t="s">
        <v>596</v>
      </c>
      <c r="D839" s="1" t="str">
        <f>LEFT(Count_table[[#This Row],[Column1]],SEARCH("\",Count_table[[#This Row],[Column1]])-1)</f>
        <v>Cessna Aircraft Company</v>
      </c>
      <c r="E839" s="1" t="str">
        <f>RIGHT(Count_table[[#This Row],[Column1]],LEN(Count_table[[#This Row],[Column1]])-SEARCH("\",Count_table[[#This Row],[Column1]]))</f>
        <v>172R</v>
      </c>
      <c r="F839" s="1" t="str">
        <f>INDEX(Sheet1!A:D,MATCH(Count_table[[#This Row],[Make]],Sheet1!D:D,0),1)</f>
        <v>Cessna</v>
      </c>
      <c r="G839" s="1" t="str">
        <f ca="1">IF(OR(Count_table[[#This Row],[STC Number]]&lt;&gt;OFFSET(Count_table[[#This Row],[STC Number]],-1,0),Count_table[[#This Row],[Fixed Make]]&lt;&gt;OFFSET(Count_table[[#This Row],[Fixed Make]],-1,0)),Count_table[[#This Row],[Fixed Make]],"")</f>
        <v/>
      </c>
      <c r="H839" s="1" t="str">
        <f ca="1">IF(LEN(Count_table[[#This Row],[First]])=0,OFFSET(Count_table[[#This Row],[Range]],-1,0),"E"&amp;ROW(Count_table[[#This Row],[First]])&amp;":E"&amp;COUNTIFS(Count_table[[#All],[STC Number]],Count_table[[#This Row],[STC Number]],Count_table[[#All],[Fixed Make]],Count_table[[#This Row],[First]])+ROW(Count_table[[#This Row],[First]])-1)</f>
        <v>E803:E1041</v>
      </c>
      <c r="I839" s="1" t="str">
        <f ca="1">IF(LEN(Count_table[[#This Row],[First]])&lt;&gt;0,Count_table[[#This Row],[First]]&amp;": "&amp;_xlfn.TEXTJOIN(", ",TRUE,INDIRECT(Count_table[[#This Row],[Range]])),"")</f>
        <v/>
      </c>
      <c r="J8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0" spans="1:10" x14ac:dyDescent="0.25">
      <c r="A840" s="1" t="s">
        <v>130</v>
      </c>
      <c r="B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Company\172RG</v>
      </c>
      <c r="C840" s="1" t="s">
        <v>597</v>
      </c>
      <c r="D840" s="1" t="str">
        <f>LEFT(Count_table[[#This Row],[Column1]],SEARCH("\",Count_table[[#This Row],[Column1]])-1)</f>
        <v>Cessna Aircraft Company</v>
      </c>
      <c r="E840" s="1" t="str">
        <f>RIGHT(Count_table[[#This Row],[Column1]],LEN(Count_table[[#This Row],[Column1]])-SEARCH("\",Count_table[[#This Row],[Column1]]))</f>
        <v>172RG</v>
      </c>
      <c r="F840" s="1" t="str">
        <f>INDEX(Sheet1!A:D,MATCH(Count_table[[#This Row],[Make]],Sheet1!D:D,0),1)</f>
        <v>Cessna</v>
      </c>
      <c r="G840" s="1" t="str">
        <f ca="1">IF(OR(Count_table[[#This Row],[STC Number]]&lt;&gt;OFFSET(Count_table[[#This Row],[STC Number]],-1,0),Count_table[[#This Row],[Fixed Make]]&lt;&gt;OFFSET(Count_table[[#This Row],[Fixed Make]],-1,0)),Count_table[[#This Row],[Fixed Make]],"")</f>
        <v/>
      </c>
      <c r="H840" s="1" t="str">
        <f ca="1">IF(LEN(Count_table[[#This Row],[First]])=0,OFFSET(Count_table[[#This Row],[Range]],-1,0),"E"&amp;ROW(Count_table[[#This Row],[First]])&amp;":E"&amp;COUNTIFS(Count_table[[#All],[STC Number]],Count_table[[#This Row],[STC Number]],Count_table[[#All],[Fixed Make]],Count_table[[#This Row],[First]])+ROW(Count_table[[#This Row],[First]])-1)</f>
        <v>E803:E1041</v>
      </c>
      <c r="I840" s="1" t="str">
        <f ca="1">IF(LEN(Count_table[[#This Row],[First]])&lt;&gt;0,Count_table[[#This Row],[First]]&amp;": "&amp;_xlfn.TEXTJOIN(", ",TRUE,INDIRECT(Count_table[[#This Row],[Range]])),"")</f>
        <v/>
      </c>
      <c r="J8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1" spans="1:10" x14ac:dyDescent="0.25">
      <c r="A841" s="1" t="s">
        <v>130</v>
      </c>
      <c r="B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Company\172S</v>
      </c>
      <c r="C841" s="1" t="s">
        <v>598</v>
      </c>
      <c r="D841" s="1" t="str">
        <f>LEFT(Count_table[[#This Row],[Column1]],SEARCH("\",Count_table[[#This Row],[Column1]])-1)</f>
        <v>Cessna Aircraft Company</v>
      </c>
      <c r="E841" s="1" t="str">
        <f>RIGHT(Count_table[[#This Row],[Column1]],LEN(Count_table[[#This Row],[Column1]])-SEARCH("\",Count_table[[#This Row],[Column1]]))</f>
        <v>172S</v>
      </c>
      <c r="F841" s="1" t="str">
        <f>INDEX(Sheet1!A:D,MATCH(Count_table[[#This Row],[Make]],Sheet1!D:D,0),1)</f>
        <v>Cessna</v>
      </c>
      <c r="G841" s="1" t="str">
        <f ca="1">IF(OR(Count_table[[#This Row],[STC Number]]&lt;&gt;OFFSET(Count_table[[#This Row],[STC Number]],-1,0),Count_table[[#This Row],[Fixed Make]]&lt;&gt;OFFSET(Count_table[[#This Row],[Fixed Make]],-1,0)),Count_table[[#This Row],[Fixed Make]],"")</f>
        <v/>
      </c>
      <c r="H841" s="1" t="str">
        <f ca="1">IF(LEN(Count_table[[#This Row],[First]])=0,OFFSET(Count_table[[#This Row],[Range]],-1,0),"E"&amp;ROW(Count_table[[#This Row],[First]])&amp;":E"&amp;COUNTIFS(Count_table[[#All],[STC Number]],Count_table[[#This Row],[STC Number]],Count_table[[#All],[Fixed Make]],Count_table[[#This Row],[First]])+ROW(Count_table[[#This Row],[First]])-1)</f>
        <v>E803:E1041</v>
      </c>
      <c r="I841" s="1" t="str">
        <f ca="1">IF(LEN(Count_table[[#This Row],[First]])&lt;&gt;0,Count_table[[#This Row],[First]]&amp;": "&amp;_xlfn.TEXTJOIN(", ",TRUE,INDIRECT(Count_table[[#This Row],[Range]])),"")</f>
        <v/>
      </c>
      <c r="J8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2" spans="1:10" x14ac:dyDescent="0.25">
      <c r="A842" s="1" t="s">
        <v>130</v>
      </c>
      <c r="B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v>
      </c>
      <c r="C842" s="1" t="s">
        <v>599</v>
      </c>
      <c r="D842" s="1" t="str">
        <f>LEFT(Count_table[[#This Row],[Column1]],SEARCH("\",Count_table[[#This Row],[Column1]])-1)</f>
        <v>Cessna Aircraft Company</v>
      </c>
      <c r="E842" s="1" t="str">
        <f>RIGHT(Count_table[[#This Row],[Column1]],LEN(Count_table[[#This Row],[Column1]])-SEARCH("\",Count_table[[#This Row],[Column1]]))</f>
        <v>175</v>
      </c>
      <c r="F842" s="1" t="str">
        <f>INDEX(Sheet1!A:D,MATCH(Count_table[[#This Row],[Make]],Sheet1!D:D,0),1)</f>
        <v>Cessna</v>
      </c>
      <c r="G842" s="1" t="str">
        <f ca="1">IF(OR(Count_table[[#This Row],[STC Number]]&lt;&gt;OFFSET(Count_table[[#This Row],[STC Number]],-1,0),Count_table[[#This Row],[Fixed Make]]&lt;&gt;OFFSET(Count_table[[#This Row],[Fixed Make]],-1,0)),Count_table[[#This Row],[Fixed Make]],"")</f>
        <v/>
      </c>
      <c r="H842" s="1" t="str">
        <f ca="1">IF(LEN(Count_table[[#This Row],[First]])=0,OFFSET(Count_table[[#This Row],[Range]],-1,0),"E"&amp;ROW(Count_table[[#This Row],[First]])&amp;":E"&amp;COUNTIFS(Count_table[[#All],[STC Number]],Count_table[[#This Row],[STC Number]],Count_table[[#All],[Fixed Make]],Count_table[[#This Row],[First]])+ROW(Count_table[[#This Row],[First]])-1)</f>
        <v>E803:E1041</v>
      </c>
      <c r="I842" s="1" t="str">
        <f ca="1">IF(LEN(Count_table[[#This Row],[First]])&lt;&gt;0,Count_table[[#This Row],[First]]&amp;": "&amp;_xlfn.TEXTJOIN(", ",TRUE,INDIRECT(Count_table[[#This Row],[Range]])),"")</f>
        <v/>
      </c>
      <c r="J8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3" spans="1:10" x14ac:dyDescent="0.25">
      <c r="A843" s="1" t="s">
        <v>130</v>
      </c>
      <c r="B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Company\175A</v>
      </c>
      <c r="C843" s="1" t="s">
        <v>600</v>
      </c>
      <c r="D843" s="1" t="str">
        <f>LEFT(Count_table[[#This Row],[Column1]],SEARCH("\",Count_table[[#This Row],[Column1]])-1)</f>
        <v>Cessna Aircraft Company</v>
      </c>
      <c r="E843" s="1" t="str">
        <f>RIGHT(Count_table[[#This Row],[Column1]],LEN(Count_table[[#This Row],[Column1]])-SEARCH("\",Count_table[[#This Row],[Column1]]))</f>
        <v>175A</v>
      </c>
      <c r="F843" s="1" t="str">
        <f>INDEX(Sheet1!A:D,MATCH(Count_table[[#This Row],[Make]],Sheet1!D:D,0),1)</f>
        <v>Cessna</v>
      </c>
      <c r="G843" s="1" t="str">
        <f ca="1">IF(OR(Count_table[[#This Row],[STC Number]]&lt;&gt;OFFSET(Count_table[[#This Row],[STC Number]],-1,0),Count_table[[#This Row],[Fixed Make]]&lt;&gt;OFFSET(Count_table[[#This Row],[Fixed Make]],-1,0)),Count_table[[#This Row],[Fixed Make]],"")</f>
        <v/>
      </c>
      <c r="H843" s="1" t="str">
        <f ca="1">IF(LEN(Count_table[[#This Row],[First]])=0,OFFSET(Count_table[[#This Row],[Range]],-1,0),"E"&amp;ROW(Count_table[[#This Row],[First]])&amp;":E"&amp;COUNTIFS(Count_table[[#All],[STC Number]],Count_table[[#This Row],[STC Number]],Count_table[[#All],[Fixed Make]],Count_table[[#This Row],[First]])+ROW(Count_table[[#This Row],[First]])-1)</f>
        <v>E803:E1041</v>
      </c>
      <c r="I843" s="1" t="str">
        <f ca="1">IF(LEN(Count_table[[#This Row],[First]])&lt;&gt;0,Count_table[[#This Row],[First]]&amp;": "&amp;_xlfn.TEXTJOIN(", ",TRUE,INDIRECT(Count_table[[#This Row],[Range]])),"")</f>
        <v/>
      </c>
      <c r="J8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4" spans="1:10" x14ac:dyDescent="0.25">
      <c r="A844" s="1" t="s">
        <v>130</v>
      </c>
      <c r="B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Company\175B</v>
      </c>
      <c r="C844" s="1" t="s">
        <v>601</v>
      </c>
      <c r="D844" s="1" t="str">
        <f>LEFT(Count_table[[#This Row],[Column1]],SEARCH("\",Count_table[[#This Row],[Column1]])-1)</f>
        <v>Cessna Aircraft Company</v>
      </c>
      <c r="E844" s="1" t="str">
        <f>RIGHT(Count_table[[#This Row],[Column1]],LEN(Count_table[[#This Row],[Column1]])-SEARCH("\",Count_table[[#This Row],[Column1]]))</f>
        <v>175B</v>
      </c>
      <c r="F844" s="1" t="str">
        <f>INDEX(Sheet1!A:D,MATCH(Count_table[[#This Row],[Make]],Sheet1!D:D,0),1)</f>
        <v>Cessna</v>
      </c>
      <c r="G844" s="1" t="str">
        <f ca="1">IF(OR(Count_table[[#This Row],[STC Number]]&lt;&gt;OFFSET(Count_table[[#This Row],[STC Number]],-1,0),Count_table[[#This Row],[Fixed Make]]&lt;&gt;OFFSET(Count_table[[#This Row],[Fixed Make]],-1,0)),Count_table[[#This Row],[Fixed Make]],"")</f>
        <v/>
      </c>
      <c r="H844" s="1" t="str">
        <f ca="1">IF(LEN(Count_table[[#This Row],[First]])=0,OFFSET(Count_table[[#This Row],[Range]],-1,0),"E"&amp;ROW(Count_table[[#This Row],[First]])&amp;":E"&amp;COUNTIFS(Count_table[[#All],[STC Number]],Count_table[[#This Row],[STC Number]],Count_table[[#All],[Fixed Make]],Count_table[[#This Row],[First]])+ROW(Count_table[[#This Row],[First]])-1)</f>
        <v>E803:E1041</v>
      </c>
      <c r="I844" s="1" t="str">
        <f ca="1">IF(LEN(Count_table[[#This Row],[First]])&lt;&gt;0,Count_table[[#This Row],[First]]&amp;": "&amp;_xlfn.TEXTJOIN(", ",TRUE,INDIRECT(Count_table[[#This Row],[Range]])),"")</f>
        <v/>
      </c>
      <c r="J8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5" spans="1:10" x14ac:dyDescent="0.25">
      <c r="A845" s="1" t="s">
        <v>130</v>
      </c>
      <c r="B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Company\175C</v>
      </c>
      <c r="C845" s="1" t="s">
        <v>602</v>
      </c>
      <c r="D845" s="1" t="str">
        <f>LEFT(Count_table[[#This Row],[Column1]],SEARCH("\",Count_table[[#This Row],[Column1]])-1)</f>
        <v>Cessna Aircraft Company</v>
      </c>
      <c r="E845" s="1" t="str">
        <f>RIGHT(Count_table[[#This Row],[Column1]],LEN(Count_table[[#This Row],[Column1]])-SEARCH("\",Count_table[[#This Row],[Column1]]))</f>
        <v>175C</v>
      </c>
      <c r="F845" s="1" t="str">
        <f>INDEX(Sheet1!A:D,MATCH(Count_table[[#This Row],[Make]],Sheet1!D:D,0),1)</f>
        <v>Cessna</v>
      </c>
      <c r="G845" s="1" t="str">
        <f ca="1">IF(OR(Count_table[[#This Row],[STC Number]]&lt;&gt;OFFSET(Count_table[[#This Row],[STC Number]],-1,0),Count_table[[#This Row],[Fixed Make]]&lt;&gt;OFFSET(Count_table[[#This Row],[Fixed Make]],-1,0)),Count_table[[#This Row],[Fixed Make]],"")</f>
        <v/>
      </c>
      <c r="H845" s="1" t="str">
        <f ca="1">IF(LEN(Count_table[[#This Row],[First]])=0,OFFSET(Count_table[[#This Row],[Range]],-1,0),"E"&amp;ROW(Count_table[[#This Row],[First]])&amp;":E"&amp;COUNTIFS(Count_table[[#All],[STC Number]],Count_table[[#This Row],[STC Number]],Count_table[[#All],[Fixed Make]],Count_table[[#This Row],[First]])+ROW(Count_table[[#This Row],[First]])-1)</f>
        <v>E803:E1041</v>
      </c>
      <c r="I845" s="1" t="str">
        <f ca="1">IF(LEN(Count_table[[#This Row],[First]])&lt;&gt;0,Count_table[[#This Row],[First]]&amp;": "&amp;_xlfn.TEXTJOIN(", ",TRUE,INDIRECT(Count_table[[#This Row],[Range]])),"")</f>
        <v/>
      </c>
      <c r="J8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6" spans="1:10" x14ac:dyDescent="0.25">
      <c r="A846" s="1" t="s">
        <v>130</v>
      </c>
      <c r="B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v>
      </c>
      <c r="C846" s="1" t="s">
        <v>603</v>
      </c>
      <c r="D846" s="1" t="str">
        <f>LEFT(Count_table[[#This Row],[Column1]],SEARCH("\",Count_table[[#This Row],[Column1]])-1)</f>
        <v>Cessna Aircraft Company</v>
      </c>
      <c r="E846" s="1" t="str">
        <f>RIGHT(Count_table[[#This Row],[Column1]],LEN(Count_table[[#This Row],[Column1]])-SEARCH("\",Count_table[[#This Row],[Column1]]))</f>
        <v>177</v>
      </c>
      <c r="F846" s="1" t="str">
        <f>INDEX(Sheet1!A:D,MATCH(Count_table[[#This Row],[Make]],Sheet1!D:D,0),1)</f>
        <v>Cessna</v>
      </c>
      <c r="G846" s="1" t="str">
        <f ca="1">IF(OR(Count_table[[#This Row],[STC Number]]&lt;&gt;OFFSET(Count_table[[#This Row],[STC Number]],-1,0),Count_table[[#This Row],[Fixed Make]]&lt;&gt;OFFSET(Count_table[[#This Row],[Fixed Make]],-1,0)),Count_table[[#This Row],[Fixed Make]],"")</f>
        <v/>
      </c>
      <c r="H846" s="1" t="str">
        <f ca="1">IF(LEN(Count_table[[#This Row],[First]])=0,OFFSET(Count_table[[#This Row],[Range]],-1,0),"E"&amp;ROW(Count_table[[#This Row],[First]])&amp;":E"&amp;COUNTIFS(Count_table[[#All],[STC Number]],Count_table[[#This Row],[STC Number]],Count_table[[#All],[Fixed Make]],Count_table[[#This Row],[First]])+ROW(Count_table[[#This Row],[First]])-1)</f>
        <v>E803:E1041</v>
      </c>
      <c r="I846" s="1" t="str">
        <f ca="1">IF(LEN(Count_table[[#This Row],[First]])&lt;&gt;0,Count_table[[#This Row],[First]]&amp;": "&amp;_xlfn.TEXTJOIN(", ",TRUE,INDIRECT(Count_table[[#This Row],[Range]])),"")</f>
        <v/>
      </c>
      <c r="J8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7" spans="1:10" x14ac:dyDescent="0.25">
      <c r="A847" s="1" t="s">
        <v>130</v>
      </c>
      <c r="B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Company\177A</v>
      </c>
      <c r="C847" s="1" t="s">
        <v>604</v>
      </c>
      <c r="D847" s="1" t="str">
        <f>LEFT(Count_table[[#This Row],[Column1]],SEARCH("\",Count_table[[#This Row],[Column1]])-1)</f>
        <v>Cessna Aircraft Company</v>
      </c>
      <c r="E847" s="1" t="str">
        <f>RIGHT(Count_table[[#This Row],[Column1]],LEN(Count_table[[#This Row],[Column1]])-SEARCH("\",Count_table[[#This Row],[Column1]]))</f>
        <v>177A</v>
      </c>
      <c r="F847" s="1" t="str">
        <f>INDEX(Sheet1!A:D,MATCH(Count_table[[#This Row],[Make]],Sheet1!D:D,0),1)</f>
        <v>Cessna</v>
      </c>
      <c r="G847" s="1" t="str">
        <f ca="1">IF(OR(Count_table[[#This Row],[STC Number]]&lt;&gt;OFFSET(Count_table[[#This Row],[STC Number]],-1,0),Count_table[[#This Row],[Fixed Make]]&lt;&gt;OFFSET(Count_table[[#This Row],[Fixed Make]],-1,0)),Count_table[[#This Row],[Fixed Make]],"")</f>
        <v/>
      </c>
      <c r="H847" s="1" t="str">
        <f ca="1">IF(LEN(Count_table[[#This Row],[First]])=0,OFFSET(Count_table[[#This Row],[Range]],-1,0),"E"&amp;ROW(Count_table[[#This Row],[First]])&amp;":E"&amp;COUNTIFS(Count_table[[#All],[STC Number]],Count_table[[#This Row],[STC Number]],Count_table[[#All],[Fixed Make]],Count_table[[#This Row],[First]])+ROW(Count_table[[#This Row],[First]])-1)</f>
        <v>E803:E1041</v>
      </c>
      <c r="I847" s="1" t="str">
        <f ca="1">IF(LEN(Count_table[[#This Row],[First]])&lt;&gt;0,Count_table[[#This Row],[First]]&amp;": "&amp;_xlfn.TEXTJOIN(", ",TRUE,INDIRECT(Count_table[[#This Row],[Range]])),"")</f>
        <v/>
      </c>
      <c r="J8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8" spans="1:10" x14ac:dyDescent="0.25">
      <c r="A848" s="1" t="s">
        <v>130</v>
      </c>
      <c r="B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Company\177B</v>
      </c>
      <c r="C848" s="1" t="s">
        <v>605</v>
      </c>
      <c r="D848" s="1" t="str">
        <f>LEFT(Count_table[[#This Row],[Column1]],SEARCH("\",Count_table[[#This Row],[Column1]])-1)</f>
        <v>Cessna Aircraft Company</v>
      </c>
      <c r="E848" s="1" t="str">
        <f>RIGHT(Count_table[[#This Row],[Column1]],LEN(Count_table[[#This Row],[Column1]])-SEARCH("\",Count_table[[#This Row],[Column1]]))</f>
        <v>177B</v>
      </c>
      <c r="F848" s="1" t="str">
        <f>INDEX(Sheet1!A:D,MATCH(Count_table[[#This Row],[Make]],Sheet1!D:D,0),1)</f>
        <v>Cessna</v>
      </c>
      <c r="G848" s="1" t="str">
        <f ca="1">IF(OR(Count_table[[#This Row],[STC Number]]&lt;&gt;OFFSET(Count_table[[#This Row],[STC Number]],-1,0),Count_table[[#This Row],[Fixed Make]]&lt;&gt;OFFSET(Count_table[[#This Row],[Fixed Make]],-1,0)),Count_table[[#This Row],[Fixed Make]],"")</f>
        <v/>
      </c>
      <c r="H848" s="1" t="str">
        <f ca="1">IF(LEN(Count_table[[#This Row],[First]])=0,OFFSET(Count_table[[#This Row],[Range]],-1,0),"E"&amp;ROW(Count_table[[#This Row],[First]])&amp;":E"&amp;COUNTIFS(Count_table[[#All],[STC Number]],Count_table[[#This Row],[STC Number]],Count_table[[#All],[Fixed Make]],Count_table[[#This Row],[First]])+ROW(Count_table[[#This Row],[First]])-1)</f>
        <v>E803:E1041</v>
      </c>
      <c r="I848" s="1" t="str">
        <f ca="1">IF(LEN(Count_table[[#This Row],[First]])&lt;&gt;0,Count_table[[#This Row],[First]]&amp;": "&amp;_xlfn.TEXTJOIN(", ",TRUE,INDIRECT(Count_table[[#This Row],[Range]])),"")</f>
        <v/>
      </c>
      <c r="J8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49" spans="1:10" x14ac:dyDescent="0.25">
      <c r="A849" s="1" t="s">
        <v>130</v>
      </c>
      <c r="B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Company\177RG</v>
      </c>
      <c r="C849" s="1" t="s">
        <v>606</v>
      </c>
      <c r="D849" s="1" t="str">
        <f>LEFT(Count_table[[#This Row],[Column1]],SEARCH("\",Count_table[[#This Row],[Column1]])-1)</f>
        <v>Cessna Aircraft Company</v>
      </c>
      <c r="E849" s="1" t="str">
        <f>RIGHT(Count_table[[#This Row],[Column1]],LEN(Count_table[[#This Row],[Column1]])-SEARCH("\",Count_table[[#This Row],[Column1]]))</f>
        <v>177RG</v>
      </c>
      <c r="F849" s="1" t="str">
        <f>INDEX(Sheet1!A:D,MATCH(Count_table[[#This Row],[Make]],Sheet1!D:D,0),1)</f>
        <v>Cessna</v>
      </c>
      <c r="G849" s="1" t="str">
        <f ca="1">IF(OR(Count_table[[#This Row],[STC Number]]&lt;&gt;OFFSET(Count_table[[#This Row],[STC Number]],-1,0),Count_table[[#This Row],[Fixed Make]]&lt;&gt;OFFSET(Count_table[[#This Row],[Fixed Make]],-1,0)),Count_table[[#This Row],[Fixed Make]],"")</f>
        <v/>
      </c>
      <c r="H849" s="1" t="str">
        <f ca="1">IF(LEN(Count_table[[#This Row],[First]])=0,OFFSET(Count_table[[#This Row],[Range]],-1,0),"E"&amp;ROW(Count_table[[#This Row],[First]])&amp;":E"&amp;COUNTIFS(Count_table[[#All],[STC Number]],Count_table[[#This Row],[STC Number]],Count_table[[#All],[Fixed Make]],Count_table[[#This Row],[First]])+ROW(Count_table[[#This Row],[First]])-1)</f>
        <v>E803:E1041</v>
      </c>
      <c r="I849" s="1" t="str">
        <f ca="1">IF(LEN(Count_table[[#This Row],[First]])&lt;&gt;0,Count_table[[#This Row],[First]]&amp;": "&amp;_xlfn.TEXTJOIN(", ",TRUE,INDIRECT(Count_table[[#This Row],[Range]])),"")</f>
        <v/>
      </c>
      <c r="J8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0" spans="1:10" x14ac:dyDescent="0.25">
      <c r="A850" s="1" t="s">
        <v>130</v>
      </c>
      <c r="B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v>
      </c>
      <c r="C850" s="1" t="s">
        <v>607</v>
      </c>
      <c r="D850" s="1" t="str">
        <f>LEFT(Count_table[[#This Row],[Column1]],SEARCH("\",Count_table[[#This Row],[Column1]])-1)</f>
        <v>Cessna Aircraft Company</v>
      </c>
      <c r="E850" s="1" t="str">
        <f>RIGHT(Count_table[[#This Row],[Column1]],LEN(Count_table[[#This Row],[Column1]])-SEARCH("\",Count_table[[#This Row],[Column1]]))</f>
        <v>180</v>
      </c>
      <c r="F850" s="1" t="str">
        <f>INDEX(Sheet1!A:D,MATCH(Count_table[[#This Row],[Make]],Sheet1!D:D,0),1)</f>
        <v>Cessna</v>
      </c>
      <c r="G850" s="1" t="str">
        <f ca="1">IF(OR(Count_table[[#This Row],[STC Number]]&lt;&gt;OFFSET(Count_table[[#This Row],[STC Number]],-1,0),Count_table[[#This Row],[Fixed Make]]&lt;&gt;OFFSET(Count_table[[#This Row],[Fixed Make]],-1,0)),Count_table[[#This Row],[Fixed Make]],"")</f>
        <v/>
      </c>
      <c r="H850" s="1" t="str">
        <f ca="1">IF(LEN(Count_table[[#This Row],[First]])=0,OFFSET(Count_table[[#This Row],[Range]],-1,0),"E"&amp;ROW(Count_table[[#This Row],[First]])&amp;":E"&amp;COUNTIFS(Count_table[[#All],[STC Number]],Count_table[[#This Row],[STC Number]],Count_table[[#All],[Fixed Make]],Count_table[[#This Row],[First]])+ROW(Count_table[[#This Row],[First]])-1)</f>
        <v>E803:E1041</v>
      </c>
      <c r="I850" s="1" t="str">
        <f ca="1">IF(LEN(Count_table[[#This Row],[First]])&lt;&gt;0,Count_table[[#This Row],[First]]&amp;": "&amp;_xlfn.TEXTJOIN(", ",TRUE,INDIRECT(Count_table[[#This Row],[Range]])),"")</f>
        <v/>
      </c>
      <c r="J8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1" spans="1:10" x14ac:dyDescent="0.25">
      <c r="A851" s="1" t="s">
        <v>130</v>
      </c>
      <c r="B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Company\180A</v>
      </c>
      <c r="C851" s="1" t="s">
        <v>608</v>
      </c>
      <c r="D851" s="1" t="str">
        <f>LEFT(Count_table[[#This Row],[Column1]],SEARCH("\",Count_table[[#This Row],[Column1]])-1)</f>
        <v>Cessna Aircraft Company</v>
      </c>
      <c r="E851" s="1" t="str">
        <f>RIGHT(Count_table[[#This Row],[Column1]],LEN(Count_table[[#This Row],[Column1]])-SEARCH("\",Count_table[[#This Row],[Column1]]))</f>
        <v>180A</v>
      </c>
      <c r="F851" s="1" t="str">
        <f>INDEX(Sheet1!A:D,MATCH(Count_table[[#This Row],[Make]],Sheet1!D:D,0),1)</f>
        <v>Cessna</v>
      </c>
      <c r="G851" s="1" t="str">
        <f ca="1">IF(OR(Count_table[[#This Row],[STC Number]]&lt;&gt;OFFSET(Count_table[[#This Row],[STC Number]],-1,0),Count_table[[#This Row],[Fixed Make]]&lt;&gt;OFFSET(Count_table[[#This Row],[Fixed Make]],-1,0)),Count_table[[#This Row],[Fixed Make]],"")</f>
        <v/>
      </c>
      <c r="H851" s="1" t="str">
        <f ca="1">IF(LEN(Count_table[[#This Row],[First]])=0,OFFSET(Count_table[[#This Row],[Range]],-1,0),"E"&amp;ROW(Count_table[[#This Row],[First]])&amp;":E"&amp;COUNTIFS(Count_table[[#All],[STC Number]],Count_table[[#This Row],[STC Number]],Count_table[[#All],[Fixed Make]],Count_table[[#This Row],[First]])+ROW(Count_table[[#This Row],[First]])-1)</f>
        <v>E803:E1041</v>
      </c>
      <c r="I851" s="1" t="str">
        <f ca="1">IF(LEN(Count_table[[#This Row],[First]])&lt;&gt;0,Count_table[[#This Row],[First]]&amp;": "&amp;_xlfn.TEXTJOIN(", ",TRUE,INDIRECT(Count_table[[#This Row],[Range]])),"")</f>
        <v/>
      </c>
      <c r="J8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2" spans="1:10" x14ac:dyDescent="0.25">
      <c r="A852" s="1" t="s">
        <v>130</v>
      </c>
      <c r="B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Company\180B</v>
      </c>
      <c r="C852" s="1" t="s">
        <v>609</v>
      </c>
      <c r="D852" s="1" t="str">
        <f>LEFT(Count_table[[#This Row],[Column1]],SEARCH("\",Count_table[[#This Row],[Column1]])-1)</f>
        <v>Cessna Aircraft Company</v>
      </c>
      <c r="E852" s="1" t="str">
        <f>RIGHT(Count_table[[#This Row],[Column1]],LEN(Count_table[[#This Row],[Column1]])-SEARCH("\",Count_table[[#This Row],[Column1]]))</f>
        <v>180B</v>
      </c>
      <c r="F852" s="1" t="str">
        <f>INDEX(Sheet1!A:D,MATCH(Count_table[[#This Row],[Make]],Sheet1!D:D,0),1)</f>
        <v>Cessna</v>
      </c>
      <c r="G852" s="1" t="str">
        <f ca="1">IF(OR(Count_table[[#This Row],[STC Number]]&lt;&gt;OFFSET(Count_table[[#This Row],[STC Number]],-1,0),Count_table[[#This Row],[Fixed Make]]&lt;&gt;OFFSET(Count_table[[#This Row],[Fixed Make]],-1,0)),Count_table[[#This Row],[Fixed Make]],"")</f>
        <v/>
      </c>
      <c r="H852" s="1" t="str">
        <f ca="1">IF(LEN(Count_table[[#This Row],[First]])=0,OFFSET(Count_table[[#This Row],[Range]],-1,0),"E"&amp;ROW(Count_table[[#This Row],[First]])&amp;":E"&amp;COUNTIFS(Count_table[[#All],[STC Number]],Count_table[[#This Row],[STC Number]],Count_table[[#All],[Fixed Make]],Count_table[[#This Row],[First]])+ROW(Count_table[[#This Row],[First]])-1)</f>
        <v>E803:E1041</v>
      </c>
      <c r="I852" s="1" t="str">
        <f ca="1">IF(LEN(Count_table[[#This Row],[First]])&lt;&gt;0,Count_table[[#This Row],[First]]&amp;": "&amp;_xlfn.TEXTJOIN(", ",TRUE,INDIRECT(Count_table[[#This Row],[Range]])),"")</f>
        <v/>
      </c>
      <c r="J8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3" spans="1:10" x14ac:dyDescent="0.25">
      <c r="A853" s="1" t="s">
        <v>130</v>
      </c>
      <c r="B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Company\180C</v>
      </c>
      <c r="C853" s="1" t="s">
        <v>610</v>
      </c>
      <c r="D853" s="1" t="str">
        <f>LEFT(Count_table[[#This Row],[Column1]],SEARCH("\",Count_table[[#This Row],[Column1]])-1)</f>
        <v>Cessna Aircraft Company</v>
      </c>
      <c r="E853" s="1" t="str">
        <f>RIGHT(Count_table[[#This Row],[Column1]],LEN(Count_table[[#This Row],[Column1]])-SEARCH("\",Count_table[[#This Row],[Column1]]))</f>
        <v>180C</v>
      </c>
      <c r="F853" s="1" t="str">
        <f>INDEX(Sheet1!A:D,MATCH(Count_table[[#This Row],[Make]],Sheet1!D:D,0),1)</f>
        <v>Cessna</v>
      </c>
      <c r="G853" s="1" t="str">
        <f ca="1">IF(OR(Count_table[[#This Row],[STC Number]]&lt;&gt;OFFSET(Count_table[[#This Row],[STC Number]],-1,0),Count_table[[#This Row],[Fixed Make]]&lt;&gt;OFFSET(Count_table[[#This Row],[Fixed Make]],-1,0)),Count_table[[#This Row],[Fixed Make]],"")</f>
        <v/>
      </c>
      <c r="H853" s="1" t="str">
        <f ca="1">IF(LEN(Count_table[[#This Row],[First]])=0,OFFSET(Count_table[[#This Row],[Range]],-1,0),"E"&amp;ROW(Count_table[[#This Row],[First]])&amp;":E"&amp;COUNTIFS(Count_table[[#All],[STC Number]],Count_table[[#This Row],[STC Number]],Count_table[[#All],[Fixed Make]],Count_table[[#This Row],[First]])+ROW(Count_table[[#This Row],[First]])-1)</f>
        <v>E803:E1041</v>
      </c>
      <c r="I853" s="1" t="str">
        <f ca="1">IF(LEN(Count_table[[#This Row],[First]])&lt;&gt;0,Count_table[[#This Row],[First]]&amp;": "&amp;_xlfn.TEXTJOIN(", ",TRUE,INDIRECT(Count_table[[#This Row],[Range]])),"")</f>
        <v/>
      </c>
      <c r="J8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4" spans="1:10" x14ac:dyDescent="0.25">
      <c r="A854" s="1" t="s">
        <v>130</v>
      </c>
      <c r="B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Company\180D</v>
      </c>
      <c r="C854" s="1" t="s">
        <v>611</v>
      </c>
      <c r="D854" s="1" t="str">
        <f>LEFT(Count_table[[#This Row],[Column1]],SEARCH("\",Count_table[[#This Row],[Column1]])-1)</f>
        <v>Cessna Aircraft Company</v>
      </c>
      <c r="E854" s="1" t="str">
        <f>RIGHT(Count_table[[#This Row],[Column1]],LEN(Count_table[[#This Row],[Column1]])-SEARCH("\",Count_table[[#This Row],[Column1]]))</f>
        <v>180D</v>
      </c>
      <c r="F854" s="1" t="str">
        <f>INDEX(Sheet1!A:D,MATCH(Count_table[[#This Row],[Make]],Sheet1!D:D,0),1)</f>
        <v>Cessna</v>
      </c>
      <c r="G854" s="1" t="str">
        <f ca="1">IF(OR(Count_table[[#This Row],[STC Number]]&lt;&gt;OFFSET(Count_table[[#This Row],[STC Number]],-1,0),Count_table[[#This Row],[Fixed Make]]&lt;&gt;OFFSET(Count_table[[#This Row],[Fixed Make]],-1,0)),Count_table[[#This Row],[Fixed Make]],"")</f>
        <v/>
      </c>
      <c r="H854" s="1" t="str">
        <f ca="1">IF(LEN(Count_table[[#This Row],[First]])=0,OFFSET(Count_table[[#This Row],[Range]],-1,0),"E"&amp;ROW(Count_table[[#This Row],[First]])&amp;":E"&amp;COUNTIFS(Count_table[[#All],[STC Number]],Count_table[[#This Row],[STC Number]],Count_table[[#All],[Fixed Make]],Count_table[[#This Row],[First]])+ROW(Count_table[[#This Row],[First]])-1)</f>
        <v>E803:E1041</v>
      </c>
      <c r="I854" s="1" t="str">
        <f ca="1">IF(LEN(Count_table[[#This Row],[First]])&lt;&gt;0,Count_table[[#This Row],[First]]&amp;": "&amp;_xlfn.TEXTJOIN(", ",TRUE,INDIRECT(Count_table[[#This Row],[Range]])),"")</f>
        <v/>
      </c>
      <c r="J8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5" spans="1:10" x14ac:dyDescent="0.25">
      <c r="A855" s="1" t="s">
        <v>130</v>
      </c>
      <c r="B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Company\180E</v>
      </c>
      <c r="C855" s="1" t="s">
        <v>612</v>
      </c>
      <c r="D855" s="1" t="str">
        <f>LEFT(Count_table[[#This Row],[Column1]],SEARCH("\",Count_table[[#This Row],[Column1]])-1)</f>
        <v>Cessna Aircraft Company</v>
      </c>
      <c r="E855" s="1" t="str">
        <f>RIGHT(Count_table[[#This Row],[Column1]],LEN(Count_table[[#This Row],[Column1]])-SEARCH("\",Count_table[[#This Row],[Column1]]))</f>
        <v>180E</v>
      </c>
      <c r="F855" s="1" t="str">
        <f>INDEX(Sheet1!A:D,MATCH(Count_table[[#This Row],[Make]],Sheet1!D:D,0),1)</f>
        <v>Cessna</v>
      </c>
      <c r="G855" s="1" t="str">
        <f ca="1">IF(OR(Count_table[[#This Row],[STC Number]]&lt;&gt;OFFSET(Count_table[[#This Row],[STC Number]],-1,0),Count_table[[#This Row],[Fixed Make]]&lt;&gt;OFFSET(Count_table[[#This Row],[Fixed Make]],-1,0)),Count_table[[#This Row],[Fixed Make]],"")</f>
        <v/>
      </c>
      <c r="H855" s="1" t="str">
        <f ca="1">IF(LEN(Count_table[[#This Row],[First]])=0,OFFSET(Count_table[[#This Row],[Range]],-1,0),"E"&amp;ROW(Count_table[[#This Row],[First]])&amp;":E"&amp;COUNTIFS(Count_table[[#All],[STC Number]],Count_table[[#This Row],[STC Number]],Count_table[[#All],[Fixed Make]],Count_table[[#This Row],[First]])+ROW(Count_table[[#This Row],[First]])-1)</f>
        <v>E803:E1041</v>
      </c>
      <c r="I855" s="1" t="str">
        <f ca="1">IF(LEN(Count_table[[#This Row],[First]])&lt;&gt;0,Count_table[[#This Row],[First]]&amp;": "&amp;_xlfn.TEXTJOIN(", ",TRUE,INDIRECT(Count_table[[#This Row],[Range]])),"")</f>
        <v/>
      </c>
      <c r="J8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6" spans="1:10" x14ac:dyDescent="0.25">
      <c r="A856" s="1" t="s">
        <v>130</v>
      </c>
      <c r="B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Company\180F</v>
      </c>
      <c r="C856" s="1" t="s">
        <v>613</v>
      </c>
      <c r="D856" s="1" t="str">
        <f>LEFT(Count_table[[#This Row],[Column1]],SEARCH("\",Count_table[[#This Row],[Column1]])-1)</f>
        <v>Cessna Aircraft Company</v>
      </c>
      <c r="E856" s="1" t="str">
        <f>RIGHT(Count_table[[#This Row],[Column1]],LEN(Count_table[[#This Row],[Column1]])-SEARCH("\",Count_table[[#This Row],[Column1]]))</f>
        <v>180F</v>
      </c>
      <c r="F856" s="1" t="str">
        <f>INDEX(Sheet1!A:D,MATCH(Count_table[[#This Row],[Make]],Sheet1!D:D,0),1)</f>
        <v>Cessna</v>
      </c>
      <c r="G856" s="1" t="str">
        <f ca="1">IF(OR(Count_table[[#This Row],[STC Number]]&lt;&gt;OFFSET(Count_table[[#This Row],[STC Number]],-1,0),Count_table[[#This Row],[Fixed Make]]&lt;&gt;OFFSET(Count_table[[#This Row],[Fixed Make]],-1,0)),Count_table[[#This Row],[Fixed Make]],"")</f>
        <v/>
      </c>
      <c r="H856" s="1" t="str">
        <f ca="1">IF(LEN(Count_table[[#This Row],[First]])=0,OFFSET(Count_table[[#This Row],[Range]],-1,0),"E"&amp;ROW(Count_table[[#This Row],[First]])&amp;":E"&amp;COUNTIFS(Count_table[[#All],[STC Number]],Count_table[[#This Row],[STC Number]],Count_table[[#All],[Fixed Make]],Count_table[[#This Row],[First]])+ROW(Count_table[[#This Row],[First]])-1)</f>
        <v>E803:E1041</v>
      </c>
      <c r="I856" s="1" t="str">
        <f ca="1">IF(LEN(Count_table[[#This Row],[First]])&lt;&gt;0,Count_table[[#This Row],[First]]&amp;": "&amp;_xlfn.TEXTJOIN(", ",TRUE,INDIRECT(Count_table[[#This Row],[Range]])),"")</f>
        <v/>
      </c>
      <c r="J8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7" spans="1:10" x14ac:dyDescent="0.25">
      <c r="A857" s="1" t="s">
        <v>130</v>
      </c>
      <c r="B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Company\180G</v>
      </c>
      <c r="C857" s="1" t="s">
        <v>614</v>
      </c>
      <c r="D857" s="1" t="str">
        <f>LEFT(Count_table[[#This Row],[Column1]],SEARCH("\",Count_table[[#This Row],[Column1]])-1)</f>
        <v>Cessna Aircraft Company</v>
      </c>
      <c r="E857" s="1" t="str">
        <f>RIGHT(Count_table[[#This Row],[Column1]],LEN(Count_table[[#This Row],[Column1]])-SEARCH("\",Count_table[[#This Row],[Column1]]))</f>
        <v>180G</v>
      </c>
      <c r="F857" s="1" t="str">
        <f>INDEX(Sheet1!A:D,MATCH(Count_table[[#This Row],[Make]],Sheet1!D:D,0),1)</f>
        <v>Cessna</v>
      </c>
      <c r="G857" s="1" t="str">
        <f ca="1">IF(OR(Count_table[[#This Row],[STC Number]]&lt;&gt;OFFSET(Count_table[[#This Row],[STC Number]],-1,0),Count_table[[#This Row],[Fixed Make]]&lt;&gt;OFFSET(Count_table[[#This Row],[Fixed Make]],-1,0)),Count_table[[#This Row],[Fixed Make]],"")</f>
        <v/>
      </c>
      <c r="H857" s="1" t="str">
        <f ca="1">IF(LEN(Count_table[[#This Row],[First]])=0,OFFSET(Count_table[[#This Row],[Range]],-1,0),"E"&amp;ROW(Count_table[[#This Row],[First]])&amp;":E"&amp;COUNTIFS(Count_table[[#All],[STC Number]],Count_table[[#This Row],[STC Number]],Count_table[[#All],[Fixed Make]],Count_table[[#This Row],[First]])+ROW(Count_table[[#This Row],[First]])-1)</f>
        <v>E803:E1041</v>
      </c>
      <c r="I857" s="1" t="str">
        <f ca="1">IF(LEN(Count_table[[#This Row],[First]])&lt;&gt;0,Count_table[[#This Row],[First]]&amp;": "&amp;_xlfn.TEXTJOIN(", ",TRUE,INDIRECT(Count_table[[#This Row],[Range]])),"")</f>
        <v/>
      </c>
      <c r="J8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8" spans="1:10" x14ac:dyDescent="0.25">
      <c r="A858" s="1" t="s">
        <v>130</v>
      </c>
      <c r="B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Company\180H</v>
      </c>
      <c r="C858" s="1" t="s">
        <v>615</v>
      </c>
      <c r="D858" s="1" t="str">
        <f>LEFT(Count_table[[#This Row],[Column1]],SEARCH("\",Count_table[[#This Row],[Column1]])-1)</f>
        <v>Cessna Aircraft Company</v>
      </c>
      <c r="E858" s="1" t="str">
        <f>RIGHT(Count_table[[#This Row],[Column1]],LEN(Count_table[[#This Row],[Column1]])-SEARCH("\",Count_table[[#This Row],[Column1]]))</f>
        <v>180H</v>
      </c>
      <c r="F858" s="1" t="str">
        <f>INDEX(Sheet1!A:D,MATCH(Count_table[[#This Row],[Make]],Sheet1!D:D,0),1)</f>
        <v>Cessna</v>
      </c>
      <c r="G858" s="1" t="str">
        <f ca="1">IF(OR(Count_table[[#This Row],[STC Number]]&lt;&gt;OFFSET(Count_table[[#This Row],[STC Number]],-1,0),Count_table[[#This Row],[Fixed Make]]&lt;&gt;OFFSET(Count_table[[#This Row],[Fixed Make]],-1,0)),Count_table[[#This Row],[Fixed Make]],"")</f>
        <v/>
      </c>
      <c r="H858" s="1" t="str">
        <f ca="1">IF(LEN(Count_table[[#This Row],[First]])=0,OFFSET(Count_table[[#This Row],[Range]],-1,0),"E"&amp;ROW(Count_table[[#This Row],[First]])&amp;":E"&amp;COUNTIFS(Count_table[[#All],[STC Number]],Count_table[[#This Row],[STC Number]],Count_table[[#All],[Fixed Make]],Count_table[[#This Row],[First]])+ROW(Count_table[[#This Row],[First]])-1)</f>
        <v>E803:E1041</v>
      </c>
      <c r="I858" s="1" t="str">
        <f ca="1">IF(LEN(Count_table[[#This Row],[First]])&lt;&gt;0,Count_table[[#This Row],[First]]&amp;": "&amp;_xlfn.TEXTJOIN(", ",TRUE,INDIRECT(Count_table[[#This Row],[Range]])),"")</f>
        <v/>
      </c>
      <c r="J8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59" spans="1:10" x14ac:dyDescent="0.25">
      <c r="A859" s="1" t="s">
        <v>130</v>
      </c>
      <c r="B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Company\180J</v>
      </c>
      <c r="C859" s="1" t="s">
        <v>616</v>
      </c>
      <c r="D859" s="1" t="str">
        <f>LEFT(Count_table[[#This Row],[Column1]],SEARCH("\",Count_table[[#This Row],[Column1]])-1)</f>
        <v>Cessna Aircraft Company</v>
      </c>
      <c r="E859" s="1" t="str">
        <f>RIGHT(Count_table[[#This Row],[Column1]],LEN(Count_table[[#This Row],[Column1]])-SEARCH("\",Count_table[[#This Row],[Column1]]))</f>
        <v>180J</v>
      </c>
      <c r="F859" s="1" t="str">
        <f>INDEX(Sheet1!A:D,MATCH(Count_table[[#This Row],[Make]],Sheet1!D:D,0),1)</f>
        <v>Cessna</v>
      </c>
      <c r="G859" s="1" t="str">
        <f ca="1">IF(OR(Count_table[[#This Row],[STC Number]]&lt;&gt;OFFSET(Count_table[[#This Row],[STC Number]],-1,0),Count_table[[#This Row],[Fixed Make]]&lt;&gt;OFFSET(Count_table[[#This Row],[Fixed Make]],-1,0)),Count_table[[#This Row],[Fixed Make]],"")</f>
        <v/>
      </c>
      <c r="H859" s="1" t="str">
        <f ca="1">IF(LEN(Count_table[[#This Row],[First]])=0,OFFSET(Count_table[[#This Row],[Range]],-1,0),"E"&amp;ROW(Count_table[[#This Row],[First]])&amp;":E"&amp;COUNTIFS(Count_table[[#All],[STC Number]],Count_table[[#This Row],[STC Number]],Count_table[[#All],[Fixed Make]],Count_table[[#This Row],[First]])+ROW(Count_table[[#This Row],[First]])-1)</f>
        <v>E803:E1041</v>
      </c>
      <c r="I859" s="1" t="str">
        <f ca="1">IF(LEN(Count_table[[#This Row],[First]])&lt;&gt;0,Count_table[[#This Row],[First]]&amp;": "&amp;_xlfn.TEXTJOIN(", ",TRUE,INDIRECT(Count_table[[#This Row],[Range]])),"")</f>
        <v/>
      </c>
      <c r="J8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0" spans="1:10" x14ac:dyDescent="0.25">
      <c r="A860" s="1" t="s">
        <v>130</v>
      </c>
      <c r="B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Company\180K</v>
      </c>
      <c r="C860" s="1" t="s">
        <v>617</v>
      </c>
      <c r="D860" s="1" t="str">
        <f>LEFT(Count_table[[#This Row],[Column1]],SEARCH("\",Count_table[[#This Row],[Column1]])-1)</f>
        <v>Cessna Aircraft Company</v>
      </c>
      <c r="E860" s="1" t="str">
        <f>RIGHT(Count_table[[#This Row],[Column1]],LEN(Count_table[[#This Row],[Column1]])-SEARCH("\",Count_table[[#This Row],[Column1]]))</f>
        <v>180K</v>
      </c>
      <c r="F860" s="1" t="str">
        <f>INDEX(Sheet1!A:D,MATCH(Count_table[[#This Row],[Make]],Sheet1!D:D,0),1)</f>
        <v>Cessna</v>
      </c>
      <c r="G860" s="1" t="str">
        <f ca="1">IF(OR(Count_table[[#This Row],[STC Number]]&lt;&gt;OFFSET(Count_table[[#This Row],[STC Number]],-1,0),Count_table[[#This Row],[Fixed Make]]&lt;&gt;OFFSET(Count_table[[#This Row],[Fixed Make]],-1,0)),Count_table[[#This Row],[Fixed Make]],"")</f>
        <v/>
      </c>
      <c r="H860" s="1" t="str">
        <f ca="1">IF(LEN(Count_table[[#This Row],[First]])=0,OFFSET(Count_table[[#This Row],[Range]],-1,0),"E"&amp;ROW(Count_table[[#This Row],[First]])&amp;":E"&amp;COUNTIFS(Count_table[[#All],[STC Number]],Count_table[[#This Row],[STC Number]],Count_table[[#All],[Fixed Make]],Count_table[[#This Row],[First]])+ROW(Count_table[[#This Row],[First]])-1)</f>
        <v>E803:E1041</v>
      </c>
      <c r="I860" s="1" t="str">
        <f ca="1">IF(LEN(Count_table[[#This Row],[First]])&lt;&gt;0,Count_table[[#This Row],[First]]&amp;": "&amp;_xlfn.TEXTJOIN(", ",TRUE,INDIRECT(Count_table[[#This Row],[Range]])),"")</f>
        <v/>
      </c>
      <c r="J8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1" spans="1:10" x14ac:dyDescent="0.25">
      <c r="A861" s="1" t="s">
        <v>130</v>
      </c>
      <c r="B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v>
      </c>
      <c r="C861" s="1" t="s">
        <v>618</v>
      </c>
      <c r="D861" s="1" t="str">
        <f>LEFT(Count_table[[#This Row],[Column1]],SEARCH("\",Count_table[[#This Row],[Column1]])-1)</f>
        <v>Cessna Aircraft Company</v>
      </c>
      <c r="E861" s="1" t="str">
        <f>RIGHT(Count_table[[#This Row],[Column1]],LEN(Count_table[[#This Row],[Column1]])-SEARCH("\",Count_table[[#This Row],[Column1]]))</f>
        <v>182</v>
      </c>
      <c r="F861" s="1" t="str">
        <f>INDEX(Sheet1!A:D,MATCH(Count_table[[#This Row],[Make]],Sheet1!D:D,0),1)</f>
        <v>Cessna</v>
      </c>
      <c r="G861" s="1" t="str">
        <f ca="1">IF(OR(Count_table[[#This Row],[STC Number]]&lt;&gt;OFFSET(Count_table[[#This Row],[STC Number]],-1,0),Count_table[[#This Row],[Fixed Make]]&lt;&gt;OFFSET(Count_table[[#This Row],[Fixed Make]],-1,0)),Count_table[[#This Row],[Fixed Make]],"")</f>
        <v/>
      </c>
      <c r="H861" s="1" t="str">
        <f ca="1">IF(LEN(Count_table[[#This Row],[First]])=0,OFFSET(Count_table[[#This Row],[Range]],-1,0),"E"&amp;ROW(Count_table[[#This Row],[First]])&amp;":E"&amp;COUNTIFS(Count_table[[#All],[STC Number]],Count_table[[#This Row],[STC Number]],Count_table[[#All],[Fixed Make]],Count_table[[#This Row],[First]])+ROW(Count_table[[#This Row],[First]])-1)</f>
        <v>E803:E1041</v>
      </c>
      <c r="I861" s="1" t="str">
        <f ca="1">IF(LEN(Count_table[[#This Row],[First]])&lt;&gt;0,Count_table[[#This Row],[First]]&amp;": "&amp;_xlfn.TEXTJOIN(", ",TRUE,INDIRECT(Count_table[[#This Row],[Range]])),"")</f>
        <v/>
      </c>
      <c r="J8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2" spans="1:10" x14ac:dyDescent="0.25">
      <c r="A862" s="1" t="s">
        <v>130</v>
      </c>
      <c r="B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Company\182A</v>
      </c>
      <c r="C862" s="1" t="s">
        <v>619</v>
      </c>
      <c r="D862" s="1" t="str">
        <f>LEFT(Count_table[[#This Row],[Column1]],SEARCH("\",Count_table[[#This Row],[Column1]])-1)</f>
        <v>Cessna Aircraft Company</v>
      </c>
      <c r="E862" s="1" t="str">
        <f>RIGHT(Count_table[[#This Row],[Column1]],LEN(Count_table[[#This Row],[Column1]])-SEARCH("\",Count_table[[#This Row],[Column1]]))</f>
        <v>182A</v>
      </c>
      <c r="F862" s="1" t="str">
        <f>INDEX(Sheet1!A:D,MATCH(Count_table[[#This Row],[Make]],Sheet1!D:D,0),1)</f>
        <v>Cessna</v>
      </c>
      <c r="G862" s="1" t="str">
        <f ca="1">IF(OR(Count_table[[#This Row],[STC Number]]&lt;&gt;OFFSET(Count_table[[#This Row],[STC Number]],-1,0),Count_table[[#This Row],[Fixed Make]]&lt;&gt;OFFSET(Count_table[[#This Row],[Fixed Make]],-1,0)),Count_table[[#This Row],[Fixed Make]],"")</f>
        <v/>
      </c>
      <c r="H862" s="1" t="str">
        <f ca="1">IF(LEN(Count_table[[#This Row],[First]])=0,OFFSET(Count_table[[#This Row],[Range]],-1,0),"E"&amp;ROW(Count_table[[#This Row],[First]])&amp;":E"&amp;COUNTIFS(Count_table[[#All],[STC Number]],Count_table[[#This Row],[STC Number]],Count_table[[#All],[Fixed Make]],Count_table[[#This Row],[First]])+ROW(Count_table[[#This Row],[First]])-1)</f>
        <v>E803:E1041</v>
      </c>
      <c r="I862" s="1" t="str">
        <f ca="1">IF(LEN(Count_table[[#This Row],[First]])&lt;&gt;0,Count_table[[#This Row],[First]]&amp;": "&amp;_xlfn.TEXTJOIN(", ",TRUE,INDIRECT(Count_table[[#This Row],[Range]])),"")</f>
        <v/>
      </c>
      <c r="J8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3" spans="1:10" x14ac:dyDescent="0.25">
      <c r="A863" s="1" t="s">
        <v>130</v>
      </c>
      <c r="B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Company\182B</v>
      </c>
      <c r="C863" s="1" t="s">
        <v>620</v>
      </c>
      <c r="D863" s="1" t="str">
        <f>LEFT(Count_table[[#This Row],[Column1]],SEARCH("\",Count_table[[#This Row],[Column1]])-1)</f>
        <v>Cessna Aircraft Company</v>
      </c>
      <c r="E863" s="1" t="str">
        <f>RIGHT(Count_table[[#This Row],[Column1]],LEN(Count_table[[#This Row],[Column1]])-SEARCH("\",Count_table[[#This Row],[Column1]]))</f>
        <v>182B</v>
      </c>
      <c r="F863" s="1" t="str">
        <f>INDEX(Sheet1!A:D,MATCH(Count_table[[#This Row],[Make]],Sheet1!D:D,0),1)</f>
        <v>Cessna</v>
      </c>
      <c r="G863" s="1" t="str">
        <f ca="1">IF(OR(Count_table[[#This Row],[STC Number]]&lt;&gt;OFFSET(Count_table[[#This Row],[STC Number]],-1,0),Count_table[[#This Row],[Fixed Make]]&lt;&gt;OFFSET(Count_table[[#This Row],[Fixed Make]],-1,0)),Count_table[[#This Row],[Fixed Make]],"")</f>
        <v/>
      </c>
      <c r="H863" s="1" t="str">
        <f ca="1">IF(LEN(Count_table[[#This Row],[First]])=0,OFFSET(Count_table[[#This Row],[Range]],-1,0),"E"&amp;ROW(Count_table[[#This Row],[First]])&amp;":E"&amp;COUNTIFS(Count_table[[#All],[STC Number]],Count_table[[#This Row],[STC Number]],Count_table[[#All],[Fixed Make]],Count_table[[#This Row],[First]])+ROW(Count_table[[#This Row],[First]])-1)</f>
        <v>E803:E1041</v>
      </c>
      <c r="I863" s="1" t="str">
        <f ca="1">IF(LEN(Count_table[[#This Row],[First]])&lt;&gt;0,Count_table[[#This Row],[First]]&amp;": "&amp;_xlfn.TEXTJOIN(", ",TRUE,INDIRECT(Count_table[[#This Row],[Range]])),"")</f>
        <v/>
      </c>
      <c r="J8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4" spans="1:10" x14ac:dyDescent="0.25">
      <c r="A864" s="1" t="s">
        <v>130</v>
      </c>
      <c r="B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Company\182C</v>
      </c>
      <c r="C864" s="1" t="s">
        <v>621</v>
      </c>
      <c r="D864" s="1" t="str">
        <f>LEFT(Count_table[[#This Row],[Column1]],SEARCH("\",Count_table[[#This Row],[Column1]])-1)</f>
        <v>Cessna Aircraft Company</v>
      </c>
      <c r="E864" s="1" t="str">
        <f>RIGHT(Count_table[[#This Row],[Column1]],LEN(Count_table[[#This Row],[Column1]])-SEARCH("\",Count_table[[#This Row],[Column1]]))</f>
        <v>182C</v>
      </c>
      <c r="F864" s="1" t="str">
        <f>INDEX(Sheet1!A:D,MATCH(Count_table[[#This Row],[Make]],Sheet1!D:D,0),1)</f>
        <v>Cessna</v>
      </c>
      <c r="G864" s="1" t="str">
        <f ca="1">IF(OR(Count_table[[#This Row],[STC Number]]&lt;&gt;OFFSET(Count_table[[#This Row],[STC Number]],-1,0),Count_table[[#This Row],[Fixed Make]]&lt;&gt;OFFSET(Count_table[[#This Row],[Fixed Make]],-1,0)),Count_table[[#This Row],[Fixed Make]],"")</f>
        <v/>
      </c>
      <c r="H864" s="1" t="str">
        <f ca="1">IF(LEN(Count_table[[#This Row],[First]])=0,OFFSET(Count_table[[#This Row],[Range]],-1,0),"E"&amp;ROW(Count_table[[#This Row],[First]])&amp;":E"&amp;COUNTIFS(Count_table[[#All],[STC Number]],Count_table[[#This Row],[STC Number]],Count_table[[#All],[Fixed Make]],Count_table[[#This Row],[First]])+ROW(Count_table[[#This Row],[First]])-1)</f>
        <v>E803:E1041</v>
      </c>
      <c r="I864" s="1" t="str">
        <f ca="1">IF(LEN(Count_table[[#This Row],[First]])&lt;&gt;0,Count_table[[#This Row],[First]]&amp;": "&amp;_xlfn.TEXTJOIN(", ",TRUE,INDIRECT(Count_table[[#This Row],[Range]])),"")</f>
        <v/>
      </c>
      <c r="J8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5" spans="1:10" x14ac:dyDescent="0.25">
      <c r="A865" s="1" t="s">
        <v>130</v>
      </c>
      <c r="B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Company\182D</v>
      </c>
      <c r="C865" s="1" t="s">
        <v>622</v>
      </c>
      <c r="D865" s="1" t="str">
        <f>LEFT(Count_table[[#This Row],[Column1]],SEARCH("\",Count_table[[#This Row],[Column1]])-1)</f>
        <v>Cessna Aircraft Company</v>
      </c>
      <c r="E865" s="1" t="str">
        <f>RIGHT(Count_table[[#This Row],[Column1]],LEN(Count_table[[#This Row],[Column1]])-SEARCH("\",Count_table[[#This Row],[Column1]]))</f>
        <v>182D</v>
      </c>
      <c r="F865" s="1" t="str">
        <f>INDEX(Sheet1!A:D,MATCH(Count_table[[#This Row],[Make]],Sheet1!D:D,0),1)</f>
        <v>Cessna</v>
      </c>
      <c r="G865" s="1" t="str">
        <f ca="1">IF(OR(Count_table[[#This Row],[STC Number]]&lt;&gt;OFFSET(Count_table[[#This Row],[STC Number]],-1,0),Count_table[[#This Row],[Fixed Make]]&lt;&gt;OFFSET(Count_table[[#This Row],[Fixed Make]],-1,0)),Count_table[[#This Row],[Fixed Make]],"")</f>
        <v/>
      </c>
      <c r="H865" s="1" t="str">
        <f ca="1">IF(LEN(Count_table[[#This Row],[First]])=0,OFFSET(Count_table[[#This Row],[Range]],-1,0),"E"&amp;ROW(Count_table[[#This Row],[First]])&amp;":E"&amp;COUNTIFS(Count_table[[#All],[STC Number]],Count_table[[#This Row],[STC Number]],Count_table[[#All],[Fixed Make]],Count_table[[#This Row],[First]])+ROW(Count_table[[#This Row],[First]])-1)</f>
        <v>E803:E1041</v>
      </c>
      <c r="I865" s="1" t="str">
        <f ca="1">IF(LEN(Count_table[[#This Row],[First]])&lt;&gt;0,Count_table[[#This Row],[First]]&amp;": "&amp;_xlfn.TEXTJOIN(", ",TRUE,INDIRECT(Count_table[[#This Row],[Range]])),"")</f>
        <v/>
      </c>
      <c r="J8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6" spans="1:10" x14ac:dyDescent="0.25">
      <c r="A866" s="1" t="s">
        <v>130</v>
      </c>
      <c r="B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Company\182E</v>
      </c>
      <c r="C866" s="1" t="s">
        <v>623</v>
      </c>
      <c r="D866" s="1" t="str">
        <f>LEFT(Count_table[[#This Row],[Column1]],SEARCH("\",Count_table[[#This Row],[Column1]])-1)</f>
        <v>Cessna Aircraft Company</v>
      </c>
      <c r="E866" s="1" t="str">
        <f>RIGHT(Count_table[[#This Row],[Column1]],LEN(Count_table[[#This Row],[Column1]])-SEARCH("\",Count_table[[#This Row],[Column1]]))</f>
        <v>182E</v>
      </c>
      <c r="F866" s="1" t="str">
        <f>INDEX(Sheet1!A:D,MATCH(Count_table[[#This Row],[Make]],Sheet1!D:D,0),1)</f>
        <v>Cessna</v>
      </c>
      <c r="G866" s="1" t="str">
        <f ca="1">IF(OR(Count_table[[#This Row],[STC Number]]&lt;&gt;OFFSET(Count_table[[#This Row],[STC Number]],-1,0),Count_table[[#This Row],[Fixed Make]]&lt;&gt;OFFSET(Count_table[[#This Row],[Fixed Make]],-1,0)),Count_table[[#This Row],[Fixed Make]],"")</f>
        <v/>
      </c>
      <c r="H866" s="1" t="str">
        <f ca="1">IF(LEN(Count_table[[#This Row],[First]])=0,OFFSET(Count_table[[#This Row],[Range]],-1,0),"E"&amp;ROW(Count_table[[#This Row],[First]])&amp;":E"&amp;COUNTIFS(Count_table[[#All],[STC Number]],Count_table[[#This Row],[STC Number]],Count_table[[#All],[Fixed Make]],Count_table[[#This Row],[First]])+ROW(Count_table[[#This Row],[First]])-1)</f>
        <v>E803:E1041</v>
      </c>
      <c r="I866" s="1" t="str">
        <f ca="1">IF(LEN(Count_table[[#This Row],[First]])&lt;&gt;0,Count_table[[#This Row],[First]]&amp;": "&amp;_xlfn.TEXTJOIN(", ",TRUE,INDIRECT(Count_table[[#This Row],[Range]])),"")</f>
        <v/>
      </c>
      <c r="J8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7" spans="1:10" x14ac:dyDescent="0.25">
      <c r="A867" s="1" t="s">
        <v>130</v>
      </c>
      <c r="B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Company\182F</v>
      </c>
      <c r="C867" s="1" t="s">
        <v>624</v>
      </c>
      <c r="D867" s="1" t="str">
        <f>LEFT(Count_table[[#This Row],[Column1]],SEARCH("\",Count_table[[#This Row],[Column1]])-1)</f>
        <v>Cessna Aircraft Company</v>
      </c>
      <c r="E867" s="1" t="str">
        <f>RIGHT(Count_table[[#This Row],[Column1]],LEN(Count_table[[#This Row],[Column1]])-SEARCH("\",Count_table[[#This Row],[Column1]]))</f>
        <v>182F</v>
      </c>
      <c r="F867" s="1" t="str">
        <f>INDEX(Sheet1!A:D,MATCH(Count_table[[#This Row],[Make]],Sheet1!D:D,0),1)</f>
        <v>Cessna</v>
      </c>
      <c r="G867" s="1" t="str">
        <f ca="1">IF(OR(Count_table[[#This Row],[STC Number]]&lt;&gt;OFFSET(Count_table[[#This Row],[STC Number]],-1,0),Count_table[[#This Row],[Fixed Make]]&lt;&gt;OFFSET(Count_table[[#This Row],[Fixed Make]],-1,0)),Count_table[[#This Row],[Fixed Make]],"")</f>
        <v/>
      </c>
      <c r="H867" s="1" t="str">
        <f ca="1">IF(LEN(Count_table[[#This Row],[First]])=0,OFFSET(Count_table[[#This Row],[Range]],-1,0),"E"&amp;ROW(Count_table[[#This Row],[First]])&amp;":E"&amp;COUNTIFS(Count_table[[#All],[STC Number]],Count_table[[#This Row],[STC Number]],Count_table[[#All],[Fixed Make]],Count_table[[#This Row],[First]])+ROW(Count_table[[#This Row],[First]])-1)</f>
        <v>E803:E1041</v>
      </c>
      <c r="I867" s="1" t="str">
        <f ca="1">IF(LEN(Count_table[[#This Row],[First]])&lt;&gt;0,Count_table[[#This Row],[First]]&amp;": "&amp;_xlfn.TEXTJOIN(", ",TRUE,INDIRECT(Count_table[[#This Row],[Range]])),"")</f>
        <v/>
      </c>
      <c r="J8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8" spans="1:10" x14ac:dyDescent="0.25">
      <c r="A868" s="1" t="s">
        <v>130</v>
      </c>
      <c r="B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Company\182G</v>
      </c>
      <c r="C868" s="1" t="s">
        <v>625</v>
      </c>
      <c r="D868" s="1" t="str">
        <f>LEFT(Count_table[[#This Row],[Column1]],SEARCH("\",Count_table[[#This Row],[Column1]])-1)</f>
        <v>Cessna Aircraft Company</v>
      </c>
      <c r="E868" s="1" t="str">
        <f>RIGHT(Count_table[[#This Row],[Column1]],LEN(Count_table[[#This Row],[Column1]])-SEARCH("\",Count_table[[#This Row],[Column1]]))</f>
        <v>182G</v>
      </c>
      <c r="F868" s="1" t="str">
        <f>INDEX(Sheet1!A:D,MATCH(Count_table[[#This Row],[Make]],Sheet1!D:D,0),1)</f>
        <v>Cessna</v>
      </c>
      <c r="G868" s="1" t="str">
        <f ca="1">IF(OR(Count_table[[#This Row],[STC Number]]&lt;&gt;OFFSET(Count_table[[#This Row],[STC Number]],-1,0),Count_table[[#This Row],[Fixed Make]]&lt;&gt;OFFSET(Count_table[[#This Row],[Fixed Make]],-1,0)),Count_table[[#This Row],[Fixed Make]],"")</f>
        <v/>
      </c>
      <c r="H868" s="1" t="str">
        <f ca="1">IF(LEN(Count_table[[#This Row],[First]])=0,OFFSET(Count_table[[#This Row],[Range]],-1,0),"E"&amp;ROW(Count_table[[#This Row],[First]])&amp;":E"&amp;COUNTIFS(Count_table[[#All],[STC Number]],Count_table[[#This Row],[STC Number]],Count_table[[#All],[Fixed Make]],Count_table[[#This Row],[First]])+ROW(Count_table[[#This Row],[First]])-1)</f>
        <v>E803:E1041</v>
      </c>
      <c r="I868" s="1" t="str">
        <f ca="1">IF(LEN(Count_table[[#This Row],[First]])&lt;&gt;0,Count_table[[#This Row],[First]]&amp;": "&amp;_xlfn.TEXTJOIN(", ",TRUE,INDIRECT(Count_table[[#This Row],[Range]])),"")</f>
        <v/>
      </c>
      <c r="J8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69" spans="1:10" x14ac:dyDescent="0.25">
      <c r="A869" s="1" t="s">
        <v>130</v>
      </c>
      <c r="B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Company\182H</v>
      </c>
      <c r="C869" s="1" t="s">
        <v>626</v>
      </c>
      <c r="D869" s="1" t="str">
        <f>LEFT(Count_table[[#This Row],[Column1]],SEARCH("\",Count_table[[#This Row],[Column1]])-1)</f>
        <v>Cessna Aircraft Company</v>
      </c>
      <c r="E869" s="1" t="str">
        <f>RIGHT(Count_table[[#This Row],[Column1]],LEN(Count_table[[#This Row],[Column1]])-SEARCH("\",Count_table[[#This Row],[Column1]]))</f>
        <v>182H</v>
      </c>
      <c r="F869" s="1" t="str">
        <f>INDEX(Sheet1!A:D,MATCH(Count_table[[#This Row],[Make]],Sheet1!D:D,0),1)</f>
        <v>Cessna</v>
      </c>
      <c r="G869" s="1" t="str">
        <f ca="1">IF(OR(Count_table[[#This Row],[STC Number]]&lt;&gt;OFFSET(Count_table[[#This Row],[STC Number]],-1,0),Count_table[[#This Row],[Fixed Make]]&lt;&gt;OFFSET(Count_table[[#This Row],[Fixed Make]],-1,0)),Count_table[[#This Row],[Fixed Make]],"")</f>
        <v/>
      </c>
      <c r="H869" s="1" t="str">
        <f ca="1">IF(LEN(Count_table[[#This Row],[First]])=0,OFFSET(Count_table[[#This Row],[Range]],-1,0),"E"&amp;ROW(Count_table[[#This Row],[First]])&amp;":E"&amp;COUNTIFS(Count_table[[#All],[STC Number]],Count_table[[#This Row],[STC Number]],Count_table[[#All],[Fixed Make]],Count_table[[#This Row],[First]])+ROW(Count_table[[#This Row],[First]])-1)</f>
        <v>E803:E1041</v>
      </c>
      <c r="I869" s="1" t="str">
        <f ca="1">IF(LEN(Count_table[[#This Row],[First]])&lt;&gt;0,Count_table[[#This Row],[First]]&amp;": "&amp;_xlfn.TEXTJOIN(", ",TRUE,INDIRECT(Count_table[[#This Row],[Range]])),"")</f>
        <v/>
      </c>
      <c r="J8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0" spans="1:10" x14ac:dyDescent="0.25">
      <c r="A870" s="1" t="s">
        <v>130</v>
      </c>
      <c r="B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Company\182J</v>
      </c>
      <c r="C870" s="1" t="s">
        <v>627</v>
      </c>
      <c r="D870" s="1" t="str">
        <f>LEFT(Count_table[[#This Row],[Column1]],SEARCH("\",Count_table[[#This Row],[Column1]])-1)</f>
        <v>Cessna Aircraft Company</v>
      </c>
      <c r="E870" s="1" t="str">
        <f>RIGHT(Count_table[[#This Row],[Column1]],LEN(Count_table[[#This Row],[Column1]])-SEARCH("\",Count_table[[#This Row],[Column1]]))</f>
        <v>182J</v>
      </c>
      <c r="F870" s="1" t="str">
        <f>INDEX(Sheet1!A:D,MATCH(Count_table[[#This Row],[Make]],Sheet1!D:D,0),1)</f>
        <v>Cessna</v>
      </c>
      <c r="G870" s="1" t="str">
        <f ca="1">IF(OR(Count_table[[#This Row],[STC Number]]&lt;&gt;OFFSET(Count_table[[#This Row],[STC Number]],-1,0),Count_table[[#This Row],[Fixed Make]]&lt;&gt;OFFSET(Count_table[[#This Row],[Fixed Make]],-1,0)),Count_table[[#This Row],[Fixed Make]],"")</f>
        <v/>
      </c>
      <c r="H870" s="1" t="str">
        <f ca="1">IF(LEN(Count_table[[#This Row],[First]])=0,OFFSET(Count_table[[#This Row],[Range]],-1,0),"E"&amp;ROW(Count_table[[#This Row],[First]])&amp;":E"&amp;COUNTIFS(Count_table[[#All],[STC Number]],Count_table[[#This Row],[STC Number]],Count_table[[#All],[Fixed Make]],Count_table[[#This Row],[First]])+ROW(Count_table[[#This Row],[First]])-1)</f>
        <v>E803:E1041</v>
      </c>
      <c r="I870" s="1" t="str">
        <f ca="1">IF(LEN(Count_table[[#This Row],[First]])&lt;&gt;0,Count_table[[#This Row],[First]]&amp;": "&amp;_xlfn.TEXTJOIN(", ",TRUE,INDIRECT(Count_table[[#This Row],[Range]])),"")</f>
        <v/>
      </c>
      <c r="J8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1" spans="1:10" x14ac:dyDescent="0.25">
      <c r="A871" s="1" t="s">
        <v>130</v>
      </c>
      <c r="B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Company\182K</v>
      </c>
      <c r="C871" s="1" t="s">
        <v>628</v>
      </c>
      <c r="D871" s="1" t="str">
        <f>LEFT(Count_table[[#This Row],[Column1]],SEARCH("\",Count_table[[#This Row],[Column1]])-1)</f>
        <v>Cessna Aircraft Company</v>
      </c>
      <c r="E871" s="1" t="str">
        <f>RIGHT(Count_table[[#This Row],[Column1]],LEN(Count_table[[#This Row],[Column1]])-SEARCH("\",Count_table[[#This Row],[Column1]]))</f>
        <v>182K</v>
      </c>
      <c r="F871" s="1" t="str">
        <f>INDEX(Sheet1!A:D,MATCH(Count_table[[#This Row],[Make]],Sheet1!D:D,0),1)</f>
        <v>Cessna</v>
      </c>
      <c r="G871" s="1" t="str">
        <f ca="1">IF(OR(Count_table[[#This Row],[STC Number]]&lt;&gt;OFFSET(Count_table[[#This Row],[STC Number]],-1,0),Count_table[[#This Row],[Fixed Make]]&lt;&gt;OFFSET(Count_table[[#This Row],[Fixed Make]],-1,0)),Count_table[[#This Row],[Fixed Make]],"")</f>
        <v/>
      </c>
      <c r="H871" s="1" t="str">
        <f ca="1">IF(LEN(Count_table[[#This Row],[First]])=0,OFFSET(Count_table[[#This Row],[Range]],-1,0),"E"&amp;ROW(Count_table[[#This Row],[First]])&amp;":E"&amp;COUNTIFS(Count_table[[#All],[STC Number]],Count_table[[#This Row],[STC Number]],Count_table[[#All],[Fixed Make]],Count_table[[#This Row],[First]])+ROW(Count_table[[#This Row],[First]])-1)</f>
        <v>E803:E1041</v>
      </c>
      <c r="I871" s="1" t="str">
        <f ca="1">IF(LEN(Count_table[[#This Row],[First]])&lt;&gt;0,Count_table[[#This Row],[First]]&amp;": "&amp;_xlfn.TEXTJOIN(", ",TRUE,INDIRECT(Count_table[[#This Row],[Range]])),"")</f>
        <v/>
      </c>
      <c r="J8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2" spans="1:10" x14ac:dyDescent="0.25">
      <c r="A872" s="1" t="s">
        <v>130</v>
      </c>
      <c r="B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Company\182L</v>
      </c>
      <c r="C872" s="1" t="s">
        <v>629</v>
      </c>
      <c r="D872" s="1" t="str">
        <f>LEFT(Count_table[[#This Row],[Column1]],SEARCH("\",Count_table[[#This Row],[Column1]])-1)</f>
        <v>Cessna Aircraft Company</v>
      </c>
      <c r="E872" s="1" t="str">
        <f>RIGHT(Count_table[[#This Row],[Column1]],LEN(Count_table[[#This Row],[Column1]])-SEARCH("\",Count_table[[#This Row],[Column1]]))</f>
        <v>182L</v>
      </c>
      <c r="F872" s="1" t="str">
        <f>INDEX(Sheet1!A:D,MATCH(Count_table[[#This Row],[Make]],Sheet1!D:D,0),1)</f>
        <v>Cessna</v>
      </c>
      <c r="G872" s="1" t="str">
        <f ca="1">IF(OR(Count_table[[#This Row],[STC Number]]&lt;&gt;OFFSET(Count_table[[#This Row],[STC Number]],-1,0),Count_table[[#This Row],[Fixed Make]]&lt;&gt;OFFSET(Count_table[[#This Row],[Fixed Make]],-1,0)),Count_table[[#This Row],[Fixed Make]],"")</f>
        <v/>
      </c>
      <c r="H872" s="1" t="str">
        <f ca="1">IF(LEN(Count_table[[#This Row],[First]])=0,OFFSET(Count_table[[#This Row],[Range]],-1,0),"E"&amp;ROW(Count_table[[#This Row],[First]])&amp;":E"&amp;COUNTIFS(Count_table[[#All],[STC Number]],Count_table[[#This Row],[STC Number]],Count_table[[#All],[Fixed Make]],Count_table[[#This Row],[First]])+ROW(Count_table[[#This Row],[First]])-1)</f>
        <v>E803:E1041</v>
      </c>
      <c r="I872" s="1" t="str">
        <f ca="1">IF(LEN(Count_table[[#This Row],[First]])&lt;&gt;0,Count_table[[#This Row],[First]]&amp;": "&amp;_xlfn.TEXTJOIN(", ",TRUE,INDIRECT(Count_table[[#This Row],[Range]])),"")</f>
        <v/>
      </c>
      <c r="J8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3" spans="1:10" x14ac:dyDescent="0.25">
      <c r="A873" s="1" t="s">
        <v>130</v>
      </c>
      <c r="B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Company\182M</v>
      </c>
      <c r="C873" s="1" t="s">
        <v>630</v>
      </c>
      <c r="D873" s="1" t="str">
        <f>LEFT(Count_table[[#This Row],[Column1]],SEARCH("\",Count_table[[#This Row],[Column1]])-1)</f>
        <v>Cessna Aircraft Company</v>
      </c>
      <c r="E873" s="1" t="str">
        <f>RIGHT(Count_table[[#This Row],[Column1]],LEN(Count_table[[#This Row],[Column1]])-SEARCH("\",Count_table[[#This Row],[Column1]]))</f>
        <v>182M</v>
      </c>
      <c r="F873" s="1" t="str">
        <f>INDEX(Sheet1!A:D,MATCH(Count_table[[#This Row],[Make]],Sheet1!D:D,0),1)</f>
        <v>Cessna</v>
      </c>
      <c r="G873" s="1" t="str">
        <f ca="1">IF(OR(Count_table[[#This Row],[STC Number]]&lt;&gt;OFFSET(Count_table[[#This Row],[STC Number]],-1,0),Count_table[[#This Row],[Fixed Make]]&lt;&gt;OFFSET(Count_table[[#This Row],[Fixed Make]],-1,0)),Count_table[[#This Row],[Fixed Make]],"")</f>
        <v/>
      </c>
      <c r="H873" s="1" t="str">
        <f ca="1">IF(LEN(Count_table[[#This Row],[First]])=0,OFFSET(Count_table[[#This Row],[Range]],-1,0),"E"&amp;ROW(Count_table[[#This Row],[First]])&amp;":E"&amp;COUNTIFS(Count_table[[#All],[STC Number]],Count_table[[#This Row],[STC Number]],Count_table[[#All],[Fixed Make]],Count_table[[#This Row],[First]])+ROW(Count_table[[#This Row],[First]])-1)</f>
        <v>E803:E1041</v>
      </c>
      <c r="I873" s="1" t="str">
        <f ca="1">IF(LEN(Count_table[[#This Row],[First]])&lt;&gt;0,Count_table[[#This Row],[First]]&amp;": "&amp;_xlfn.TEXTJOIN(", ",TRUE,INDIRECT(Count_table[[#This Row],[Range]])),"")</f>
        <v/>
      </c>
      <c r="J8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4" spans="1:10" x14ac:dyDescent="0.25">
      <c r="A874" s="1" t="s">
        <v>130</v>
      </c>
      <c r="B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Company\182N</v>
      </c>
      <c r="C874" s="1" t="s">
        <v>631</v>
      </c>
      <c r="D874" s="1" t="str">
        <f>LEFT(Count_table[[#This Row],[Column1]],SEARCH("\",Count_table[[#This Row],[Column1]])-1)</f>
        <v>Cessna Aircraft Company</v>
      </c>
      <c r="E874" s="1" t="str">
        <f>RIGHT(Count_table[[#This Row],[Column1]],LEN(Count_table[[#This Row],[Column1]])-SEARCH("\",Count_table[[#This Row],[Column1]]))</f>
        <v>182N</v>
      </c>
      <c r="F874" s="1" t="str">
        <f>INDEX(Sheet1!A:D,MATCH(Count_table[[#This Row],[Make]],Sheet1!D:D,0),1)</f>
        <v>Cessna</v>
      </c>
      <c r="G874" s="1" t="str">
        <f ca="1">IF(OR(Count_table[[#This Row],[STC Number]]&lt;&gt;OFFSET(Count_table[[#This Row],[STC Number]],-1,0),Count_table[[#This Row],[Fixed Make]]&lt;&gt;OFFSET(Count_table[[#This Row],[Fixed Make]],-1,0)),Count_table[[#This Row],[Fixed Make]],"")</f>
        <v/>
      </c>
      <c r="H874" s="1" t="str">
        <f ca="1">IF(LEN(Count_table[[#This Row],[First]])=0,OFFSET(Count_table[[#This Row],[Range]],-1,0),"E"&amp;ROW(Count_table[[#This Row],[First]])&amp;":E"&amp;COUNTIFS(Count_table[[#All],[STC Number]],Count_table[[#This Row],[STC Number]],Count_table[[#All],[Fixed Make]],Count_table[[#This Row],[First]])+ROW(Count_table[[#This Row],[First]])-1)</f>
        <v>E803:E1041</v>
      </c>
      <c r="I874" s="1" t="str">
        <f ca="1">IF(LEN(Count_table[[#This Row],[First]])&lt;&gt;0,Count_table[[#This Row],[First]]&amp;": "&amp;_xlfn.TEXTJOIN(", ",TRUE,INDIRECT(Count_table[[#This Row],[Range]])),"")</f>
        <v/>
      </c>
      <c r="J8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5" spans="1:10" x14ac:dyDescent="0.25">
      <c r="A875" s="1" t="s">
        <v>130</v>
      </c>
      <c r="B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Company\182P</v>
      </c>
      <c r="C875" s="1" t="s">
        <v>632</v>
      </c>
      <c r="D875" s="1" t="str">
        <f>LEFT(Count_table[[#This Row],[Column1]],SEARCH("\",Count_table[[#This Row],[Column1]])-1)</f>
        <v>Cessna Aircraft Company</v>
      </c>
      <c r="E875" s="1" t="str">
        <f>RIGHT(Count_table[[#This Row],[Column1]],LEN(Count_table[[#This Row],[Column1]])-SEARCH("\",Count_table[[#This Row],[Column1]]))</f>
        <v>182P</v>
      </c>
      <c r="F875" s="1" t="str">
        <f>INDEX(Sheet1!A:D,MATCH(Count_table[[#This Row],[Make]],Sheet1!D:D,0),1)</f>
        <v>Cessna</v>
      </c>
      <c r="G875" s="1" t="str">
        <f ca="1">IF(OR(Count_table[[#This Row],[STC Number]]&lt;&gt;OFFSET(Count_table[[#This Row],[STC Number]],-1,0),Count_table[[#This Row],[Fixed Make]]&lt;&gt;OFFSET(Count_table[[#This Row],[Fixed Make]],-1,0)),Count_table[[#This Row],[Fixed Make]],"")</f>
        <v/>
      </c>
      <c r="H875" s="1" t="str">
        <f ca="1">IF(LEN(Count_table[[#This Row],[First]])=0,OFFSET(Count_table[[#This Row],[Range]],-1,0),"E"&amp;ROW(Count_table[[#This Row],[First]])&amp;":E"&amp;COUNTIFS(Count_table[[#All],[STC Number]],Count_table[[#This Row],[STC Number]],Count_table[[#All],[Fixed Make]],Count_table[[#This Row],[First]])+ROW(Count_table[[#This Row],[First]])-1)</f>
        <v>E803:E1041</v>
      </c>
      <c r="I875" s="1" t="str">
        <f ca="1">IF(LEN(Count_table[[#This Row],[First]])&lt;&gt;0,Count_table[[#This Row],[First]]&amp;": "&amp;_xlfn.TEXTJOIN(", ",TRUE,INDIRECT(Count_table[[#This Row],[Range]])),"")</f>
        <v/>
      </c>
      <c r="J8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6" spans="1:10" x14ac:dyDescent="0.25">
      <c r="A876" s="1" t="s">
        <v>130</v>
      </c>
      <c r="B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Company\182Q</v>
      </c>
      <c r="C876" s="1" t="s">
        <v>633</v>
      </c>
      <c r="D876" s="1" t="str">
        <f>LEFT(Count_table[[#This Row],[Column1]],SEARCH("\",Count_table[[#This Row],[Column1]])-1)</f>
        <v>Cessna Aircraft Company</v>
      </c>
      <c r="E876" s="1" t="str">
        <f>RIGHT(Count_table[[#This Row],[Column1]],LEN(Count_table[[#This Row],[Column1]])-SEARCH("\",Count_table[[#This Row],[Column1]]))</f>
        <v>182Q</v>
      </c>
      <c r="F876" s="1" t="str">
        <f>INDEX(Sheet1!A:D,MATCH(Count_table[[#This Row],[Make]],Sheet1!D:D,0),1)</f>
        <v>Cessna</v>
      </c>
      <c r="G876" s="1" t="str">
        <f ca="1">IF(OR(Count_table[[#This Row],[STC Number]]&lt;&gt;OFFSET(Count_table[[#This Row],[STC Number]],-1,0),Count_table[[#This Row],[Fixed Make]]&lt;&gt;OFFSET(Count_table[[#This Row],[Fixed Make]],-1,0)),Count_table[[#This Row],[Fixed Make]],"")</f>
        <v/>
      </c>
      <c r="H876" s="1" t="str">
        <f ca="1">IF(LEN(Count_table[[#This Row],[First]])=0,OFFSET(Count_table[[#This Row],[Range]],-1,0),"E"&amp;ROW(Count_table[[#This Row],[First]])&amp;":E"&amp;COUNTIFS(Count_table[[#All],[STC Number]],Count_table[[#This Row],[STC Number]],Count_table[[#All],[Fixed Make]],Count_table[[#This Row],[First]])+ROW(Count_table[[#This Row],[First]])-1)</f>
        <v>E803:E1041</v>
      </c>
      <c r="I876" s="1" t="str">
        <f ca="1">IF(LEN(Count_table[[#This Row],[First]])&lt;&gt;0,Count_table[[#This Row],[First]]&amp;": "&amp;_xlfn.TEXTJOIN(", ",TRUE,INDIRECT(Count_table[[#This Row],[Range]])),"")</f>
        <v/>
      </c>
      <c r="J8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7" spans="1:10" x14ac:dyDescent="0.25">
      <c r="A877" s="1" t="s">
        <v>130</v>
      </c>
      <c r="B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Company\182R</v>
      </c>
      <c r="C877" s="1" t="s">
        <v>634</v>
      </c>
      <c r="D877" s="1" t="str">
        <f>LEFT(Count_table[[#This Row],[Column1]],SEARCH("\",Count_table[[#This Row],[Column1]])-1)</f>
        <v>Cessna Aircraft Company</v>
      </c>
      <c r="E877" s="1" t="str">
        <f>RIGHT(Count_table[[#This Row],[Column1]],LEN(Count_table[[#This Row],[Column1]])-SEARCH("\",Count_table[[#This Row],[Column1]]))</f>
        <v>182R</v>
      </c>
      <c r="F877" s="1" t="str">
        <f>INDEX(Sheet1!A:D,MATCH(Count_table[[#This Row],[Make]],Sheet1!D:D,0),1)</f>
        <v>Cessna</v>
      </c>
      <c r="G877" s="1" t="str">
        <f ca="1">IF(OR(Count_table[[#This Row],[STC Number]]&lt;&gt;OFFSET(Count_table[[#This Row],[STC Number]],-1,0),Count_table[[#This Row],[Fixed Make]]&lt;&gt;OFFSET(Count_table[[#This Row],[Fixed Make]],-1,0)),Count_table[[#This Row],[Fixed Make]],"")</f>
        <v/>
      </c>
      <c r="H877" s="1" t="str">
        <f ca="1">IF(LEN(Count_table[[#This Row],[First]])=0,OFFSET(Count_table[[#This Row],[Range]],-1,0),"E"&amp;ROW(Count_table[[#This Row],[First]])&amp;":E"&amp;COUNTIFS(Count_table[[#All],[STC Number]],Count_table[[#This Row],[STC Number]],Count_table[[#All],[Fixed Make]],Count_table[[#This Row],[First]])+ROW(Count_table[[#This Row],[First]])-1)</f>
        <v>E803:E1041</v>
      </c>
      <c r="I877" s="1" t="str">
        <f ca="1">IF(LEN(Count_table[[#This Row],[First]])&lt;&gt;0,Count_table[[#This Row],[First]]&amp;": "&amp;_xlfn.TEXTJOIN(", ",TRUE,INDIRECT(Count_table[[#This Row],[Range]])),"")</f>
        <v/>
      </c>
      <c r="J8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8" spans="1:10" x14ac:dyDescent="0.25">
      <c r="A878" s="1" t="s">
        <v>130</v>
      </c>
      <c r="B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Company\182S</v>
      </c>
      <c r="C878" s="1" t="s">
        <v>635</v>
      </c>
      <c r="D878" s="1" t="str">
        <f>LEFT(Count_table[[#This Row],[Column1]],SEARCH("\",Count_table[[#This Row],[Column1]])-1)</f>
        <v>Cessna Aircraft Company</v>
      </c>
      <c r="E878" s="1" t="str">
        <f>RIGHT(Count_table[[#This Row],[Column1]],LEN(Count_table[[#This Row],[Column1]])-SEARCH("\",Count_table[[#This Row],[Column1]]))</f>
        <v>182S</v>
      </c>
      <c r="F878" s="1" t="str">
        <f>INDEX(Sheet1!A:D,MATCH(Count_table[[#This Row],[Make]],Sheet1!D:D,0),1)</f>
        <v>Cessna</v>
      </c>
      <c r="G878" s="1" t="str">
        <f ca="1">IF(OR(Count_table[[#This Row],[STC Number]]&lt;&gt;OFFSET(Count_table[[#This Row],[STC Number]],-1,0),Count_table[[#This Row],[Fixed Make]]&lt;&gt;OFFSET(Count_table[[#This Row],[Fixed Make]],-1,0)),Count_table[[#This Row],[Fixed Make]],"")</f>
        <v/>
      </c>
      <c r="H878" s="1" t="str">
        <f ca="1">IF(LEN(Count_table[[#This Row],[First]])=0,OFFSET(Count_table[[#This Row],[Range]],-1,0),"E"&amp;ROW(Count_table[[#This Row],[First]])&amp;":E"&amp;COUNTIFS(Count_table[[#All],[STC Number]],Count_table[[#This Row],[STC Number]],Count_table[[#All],[Fixed Make]],Count_table[[#This Row],[First]])+ROW(Count_table[[#This Row],[First]])-1)</f>
        <v>E803:E1041</v>
      </c>
      <c r="I878" s="1" t="str">
        <f ca="1">IF(LEN(Count_table[[#This Row],[First]])&lt;&gt;0,Count_table[[#This Row],[First]]&amp;": "&amp;_xlfn.TEXTJOIN(", ",TRUE,INDIRECT(Count_table[[#This Row],[Range]])),"")</f>
        <v/>
      </c>
      <c r="J8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79" spans="1:10" x14ac:dyDescent="0.25">
      <c r="A879" s="1" t="s">
        <v>130</v>
      </c>
      <c r="B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Company\182T</v>
      </c>
      <c r="C879" s="1" t="s">
        <v>636</v>
      </c>
      <c r="D879" s="1" t="str">
        <f>LEFT(Count_table[[#This Row],[Column1]],SEARCH("\",Count_table[[#This Row],[Column1]])-1)</f>
        <v>Cessna Aircraft Company</v>
      </c>
      <c r="E879" s="1" t="str">
        <f>RIGHT(Count_table[[#This Row],[Column1]],LEN(Count_table[[#This Row],[Column1]])-SEARCH("\",Count_table[[#This Row],[Column1]]))</f>
        <v>182T</v>
      </c>
      <c r="F879" s="1" t="str">
        <f>INDEX(Sheet1!A:D,MATCH(Count_table[[#This Row],[Make]],Sheet1!D:D,0),1)</f>
        <v>Cessna</v>
      </c>
      <c r="G879" s="1" t="str">
        <f ca="1">IF(OR(Count_table[[#This Row],[STC Number]]&lt;&gt;OFFSET(Count_table[[#This Row],[STC Number]],-1,0),Count_table[[#This Row],[Fixed Make]]&lt;&gt;OFFSET(Count_table[[#This Row],[Fixed Make]],-1,0)),Count_table[[#This Row],[Fixed Make]],"")</f>
        <v/>
      </c>
      <c r="H879" s="1" t="str">
        <f ca="1">IF(LEN(Count_table[[#This Row],[First]])=0,OFFSET(Count_table[[#This Row],[Range]],-1,0),"E"&amp;ROW(Count_table[[#This Row],[First]])&amp;":E"&amp;COUNTIFS(Count_table[[#All],[STC Number]],Count_table[[#This Row],[STC Number]],Count_table[[#All],[Fixed Make]],Count_table[[#This Row],[First]])+ROW(Count_table[[#This Row],[First]])-1)</f>
        <v>E803:E1041</v>
      </c>
      <c r="I879" s="1" t="str">
        <f ca="1">IF(LEN(Count_table[[#This Row],[First]])&lt;&gt;0,Count_table[[#This Row],[First]]&amp;": "&amp;_xlfn.TEXTJOIN(", ",TRUE,INDIRECT(Count_table[[#This Row],[Range]])),"")</f>
        <v/>
      </c>
      <c r="J8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0" spans="1:10" x14ac:dyDescent="0.25">
      <c r="A880" s="1" t="s">
        <v>130</v>
      </c>
      <c r="B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v>
      </c>
      <c r="C880" s="1" t="s">
        <v>637</v>
      </c>
      <c r="D880" s="1" t="str">
        <f>LEFT(Count_table[[#This Row],[Column1]],SEARCH("\",Count_table[[#This Row],[Column1]])-1)</f>
        <v>Cessna Aircraft Company</v>
      </c>
      <c r="E880" s="1" t="str">
        <f>RIGHT(Count_table[[#This Row],[Column1]],LEN(Count_table[[#This Row],[Column1]])-SEARCH("\",Count_table[[#This Row],[Column1]]))</f>
        <v>185</v>
      </c>
      <c r="F880" s="1" t="str">
        <f>INDEX(Sheet1!A:D,MATCH(Count_table[[#This Row],[Make]],Sheet1!D:D,0),1)</f>
        <v>Cessna</v>
      </c>
      <c r="G880" s="1" t="str">
        <f ca="1">IF(OR(Count_table[[#This Row],[STC Number]]&lt;&gt;OFFSET(Count_table[[#This Row],[STC Number]],-1,0),Count_table[[#This Row],[Fixed Make]]&lt;&gt;OFFSET(Count_table[[#This Row],[Fixed Make]],-1,0)),Count_table[[#This Row],[Fixed Make]],"")</f>
        <v/>
      </c>
      <c r="H880" s="1" t="str">
        <f ca="1">IF(LEN(Count_table[[#This Row],[First]])=0,OFFSET(Count_table[[#This Row],[Range]],-1,0),"E"&amp;ROW(Count_table[[#This Row],[First]])&amp;":E"&amp;COUNTIFS(Count_table[[#All],[STC Number]],Count_table[[#This Row],[STC Number]],Count_table[[#All],[Fixed Make]],Count_table[[#This Row],[First]])+ROW(Count_table[[#This Row],[First]])-1)</f>
        <v>E803:E1041</v>
      </c>
      <c r="I880" s="1" t="str">
        <f ca="1">IF(LEN(Count_table[[#This Row],[First]])&lt;&gt;0,Count_table[[#This Row],[First]]&amp;": "&amp;_xlfn.TEXTJOIN(", ",TRUE,INDIRECT(Count_table[[#This Row],[Range]])),"")</f>
        <v/>
      </c>
      <c r="J8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1" spans="1:10" x14ac:dyDescent="0.25">
      <c r="A881" s="1" t="s">
        <v>130</v>
      </c>
      <c r="B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Company\185A</v>
      </c>
      <c r="C881" s="1" t="s">
        <v>638</v>
      </c>
      <c r="D881" s="1" t="str">
        <f>LEFT(Count_table[[#This Row],[Column1]],SEARCH("\",Count_table[[#This Row],[Column1]])-1)</f>
        <v>Cessna Aircraft Company</v>
      </c>
      <c r="E881" s="1" t="str">
        <f>RIGHT(Count_table[[#This Row],[Column1]],LEN(Count_table[[#This Row],[Column1]])-SEARCH("\",Count_table[[#This Row],[Column1]]))</f>
        <v>185A</v>
      </c>
      <c r="F881" s="1" t="str">
        <f>INDEX(Sheet1!A:D,MATCH(Count_table[[#This Row],[Make]],Sheet1!D:D,0),1)</f>
        <v>Cessna</v>
      </c>
      <c r="G881" s="1" t="str">
        <f ca="1">IF(OR(Count_table[[#This Row],[STC Number]]&lt;&gt;OFFSET(Count_table[[#This Row],[STC Number]],-1,0),Count_table[[#This Row],[Fixed Make]]&lt;&gt;OFFSET(Count_table[[#This Row],[Fixed Make]],-1,0)),Count_table[[#This Row],[Fixed Make]],"")</f>
        <v/>
      </c>
      <c r="H881" s="1" t="str">
        <f ca="1">IF(LEN(Count_table[[#This Row],[First]])=0,OFFSET(Count_table[[#This Row],[Range]],-1,0),"E"&amp;ROW(Count_table[[#This Row],[First]])&amp;":E"&amp;COUNTIFS(Count_table[[#All],[STC Number]],Count_table[[#This Row],[STC Number]],Count_table[[#All],[Fixed Make]],Count_table[[#This Row],[First]])+ROW(Count_table[[#This Row],[First]])-1)</f>
        <v>E803:E1041</v>
      </c>
      <c r="I881" s="1" t="str">
        <f ca="1">IF(LEN(Count_table[[#This Row],[First]])&lt;&gt;0,Count_table[[#This Row],[First]]&amp;": "&amp;_xlfn.TEXTJOIN(", ",TRUE,INDIRECT(Count_table[[#This Row],[Range]])),"")</f>
        <v/>
      </c>
      <c r="J8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2" spans="1:10" x14ac:dyDescent="0.25">
      <c r="A882" s="1" t="s">
        <v>130</v>
      </c>
      <c r="B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Company\185B</v>
      </c>
      <c r="C882" s="1" t="s">
        <v>639</v>
      </c>
      <c r="D882" s="1" t="str">
        <f>LEFT(Count_table[[#This Row],[Column1]],SEARCH("\",Count_table[[#This Row],[Column1]])-1)</f>
        <v>Cessna Aircraft Company</v>
      </c>
      <c r="E882" s="1" t="str">
        <f>RIGHT(Count_table[[#This Row],[Column1]],LEN(Count_table[[#This Row],[Column1]])-SEARCH("\",Count_table[[#This Row],[Column1]]))</f>
        <v>185B</v>
      </c>
      <c r="F882" s="1" t="str">
        <f>INDEX(Sheet1!A:D,MATCH(Count_table[[#This Row],[Make]],Sheet1!D:D,0),1)</f>
        <v>Cessna</v>
      </c>
      <c r="G882" s="1" t="str">
        <f ca="1">IF(OR(Count_table[[#This Row],[STC Number]]&lt;&gt;OFFSET(Count_table[[#This Row],[STC Number]],-1,0),Count_table[[#This Row],[Fixed Make]]&lt;&gt;OFFSET(Count_table[[#This Row],[Fixed Make]],-1,0)),Count_table[[#This Row],[Fixed Make]],"")</f>
        <v/>
      </c>
      <c r="H882" s="1" t="str">
        <f ca="1">IF(LEN(Count_table[[#This Row],[First]])=0,OFFSET(Count_table[[#This Row],[Range]],-1,0),"E"&amp;ROW(Count_table[[#This Row],[First]])&amp;":E"&amp;COUNTIFS(Count_table[[#All],[STC Number]],Count_table[[#This Row],[STC Number]],Count_table[[#All],[Fixed Make]],Count_table[[#This Row],[First]])+ROW(Count_table[[#This Row],[First]])-1)</f>
        <v>E803:E1041</v>
      </c>
      <c r="I882" s="1" t="str">
        <f ca="1">IF(LEN(Count_table[[#This Row],[First]])&lt;&gt;0,Count_table[[#This Row],[First]]&amp;": "&amp;_xlfn.TEXTJOIN(", ",TRUE,INDIRECT(Count_table[[#This Row],[Range]])),"")</f>
        <v/>
      </c>
      <c r="J8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3" spans="1:10" x14ac:dyDescent="0.25">
      <c r="A883" s="1" t="s">
        <v>130</v>
      </c>
      <c r="B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Company\185C</v>
      </c>
      <c r="C883" s="1" t="s">
        <v>640</v>
      </c>
      <c r="D883" s="1" t="str">
        <f>LEFT(Count_table[[#This Row],[Column1]],SEARCH("\",Count_table[[#This Row],[Column1]])-1)</f>
        <v>Cessna Aircraft Company</v>
      </c>
      <c r="E883" s="1" t="str">
        <f>RIGHT(Count_table[[#This Row],[Column1]],LEN(Count_table[[#This Row],[Column1]])-SEARCH("\",Count_table[[#This Row],[Column1]]))</f>
        <v>185C</v>
      </c>
      <c r="F883" s="1" t="str">
        <f>INDEX(Sheet1!A:D,MATCH(Count_table[[#This Row],[Make]],Sheet1!D:D,0),1)</f>
        <v>Cessna</v>
      </c>
      <c r="G883" s="1" t="str">
        <f ca="1">IF(OR(Count_table[[#This Row],[STC Number]]&lt;&gt;OFFSET(Count_table[[#This Row],[STC Number]],-1,0),Count_table[[#This Row],[Fixed Make]]&lt;&gt;OFFSET(Count_table[[#This Row],[Fixed Make]],-1,0)),Count_table[[#This Row],[Fixed Make]],"")</f>
        <v/>
      </c>
      <c r="H883" s="1" t="str">
        <f ca="1">IF(LEN(Count_table[[#This Row],[First]])=0,OFFSET(Count_table[[#This Row],[Range]],-1,0),"E"&amp;ROW(Count_table[[#This Row],[First]])&amp;":E"&amp;COUNTIFS(Count_table[[#All],[STC Number]],Count_table[[#This Row],[STC Number]],Count_table[[#All],[Fixed Make]],Count_table[[#This Row],[First]])+ROW(Count_table[[#This Row],[First]])-1)</f>
        <v>E803:E1041</v>
      </c>
      <c r="I883" s="1" t="str">
        <f ca="1">IF(LEN(Count_table[[#This Row],[First]])&lt;&gt;0,Count_table[[#This Row],[First]]&amp;": "&amp;_xlfn.TEXTJOIN(", ",TRUE,INDIRECT(Count_table[[#This Row],[Range]])),"")</f>
        <v/>
      </c>
      <c r="J8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4" spans="1:10" x14ac:dyDescent="0.25">
      <c r="A884" s="1" t="s">
        <v>130</v>
      </c>
      <c r="B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Company\185D</v>
      </c>
      <c r="C884" s="1" t="s">
        <v>641</v>
      </c>
      <c r="D884" s="1" t="str">
        <f>LEFT(Count_table[[#This Row],[Column1]],SEARCH("\",Count_table[[#This Row],[Column1]])-1)</f>
        <v>Cessna Aircraft Company</v>
      </c>
      <c r="E884" s="1" t="str">
        <f>RIGHT(Count_table[[#This Row],[Column1]],LEN(Count_table[[#This Row],[Column1]])-SEARCH("\",Count_table[[#This Row],[Column1]]))</f>
        <v>185D</v>
      </c>
      <c r="F884" s="1" t="str">
        <f>INDEX(Sheet1!A:D,MATCH(Count_table[[#This Row],[Make]],Sheet1!D:D,0),1)</f>
        <v>Cessna</v>
      </c>
      <c r="G884" s="1" t="str">
        <f ca="1">IF(OR(Count_table[[#This Row],[STC Number]]&lt;&gt;OFFSET(Count_table[[#This Row],[STC Number]],-1,0),Count_table[[#This Row],[Fixed Make]]&lt;&gt;OFFSET(Count_table[[#This Row],[Fixed Make]],-1,0)),Count_table[[#This Row],[Fixed Make]],"")</f>
        <v/>
      </c>
      <c r="H884" s="1" t="str">
        <f ca="1">IF(LEN(Count_table[[#This Row],[First]])=0,OFFSET(Count_table[[#This Row],[Range]],-1,0),"E"&amp;ROW(Count_table[[#This Row],[First]])&amp;":E"&amp;COUNTIFS(Count_table[[#All],[STC Number]],Count_table[[#This Row],[STC Number]],Count_table[[#All],[Fixed Make]],Count_table[[#This Row],[First]])+ROW(Count_table[[#This Row],[First]])-1)</f>
        <v>E803:E1041</v>
      </c>
      <c r="I884" s="1" t="str">
        <f ca="1">IF(LEN(Count_table[[#This Row],[First]])&lt;&gt;0,Count_table[[#This Row],[First]]&amp;": "&amp;_xlfn.TEXTJOIN(", ",TRUE,INDIRECT(Count_table[[#This Row],[Range]])),"")</f>
        <v/>
      </c>
      <c r="J8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5" spans="1:10" x14ac:dyDescent="0.25">
      <c r="A885" s="1" t="s">
        <v>130</v>
      </c>
      <c r="B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Company\185E</v>
      </c>
      <c r="C885" s="1" t="s">
        <v>642</v>
      </c>
      <c r="D885" s="1" t="str">
        <f>LEFT(Count_table[[#This Row],[Column1]],SEARCH("\",Count_table[[#This Row],[Column1]])-1)</f>
        <v>Cessna Aircraft Company</v>
      </c>
      <c r="E885" s="1" t="str">
        <f>RIGHT(Count_table[[#This Row],[Column1]],LEN(Count_table[[#This Row],[Column1]])-SEARCH("\",Count_table[[#This Row],[Column1]]))</f>
        <v>185E</v>
      </c>
      <c r="F885" s="1" t="str">
        <f>INDEX(Sheet1!A:D,MATCH(Count_table[[#This Row],[Make]],Sheet1!D:D,0),1)</f>
        <v>Cessna</v>
      </c>
      <c r="G885" s="1" t="str">
        <f ca="1">IF(OR(Count_table[[#This Row],[STC Number]]&lt;&gt;OFFSET(Count_table[[#This Row],[STC Number]],-1,0),Count_table[[#This Row],[Fixed Make]]&lt;&gt;OFFSET(Count_table[[#This Row],[Fixed Make]],-1,0)),Count_table[[#This Row],[Fixed Make]],"")</f>
        <v/>
      </c>
      <c r="H885" s="1" t="str">
        <f ca="1">IF(LEN(Count_table[[#This Row],[First]])=0,OFFSET(Count_table[[#This Row],[Range]],-1,0),"E"&amp;ROW(Count_table[[#This Row],[First]])&amp;":E"&amp;COUNTIFS(Count_table[[#All],[STC Number]],Count_table[[#This Row],[STC Number]],Count_table[[#All],[Fixed Make]],Count_table[[#This Row],[First]])+ROW(Count_table[[#This Row],[First]])-1)</f>
        <v>E803:E1041</v>
      </c>
      <c r="I885" s="1" t="str">
        <f ca="1">IF(LEN(Count_table[[#This Row],[First]])&lt;&gt;0,Count_table[[#This Row],[First]]&amp;": "&amp;_xlfn.TEXTJOIN(", ",TRUE,INDIRECT(Count_table[[#This Row],[Range]])),"")</f>
        <v/>
      </c>
      <c r="J8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6" spans="1:10" x14ac:dyDescent="0.25">
      <c r="A886" s="1" t="s">
        <v>130</v>
      </c>
      <c r="B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Company\190</v>
      </c>
      <c r="C886" s="1" t="s">
        <v>643</v>
      </c>
      <c r="D886" s="1" t="str">
        <f>LEFT(Count_table[[#This Row],[Column1]],SEARCH("\",Count_table[[#This Row],[Column1]])-1)</f>
        <v>Cessna Aircraft Company</v>
      </c>
      <c r="E886" s="1" t="str">
        <f>RIGHT(Count_table[[#This Row],[Column1]],LEN(Count_table[[#This Row],[Column1]])-SEARCH("\",Count_table[[#This Row],[Column1]]))</f>
        <v>190</v>
      </c>
      <c r="F886" s="1" t="str">
        <f>INDEX(Sheet1!A:D,MATCH(Count_table[[#This Row],[Make]],Sheet1!D:D,0),1)</f>
        <v>Cessna</v>
      </c>
      <c r="G886" s="1" t="str">
        <f ca="1">IF(OR(Count_table[[#This Row],[STC Number]]&lt;&gt;OFFSET(Count_table[[#This Row],[STC Number]],-1,0),Count_table[[#This Row],[Fixed Make]]&lt;&gt;OFFSET(Count_table[[#This Row],[Fixed Make]],-1,0)),Count_table[[#This Row],[Fixed Make]],"")</f>
        <v/>
      </c>
      <c r="H886" s="1" t="str">
        <f ca="1">IF(LEN(Count_table[[#This Row],[First]])=0,OFFSET(Count_table[[#This Row],[Range]],-1,0),"E"&amp;ROW(Count_table[[#This Row],[First]])&amp;":E"&amp;COUNTIFS(Count_table[[#All],[STC Number]],Count_table[[#This Row],[STC Number]],Count_table[[#All],[Fixed Make]],Count_table[[#This Row],[First]])+ROW(Count_table[[#This Row],[First]])-1)</f>
        <v>E803:E1041</v>
      </c>
      <c r="I886" s="1" t="str">
        <f ca="1">IF(LEN(Count_table[[#This Row],[First]])&lt;&gt;0,Count_table[[#This Row],[First]]&amp;": "&amp;_xlfn.TEXTJOIN(", ",TRUE,INDIRECT(Count_table[[#This Row],[Range]])),"")</f>
        <v/>
      </c>
      <c r="J8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7" spans="1:10" x14ac:dyDescent="0.25">
      <c r="A887" s="1" t="s">
        <v>130</v>
      </c>
      <c r="B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v>
      </c>
      <c r="C887" s="1" t="s">
        <v>644</v>
      </c>
      <c r="D887" s="1" t="str">
        <f>LEFT(Count_table[[#This Row],[Column1]],SEARCH("\",Count_table[[#This Row],[Column1]])-1)</f>
        <v>Cessna Aircraft Company</v>
      </c>
      <c r="E887" s="1" t="str">
        <f>RIGHT(Count_table[[#This Row],[Column1]],LEN(Count_table[[#This Row],[Column1]])-SEARCH("\",Count_table[[#This Row],[Column1]]))</f>
        <v>195</v>
      </c>
      <c r="F887" s="1" t="str">
        <f>INDEX(Sheet1!A:D,MATCH(Count_table[[#This Row],[Make]],Sheet1!D:D,0),1)</f>
        <v>Cessna</v>
      </c>
      <c r="G887" s="1" t="str">
        <f ca="1">IF(OR(Count_table[[#This Row],[STC Number]]&lt;&gt;OFFSET(Count_table[[#This Row],[STC Number]],-1,0),Count_table[[#This Row],[Fixed Make]]&lt;&gt;OFFSET(Count_table[[#This Row],[Fixed Make]],-1,0)),Count_table[[#This Row],[Fixed Make]],"")</f>
        <v/>
      </c>
      <c r="H887" s="1" t="str">
        <f ca="1">IF(LEN(Count_table[[#This Row],[First]])=0,OFFSET(Count_table[[#This Row],[Range]],-1,0),"E"&amp;ROW(Count_table[[#This Row],[First]])&amp;":E"&amp;COUNTIFS(Count_table[[#All],[STC Number]],Count_table[[#This Row],[STC Number]],Count_table[[#All],[Fixed Make]],Count_table[[#This Row],[First]])+ROW(Count_table[[#This Row],[First]])-1)</f>
        <v>E803:E1041</v>
      </c>
      <c r="I887" s="1" t="str">
        <f ca="1">IF(LEN(Count_table[[#This Row],[First]])&lt;&gt;0,Count_table[[#This Row],[First]]&amp;": "&amp;_xlfn.TEXTJOIN(", ",TRUE,INDIRECT(Count_table[[#This Row],[Range]])),"")</f>
        <v/>
      </c>
      <c r="J8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8" spans="1:10" x14ac:dyDescent="0.25">
      <c r="A888" s="1" t="s">
        <v>130</v>
      </c>
      <c r="B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Company\195A</v>
      </c>
      <c r="C888" s="1" t="s">
        <v>645</v>
      </c>
      <c r="D888" s="1" t="str">
        <f>LEFT(Count_table[[#This Row],[Column1]],SEARCH("\",Count_table[[#This Row],[Column1]])-1)</f>
        <v>Cessna Aircraft Company</v>
      </c>
      <c r="E888" s="1" t="str">
        <f>RIGHT(Count_table[[#This Row],[Column1]],LEN(Count_table[[#This Row],[Column1]])-SEARCH("\",Count_table[[#This Row],[Column1]]))</f>
        <v>195A</v>
      </c>
      <c r="F888" s="1" t="str">
        <f>INDEX(Sheet1!A:D,MATCH(Count_table[[#This Row],[Make]],Sheet1!D:D,0),1)</f>
        <v>Cessna</v>
      </c>
      <c r="G888" s="1" t="str">
        <f ca="1">IF(OR(Count_table[[#This Row],[STC Number]]&lt;&gt;OFFSET(Count_table[[#This Row],[STC Number]],-1,0),Count_table[[#This Row],[Fixed Make]]&lt;&gt;OFFSET(Count_table[[#This Row],[Fixed Make]],-1,0)),Count_table[[#This Row],[Fixed Make]],"")</f>
        <v/>
      </c>
      <c r="H888" s="1" t="str">
        <f ca="1">IF(LEN(Count_table[[#This Row],[First]])=0,OFFSET(Count_table[[#This Row],[Range]],-1,0),"E"&amp;ROW(Count_table[[#This Row],[First]])&amp;":E"&amp;COUNTIFS(Count_table[[#All],[STC Number]],Count_table[[#This Row],[STC Number]],Count_table[[#All],[Fixed Make]],Count_table[[#This Row],[First]])+ROW(Count_table[[#This Row],[First]])-1)</f>
        <v>E803:E1041</v>
      </c>
      <c r="I888" s="1" t="str">
        <f ca="1">IF(LEN(Count_table[[#This Row],[First]])&lt;&gt;0,Count_table[[#This Row],[First]]&amp;": "&amp;_xlfn.TEXTJOIN(", ",TRUE,INDIRECT(Count_table[[#This Row],[Range]])),"")</f>
        <v/>
      </c>
      <c r="J8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89" spans="1:10" x14ac:dyDescent="0.25">
      <c r="A889" s="1" t="s">
        <v>130</v>
      </c>
      <c r="B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Company\195B</v>
      </c>
      <c r="C889" s="1" t="s">
        <v>646</v>
      </c>
      <c r="D889" s="1" t="str">
        <f>LEFT(Count_table[[#This Row],[Column1]],SEARCH("\",Count_table[[#This Row],[Column1]])-1)</f>
        <v>Cessna Aircraft Company</v>
      </c>
      <c r="E889" s="1" t="str">
        <f>RIGHT(Count_table[[#This Row],[Column1]],LEN(Count_table[[#This Row],[Column1]])-SEARCH("\",Count_table[[#This Row],[Column1]]))</f>
        <v>195B</v>
      </c>
      <c r="F889" s="1" t="str">
        <f>INDEX(Sheet1!A:D,MATCH(Count_table[[#This Row],[Make]],Sheet1!D:D,0),1)</f>
        <v>Cessna</v>
      </c>
      <c r="G889" s="1" t="str">
        <f ca="1">IF(OR(Count_table[[#This Row],[STC Number]]&lt;&gt;OFFSET(Count_table[[#This Row],[STC Number]],-1,0),Count_table[[#This Row],[Fixed Make]]&lt;&gt;OFFSET(Count_table[[#This Row],[Fixed Make]],-1,0)),Count_table[[#This Row],[Fixed Make]],"")</f>
        <v/>
      </c>
      <c r="H889" s="1" t="str">
        <f ca="1">IF(LEN(Count_table[[#This Row],[First]])=0,OFFSET(Count_table[[#This Row],[Range]],-1,0),"E"&amp;ROW(Count_table[[#This Row],[First]])&amp;":E"&amp;COUNTIFS(Count_table[[#All],[STC Number]],Count_table[[#This Row],[STC Number]],Count_table[[#All],[Fixed Make]],Count_table[[#This Row],[First]])+ROW(Count_table[[#This Row],[First]])-1)</f>
        <v>E803:E1041</v>
      </c>
      <c r="I889" s="1" t="str">
        <f ca="1">IF(LEN(Count_table[[#This Row],[First]])&lt;&gt;0,Count_table[[#This Row],[First]]&amp;": "&amp;_xlfn.TEXTJOIN(", ",TRUE,INDIRECT(Count_table[[#This Row],[Range]])),"")</f>
        <v/>
      </c>
      <c r="J8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0" spans="1:10" x14ac:dyDescent="0.25">
      <c r="A890" s="1" t="s">
        <v>130</v>
      </c>
      <c r="B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Company\206</v>
      </c>
      <c r="C890" s="1" t="s">
        <v>647</v>
      </c>
      <c r="D890" s="1" t="str">
        <f>LEFT(Count_table[[#This Row],[Column1]],SEARCH("\",Count_table[[#This Row],[Column1]])-1)</f>
        <v>Cessna Aircraft Company</v>
      </c>
      <c r="E890" s="1" t="str">
        <f>RIGHT(Count_table[[#This Row],[Column1]],LEN(Count_table[[#This Row],[Column1]])-SEARCH("\",Count_table[[#This Row],[Column1]]))</f>
        <v>206</v>
      </c>
      <c r="F890" s="1" t="str">
        <f>INDEX(Sheet1!A:D,MATCH(Count_table[[#This Row],[Make]],Sheet1!D:D,0),1)</f>
        <v>Cessna</v>
      </c>
      <c r="G890" s="1" t="str">
        <f ca="1">IF(OR(Count_table[[#This Row],[STC Number]]&lt;&gt;OFFSET(Count_table[[#This Row],[STC Number]],-1,0),Count_table[[#This Row],[Fixed Make]]&lt;&gt;OFFSET(Count_table[[#This Row],[Fixed Make]],-1,0)),Count_table[[#This Row],[Fixed Make]],"")</f>
        <v/>
      </c>
      <c r="H890" s="1" t="str">
        <f ca="1">IF(LEN(Count_table[[#This Row],[First]])=0,OFFSET(Count_table[[#This Row],[Range]],-1,0),"E"&amp;ROW(Count_table[[#This Row],[First]])&amp;":E"&amp;COUNTIFS(Count_table[[#All],[STC Number]],Count_table[[#This Row],[STC Number]],Count_table[[#All],[Fixed Make]],Count_table[[#This Row],[First]])+ROW(Count_table[[#This Row],[First]])-1)</f>
        <v>E803:E1041</v>
      </c>
      <c r="I890" s="1" t="str">
        <f ca="1">IF(LEN(Count_table[[#This Row],[First]])&lt;&gt;0,Count_table[[#This Row],[First]]&amp;": "&amp;_xlfn.TEXTJOIN(", ",TRUE,INDIRECT(Count_table[[#This Row],[Range]])),"")</f>
        <v/>
      </c>
      <c r="J8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1" spans="1:10" x14ac:dyDescent="0.25">
      <c r="A891" s="1" t="s">
        <v>130</v>
      </c>
      <c r="B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v>
      </c>
      <c r="C891" s="1" t="s">
        <v>649</v>
      </c>
      <c r="D891" s="1" t="str">
        <f>LEFT(Count_table[[#This Row],[Column1]],SEARCH("\",Count_table[[#This Row],[Column1]])-1)</f>
        <v>Cessna Aircraft Company</v>
      </c>
      <c r="E891" s="1" t="str">
        <f>RIGHT(Count_table[[#This Row],[Column1]],LEN(Count_table[[#This Row],[Column1]])-SEARCH("\",Count_table[[#This Row],[Column1]]))</f>
        <v>207</v>
      </c>
      <c r="F891" s="1" t="str">
        <f>INDEX(Sheet1!A:D,MATCH(Count_table[[#This Row],[Make]],Sheet1!D:D,0),1)</f>
        <v>Cessna</v>
      </c>
      <c r="G891" s="1" t="str">
        <f ca="1">IF(OR(Count_table[[#This Row],[STC Number]]&lt;&gt;OFFSET(Count_table[[#This Row],[STC Number]],-1,0),Count_table[[#This Row],[Fixed Make]]&lt;&gt;OFFSET(Count_table[[#This Row],[Fixed Make]],-1,0)),Count_table[[#This Row],[Fixed Make]],"")</f>
        <v/>
      </c>
      <c r="H891" s="1" t="str">
        <f ca="1">IF(LEN(Count_table[[#This Row],[First]])=0,OFFSET(Count_table[[#This Row],[Range]],-1,0),"E"&amp;ROW(Count_table[[#This Row],[First]])&amp;":E"&amp;COUNTIFS(Count_table[[#All],[STC Number]],Count_table[[#This Row],[STC Number]],Count_table[[#All],[Fixed Make]],Count_table[[#This Row],[First]])+ROW(Count_table[[#This Row],[First]])-1)</f>
        <v>E803:E1041</v>
      </c>
      <c r="I891" s="1" t="str">
        <f ca="1">IF(LEN(Count_table[[#This Row],[First]])&lt;&gt;0,Count_table[[#This Row],[First]]&amp;": "&amp;_xlfn.TEXTJOIN(", ",TRUE,INDIRECT(Count_table[[#This Row],[Range]])),"")</f>
        <v/>
      </c>
      <c r="J8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2" spans="1:10" x14ac:dyDescent="0.25">
      <c r="A892" s="1" t="s">
        <v>130</v>
      </c>
      <c r="B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Company\207A</v>
      </c>
      <c r="C892" s="1" t="s">
        <v>650</v>
      </c>
      <c r="D892" s="1" t="str">
        <f>LEFT(Count_table[[#This Row],[Column1]],SEARCH("\",Count_table[[#This Row],[Column1]])-1)</f>
        <v>Cessna Aircraft Company</v>
      </c>
      <c r="E892" s="1" t="str">
        <f>RIGHT(Count_table[[#This Row],[Column1]],LEN(Count_table[[#This Row],[Column1]])-SEARCH("\",Count_table[[#This Row],[Column1]]))</f>
        <v>207A</v>
      </c>
      <c r="F892" s="1" t="str">
        <f>INDEX(Sheet1!A:D,MATCH(Count_table[[#This Row],[Make]],Sheet1!D:D,0),1)</f>
        <v>Cessna</v>
      </c>
      <c r="G892" s="1" t="str">
        <f ca="1">IF(OR(Count_table[[#This Row],[STC Number]]&lt;&gt;OFFSET(Count_table[[#This Row],[STC Number]],-1,0),Count_table[[#This Row],[Fixed Make]]&lt;&gt;OFFSET(Count_table[[#This Row],[Fixed Make]],-1,0)),Count_table[[#This Row],[Fixed Make]],"")</f>
        <v/>
      </c>
      <c r="H892" s="1" t="str">
        <f ca="1">IF(LEN(Count_table[[#This Row],[First]])=0,OFFSET(Count_table[[#This Row],[Range]],-1,0),"E"&amp;ROW(Count_table[[#This Row],[First]])&amp;":E"&amp;COUNTIFS(Count_table[[#All],[STC Number]],Count_table[[#This Row],[STC Number]],Count_table[[#All],[Fixed Make]],Count_table[[#This Row],[First]])+ROW(Count_table[[#This Row],[First]])-1)</f>
        <v>E803:E1041</v>
      </c>
      <c r="I892" s="1" t="str">
        <f ca="1">IF(LEN(Count_table[[#This Row],[First]])&lt;&gt;0,Count_table[[#This Row],[First]]&amp;": "&amp;_xlfn.TEXTJOIN(", ",TRUE,INDIRECT(Count_table[[#This Row],[Range]])),"")</f>
        <v/>
      </c>
      <c r="J8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3" spans="1:10" x14ac:dyDescent="0.25">
      <c r="A893" s="1" t="s">
        <v>130</v>
      </c>
      <c r="B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Company\210-5 (205)</v>
      </c>
      <c r="C893" s="1" t="s">
        <v>1066</v>
      </c>
      <c r="D893" s="1" t="str">
        <f>LEFT(Count_table[[#This Row],[Column1]],SEARCH("\",Count_table[[#This Row],[Column1]])-1)</f>
        <v>Cessna Aircraft Company</v>
      </c>
      <c r="E893" s="1" t="str">
        <f>RIGHT(Count_table[[#This Row],[Column1]],LEN(Count_table[[#This Row],[Column1]])-SEARCH("\",Count_table[[#This Row],[Column1]]))</f>
        <v>210-5 (205)</v>
      </c>
      <c r="F893" s="1" t="str">
        <f>INDEX(Sheet1!A:D,MATCH(Count_table[[#This Row],[Make]],Sheet1!D:D,0),1)</f>
        <v>Cessna</v>
      </c>
      <c r="G893" s="1" t="str">
        <f ca="1">IF(OR(Count_table[[#This Row],[STC Number]]&lt;&gt;OFFSET(Count_table[[#This Row],[STC Number]],-1,0),Count_table[[#This Row],[Fixed Make]]&lt;&gt;OFFSET(Count_table[[#This Row],[Fixed Make]],-1,0)),Count_table[[#This Row],[Fixed Make]],"")</f>
        <v/>
      </c>
      <c r="H893" s="1" t="str">
        <f ca="1">IF(LEN(Count_table[[#This Row],[First]])=0,OFFSET(Count_table[[#This Row],[Range]],-1,0),"E"&amp;ROW(Count_table[[#This Row],[First]])&amp;":E"&amp;COUNTIFS(Count_table[[#All],[STC Number]],Count_table[[#This Row],[STC Number]],Count_table[[#All],[Fixed Make]],Count_table[[#This Row],[First]])+ROW(Count_table[[#This Row],[First]])-1)</f>
        <v>E803:E1041</v>
      </c>
      <c r="I893" s="1" t="str">
        <f ca="1">IF(LEN(Count_table[[#This Row],[First]])&lt;&gt;0,Count_table[[#This Row],[First]]&amp;": "&amp;_xlfn.TEXTJOIN(", ",TRUE,INDIRECT(Count_table[[#This Row],[Range]])),"")</f>
        <v/>
      </c>
      <c r="J8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4" spans="1:10" x14ac:dyDescent="0.25">
      <c r="A894" s="1" t="s">
        <v>130</v>
      </c>
      <c r="B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Company\210-5A (205A)</v>
      </c>
      <c r="C894" s="1" t="s">
        <v>1067</v>
      </c>
      <c r="D894" s="1" t="str">
        <f>LEFT(Count_table[[#This Row],[Column1]],SEARCH("\",Count_table[[#This Row],[Column1]])-1)</f>
        <v>Cessna Aircraft Company</v>
      </c>
      <c r="E894" s="1" t="str">
        <f>RIGHT(Count_table[[#This Row],[Column1]],LEN(Count_table[[#This Row],[Column1]])-SEARCH("\",Count_table[[#This Row],[Column1]]))</f>
        <v>210-5A (205A)</v>
      </c>
      <c r="F894" s="1" t="str">
        <f>INDEX(Sheet1!A:D,MATCH(Count_table[[#This Row],[Make]],Sheet1!D:D,0),1)</f>
        <v>Cessna</v>
      </c>
      <c r="G894" s="1" t="str">
        <f ca="1">IF(OR(Count_table[[#This Row],[STC Number]]&lt;&gt;OFFSET(Count_table[[#This Row],[STC Number]],-1,0),Count_table[[#This Row],[Fixed Make]]&lt;&gt;OFFSET(Count_table[[#This Row],[Fixed Make]],-1,0)),Count_table[[#This Row],[Fixed Make]],"")</f>
        <v/>
      </c>
      <c r="H894" s="1" t="str">
        <f ca="1">IF(LEN(Count_table[[#This Row],[First]])=0,OFFSET(Count_table[[#This Row],[Range]],-1,0),"E"&amp;ROW(Count_table[[#This Row],[First]])&amp;":E"&amp;COUNTIFS(Count_table[[#All],[STC Number]],Count_table[[#This Row],[STC Number]],Count_table[[#All],[Fixed Make]],Count_table[[#This Row],[First]])+ROW(Count_table[[#This Row],[First]])-1)</f>
        <v>E803:E1041</v>
      </c>
      <c r="I894" s="1" t="str">
        <f ca="1">IF(LEN(Count_table[[#This Row],[First]])&lt;&gt;0,Count_table[[#This Row],[First]]&amp;": "&amp;_xlfn.TEXTJOIN(", ",TRUE,INDIRECT(Count_table[[#This Row],[Range]])),"")</f>
        <v/>
      </c>
      <c r="J8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5" spans="1:10" x14ac:dyDescent="0.25">
      <c r="A895" s="1" t="s">
        <v>130</v>
      </c>
      <c r="B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v>
      </c>
      <c r="C895" s="1" t="s">
        <v>651</v>
      </c>
      <c r="D895" s="1" t="str">
        <f>LEFT(Count_table[[#This Row],[Column1]],SEARCH("\",Count_table[[#This Row],[Column1]])-1)</f>
        <v>Cessna Aircraft Company</v>
      </c>
      <c r="E895" s="1" t="str">
        <f>RIGHT(Count_table[[#This Row],[Column1]],LEN(Count_table[[#This Row],[Column1]])-SEARCH("\",Count_table[[#This Row],[Column1]]))</f>
        <v>210</v>
      </c>
      <c r="F895" s="1" t="str">
        <f>INDEX(Sheet1!A:D,MATCH(Count_table[[#This Row],[Make]],Sheet1!D:D,0),1)</f>
        <v>Cessna</v>
      </c>
      <c r="G895" s="1" t="str">
        <f ca="1">IF(OR(Count_table[[#This Row],[STC Number]]&lt;&gt;OFFSET(Count_table[[#This Row],[STC Number]],-1,0),Count_table[[#This Row],[Fixed Make]]&lt;&gt;OFFSET(Count_table[[#This Row],[Fixed Make]],-1,0)),Count_table[[#This Row],[Fixed Make]],"")</f>
        <v/>
      </c>
      <c r="H895" s="1" t="str">
        <f ca="1">IF(LEN(Count_table[[#This Row],[First]])=0,OFFSET(Count_table[[#This Row],[Range]],-1,0),"E"&amp;ROW(Count_table[[#This Row],[First]])&amp;":E"&amp;COUNTIFS(Count_table[[#All],[STC Number]],Count_table[[#This Row],[STC Number]],Count_table[[#All],[Fixed Make]],Count_table[[#This Row],[First]])+ROW(Count_table[[#This Row],[First]])-1)</f>
        <v>E803:E1041</v>
      </c>
      <c r="I895" s="1" t="str">
        <f ca="1">IF(LEN(Count_table[[#This Row],[First]])&lt;&gt;0,Count_table[[#This Row],[First]]&amp;": "&amp;_xlfn.TEXTJOIN(", ",TRUE,INDIRECT(Count_table[[#This Row],[Range]])),"")</f>
        <v/>
      </c>
      <c r="J8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6" spans="1:10" x14ac:dyDescent="0.25">
      <c r="A896" s="1" t="s">
        <v>130</v>
      </c>
      <c r="B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Company\210A</v>
      </c>
      <c r="C896" s="1" t="s">
        <v>652</v>
      </c>
      <c r="D896" s="1" t="str">
        <f>LEFT(Count_table[[#This Row],[Column1]],SEARCH("\",Count_table[[#This Row],[Column1]])-1)</f>
        <v>Cessna Aircraft Company</v>
      </c>
      <c r="E896" s="1" t="str">
        <f>RIGHT(Count_table[[#This Row],[Column1]],LEN(Count_table[[#This Row],[Column1]])-SEARCH("\",Count_table[[#This Row],[Column1]]))</f>
        <v>210A</v>
      </c>
      <c r="F896" s="1" t="str">
        <f>INDEX(Sheet1!A:D,MATCH(Count_table[[#This Row],[Make]],Sheet1!D:D,0),1)</f>
        <v>Cessna</v>
      </c>
      <c r="G896" s="1" t="str">
        <f ca="1">IF(OR(Count_table[[#This Row],[STC Number]]&lt;&gt;OFFSET(Count_table[[#This Row],[STC Number]],-1,0),Count_table[[#This Row],[Fixed Make]]&lt;&gt;OFFSET(Count_table[[#This Row],[Fixed Make]],-1,0)),Count_table[[#This Row],[Fixed Make]],"")</f>
        <v/>
      </c>
      <c r="H896" s="1" t="str">
        <f ca="1">IF(LEN(Count_table[[#This Row],[First]])=0,OFFSET(Count_table[[#This Row],[Range]],-1,0),"E"&amp;ROW(Count_table[[#This Row],[First]])&amp;":E"&amp;COUNTIFS(Count_table[[#All],[STC Number]],Count_table[[#This Row],[STC Number]],Count_table[[#All],[Fixed Make]],Count_table[[#This Row],[First]])+ROW(Count_table[[#This Row],[First]])-1)</f>
        <v>E803:E1041</v>
      </c>
      <c r="I896" s="1" t="str">
        <f ca="1">IF(LEN(Count_table[[#This Row],[First]])&lt;&gt;0,Count_table[[#This Row],[First]]&amp;": "&amp;_xlfn.TEXTJOIN(", ",TRUE,INDIRECT(Count_table[[#This Row],[Range]])),"")</f>
        <v/>
      </c>
      <c r="J8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7" spans="1:10" x14ac:dyDescent="0.25">
      <c r="A897" s="1" t="s">
        <v>130</v>
      </c>
      <c r="B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Company\210B</v>
      </c>
      <c r="C897" s="1" t="s">
        <v>653</v>
      </c>
      <c r="D897" s="1" t="str">
        <f>LEFT(Count_table[[#This Row],[Column1]],SEARCH("\",Count_table[[#This Row],[Column1]])-1)</f>
        <v>Cessna Aircraft Company</v>
      </c>
      <c r="E897" s="1" t="str">
        <f>RIGHT(Count_table[[#This Row],[Column1]],LEN(Count_table[[#This Row],[Column1]])-SEARCH("\",Count_table[[#This Row],[Column1]]))</f>
        <v>210B</v>
      </c>
      <c r="F897" s="1" t="str">
        <f>INDEX(Sheet1!A:D,MATCH(Count_table[[#This Row],[Make]],Sheet1!D:D,0),1)</f>
        <v>Cessna</v>
      </c>
      <c r="G897" s="1" t="str">
        <f ca="1">IF(OR(Count_table[[#This Row],[STC Number]]&lt;&gt;OFFSET(Count_table[[#This Row],[STC Number]],-1,0),Count_table[[#This Row],[Fixed Make]]&lt;&gt;OFFSET(Count_table[[#This Row],[Fixed Make]],-1,0)),Count_table[[#This Row],[Fixed Make]],"")</f>
        <v/>
      </c>
      <c r="H897" s="1" t="str">
        <f ca="1">IF(LEN(Count_table[[#This Row],[First]])=0,OFFSET(Count_table[[#This Row],[Range]],-1,0),"E"&amp;ROW(Count_table[[#This Row],[First]])&amp;":E"&amp;COUNTIFS(Count_table[[#All],[STC Number]],Count_table[[#This Row],[STC Number]],Count_table[[#All],[Fixed Make]],Count_table[[#This Row],[First]])+ROW(Count_table[[#This Row],[First]])-1)</f>
        <v>E803:E1041</v>
      </c>
      <c r="I897" s="1" t="str">
        <f ca="1">IF(LEN(Count_table[[#This Row],[First]])&lt;&gt;0,Count_table[[#This Row],[First]]&amp;": "&amp;_xlfn.TEXTJOIN(", ",TRUE,INDIRECT(Count_table[[#This Row],[Range]])),"")</f>
        <v/>
      </c>
      <c r="J8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8" spans="1:10" x14ac:dyDescent="0.25">
      <c r="A898" s="1" t="s">
        <v>130</v>
      </c>
      <c r="B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Company\210C</v>
      </c>
      <c r="C898" s="1" t="s">
        <v>654</v>
      </c>
      <c r="D898" s="1" t="str">
        <f>LEFT(Count_table[[#This Row],[Column1]],SEARCH("\",Count_table[[#This Row],[Column1]])-1)</f>
        <v>Cessna Aircraft Company</v>
      </c>
      <c r="E898" s="1" t="str">
        <f>RIGHT(Count_table[[#This Row],[Column1]],LEN(Count_table[[#This Row],[Column1]])-SEARCH("\",Count_table[[#This Row],[Column1]]))</f>
        <v>210C</v>
      </c>
      <c r="F898" s="1" t="str">
        <f>INDEX(Sheet1!A:D,MATCH(Count_table[[#This Row],[Make]],Sheet1!D:D,0),1)</f>
        <v>Cessna</v>
      </c>
      <c r="G898" s="1" t="str">
        <f ca="1">IF(OR(Count_table[[#This Row],[STC Number]]&lt;&gt;OFFSET(Count_table[[#This Row],[STC Number]],-1,0),Count_table[[#This Row],[Fixed Make]]&lt;&gt;OFFSET(Count_table[[#This Row],[Fixed Make]],-1,0)),Count_table[[#This Row],[Fixed Make]],"")</f>
        <v/>
      </c>
      <c r="H898" s="1" t="str">
        <f ca="1">IF(LEN(Count_table[[#This Row],[First]])=0,OFFSET(Count_table[[#This Row],[Range]],-1,0),"E"&amp;ROW(Count_table[[#This Row],[First]])&amp;":E"&amp;COUNTIFS(Count_table[[#All],[STC Number]],Count_table[[#This Row],[STC Number]],Count_table[[#All],[Fixed Make]],Count_table[[#This Row],[First]])+ROW(Count_table[[#This Row],[First]])-1)</f>
        <v>E803:E1041</v>
      </c>
      <c r="I898" s="1" t="str">
        <f ca="1">IF(LEN(Count_table[[#This Row],[First]])&lt;&gt;0,Count_table[[#This Row],[First]]&amp;": "&amp;_xlfn.TEXTJOIN(", ",TRUE,INDIRECT(Count_table[[#This Row],[Range]])),"")</f>
        <v/>
      </c>
      <c r="J8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899" spans="1:10" x14ac:dyDescent="0.25">
      <c r="A899" s="1" t="s">
        <v>130</v>
      </c>
      <c r="B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Company\210D</v>
      </c>
      <c r="C899" s="1" t="s">
        <v>655</v>
      </c>
      <c r="D899" s="1" t="str">
        <f>LEFT(Count_table[[#This Row],[Column1]],SEARCH("\",Count_table[[#This Row],[Column1]])-1)</f>
        <v>Cessna Aircraft Company</v>
      </c>
      <c r="E899" s="1" t="str">
        <f>RIGHT(Count_table[[#This Row],[Column1]],LEN(Count_table[[#This Row],[Column1]])-SEARCH("\",Count_table[[#This Row],[Column1]]))</f>
        <v>210D</v>
      </c>
      <c r="F899" s="1" t="str">
        <f>INDEX(Sheet1!A:D,MATCH(Count_table[[#This Row],[Make]],Sheet1!D:D,0),1)</f>
        <v>Cessna</v>
      </c>
      <c r="G899" s="1" t="str">
        <f ca="1">IF(OR(Count_table[[#This Row],[STC Number]]&lt;&gt;OFFSET(Count_table[[#This Row],[STC Number]],-1,0),Count_table[[#This Row],[Fixed Make]]&lt;&gt;OFFSET(Count_table[[#This Row],[Fixed Make]],-1,0)),Count_table[[#This Row],[Fixed Make]],"")</f>
        <v/>
      </c>
      <c r="H899" s="1" t="str">
        <f ca="1">IF(LEN(Count_table[[#This Row],[First]])=0,OFFSET(Count_table[[#This Row],[Range]],-1,0),"E"&amp;ROW(Count_table[[#This Row],[First]])&amp;":E"&amp;COUNTIFS(Count_table[[#All],[STC Number]],Count_table[[#This Row],[STC Number]],Count_table[[#All],[Fixed Make]],Count_table[[#This Row],[First]])+ROW(Count_table[[#This Row],[First]])-1)</f>
        <v>E803:E1041</v>
      </c>
      <c r="I899" s="1" t="str">
        <f ca="1">IF(LEN(Count_table[[#This Row],[First]])&lt;&gt;0,Count_table[[#This Row],[First]]&amp;": "&amp;_xlfn.TEXTJOIN(", ",TRUE,INDIRECT(Count_table[[#This Row],[Range]])),"")</f>
        <v/>
      </c>
      <c r="J8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0" spans="1:10" x14ac:dyDescent="0.25">
      <c r="A900" s="1" t="s">
        <v>130</v>
      </c>
      <c r="B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Company\210E</v>
      </c>
      <c r="C900" s="1" t="s">
        <v>656</v>
      </c>
      <c r="D900" s="1" t="str">
        <f>LEFT(Count_table[[#This Row],[Column1]],SEARCH("\",Count_table[[#This Row],[Column1]])-1)</f>
        <v>Cessna Aircraft Company</v>
      </c>
      <c r="E900" s="1" t="str">
        <f>RIGHT(Count_table[[#This Row],[Column1]],LEN(Count_table[[#This Row],[Column1]])-SEARCH("\",Count_table[[#This Row],[Column1]]))</f>
        <v>210E</v>
      </c>
      <c r="F900" s="1" t="str">
        <f>INDEX(Sheet1!A:D,MATCH(Count_table[[#This Row],[Make]],Sheet1!D:D,0),1)</f>
        <v>Cessna</v>
      </c>
      <c r="G900" s="1" t="str">
        <f ca="1">IF(OR(Count_table[[#This Row],[STC Number]]&lt;&gt;OFFSET(Count_table[[#This Row],[STC Number]],-1,0),Count_table[[#This Row],[Fixed Make]]&lt;&gt;OFFSET(Count_table[[#This Row],[Fixed Make]],-1,0)),Count_table[[#This Row],[Fixed Make]],"")</f>
        <v/>
      </c>
      <c r="H900" s="1" t="str">
        <f ca="1">IF(LEN(Count_table[[#This Row],[First]])=0,OFFSET(Count_table[[#This Row],[Range]],-1,0),"E"&amp;ROW(Count_table[[#This Row],[First]])&amp;":E"&amp;COUNTIFS(Count_table[[#All],[STC Number]],Count_table[[#This Row],[STC Number]],Count_table[[#All],[Fixed Make]],Count_table[[#This Row],[First]])+ROW(Count_table[[#This Row],[First]])-1)</f>
        <v>E803:E1041</v>
      </c>
      <c r="I900" s="1" t="str">
        <f ca="1">IF(LEN(Count_table[[#This Row],[First]])&lt;&gt;0,Count_table[[#This Row],[First]]&amp;": "&amp;_xlfn.TEXTJOIN(", ",TRUE,INDIRECT(Count_table[[#This Row],[Range]])),"")</f>
        <v/>
      </c>
      <c r="J9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1" spans="1:10" x14ac:dyDescent="0.25">
      <c r="A901" s="1" t="s">
        <v>130</v>
      </c>
      <c r="B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Company\210F</v>
      </c>
      <c r="C901" s="1" t="s">
        <v>657</v>
      </c>
      <c r="D901" s="1" t="str">
        <f>LEFT(Count_table[[#This Row],[Column1]],SEARCH("\",Count_table[[#This Row],[Column1]])-1)</f>
        <v>Cessna Aircraft Company</v>
      </c>
      <c r="E901" s="1" t="str">
        <f>RIGHT(Count_table[[#This Row],[Column1]],LEN(Count_table[[#This Row],[Column1]])-SEARCH("\",Count_table[[#This Row],[Column1]]))</f>
        <v>210F</v>
      </c>
      <c r="F901" s="1" t="str">
        <f>INDEX(Sheet1!A:D,MATCH(Count_table[[#This Row],[Make]],Sheet1!D:D,0),1)</f>
        <v>Cessna</v>
      </c>
      <c r="G901" s="1" t="str">
        <f ca="1">IF(OR(Count_table[[#This Row],[STC Number]]&lt;&gt;OFFSET(Count_table[[#This Row],[STC Number]],-1,0),Count_table[[#This Row],[Fixed Make]]&lt;&gt;OFFSET(Count_table[[#This Row],[Fixed Make]],-1,0)),Count_table[[#This Row],[Fixed Make]],"")</f>
        <v/>
      </c>
      <c r="H901" s="1" t="str">
        <f ca="1">IF(LEN(Count_table[[#This Row],[First]])=0,OFFSET(Count_table[[#This Row],[Range]],-1,0),"E"&amp;ROW(Count_table[[#This Row],[First]])&amp;":E"&amp;COUNTIFS(Count_table[[#All],[STC Number]],Count_table[[#This Row],[STC Number]],Count_table[[#All],[Fixed Make]],Count_table[[#This Row],[First]])+ROW(Count_table[[#This Row],[First]])-1)</f>
        <v>E803:E1041</v>
      </c>
      <c r="I901" s="1" t="str">
        <f ca="1">IF(LEN(Count_table[[#This Row],[First]])&lt;&gt;0,Count_table[[#This Row],[First]]&amp;": "&amp;_xlfn.TEXTJOIN(", ",TRUE,INDIRECT(Count_table[[#This Row],[Range]])),"")</f>
        <v/>
      </c>
      <c r="J9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2" spans="1:10" x14ac:dyDescent="0.25">
      <c r="A902" s="1" t="s">
        <v>130</v>
      </c>
      <c r="B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Company\210G</v>
      </c>
      <c r="C902" s="1" t="s">
        <v>658</v>
      </c>
      <c r="D902" s="1" t="str">
        <f>LEFT(Count_table[[#This Row],[Column1]],SEARCH("\",Count_table[[#This Row],[Column1]])-1)</f>
        <v>Cessna Aircraft Company</v>
      </c>
      <c r="E902" s="1" t="str">
        <f>RIGHT(Count_table[[#This Row],[Column1]],LEN(Count_table[[#This Row],[Column1]])-SEARCH("\",Count_table[[#This Row],[Column1]]))</f>
        <v>210G</v>
      </c>
      <c r="F902" s="1" t="str">
        <f>INDEX(Sheet1!A:D,MATCH(Count_table[[#This Row],[Make]],Sheet1!D:D,0),1)</f>
        <v>Cessna</v>
      </c>
      <c r="G902" s="1" t="str">
        <f ca="1">IF(OR(Count_table[[#This Row],[STC Number]]&lt;&gt;OFFSET(Count_table[[#This Row],[STC Number]],-1,0),Count_table[[#This Row],[Fixed Make]]&lt;&gt;OFFSET(Count_table[[#This Row],[Fixed Make]],-1,0)),Count_table[[#This Row],[Fixed Make]],"")</f>
        <v/>
      </c>
      <c r="H902" s="1" t="str">
        <f ca="1">IF(LEN(Count_table[[#This Row],[First]])=0,OFFSET(Count_table[[#This Row],[Range]],-1,0),"E"&amp;ROW(Count_table[[#This Row],[First]])&amp;":E"&amp;COUNTIFS(Count_table[[#All],[STC Number]],Count_table[[#This Row],[STC Number]],Count_table[[#All],[Fixed Make]],Count_table[[#This Row],[First]])+ROW(Count_table[[#This Row],[First]])-1)</f>
        <v>E803:E1041</v>
      </c>
      <c r="I902" s="1" t="str">
        <f ca="1">IF(LEN(Count_table[[#This Row],[First]])&lt;&gt;0,Count_table[[#This Row],[First]]&amp;": "&amp;_xlfn.TEXTJOIN(", ",TRUE,INDIRECT(Count_table[[#This Row],[Range]])),"")</f>
        <v/>
      </c>
      <c r="J9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3" spans="1:10" x14ac:dyDescent="0.25">
      <c r="A903" s="1" t="s">
        <v>130</v>
      </c>
      <c r="B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Company\210H</v>
      </c>
      <c r="C903" s="1" t="s">
        <v>659</v>
      </c>
      <c r="D903" s="1" t="str">
        <f>LEFT(Count_table[[#This Row],[Column1]],SEARCH("\",Count_table[[#This Row],[Column1]])-1)</f>
        <v>Cessna Aircraft Company</v>
      </c>
      <c r="E903" s="1" t="str">
        <f>RIGHT(Count_table[[#This Row],[Column1]],LEN(Count_table[[#This Row],[Column1]])-SEARCH("\",Count_table[[#This Row],[Column1]]))</f>
        <v>210H</v>
      </c>
      <c r="F903" s="1" t="str">
        <f>INDEX(Sheet1!A:D,MATCH(Count_table[[#This Row],[Make]],Sheet1!D:D,0),1)</f>
        <v>Cessna</v>
      </c>
      <c r="G903" s="1" t="str">
        <f ca="1">IF(OR(Count_table[[#This Row],[STC Number]]&lt;&gt;OFFSET(Count_table[[#This Row],[STC Number]],-1,0),Count_table[[#This Row],[Fixed Make]]&lt;&gt;OFFSET(Count_table[[#This Row],[Fixed Make]],-1,0)),Count_table[[#This Row],[Fixed Make]],"")</f>
        <v/>
      </c>
      <c r="H903" s="1" t="str">
        <f ca="1">IF(LEN(Count_table[[#This Row],[First]])=0,OFFSET(Count_table[[#This Row],[Range]],-1,0),"E"&amp;ROW(Count_table[[#This Row],[First]])&amp;":E"&amp;COUNTIFS(Count_table[[#All],[STC Number]],Count_table[[#This Row],[STC Number]],Count_table[[#All],[Fixed Make]],Count_table[[#This Row],[First]])+ROW(Count_table[[#This Row],[First]])-1)</f>
        <v>E803:E1041</v>
      </c>
      <c r="I903" s="1" t="str">
        <f ca="1">IF(LEN(Count_table[[#This Row],[First]])&lt;&gt;0,Count_table[[#This Row],[First]]&amp;": "&amp;_xlfn.TEXTJOIN(", ",TRUE,INDIRECT(Count_table[[#This Row],[Range]])),"")</f>
        <v/>
      </c>
      <c r="J9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4" spans="1:10" x14ac:dyDescent="0.25">
      <c r="A904" s="1" t="s">
        <v>130</v>
      </c>
      <c r="B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Company\210J</v>
      </c>
      <c r="C904" s="1" t="s">
        <v>660</v>
      </c>
      <c r="D904" s="1" t="str">
        <f>LEFT(Count_table[[#This Row],[Column1]],SEARCH("\",Count_table[[#This Row],[Column1]])-1)</f>
        <v>Cessna Aircraft Company</v>
      </c>
      <c r="E904" s="1" t="str">
        <f>RIGHT(Count_table[[#This Row],[Column1]],LEN(Count_table[[#This Row],[Column1]])-SEARCH("\",Count_table[[#This Row],[Column1]]))</f>
        <v>210J</v>
      </c>
      <c r="F904" s="1" t="str">
        <f>INDEX(Sheet1!A:D,MATCH(Count_table[[#This Row],[Make]],Sheet1!D:D,0),1)</f>
        <v>Cessna</v>
      </c>
      <c r="G904" s="1" t="str">
        <f ca="1">IF(OR(Count_table[[#This Row],[STC Number]]&lt;&gt;OFFSET(Count_table[[#This Row],[STC Number]],-1,0),Count_table[[#This Row],[Fixed Make]]&lt;&gt;OFFSET(Count_table[[#This Row],[Fixed Make]],-1,0)),Count_table[[#This Row],[Fixed Make]],"")</f>
        <v/>
      </c>
      <c r="H904" s="1" t="str">
        <f ca="1">IF(LEN(Count_table[[#This Row],[First]])=0,OFFSET(Count_table[[#This Row],[Range]],-1,0),"E"&amp;ROW(Count_table[[#This Row],[First]])&amp;":E"&amp;COUNTIFS(Count_table[[#All],[STC Number]],Count_table[[#This Row],[STC Number]],Count_table[[#All],[Fixed Make]],Count_table[[#This Row],[First]])+ROW(Count_table[[#This Row],[First]])-1)</f>
        <v>E803:E1041</v>
      </c>
      <c r="I904" s="1" t="str">
        <f ca="1">IF(LEN(Count_table[[#This Row],[First]])&lt;&gt;0,Count_table[[#This Row],[First]]&amp;": "&amp;_xlfn.TEXTJOIN(", ",TRUE,INDIRECT(Count_table[[#This Row],[Range]])),"")</f>
        <v/>
      </c>
      <c r="J9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5" spans="1:10" x14ac:dyDescent="0.25">
      <c r="A905" s="1" t="s">
        <v>130</v>
      </c>
      <c r="B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Company\210K</v>
      </c>
      <c r="C905" s="1" t="s">
        <v>661</v>
      </c>
      <c r="D905" s="1" t="str">
        <f>LEFT(Count_table[[#This Row],[Column1]],SEARCH("\",Count_table[[#This Row],[Column1]])-1)</f>
        <v>Cessna Aircraft Company</v>
      </c>
      <c r="E905" s="1" t="str">
        <f>RIGHT(Count_table[[#This Row],[Column1]],LEN(Count_table[[#This Row],[Column1]])-SEARCH("\",Count_table[[#This Row],[Column1]]))</f>
        <v>210K</v>
      </c>
      <c r="F905" s="1" t="str">
        <f>INDEX(Sheet1!A:D,MATCH(Count_table[[#This Row],[Make]],Sheet1!D:D,0),1)</f>
        <v>Cessna</v>
      </c>
      <c r="G905" s="1" t="str">
        <f ca="1">IF(OR(Count_table[[#This Row],[STC Number]]&lt;&gt;OFFSET(Count_table[[#This Row],[STC Number]],-1,0),Count_table[[#This Row],[Fixed Make]]&lt;&gt;OFFSET(Count_table[[#This Row],[Fixed Make]],-1,0)),Count_table[[#This Row],[Fixed Make]],"")</f>
        <v/>
      </c>
      <c r="H905" s="1" t="str">
        <f ca="1">IF(LEN(Count_table[[#This Row],[First]])=0,OFFSET(Count_table[[#This Row],[Range]],-1,0),"E"&amp;ROW(Count_table[[#This Row],[First]])&amp;":E"&amp;COUNTIFS(Count_table[[#All],[STC Number]],Count_table[[#This Row],[STC Number]],Count_table[[#All],[Fixed Make]],Count_table[[#This Row],[First]])+ROW(Count_table[[#This Row],[First]])-1)</f>
        <v>E803:E1041</v>
      </c>
      <c r="I905" s="1" t="str">
        <f ca="1">IF(LEN(Count_table[[#This Row],[First]])&lt;&gt;0,Count_table[[#This Row],[First]]&amp;": "&amp;_xlfn.TEXTJOIN(", ",TRUE,INDIRECT(Count_table[[#This Row],[Range]])),"")</f>
        <v/>
      </c>
      <c r="J9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6" spans="1:10" x14ac:dyDescent="0.25">
      <c r="A906" s="1" t="s">
        <v>130</v>
      </c>
      <c r="B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Company\210L</v>
      </c>
      <c r="C906" s="1" t="s">
        <v>662</v>
      </c>
      <c r="D906" s="1" t="str">
        <f>LEFT(Count_table[[#This Row],[Column1]],SEARCH("\",Count_table[[#This Row],[Column1]])-1)</f>
        <v>Cessna Aircraft Company</v>
      </c>
      <c r="E906" s="1" t="str">
        <f>RIGHT(Count_table[[#This Row],[Column1]],LEN(Count_table[[#This Row],[Column1]])-SEARCH("\",Count_table[[#This Row],[Column1]]))</f>
        <v>210L</v>
      </c>
      <c r="F906" s="1" t="str">
        <f>INDEX(Sheet1!A:D,MATCH(Count_table[[#This Row],[Make]],Sheet1!D:D,0),1)</f>
        <v>Cessna</v>
      </c>
      <c r="G906" s="1" t="str">
        <f ca="1">IF(OR(Count_table[[#This Row],[STC Number]]&lt;&gt;OFFSET(Count_table[[#This Row],[STC Number]],-1,0),Count_table[[#This Row],[Fixed Make]]&lt;&gt;OFFSET(Count_table[[#This Row],[Fixed Make]],-1,0)),Count_table[[#This Row],[Fixed Make]],"")</f>
        <v/>
      </c>
      <c r="H906" s="1" t="str">
        <f ca="1">IF(LEN(Count_table[[#This Row],[First]])=0,OFFSET(Count_table[[#This Row],[Range]],-1,0),"E"&amp;ROW(Count_table[[#This Row],[First]])&amp;":E"&amp;COUNTIFS(Count_table[[#All],[STC Number]],Count_table[[#This Row],[STC Number]],Count_table[[#All],[Fixed Make]],Count_table[[#This Row],[First]])+ROW(Count_table[[#This Row],[First]])-1)</f>
        <v>E803:E1041</v>
      </c>
      <c r="I906" s="1" t="str">
        <f ca="1">IF(LEN(Count_table[[#This Row],[First]])&lt;&gt;0,Count_table[[#This Row],[First]]&amp;": "&amp;_xlfn.TEXTJOIN(", ",TRUE,INDIRECT(Count_table[[#This Row],[Range]])),"")</f>
        <v/>
      </c>
      <c r="J9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7" spans="1:10" x14ac:dyDescent="0.25">
      <c r="A907" s="1" t="s">
        <v>130</v>
      </c>
      <c r="B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Company\210M</v>
      </c>
      <c r="C907" s="1" t="s">
        <v>663</v>
      </c>
      <c r="D907" s="1" t="str">
        <f>LEFT(Count_table[[#This Row],[Column1]],SEARCH("\",Count_table[[#This Row],[Column1]])-1)</f>
        <v>Cessna Aircraft Company</v>
      </c>
      <c r="E907" s="1" t="str">
        <f>RIGHT(Count_table[[#This Row],[Column1]],LEN(Count_table[[#This Row],[Column1]])-SEARCH("\",Count_table[[#This Row],[Column1]]))</f>
        <v>210M</v>
      </c>
      <c r="F907" s="1" t="str">
        <f>INDEX(Sheet1!A:D,MATCH(Count_table[[#This Row],[Make]],Sheet1!D:D,0),1)</f>
        <v>Cessna</v>
      </c>
      <c r="G907" s="1" t="str">
        <f ca="1">IF(OR(Count_table[[#This Row],[STC Number]]&lt;&gt;OFFSET(Count_table[[#This Row],[STC Number]],-1,0),Count_table[[#This Row],[Fixed Make]]&lt;&gt;OFFSET(Count_table[[#This Row],[Fixed Make]],-1,0)),Count_table[[#This Row],[Fixed Make]],"")</f>
        <v/>
      </c>
      <c r="H907" s="1" t="str">
        <f ca="1">IF(LEN(Count_table[[#This Row],[First]])=0,OFFSET(Count_table[[#This Row],[Range]],-1,0),"E"&amp;ROW(Count_table[[#This Row],[First]])&amp;":E"&amp;COUNTIFS(Count_table[[#All],[STC Number]],Count_table[[#This Row],[STC Number]],Count_table[[#All],[Fixed Make]],Count_table[[#This Row],[First]])+ROW(Count_table[[#This Row],[First]])-1)</f>
        <v>E803:E1041</v>
      </c>
      <c r="I907" s="1" t="str">
        <f ca="1">IF(LEN(Count_table[[#This Row],[First]])&lt;&gt;0,Count_table[[#This Row],[First]]&amp;": "&amp;_xlfn.TEXTJOIN(", ",TRUE,INDIRECT(Count_table[[#This Row],[Range]])),"")</f>
        <v/>
      </c>
      <c r="J9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8" spans="1:10" x14ac:dyDescent="0.25">
      <c r="A908" s="1" t="s">
        <v>130</v>
      </c>
      <c r="B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Company\210N</v>
      </c>
      <c r="C908" s="1" t="s">
        <v>664</v>
      </c>
      <c r="D908" s="1" t="str">
        <f>LEFT(Count_table[[#This Row],[Column1]],SEARCH("\",Count_table[[#This Row],[Column1]])-1)</f>
        <v>Cessna Aircraft Company</v>
      </c>
      <c r="E908" s="1" t="str">
        <f>RIGHT(Count_table[[#This Row],[Column1]],LEN(Count_table[[#This Row],[Column1]])-SEARCH("\",Count_table[[#This Row],[Column1]]))</f>
        <v>210N</v>
      </c>
      <c r="F908" s="1" t="str">
        <f>INDEX(Sheet1!A:D,MATCH(Count_table[[#This Row],[Make]],Sheet1!D:D,0),1)</f>
        <v>Cessna</v>
      </c>
      <c r="G908" s="1" t="str">
        <f ca="1">IF(OR(Count_table[[#This Row],[STC Number]]&lt;&gt;OFFSET(Count_table[[#This Row],[STC Number]],-1,0),Count_table[[#This Row],[Fixed Make]]&lt;&gt;OFFSET(Count_table[[#This Row],[Fixed Make]],-1,0)),Count_table[[#This Row],[Fixed Make]],"")</f>
        <v/>
      </c>
      <c r="H908" s="1" t="str">
        <f ca="1">IF(LEN(Count_table[[#This Row],[First]])=0,OFFSET(Count_table[[#This Row],[Range]],-1,0),"E"&amp;ROW(Count_table[[#This Row],[First]])&amp;":E"&amp;COUNTIFS(Count_table[[#All],[STC Number]],Count_table[[#This Row],[STC Number]],Count_table[[#All],[Fixed Make]],Count_table[[#This Row],[First]])+ROW(Count_table[[#This Row],[First]])-1)</f>
        <v>E803:E1041</v>
      </c>
      <c r="I908" s="1" t="str">
        <f ca="1">IF(LEN(Count_table[[#This Row],[First]])&lt;&gt;0,Count_table[[#This Row],[First]]&amp;": "&amp;_xlfn.TEXTJOIN(", ",TRUE,INDIRECT(Count_table[[#This Row],[Range]])),"")</f>
        <v/>
      </c>
      <c r="J9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09" spans="1:10" x14ac:dyDescent="0.25">
      <c r="A909" s="1" t="s">
        <v>130</v>
      </c>
      <c r="B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Company\210R</v>
      </c>
      <c r="C909" s="1" t="s">
        <v>665</v>
      </c>
      <c r="D909" s="1" t="str">
        <f>LEFT(Count_table[[#This Row],[Column1]],SEARCH("\",Count_table[[#This Row],[Column1]])-1)</f>
        <v>Cessna Aircraft Company</v>
      </c>
      <c r="E909" s="1" t="str">
        <f>RIGHT(Count_table[[#This Row],[Column1]],LEN(Count_table[[#This Row],[Column1]])-SEARCH("\",Count_table[[#This Row],[Column1]]))</f>
        <v>210R</v>
      </c>
      <c r="F909" s="1" t="str">
        <f>INDEX(Sheet1!A:D,MATCH(Count_table[[#This Row],[Make]],Sheet1!D:D,0),1)</f>
        <v>Cessna</v>
      </c>
      <c r="G909" s="1" t="str">
        <f ca="1">IF(OR(Count_table[[#This Row],[STC Number]]&lt;&gt;OFFSET(Count_table[[#This Row],[STC Number]],-1,0),Count_table[[#This Row],[Fixed Make]]&lt;&gt;OFFSET(Count_table[[#This Row],[Fixed Make]],-1,0)),Count_table[[#This Row],[Fixed Make]],"")</f>
        <v/>
      </c>
      <c r="H909" s="1" t="str">
        <f ca="1">IF(LEN(Count_table[[#This Row],[First]])=0,OFFSET(Count_table[[#This Row],[Range]],-1,0),"E"&amp;ROW(Count_table[[#This Row],[First]])&amp;":E"&amp;COUNTIFS(Count_table[[#All],[STC Number]],Count_table[[#This Row],[STC Number]],Count_table[[#All],[Fixed Make]],Count_table[[#This Row],[First]])+ROW(Count_table[[#This Row],[First]])-1)</f>
        <v>E803:E1041</v>
      </c>
      <c r="I909" s="1" t="str">
        <f ca="1">IF(LEN(Count_table[[#This Row],[First]])&lt;&gt;0,Count_table[[#This Row],[First]]&amp;": "&amp;_xlfn.TEXTJOIN(", ",TRUE,INDIRECT(Count_table[[#This Row],[Range]])),"")</f>
        <v/>
      </c>
      <c r="J9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0" spans="1:10" x14ac:dyDescent="0.25">
      <c r="A910" s="1" t="s">
        <v>130</v>
      </c>
      <c r="B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v>
      </c>
      <c r="C910" s="1" t="s">
        <v>666</v>
      </c>
      <c r="D910" s="1" t="str">
        <f>LEFT(Count_table[[#This Row],[Column1]],SEARCH("\",Count_table[[#This Row],[Column1]])-1)</f>
        <v>Cessna Aircraft Company</v>
      </c>
      <c r="E910" s="1" t="str">
        <f>RIGHT(Count_table[[#This Row],[Column1]],LEN(Count_table[[#This Row],[Column1]])-SEARCH("\",Count_table[[#This Row],[Column1]]))</f>
        <v>310</v>
      </c>
      <c r="F910" s="1" t="str">
        <f>INDEX(Sheet1!A:D,MATCH(Count_table[[#This Row],[Make]],Sheet1!D:D,0),1)</f>
        <v>Cessna</v>
      </c>
      <c r="G910" s="1" t="str">
        <f ca="1">IF(OR(Count_table[[#This Row],[STC Number]]&lt;&gt;OFFSET(Count_table[[#This Row],[STC Number]],-1,0),Count_table[[#This Row],[Fixed Make]]&lt;&gt;OFFSET(Count_table[[#This Row],[Fixed Make]],-1,0)),Count_table[[#This Row],[Fixed Make]],"")</f>
        <v/>
      </c>
      <c r="H910" s="1" t="str">
        <f ca="1">IF(LEN(Count_table[[#This Row],[First]])=0,OFFSET(Count_table[[#This Row],[Range]],-1,0),"E"&amp;ROW(Count_table[[#This Row],[First]])&amp;":E"&amp;COUNTIFS(Count_table[[#All],[STC Number]],Count_table[[#This Row],[STC Number]],Count_table[[#All],[Fixed Make]],Count_table[[#This Row],[First]])+ROW(Count_table[[#This Row],[First]])-1)</f>
        <v>E803:E1041</v>
      </c>
      <c r="I910" s="1" t="str">
        <f ca="1">IF(LEN(Count_table[[#This Row],[First]])&lt;&gt;0,Count_table[[#This Row],[First]]&amp;": "&amp;_xlfn.TEXTJOIN(", ",TRUE,INDIRECT(Count_table[[#This Row],[Range]])),"")</f>
        <v/>
      </c>
      <c r="J9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1" spans="1:10" x14ac:dyDescent="0.25">
      <c r="A911" s="1" t="s">
        <v>130</v>
      </c>
      <c r="B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Company\310A</v>
      </c>
      <c r="C911" s="1" t="s">
        <v>667</v>
      </c>
      <c r="D911" s="1" t="str">
        <f>LEFT(Count_table[[#This Row],[Column1]],SEARCH("\",Count_table[[#This Row],[Column1]])-1)</f>
        <v>Cessna Aircraft Company</v>
      </c>
      <c r="E911" s="1" t="str">
        <f>RIGHT(Count_table[[#This Row],[Column1]],LEN(Count_table[[#This Row],[Column1]])-SEARCH("\",Count_table[[#This Row],[Column1]]))</f>
        <v>310A</v>
      </c>
      <c r="F911" s="1" t="str">
        <f>INDEX(Sheet1!A:D,MATCH(Count_table[[#This Row],[Make]],Sheet1!D:D,0),1)</f>
        <v>Cessna</v>
      </c>
      <c r="G911" s="1" t="str">
        <f ca="1">IF(OR(Count_table[[#This Row],[STC Number]]&lt;&gt;OFFSET(Count_table[[#This Row],[STC Number]],-1,0),Count_table[[#This Row],[Fixed Make]]&lt;&gt;OFFSET(Count_table[[#This Row],[Fixed Make]],-1,0)),Count_table[[#This Row],[Fixed Make]],"")</f>
        <v/>
      </c>
      <c r="H911" s="1" t="str">
        <f ca="1">IF(LEN(Count_table[[#This Row],[First]])=0,OFFSET(Count_table[[#This Row],[Range]],-1,0),"E"&amp;ROW(Count_table[[#This Row],[First]])&amp;":E"&amp;COUNTIFS(Count_table[[#All],[STC Number]],Count_table[[#This Row],[STC Number]],Count_table[[#All],[Fixed Make]],Count_table[[#This Row],[First]])+ROW(Count_table[[#This Row],[First]])-1)</f>
        <v>E803:E1041</v>
      </c>
      <c r="I911" s="1" t="str">
        <f ca="1">IF(LEN(Count_table[[#This Row],[First]])&lt;&gt;0,Count_table[[#This Row],[First]]&amp;": "&amp;_xlfn.TEXTJOIN(", ",TRUE,INDIRECT(Count_table[[#This Row],[Range]])),"")</f>
        <v/>
      </c>
      <c r="J9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2" spans="1:10" x14ac:dyDescent="0.25">
      <c r="A912" s="1" t="s">
        <v>130</v>
      </c>
      <c r="B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Company\310B</v>
      </c>
      <c r="C912" s="1" t="s">
        <v>668</v>
      </c>
      <c r="D912" s="1" t="str">
        <f>LEFT(Count_table[[#This Row],[Column1]],SEARCH("\",Count_table[[#This Row],[Column1]])-1)</f>
        <v>Cessna Aircraft Company</v>
      </c>
      <c r="E912" s="1" t="str">
        <f>RIGHT(Count_table[[#This Row],[Column1]],LEN(Count_table[[#This Row],[Column1]])-SEARCH("\",Count_table[[#This Row],[Column1]]))</f>
        <v>310B</v>
      </c>
      <c r="F912" s="1" t="str">
        <f>INDEX(Sheet1!A:D,MATCH(Count_table[[#This Row],[Make]],Sheet1!D:D,0),1)</f>
        <v>Cessna</v>
      </c>
      <c r="G912" s="1" t="str">
        <f ca="1">IF(OR(Count_table[[#This Row],[STC Number]]&lt;&gt;OFFSET(Count_table[[#This Row],[STC Number]],-1,0),Count_table[[#This Row],[Fixed Make]]&lt;&gt;OFFSET(Count_table[[#This Row],[Fixed Make]],-1,0)),Count_table[[#This Row],[Fixed Make]],"")</f>
        <v/>
      </c>
      <c r="H912" s="1" t="str">
        <f ca="1">IF(LEN(Count_table[[#This Row],[First]])=0,OFFSET(Count_table[[#This Row],[Range]],-1,0),"E"&amp;ROW(Count_table[[#This Row],[First]])&amp;":E"&amp;COUNTIFS(Count_table[[#All],[STC Number]],Count_table[[#This Row],[STC Number]],Count_table[[#All],[Fixed Make]],Count_table[[#This Row],[First]])+ROW(Count_table[[#This Row],[First]])-1)</f>
        <v>E803:E1041</v>
      </c>
      <c r="I912" s="1" t="str">
        <f ca="1">IF(LEN(Count_table[[#This Row],[First]])&lt;&gt;0,Count_table[[#This Row],[First]]&amp;": "&amp;_xlfn.TEXTJOIN(", ",TRUE,INDIRECT(Count_table[[#This Row],[Range]])),"")</f>
        <v/>
      </c>
      <c r="J9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3" spans="1:10" x14ac:dyDescent="0.25">
      <c r="A913" s="1" t="s">
        <v>130</v>
      </c>
      <c r="B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Company\310C</v>
      </c>
      <c r="C913" s="1" t="s">
        <v>669</v>
      </c>
      <c r="D913" s="1" t="str">
        <f>LEFT(Count_table[[#This Row],[Column1]],SEARCH("\",Count_table[[#This Row],[Column1]])-1)</f>
        <v>Cessna Aircraft Company</v>
      </c>
      <c r="E913" s="1" t="str">
        <f>RIGHT(Count_table[[#This Row],[Column1]],LEN(Count_table[[#This Row],[Column1]])-SEARCH("\",Count_table[[#This Row],[Column1]]))</f>
        <v>310C</v>
      </c>
      <c r="F913" s="1" t="str">
        <f>INDEX(Sheet1!A:D,MATCH(Count_table[[#This Row],[Make]],Sheet1!D:D,0),1)</f>
        <v>Cessna</v>
      </c>
      <c r="G913" s="1" t="str">
        <f ca="1">IF(OR(Count_table[[#This Row],[STC Number]]&lt;&gt;OFFSET(Count_table[[#This Row],[STC Number]],-1,0),Count_table[[#This Row],[Fixed Make]]&lt;&gt;OFFSET(Count_table[[#This Row],[Fixed Make]],-1,0)),Count_table[[#This Row],[Fixed Make]],"")</f>
        <v/>
      </c>
      <c r="H913" s="1" t="str">
        <f ca="1">IF(LEN(Count_table[[#This Row],[First]])=0,OFFSET(Count_table[[#This Row],[Range]],-1,0),"E"&amp;ROW(Count_table[[#This Row],[First]])&amp;":E"&amp;COUNTIFS(Count_table[[#All],[STC Number]],Count_table[[#This Row],[STC Number]],Count_table[[#All],[Fixed Make]],Count_table[[#This Row],[First]])+ROW(Count_table[[#This Row],[First]])-1)</f>
        <v>E803:E1041</v>
      </c>
      <c r="I913" s="1" t="str">
        <f ca="1">IF(LEN(Count_table[[#This Row],[First]])&lt;&gt;0,Count_table[[#This Row],[First]]&amp;": "&amp;_xlfn.TEXTJOIN(", ",TRUE,INDIRECT(Count_table[[#This Row],[Range]])),"")</f>
        <v/>
      </c>
      <c r="J9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4" spans="1:10" x14ac:dyDescent="0.25">
      <c r="A914" s="1" t="s">
        <v>130</v>
      </c>
      <c r="B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Company\310D</v>
      </c>
      <c r="C914" s="1" t="s">
        <v>670</v>
      </c>
      <c r="D914" s="1" t="str">
        <f>LEFT(Count_table[[#This Row],[Column1]],SEARCH("\",Count_table[[#This Row],[Column1]])-1)</f>
        <v>Cessna Aircraft Company</v>
      </c>
      <c r="E914" s="1" t="str">
        <f>RIGHT(Count_table[[#This Row],[Column1]],LEN(Count_table[[#This Row],[Column1]])-SEARCH("\",Count_table[[#This Row],[Column1]]))</f>
        <v>310D</v>
      </c>
      <c r="F914" s="1" t="str">
        <f>INDEX(Sheet1!A:D,MATCH(Count_table[[#This Row],[Make]],Sheet1!D:D,0),1)</f>
        <v>Cessna</v>
      </c>
      <c r="G914" s="1" t="str">
        <f ca="1">IF(OR(Count_table[[#This Row],[STC Number]]&lt;&gt;OFFSET(Count_table[[#This Row],[STC Number]],-1,0),Count_table[[#This Row],[Fixed Make]]&lt;&gt;OFFSET(Count_table[[#This Row],[Fixed Make]],-1,0)),Count_table[[#This Row],[Fixed Make]],"")</f>
        <v/>
      </c>
      <c r="H914" s="1" t="str">
        <f ca="1">IF(LEN(Count_table[[#This Row],[First]])=0,OFFSET(Count_table[[#This Row],[Range]],-1,0),"E"&amp;ROW(Count_table[[#This Row],[First]])&amp;":E"&amp;COUNTIFS(Count_table[[#All],[STC Number]],Count_table[[#This Row],[STC Number]],Count_table[[#All],[Fixed Make]],Count_table[[#This Row],[First]])+ROW(Count_table[[#This Row],[First]])-1)</f>
        <v>E803:E1041</v>
      </c>
      <c r="I914" s="1" t="str">
        <f ca="1">IF(LEN(Count_table[[#This Row],[First]])&lt;&gt;0,Count_table[[#This Row],[First]]&amp;": "&amp;_xlfn.TEXTJOIN(", ",TRUE,INDIRECT(Count_table[[#This Row],[Range]])),"")</f>
        <v/>
      </c>
      <c r="J9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5" spans="1:10" x14ac:dyDescent="0.25">
      <c r="A915" s="1" t="s">
        <v>130</v>
      </c>
      <c r="B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Company\310E</v>
      </c>
      <c r="C915" s="1" t="s">
        <v>671</v>
      </c>
      <c r="D915" s="1" t="str">
        <f>LEFT(Count_table[[#This Row],[Column1]],SEARCH("\",Count_table[[#This Row],[Column1]])-1)</f>
        <v>Cessna Aircraft Company</v>
      </c>
      <c r="E915" s="1" t="str">
        <f>RIGHT(Count_table[[#This Row],[Column1]],LEN(Count_table[[#This Row],[Column1]])-SEARCH("\",Count_table[[#This Row],[Column1]]))</f>
        <v>310E</v>
      </c>
      <c r="F915" s="1" t="str">
        <f>INDEX(Sheet1!A:D,MATCH(Count_table[[#This Row],[Make]],Sheet1!D:D,0),1)</f>
        <v>Cessna</v>
      </c>
      <c r="G915" s="1" t="str">
        <f ca="1">IF(OR(Count_table[[#This Row],[STC Number]]&lt;&gt;OFFSET(Count_table[[#This Row],[STC Number]],-1,0),Count_table[[#This Row],[Fixed Make]]&lt;&gt;OFFSET(Count_table[[#This Row],[Fixed Make]],-1,0)),Count_table[[#This Row],[Fixed Make]],"")</f>
        <v/>
      </c>
      <c r="H915" s="1" t="str">
        <f ca="1">IF(LEN(Count_table[[#This Row],[First]])=0,OFFSET(Count_table[[#This Row],[Range]],-1,0),"E"&amp;ROW(Count_table[[#This Row],[First]])&amp;":E"&amp;COUNTIFS(Count_table[[#All],[STC Number]],Count_table[[#This Row],[STC Number]],Count_table[[#All],[Fixed Make]],Count_table[[#This Row],[First]])+ROW(Count_table[[#This Row],[First]])-1)</f>
        <v>E803:E1041</v>
      </c>
      <c r="I915" s="1" t="str">
        <f ca="1">IF(LEN(Count_table[[#This Row],[First]])&lt;&gt;0,Count_table[[#This Row],[First]]&amp;": "&amp;_xlfn.TEXTJOIN(", ",TRUE,INDIRECT(Count_table[[#This Row],[Range]])),"")</f>
        <v/>
      </c>
      <c r="J9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6" spans="1:10" x14ac:dyDescent="0.25">
      <c r="A916" s="1" t="s">
        <v>130</v>
      </c>
      <c r="B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Company\310F</v>
      </c>
      <c r="C916" s="1" t="s">
        <v>672</v>
      </c>
      <c r="D916" s="1" t="str">
        <f>LEFT(Count_table[[#This Row],[Column1]],SEARCH("\",Count_table[[#This Row],[Column1]])-1)</f>
        <v>Cessna Aircraft Company</v>
      </c>
      <c r="E916" s="1" t="str">
        <f>RIGHT(Count_table[[#This Row],[Column1]],LEN(Count_table[[#This Row],[Column1]])-SEARCH("\",Count_table[[#This Row],[Column1]]))</f>
        <v>310F</v>
      </c>
      <c r="F916" s="1" t="str">
        <f>INDEX(Sheet1!A:D,MATCH(Count_table[[#This Row],[Make]],Sheet1!D:D,0),1)</f>
        <v>Cessna</v>
      </c>
      <c r="G916" s="1" t="str">
        <f ca="1">IF(OR(Count_table[[#This Row],[STC Number]]&lt;&gt;OFFSET(Count_table[[#This Row],[STC Number]],-1,0),Count_table[[#This Row],[Fixed Make]]&lt;&gt;OFFSET(Count_table[[#This Row],[Fixed Make]],-1,0)),Count_table[[#This Row],[Fixed Make]],"")</f>
        <v/>
      </c>
      <c r="H916" s="1" t="str">
        <f ca="1">IF(LEN(Count_table[[#This Row],[First]])=0,OFFSET(Count_table[[#This Row],[Range]],-1,0),"E"&amp;ROW(Count_table[[#This Row],[First]])&amp;":E"&amp;COUNTIFS(Count_table[[#All],[STC Number]],Count_table[[#This Row],[STC Number]],Count_table[[#All],[Fixed Make]],Count_table[[#This Row],[First]])+ROW(Count_table[[#This Row],[First]])-1)</f>
        <v>E803:E1041</v>
      </c>
      <c r="I916" s="1" t="str">
        <f ca="1">IF(LEN(Count_table[[#This Row],[First]])&lt;&gt;0,Count_table[[#This Row],[First]]&amp;": "&amp;_xlfn.TEXTJOIN(", ",TRUE,INDIRECT(Count_table[[#This Row],[Range]])),"")</f>
        <v/>
      </c>
      <c r="J9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7" spans="1:10" x14ac:dyDescent="0.25">
      <c r="A917" s="1" t="s">
        <v>130</v>
      </c>
      <c r="B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Company\310G</v>
      </c>
      <c r="C917" s="1" t="s">
        <v>673</v>
      </c>
      <c r="D917" s="1" t="str">
        <f>LEFT(Count_table[[#This Row],[Column1]],SEARCH("\",Count_table[[#This Row],[Column1]])-1)</f>
        <v>Cessna Aircraft Company</v>
      </c>
      <c r="E917" s="1" t="str">
        <f>RIGHT(Count_table[[#This Row],[Column1]],LEN(Count_table[[#This Row],[Column1]])-SEARCH("\",Count_table[[#This Row],[Column1]]))</f>
        <v>310G</v>
      </c>
      <c r="F917" s="1" t="str">
        <f>INDEX(Sheet1!A:D,MATCH(Count_table[[#This Row],[Make]],Sheet1!D:D,0),1)</f>
        <v>Cessna</v>
      </c>
      <c r="G917" s="1" t="str">
        <f ca="1">IF(OR(Count_table[[#This Row],[STC Number]]&lt;&gt;OFFSET(Count_table[[#This Row],[STC Number]],-1,0),Count_table[[#This Row],[Fixed Make]]&lt;&gt;OFFSET(Count_table[[#This Row],[Fixed Make]],-1,0)),Count_table[[#This Row],[Fixed Make]],"")</f>
        <v/>
      </c>
      <c r="H917" s="1" t="str">
        <f ca="1">IF(LEN(Count_table[[#This Row],[First]])=0,OFFSET(Count_table[[#This Row],[Range]],-1,0),"E"&amp;ROW(Count_table[[#This Row],[First]])&amp;":E"&amp;COUNTIFS(Count_table[[#All],[STC Number]],Count_table[[#This Row],[STC Number]],Count_table[[#All],[Fixed Make]],Count_table[[#This Row],[First]])+ROW(Count_table[[#This Row],[First]])-1)</f>
        <v>E803:E1041</v>
      </c>
      <c r="I917" s="1" t="str">
        <f ca="1">IF(LEN(Count_table[[#This Row],[First]])&lt;&gt;0,Count_table[[#This Row],[First]]&amp;": "&amp;_xlfn.TEXTJOIN(", ",TRUE,INDIRECT(Count_table[[#This Row],[Range]])),"")</f>
        <v/>
      </c>
      <c r="J9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8" spans="1:10" x14ac:dyDescent="0.25">
      <c r="A918" s="1" t="s">
        <v>130</v>
      </c>
      <c r="B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Company\310H</v>
      </c>
      <c r="C918" s="1" t="s">
        <v>674</v>
      </c>
      <c r="D918" s="1" t="str">
        <f>LEFT(Count_table[[#This Row],[Column1]],SEARCH("\",Count_table[[#This Row],[Column1]])-1)</f>
        <v>Cessna Aircraft Company</v>
      </c>
      <c r="E918" s="1" t="str">
        <f>RIGHT(Count_table[[#This Row],[Column1]],LEN(Count_table[[#This Row],[Column1]])-SEARCH("\",Count_table[[#This Row],[Column1]]))</f>
        <v>310H</v>
      </c>
      <c r="F918" s="1" t="str">
        <f>INDEX(Sheet1!A:D,MATCH(Count_table[[#This Row],[Make]],Sheet1!D:D,0),1)</f>
        <v>Cessna</v>
      </c>
      <c r="G918" s="1" t="str">
        <f ca="1">IF(OR(Count_table[[#This Row],[STC Number]]&lt;&gt;OFFSET(Count_table[[#This Row],[STC Number]],-1,0),Count_table[[#This Row],[Fixed Make]]&lt;&gt;OFFSET(Count_table[[#This Row],[Fixed Make]],-1,0)),Count_table[[#This Row],[Fixed Make]],"")</f>
        <v/>
      </c>
      <c r="H918" s="1" t="str">
        <f ca="1">IF(LEN(Count_table[[#This Row],[First]])=0,OFFSET(Count_table[[#This Row],[Range]],-1,0),"E"&amp;ROW(Count_table[[#This Row],[First]])&amp;":E"&amp;COUNTIFS(Count_table[[#All],[STC Number]],Count_table[[#This Row],[STC Number]],Count_table[[#All],[Fixed Make]],Count_table[[#This Row],[First]])+ROW(Count_table[[#This Row],[First]])-1)</f>
        <v>E803:E1041</v>
      </c>
      <c r="I918" s="1" t="str">
        <f ca="1">IF(LEN(Count_table[[#This Row],[First]])&lt;&gt;0,Count_table[[#This Row],[First]]&amp;": "&amp;_xlfn.TEXTJOIN(", ",TRUE,INDIRECT(Count_table[[#This Row],[Range]])),"")</f>
        <v/>
      </c>
      <c r="J9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19" spans="1:10" x14ac:dyDescent="0.25">
      <c r="A919" s="1" t="s">
        <v>130</v>
      </c>
      <c r="B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Company\310I</v>
      </c>
      <c r="C919" s="1" t="s">
        <v>675</v>
      </c>
      <c r="D919" s="1" t="str">
        <f>LEFT(Count_table[[#This Row],[Column1]],SEARCH("\",Count_table[[#This Row],[Column1]])-1)</f>
        <v>Cessna Aircraft Company</v>
      </c>
      <c r="E919" s="1" t="str">
        <f>RIGHT(Count_table[[#This Row],[Column1]],LEN(Count_table[[#This Row],[Column1]])-SEARCH("\",Count_table[[#This Row],[Column1]]))</f>
        <v>310I</v>
      </c>
      <c r="F919" s="1" t="str">
        <f>INDEX(Sheet1!A:D,MATCH(Count_table[[#This Row],[Make]],Sheet1!D:D,0),1)</f>
        <v>Cessna</v>
      </c>
      <c r="G919" s="1" t="str">
        <f ca="1">IF(OR(Count_table[[#This Row],[STC Number]]&lt;&gt;OFFSET(Count_table[[#This Row],[STC Number]],-1,0),Count_table[[#This Row],[Fixed Make]]&lt;&gt;OFFSET(Count_table[[#This Row],[Fixed Make]],-1,0)),Count_table[[#This Row],[Fixed Make]],"")</f>
        <v/>
      </c>
      <c r="H919" s="1" t="str">
        <f ca="1">IF(LEN(Count_table[[#This Row],[First]])=0,OFFSET(Count_table[[#This Row],[Range]],-1,0),"E"&amp;ROW(Count_table[[#This Row],[First]])&amp;":E"&amp;COUNTIFS(Count_table[[#All],[STC Number]],Count_table[[#This Row],[STC Number]],Count_table[[#All],[Fixed Make]],Count_table[[#This Row],[First]])+ROW(Count_table[[#This Row],[First]])-1)</f>
        <v>E803:E1041</v>
      </c>
      <c r="I919" s="1" t="str">
        <f ca="1">IF(LEN(Count_table[[#This Row],[First]])&lt;&gt;0,Count_table[[#This Row],[First]]&amp;": "&amp;_xlfn.TEXTJOIN(", ",TRUE,INDIRECT(Count_table[[#This Row],[Range]])),"")</f>
        <v/>
      </c>
      <c r="J9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0" spans="1:10" x14ac:dyDescent="0.25">
      <c r="A920" s="1" t="s">
        <v>130</v>
      </c>
      <c r="B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Company\310J-1</v>
      </c>
      <c r="C920" s="1" t="s">
        <v>676</v>
      </c>
      <c r="D920" s="1" t="str">
        <f>LEFT(Count_table[[#This Row],[Column1]],SEARCH("\",Count_table[[#This Row],[Column1]])-1)</f>
        <v>Cessna Aircraft Company</v>
      </c>
      <c r="E920" s="1" t="str">
        <f>RIGHT(Count_table[[#This Row],[Column1]],LEN(Count_table[[#This Row],[Column1]])-SEARCH("\",Count_table[[#This Row],[Column1]]))</f>
        <v>310J-1</v>
      </c>
      <c r="F920" s="1" t="str">
        <f>INDEX(Sheet1!A:D,MATCH(Count_table[[#This Row],[Make]],Sheet1!D:D,0),1)</f>
        <v>Cessna</v>
      </c>
      <c r="G920" s="1" t="str">
        <f ca="1">IF(OR(Count_table[[#This Row],[STC Number]]&lt;&gt;OFFSET(Count_table[[#This Row],[STC Number]],-1,0),Count_table[[#This Row],[Fixed Make]]&lt;&gt;OFFSET(Count_table[[#This Row],[Fixed Make]],-1,0)),Count_table[[#This Row],[Fixed Make]],"")</f>
        <v/>
      </c>
      <c r="H920" s="1" t="str">
        <f ca="1">IF(LEN(Count_table[[#This Row],[First]])=0,OFFSET(Count_table[[#This Row],[Range]],-1,0),"E"&amp;ROW(Count_table[[#This Row],[First]])&amp;":E"&amp;COUNTIFS(Count_table[[#All],[STC Number]],Count_table[[#This Row],[STC Number]],Count_table[[#All],[Fixed Make]],Count_table[[#This Row],[First]])+ROW(Count_table[[#This Row],[First]])-1)</f>
        <v>E803:E1041</v>
      </c>
      <c r="I920" s="1" t="str">
        <f ca="1">IF(LEN(Count_table[[#This Row],[First]])&lt;&gt;0,Count_table[[#This Row],[First]]&amp;": "&amp;_xlfn.TEXTJOIN(", ",TRUE,INDIRECT(Count_table[[#This Row],[Range]])),"")</f>
        <v/>
      </c>
      <c r="J9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1" spans="1:10" x14ac:dyDescent="0.25">
      <c r="A921" s="1" t="s">
        <v>130</v>
      </c>
      <c r="B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Company\310J</v>
      </c>
      <c r="C921" s="1" t="s">
        <v>677</v>
      </c>
      <c r="D921" s="1" t="str">
        <f>LEFT(Count_table[[#This Row],[Column1]],SEARCH("\",Count_table[[#This Row],[Column1]])-1)</f>
        <v>Cessna Aircraft Company</v>
      </c>
      <c r="E921" s="1" t="str">
        <f>RIGHT(Count_table[[#This Row],[Column1]],LEN(Count_table[[#This Row],[Column1]])-SEARCH("\",Count_table[[#This Row],[Column1]]))</f>
        <v>310J</v>
      </c>
      <c r="F921" s="1" t="str">
        <f>INDEX(Sheet1!A:D,MATCH(Count_table[[#This Row],[Make]],Sheet1!D:D,0),1)</f>
        <v>Cessna</v>
      </c>
      <c r="G921" s="1" t="str">
        <f ca="1">IF(OR(Count_table[[#This Row],[STC Number]]&lt;&gt;OFFSET(Count_table[[#This Row],[STC Number]],-1,0),Count_table[[#This Row],[Fixed Make]]&lt;&gt;OFFSET(Count_table[[#This Row],[Fixed Make]],-1,0)),Count_table[[#This Row],[Fixed Make]],"")</f>
        <v/>
      </c>
      <c r="H921" s="1" t="str">
        <f ca="1">IF(LEN(Count_table[[#This Row],[First]])=0,OFFSET(Count_table[[#This Row],[Range]],-1,0),"E"&amp;ROW(Count_table[[#This Row],[First]])&amp;":E"&amp;COUNTIFS(Count_table[[#All],[STC Number]],Count_table[[#This Row],[STC Number]],Count_table[[#All],[Fixed Make]],Count_table[[#This Row],[First]])+ROW(Count_table[[#This Row],[First]])-1)</f>
        <v>E803:E1041</v>
      </c>
      <c r="I921" s="1" t="str">
        <f ca="1">IF(LEN(Count_table[[#This Row],[First]])&lt;&gt;0,Count_table[[#This Row],[First]]&amp;": "&amp;_xlfn.TEXTJOIN(", ",TRUE,INDIRECT(Count_table[[#This Row],[Range]])),"")</f>
        <v/>
      </c>
      <c r="J9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2" spans="1:10" x14ac:dyDescent="0.25">
      <c r="A922" s="1" t="s">
        <v>130</v>
      </c>
      <c r="B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Company\310K</v>
      </c>
      <c r="C922" s="1" t="s">
        <v>678</v>
      </c>
      <c r="D922" s="1" t="str">
        <f>LEFT(Count_table[[#This Row],[Column1]],SEARCH("\",Count_table[[#This Row],[Column1]])-1)</f>
        <v>Cessna Aircraft Company</v>
      </c>
      <c r="E922" s="1" t="str">
        <f>RIGHT(Count_table[[#This Row],[Column1]],LEN(Count_table[[#This Row],[Column1]])-SEARCH("\",Count_table[[#This Row],[Column1]]))</f>
        <v>310K</v>
      </c>
      <c r="F922" s="1" t="str">
        <f>INDEX(Sheet1!A:D,MATCH(Count_table[[#This Row],[Make]],Sheet1!D:D,0),1)</f>
        <v>Cessna</v>
      </c>
      <c r="G922" s="1" t="str">
        <f ca="1">IF(OR(Count_table[[#This Row],[STC Number]]&lt;&gt;OFFSET(Count_table[[#This Row],[STC Number]],-1,0),Count_table[[#This Row],[Fixed Make]]&lt;&gt;OFFSET(Count_table[[#This Row],[Fixed Make]],-1,0)),Count_table[[#This Row],[Fixed Make]],"")</f>
        <v/>
      </c>
      <c r="H922" s="1" t="str">
        <f ca="1">IF(LEN(Count_table[[#This Row],[First]])=0,OFFSET(Count_table[[#This Row],[Range]],-1,0),"E"&amp;ROW(Count_table[[#This Row],[First]])&amp;":E"&amp;COUNTIFS(Count_table[[#All],[STC Number]],Count_table[[#This Row],[STC Number]],Count_table[[#All],[Fixed Make]],Count_table[[#This Row],[First]])+ROW(Count_table[[#This Row],[First]])-1)</f>
        <v>E803:E1041</v>
      </c>
      <c r="I922" s="1" t="str">
        <f ca="1">IF(LEN(Count_table[[#This Row],[First]])&lt;&gt;0,Count_table[[#This Row],[First]]&amp;": "&amp;_xlfn.TEXTJOIN(", ",TRUE,INDIRECT(Count_table[[#This Row],[Range]])),"")</f>
        <v/>
      </c>
      <c r="J9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3" spans="1:10" x14ac:dyDescent="0.25">
      <c r="A923" s="1" t="s">
        <v>130</v>
      </c>
      <c r="B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Company\310L</v>
      </c>
      <c r="C923" s="1" t="s">
        <v>679</v>
      </c>
      <c r="D923" s="1" t="str">
        <f>LEFT(Count_table[[#This Row],[Column1]],SEARCH("\",Count_table[[#This Row],[Column1]])-1)</f>
        <v>Cessna Aircraft Company</v>
      </c>
      <c r="E923" s="1" t="str">
        <f>RIGHT(Count_table[[#This Row],[Column1]],LEN(Count_table[[#This Row],[Column1]])-SEARCH("\",Count_table[[#This Row],[Column1]]))</f>
        <v>310L</v>
      </c>
      <c r="F923" s="1" t="str">
        <f>INDEX(Sheet1!A:D,MATCH(Count_table[[#This Row],[Make]],Sheet1!D:D,0),1)</f>
        <v>Cessna</v>
      </c>
      <c r="G923" s="1" t="str">
        <f ca="1">IF(OR(Count_table[[#This Row],[STC Number]]&lt;&gt;OFFSET(Count_table[[#This Row],[STC Number]],-1,0),Count_table[[#This Row],[Fixed Make]]&lt;&gt;OFFSET(Count_table[[#This Row],[Fixed Make]],-1,0)),Count_table[[#This Row],[Fixed Make]],"")</f>
        <v/>
      </c>
      <c r="H923" s="1" t="str">
        <f ca="1">IF(LEN(Count_table[[#This Row],[First]])=0,OFFSET(Count_table[[#This Row],[Range]],-1,0),"E"&amp;ROW(Count_table[[#This Row],[First]])&amp;":E"&amp;COUNTIFS(Count_table[[#All],[STC Number]],Count_table[[#This Row],[STC Number]],Count_table[[#All],[Fixed Make]],Count_table[[#This Row],[First]])+ROW(Count_table[[#This Row],[First]])-1)</f>
        <v>E803:E1041</v>
      </c>
      <c r="I923" s="1" t="str">
        <f ca="1">IF(LEN(Count_table[[#This Row],[First]])&lt;&gt;0,Count_table[[#This Row],[First]]&amp;": "&amp;_xlfn.TEXTJOIN(", ",TRUE,INDIRECT(Count_table[[#This Row],[Range]])),"")</f>
        <v/>
      </c>
      <c r="J9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4" spans="1:10" x14ac:dyDescent="0.25">
      <c r="A924" s="1" t="s">
        <v>130</v>
      </c>
      <c r="B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Company\310N</v>
      </c>
      <c r="C924" s="1" t="s">
        <v>680</v>
      </c>
      <c r="D924" s="1" t="str">
        <f>LEFT(Count_table[[#This Row],[Column1]],SEARCH("\",Count_table[[#This Row],[Column1]])-1)</f>
        <v>Cessna Aircraft Company</v>
      </c>
      <c r="E924" s="1" t="str">
        <f>RIGHT(Count_table[[#This Row],[Column1]],LEN(Count_table[[#This Row],[Column1]])-SEARCH("\",Count_table[[#This Row],[Column1]]))</f>
        <v>310N</v>
      </c>
      <c r="F924" s="1" t="str">
        <f>INDEX(Sheet1!A:D,MATCH(Count_table[[#This Row],[Make]],Sheet1!D:D,0),1)</f>
        <v>Cessna</v>
      </c>
      <c r="G924" s="1" t="str">
        <f ca="1">IF(OR(Count_table[[#This Row],[STC Number]]&lt;&gt;OFFSET(Count_table[[#This Row],[STC Number]],-1,0),Count_table[[#This Row],[Fixed Make]]&lt;&gt;OFFSET(Count_table[[#This Row],[Fixed Make]],-1,0)),Count_table[[#This Row],[Fixed Make]],"")</f>
        <v/>
      </c>
      <c r="H924" s="1" t="str">
        <f ca="1">IF(LEN(Count_table[[#This Row],[First]])=0,OFFSET(Count_table[[#This Row],[Range]],-1,0),"E"&amp;ROW(Count_table[[#This Row],[First]])&amp;":E"&amp;COUNTIFS(Count_table[[#All],[STC Number]],Count_table[[#This Row],[STC Number]],Count_table[[#All],[Fixed Make]],Count_table[[#This Row],[First]])+ROW(Count_table[[#This Row],[First]])-1)</f>
        <v>E803:E1041</v>
      </c>
      <c r="I924" s="1" t="str">
        <f ca="1">IF(LEN(Count_table[[#This Row],[First]])&lt;&gt;0,Count_table[[#This Row],[First]]&amp;": "&amp;_xlfn.TEXTJOIN(", ",TRUE,INDIRECT(Count_table[[#This Row],[Range]])),"")</f>
        <v/>
      </c>
      <c r="J9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5" spans="1:10" x14ac:dyDescent="0.25">
      <c r="A925" s="1" t="s">
        <v>130</v>
      </c>
      <c r="B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Company\310P</v>
      </c>
      <c r="C925" s="1" t="s">
        <v>681</v>
      </c>
      <c r="D925" s="1" t="str">
        <f>LEFT(Count_table[[#This Row],[Column1]],SEARCH("\",Count_table[[#This Row],[Column1]])-1)</f>
        <v>Cessna Aircraft Company</v>
      </c>
      <c r="E925" s="1" t="str">
        <f>RIGHT(Count_table[[#This Row],[Column1]],LEN(Count_table[[#This Row],[Column1]])-SEARCH("\",Count_table[[#This Row],[Column1]]))</f>
        <v>310P</v>
      </c>
      <c r="F925" s="1" t="str">
        <f>INDEX(Sheet1!A:D,MATCH(Count_table[[#This Row],[Make]],Sheet1!D:D,0),1)</f>
        <v>Cessna</v>
      </c>
      <c r="G925" s="1" t="str">
        <f ca="1">IF(OR(Count_table[[#This Row],[STC Number]]&lt;&gt;OFFSET(Count_table[[#This Row],[STC Number]],-1,0),Count_table[[#This Row],[Fixed Make]]&lt;&gt;OFFSET(Count_table[[#This Row],[Fixed Make]],-1,0)),Count_table[[#This Row],[Fixed Make]],"")</f>
        <v/>
      </c>
      <c r="H925" s="1" t="str">
        <f ca="1">IF(LEN(Count_table[[#This Row],[First]])=0,OFFSET(Count_table[[#This Row],[Range]],-1,0),"E"&amp;ROW(Count_table[[#This Row],[First]])&amp;":E"&amp;COUNTIFS(Count_table[[#All],[STC Number]],Count_table[[#This Row],[STC Number]],Count_table[[#All],[Fixed Make]],Count_table[[#This Row],[First]])+ROW(Count_table[[#This Row],[First]])-1)</f>
        <v>E803:E1041</v>
      </c>
      <c r="I925" s="1" t="str">
        <f ca="1">IF(LEN(Count_table[[#This Row],[First]])&lt;&gt;0,Count_table[[#This Row],[First]]&amp;": "&amp;_xlfn.TEXTJOIN(", ",TRUE,INDIRECT(Count_table[[#This Row],[Range]])),"")</f>
        <v/>
      </c>
      <c r="J9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6" spans="1:10" x14ac:dyDescent="0.25">
      <c r="A926" s="1" t="s">
        <v>130</v>
      </c>
      <c r="B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Company\310Q</v>
      </c>
      <c r="C926" s="1" t="s">
        <v>682</v>
      </c>
      <c r="D926" s="1" t="str">
        <f>LEFT(Count_table[[#This Row],[Column1]],SEARCH("\",Count_table[[#This Row],[Column1]])-1)</f>
        <v>Cessna Aircraft Company</v>
      </c>
      <c r="E926" s="1" t="str">
        <f>RIGHT(Count_table[[#This Row],[Column1]],LEN(Count_table[[#This Row],[Column1]])-SEARCH("\",Count_table[[#This Row],[Column1]]))</f>
        <v>310Q</v>
      </c>
      <c r="F926" s="1" t="str">
        <f>INDEX(Sheet1!A:D,MATCH(Count_table[[#This Row],[Make]],Sheet1!D:D,0),1)</f>
        <v>Cessna</v>
      </c>
      <c r="G926" s="1" t="str">
        <f ca="1">IF(OR(Count_table[[#This Row],[STC Number]]&lt;&gt;OFFSET(Count_table[[#This Row],[STC Number]],-1,0),Count_table[[#This Row],[Fixed Make]]&lt;&gt;OFFSET(Count_table[[#This Row],[Fixed Make]],-1,0)),Count_table[[#This Row],[Fixed Make]],"")</f>
        <v/>
      </c>
      <c r="H926" s="1" t="str">
        <f ca="1">IF(LEN(Count_table[[#This Row],[First]])=0,OFFSET(Count_table[[#This Row],[Range]],-1,0),"E"&amp;ROW(Count_table[[#This Row],[First]])&amp;":E"&amp;COUNTIFS(Count_table[[#All],[STC Number]],Count_table[[#This Row],[STC Number]],Count_table[[#All],[Fixed Make]],Count_table[[#This Row],[First]])+ROW(Count_table[[#This Row],[First]])-1)</f>
        <v>E803:E1041</v>
      </c>
      <c r="I926" s="1" t="str">
        <f ca="1">IF(LEN(Count_table[[#This Row],[First]])&lt;&gt;0,Count_table[[#This Row],[First]]&amp;": "&amp;_xlfn.TEXTJOIN(", ",TRUE,INDIRECT(Count_table[[#This Row],[Range]])),"")</f>
        <v/>
      </c>
      <c r="J9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7" spans="1:10" x14ac:dyDescent="0.25">
      <c r="A927" s="1" t="s">
        <v>130</v>
      </c>
      <c r="B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Company\310R</v>
      </c>
      <c r="C927" s="1" t="s">
        <v>683</v>
      </c>
      <c r="D927" s="1" t="str">
        <f>LEFT(Count_table[[#This Row],[Column1]],SEARCH("\",Count_table[[#This Row],[Column1]])-1)</f>
        <v>Cessna Aircraft Company</v>
      </c>
      <c r="E927" s="1" t="str">
        <f>RIGHT(Count_table[[#This Row],[Column1]],LEN(Count_table[[#This Row],[Column1]])-SEARCH("\",Count_table[[#This Row],[Column1]]))</f>
        <v>310R</v>
      </c>
      <c r="F927" s="1" t="str">
        <f>INDEX(Sheet1!A:D,MATCH(Count_table[[#This Row],[Make]],Sheet1!D:D,0),1)</f>
        <v>Cessna</v>
      </c>
      <c r="G927" s="1" t="str">
        <f ca="1">IF(OR(Count_table[[#This Row],[STC Number]]&lt;&gt;OFFSET(Count_table[[#This Row],[STC Number]],-1,0),Count_table[[#This Row],[Fixed Make]]&lt;&gt;OFFSET(Count_table[[#This Row],[Fixed Make]],-1,0)),Count_table[[#This Row],[Fixed Make]],"")</f>
        <v/>
      </c>
      <c r="H927" s="1" t="str">
        <f ca="1">IF(LEN(Count_table[[#This Row],[First]])=0,OFFSET(Count_table[[#This Row],[Range]],-1,0),"E"&amp;ROW(Count_table[[#This Row],[First]])&amp;":E"&amp;COUNTIFS(Count_table[[#All],[STC Number]],Count_table[[#This Row],[STC Number]],Count_table[[#All],[Fixed Make]],Count_table[[#This Row],[First]])+ROW(Count_table[[#This Row],[First]])-1)</f>
        <v>E803:E1041</v>
      </c>
      <c r="I927" s="1" t="str">
        <f ca="1">IF(LEN(Count_table[[#This Row],[First]])&lt;&gt;0,Count_table[[#This Row],[First]]&amp;": "&amp;_xlfn.TEXTJOIN(", ",TRUE,INDIRECT(Count_table[[#This Row],[Range]])),"")</f>
        <v/>
      </c>
      <c r="J9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8" spans="1:10" x14ac:dyDescent="0.25">
      <c r="A928" s="1" t="s">
        <v>130</v>
      </c>
      <c r="B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Company\320-1</v>
      </c>
      <c r="C928" s="1" t="s">
        <v>684</v>
      </c>
      <c r="D928" s="1" t="str">
        <f>LEFT(Count_table[[#This Row],[Column1]],SEARCH("\",Count_table[[#This Row],[Column1]])-1)</f>
        <v>Cessna Aircraft Company</v>
      </c>
      <c r="E928" s="1" t="str">
        <f>RIGHT(Count_table[[#This Row],[Column1]],LEN(Count_table[[#This Row],[Column1]])-SEARCH("\",Count_table[[#This Row],[Column1]]))</f>
        <v>320-1</v>
      </c>
      <c r="F928" s="1" t="str">
        <f>INDEX(Sheet1!A:D,MATCH(Count_table[[#This Row],[Make]],Sheet1!D:D,0),1)</f>
        <v>Cessna</v>
      </c>
      <c r="G928" s="1" t="str">
        <f ca="1">IF(OR(Count_table[[#This Row],[STC Number]]&lt;&gt;OFFSET(Count_table[[#This Row],[STC Number]],-1,0),Count_table[[#This Row],[Fixed Make]]&lt;&gt;OFFSET(Count_table[[#This Row],[Fixed Make]],-1,0)),Count_table[[#This Row],[Fixed Make]],"")</f>
        <v/>
      </c>
      <c r="H928" s="1" t="str">
        <f ca="1">IF(LEN(Count_table[[#This Row],[First]])=0,OFFSET(Count_table[[#This Row],[Range]],-1,0),"E"&amp;ROW(Count_table[[#This Row],[First]])&amp;":E"&amp;COUNTIFS(Count_table[[#All],[STC Number]],Count_table[[#This Row],[STC Number]],Count_table[[#All],[Fixed Make]],Count_table[[#This Row],[First]])+ROW(Count_table[[#This Row],[First]])-1)</f>
        <v>E803:E1041</v>
      </c>
      <c r="I928" s="1" t="str">
        <f ca="1">IF(LEN(Count_table[[#This Row],[First]])&lt;&gt;0,Count_table[[#This Row],[First]]&amp;": "&amp;_xlfn.TEXTJOIN(", ",TRUE,INDIRECT(Count_table[[#This Row],[Range]])),"")</f>
        <v/>
      </c>
      <c r="J9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29" spans="1:10" x14ac:dyDescent="0.25">
      <c r="A929" s="1" t="s">
        <v>130</v>
      </c>
      <c r="B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v>
      </c>
      <c r="C929" s="1" t="s">
        <v>685</v>
      </c>
      <c r="D929" s="1" t="str">
        <f>LEFT(Count_table[[#This Row],[Column1]],SEARCH("\",Count_table[[#This Row],[Column1]])-1)</f>
        <v>Cessna Aircraft Company</v>
      </c>
      <c r="E929" s="1" t="str">
        <f>RIGHT(Count_table[[#This Row],[Column1]],LEN(Count_table[[#This Row],[Column1]])-SEARCH("\",Count_table[[#This Row],[Column1]]))</f>
        <v>320</v>
      </c>
      <c r="F929" s="1" t="str">
        <f>INDEX(Sheet1!A:D,MATCH(Count_table[[#This Row],[Make]],Sheet1!D:D,0),1)</f>
        <v>Cessna</v>
      </c>
      <c r="G929" s="1" t="str">
        <f ca="1">IF(OR(Count_table[[#This Row],[STC Number]]&lt;&gt;OFFSET(Count_table[[#This Row],[STC Number]],-1,0),Count_table[[#This Row],[Fixed Make]]&lt;&gt;OFFSET(Count_table[[#This Row],[Fixed Make]],-1,0)),Count_table[[#This Row],[Fixed Make]],"")</f>
        <v/>
      </c>
      <c r="H929" s="1" t="str">
        <f ca="1">IF(LEN(Count_table[[#This Row],[First]])=0,OFFSET(Count_table[[#This Row],[Range]],-1,0),"E"&amp;ROW(Count_table[[#This Row],[First]])&amp;":E"&amp;COUNTIFS(Count_table[[#All],[STC Number]],Count_table[[#This Row],[STC Number]],Count_table[[#All],[Fixed Make]],Count_table[[#This Row],[First]])+ROW(Count_table[[#This Row],[First]])-1)</f>
        <v>E803:E1041</v>
      </c>
      <c r="I929" s="1" t="str">
        <f ca="1">IF(LEN(Count_table[[#This Row],[First]])&lt;&gt;0,Count_table[[#This Row],[First]]&amp;": "&amp;_xlfn.TEXTJOIN(", ",TRUE,INDIRECT(Count_table[[#This Row],[Range]])),"")</f>
        <v/>
      </c>
      <c r="J9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0" spans="1:10" x14ac:dyDescent="0.25">
      <c r="A930" s="1" t="s">
        <v>130</v>
      </c>
      <c r="B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Company\320A</v>
      </c>
      <c r="C930" s="1" t="s">
        <v>686</v>
      </c>
      <c r="D930" s="1" t="str">
        <f>LEFT(Count_table[[#This Row],[Column1]],SEARCH("\",Count_table[[#This Row],[Column1]])-1)</f>
        <v>Cessna Aircraft Company</v>
      </c>
      <c r="E930" s="1" t="str">
        <f>RIGHT(Count_table[[#This Row],[Column1]],LEN(Count_table[[#This Row],[Column1]])-SEARCH("\",Count_table[[#This Row],[Column1]]))</f>
        <v>320A</v>
      </c>
      <c r="F930" s="1" t="str">
        <f>INDEX(Sheet1!A:D,MATCH(Count_table[[#This Row],[Make]],Sheet1!D:D,0),1)</f>
        <v>Cessna</v>
      </c>
      <c r="G930" s="1" t="str">
        <f ca="1">IF(OR(Count_table[[#This Row],[STC Number]]&lt;&gt;OFFSET(Count_table[[#This Row],[STC Number]],-1,0),Count_table[[#This Row],[Fixed Make]]&lt;&gt;OFFSET(Count_table[[#This Row],[Fixed Make]],-1,0)),Count_table[[#This Row],[Fixed Make]],"")</f>
        <v/>
      </c>
      <c r="H930" s="1" t="str">
        <f ca="1">IF(LEN(Count_table[[#This Row],[First]])=0,OFFSET(Count_table[[#This Row],[Range]],-1,0),"E"&amp;ROW(Count_table[[#This Row],[First]])&amp;":E"&amp;COUNTIFS(Count_table[[#All],[STC Number]],Count_table[[#This Row],[STC Number]],Count_table[[#All],[Fixed Make]],Count_table[[#This Row],[First]])+ROW(Count_table[[#This Row],[First]])-1)</f>
        <v>E803:E1041</v>
      </c>
      <c r="I930" s="1" t="str">
        <f ca="1">IF(LEN(Count_table[[#This Row],[First]])&lt;&gt;0,Count_table[[#This Row],[First]]&amp;": "&amp;_xlfn.TEXTJOIN(", ",TRUE,INDIRECT(Count_table[[#This Row],[Range]])),"")</f>
        <v/>
      </c>
      <c r="J9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1" spans="1:10" x14ac:dyDescent="0.25">
      <c r="A931" s="1" t="s">
        <v>130</v>
      </c>
      <c r="B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Company\320B</v>
      </c>
      <c r="C931" s="1" t="s">
        <v>687</v>
      </c>
      <c r="D931" s="1" t="str">
        <f>LEFT(Count_table[[#This Row],[Column1]],SEARCH("\",Count_table[[#This Row],[Column1]])-1)</f>
        <v>Cessna Aircraft Company</v>
      </c>
      <c r="E931" s="1" t="str">
        <f>RIGHT(Count_table[[#This Row],[Column1]],LEN(Count_table[[#This Row],[Column1]])-SEARCH("\",Count_table[[#This Row],[Column1]]))</f>
        <v>320B</v>
      </c>
      <c r="F931" s="1" t="str">
        <f>INDEX(Sheet1!A:D,MATCH(Count_table[[#This Row],[Make]],Sheet1!D:D,0),1)</f>
        <v>Cessna</v>
      </c>
      <c r="G931" s="1" t="str">
        <f ca="1">IF(OR(Count_table[[#This Row],[STC Number]]&lt;&gt;OFFSET(Count_table[[#This Row],[STC Number]],-1,0),Count_table[[#This Row],[Fixed Make]]&lt;&gt;OFFSET(Count_table[[#This Row],[Fixed Make]],-1,0)),Count_table[[#This Row],[Fixed Make]],"")</f>
        <v/>
      </c>
      <c r="H931" s="1" t="str">
        <f ca="1">IF(LEN(Count_table[[#This Row],[First]])=0,OFFSET(Count_table[[#This Row],[Range]],-1,0),"E"&amp;ROW(Count_table[[#This Row],[First]])&amp;":E"&amp;COUNTIFS(Count_table[[#All],[STC Number]],Count_table[[#This Row],[STC Number]],Count_table[[#All],[Fixed Make]],Count_table[[#This Row],[First]])+ROW(Count_table[[#This Row],[First]])-1)</f>
        <v>E803:E1041</v>
      </c>
      <c r="I931" s="1" t="str">
        <f ca="1">IF(LEN(Count_table[[#This Row],[First]])&lt;&gt;0,Count_table[[#This Row],[First]]&amp;": "&amp;_xlfn.TEXTJOIN(", ",TRUE,INDIRECT(Count_table[[#This Row],[Range]])),"")</f>
        <v/>
      </c>
      <c r="J9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2" spans="1:10" x14ac:dyDescent="0.25">
      <c r="A932" s="1" t="s">
        <v>130</v>
      </c>
      <c r="B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Company\320C</v>
      </c>
      <c r="C932" s="1" t="s">
        <v>688</v>
      </c>
      <c r="D932" s="1" t="str">
        <f>LEFT(Count_table[[#This Row],[Column1]],SEARCH("\",Count_table[[#This Row],[Column1]])-1)</f>
        <v>Cessna Aircraft Company</v>
      </c>
      <c r="E932" s="1" t="str">
        <f>RIGHT(Count_table[[#This Row],[Column1]],LEN(Count_table[[#This Row],[Column1]])-SEARCH("\",Count_table[[#This Row],[Column1]]))</f>
        <v>320C</v>
      </c>
      <c r="F932" s="1" t="str">
        <f>INDEX(Sheet1!A:D,MATCH(Count_table[[#This Row],[Make]],Sheet1!D:D,0),1)</f>
        <v>Cessna</v>
      </c>
      <c r="G932" s="1" t="str">
        <f ca="1">IF(OR(Count_table[[#This Row],[STC Number]]&lt;&gt;OFFSET(Count_table[[#This Row],[STC Number]],-1,0),Count_table[[#This Row],[Fixed Make]]&lt;&gt;OFFSET(Count_table[[#This Row],[Fixed Make]],-1,0)),Count_table[[#This Row],[Fixed Make]],"")</f>
        <v/>
      </c>
      <c r="H932" s="1" t="str">
        <f ca="1">IF(LEN(Count_table[[#This Row],[First]])=0,OFFSET(Count_table[[#This Row],[Range]],-1,0),"E"&amp;ROW(Count_table[[#This Row],[First]])&amp;":E"&amp;COUNTIFS(Count_table[[#All],[STC Number]],Count_table[[#This Row],[STC Number]],Count_table[[#All],[Fixed Make]],Count_table[[#This Row],[First]])+ROW(Count_table[[#This Row],[First]])-1)</f>
        <v>E803:E1041</v>
      </c>
      <c r="I932" s="1" t="str">
        <f ca="1">IF(LEN(Count_table[[#This Row],[First]])&lt;&gt;0,Count_table[[#This Row],[First]]&amp;": "&amp;_xlfn.TEXTJOIN(", ",TRUE,INDIRECT(Count_table[[#This Row],[Range]])),"")</f>
        <v/>
      </c>
      <c r="J9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3" spans="1:10" x14ac:dyDescent="0.25">
      <c r="A933" s="1" t="s">
        <v>130</v>
      </c>
      <c r="B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Company\320D</v>
      </c>
      <c r="C933" s="1" t="s">
        <v>689</v>
      </c>
      <c r="D933" s="1" t="str">
        <f>LEFT(Count_table[[#This Row],[Column1]],SEARCH("\",Count_table[[#This Row],[Column1]])-1)</f>
        <v>Cessna Aircraft Company</v>
      </c>
      <c r="E933" s="1" t="str">
        <f>RIGHT(Count_table[[#This Row],[Column1]],LEN(Count_table[[#This Row],[Column1]])-SEARCH("\",Count_table[[#This Row],[Column1]]))</f>
        <v>320D</v>
      </c>
      <c r="F933" s="1" t="str">
        <f>INDEX(Sheet1!A:D,MATCH(Count_table[[#This Row],[Make]],Sheet1!D:D,0),1)</f>
        <v>Cessna</v>
      </c>
      <c r="G933" s="1" t="str">
        <f ca="1">IF(OR(Count_table[[#This Row],[STC Number]]&lt;&gt;OFFSET(Count_table[[#This Row],[STC Number]],-1,0),Count_table[[#This Row],[Fixed Make]]&lt;&gt;OFFSET(Count_table[[#This Row],[Fixed Make]],-1,0)),Count_table[[#This Row],[Fixed Make]],"")</f>
        <v/>
      </c>
      <c r="H933" s="1" t="str">
        <f ca="1">IF(LEN(Count_table[[#This Row],[First]])=0,OFFSET(Count_table[[#This Row],[Range]],-1,0),"E"&amp;ROW(Count_table[[#This Row],[First]])&amp;":E"&amp;COUNTIFS(Count_table[[#All],[STC Number]],Count_table[[#This Row],[STC Number]],Count_table[[#All],[Fixed Make]],Count_table[[#This Row],[First]])+ROW(Count_table[[#This Row],[First]])-1)</f>
        <v>E803:E1041</v>
      </c>
      <c r="I933" s="1" t="str">
        <f ca="1">IF(LEN(Count_table[[#This Row],[First]])&lt;&gt;0,Count_table[[#This Row],[First]]&amp;": "&amp;_xlfn.TEXTJOIN(", ",TRUE,INDIRECT(Count_table[[#This Row],[Range]])),"")</f>
        <v/>
      </c>
      <c r="J9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4" spans="1:10" x14ac:dyDescent="0.25">
      <c r="A934" s="1" t="s">
        <v>130</v>
      </c>
      <c r="B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Company\320E</v>
      </c>
      <c r="C934" s="1" t="s">
        <v>690</v>
      </c>
      <c r="D934" s="1" t="str">
        <f>LEFT(Count_table[[#This Row],[Column1]],SEARCH("\",Count_table[[#This Row],[Column1]])-1)</f>
        <v>Cessna Aircraft Company</v>
      </c>
      <c r="E934" s="1" t="str">
        <f>RIGHT(Count_table[[#This Row],[Column1]],LEN(Count_table[[#This Row],[Column1]])-SEARCH("\",Count_table[[#This Row],[Column1]]))</f>
        <v>320E</v>
      </c>
      <c r="F934" s="1" t="str">
        <f>INDEX(Sheet1!A:D,MATCH(Count_table[[#This Row],[Make]],Sheet1!D:D,0),1)</f>
        <v>Cessna</v>
      </c>
      <c r="G934" s="1" t="str">
        <f ca="1">IF(OR(Count_table[[#This Row],[STC Number]]&lt;&gt;OFFSET(Count_table[[#This Row],[STC Number]],-1,0),Count_table[[#This Row],[Fixed Make]]&lt;&gt;OFFSET(Count_table[[#This Row],[Fixed Make]],-1,0)),Count_table[[#This Row],[Fixed Make]],"")</f>
        <v/>
      </c>
      <c r="H934" s="1" t="str">
        <f ca="1">IF(LEN(Count_table[[#This Row],[First]])=0,OFFSET(Count_table[[#This Row],[Range]],-1,0),"E"&amp;ROW(Count_table[[#This Row],[First]])&amp;":E"&amp;COUNTIFS(Count_table[[#All],[STC Number]],Count_table[[#This Row],[STC Number]],Count_table[[#All],[Fixed Make]],Count_table[[#This Row],[First]])+ROW(Count_table[[#This Row],[First]])-1)</f>
        <v>E803:E1041</v>
      </c>
      <c r="I934" s="1" t="str">
        <f ca="1">IF(LEN(Count_table[[#This Row],[First]])&lt;&gt;0,Count_table[[#This Row],[First]]&amp;": "&amp;_xlfn.TEXTJOIN(", ",TRUE,INDIRECT(Count_table[[#This Row],[Range]])),"")</f>
        <v/>
      </c>
      <c r="J9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5" spans="1:10" x14ac:dyDescent="0.25">
      <c r="A935" s="1" t="s">
        <v>130</v>
      </c>
      <c r="B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Company\320F</v>
      </c>
      <c r="C935" s="1" t="s">
        <v>691</v>
      </c>
      <c r="D935" s="1" t="str">
        <f>LEFT(Count_table[[#This Row],[Column1]],SEARCH("\",Count_table[[#This Row],[Column1]])-1)</f>
        <v>Cessna Aircraft Company</v>
      </c>
      <c r="E935" s="1" t="str">
        <f>RIGHT(Count_table[[#This Row],[Column1]],LEN(Count_table[[#This Row],[Column1]])-SEARCH("\",Count_table[[#This Row],[Column1]]))</f>
        <v>320F</v>
      </c>
      <c r="F935" s="1" t="str">
        <f>INDEX(Sheet1!A:D,MATCH(Count_table[[#This Row],[Make]],Sheet1!D:D,0),1)</f>
        <v>Cessna</v>
      </c>
      <c r="G935" s="1" t="str">
        <f ca="1">IF(OR(Count_table[[#This Row],[STC Number]]&lt;&gt;OFFSET(Count_table[[#This Row],[STC Number]],-1,0),Count_table[[#This Row],[Fixed Make]]&lt;&gt;OFFSET(Count_table[[#This Row],[Fixed Make]],-1,0)),Count_table[[#This Row],[Fixed Make]],"")</f>
        <v/>
      </c>
      <c r="H935" s="1" t="str">
        <f ca="1">IF(LEN(Count_table[[#This Row],[First]])=0,OFFSET(Count_table[[#This Row],[Range]],-1,0),"E"&amp;ROW(Count_table[[#This Row],[First]])&amp;":E"&amp;COUNTIFS(Count_table[[#All],[STC Number]],Count_table[[#This Row],[STC Number]],Count_table[[#All],[Fixed Make]],Count_table[[#This Row],[First]])+ROW(Count_table[[#This Row],[First]])-1)</f>
        <v>E803:E1041</v>
      </c>
      <c r="I935" s="1" t="str">
        <f ca="1">IF(LEN(Count_table[[#This Row],[First]])&lt;&gt;0,Count_table[[#This Row],[First]]&amp;": "&amp;_xlfn.TEXTJOIN(", ",TRUE,INDIRECT(Count_table[[#This Row],[Range]])),"")</f>
        <v/>
      </c>
      <c r="J9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6" spans="1:10" x14ac:dyDescent="0.25">
      <c r="A936" s="1" t="s">
        <v>130</v>
      </c>
      <c r="B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Company\335</v>
      </c>
      <c r="C936" s="1" t="s">
        <v>692</v>
      </c>
      <c r="D936" s="1" t="str">
        <f>LEFT(Count_table[[#This Row],[Column1]],SEARCH("\",Count_table[[#This Row],[Column1]])-1)</f>
        <v>Cessna Aircraft Company</v>
      </c>
      <c r="E936" s="1" t="str">
        <f>RIGHT(Count_table[[#This Row],[Column1]],LEN(Count_table[[#This Row],[Column1]])-SEARCH("\",Count_table[[#This Row],[Column1]]))</f>
        <v>335</v>
      </c>
      <c r="F936" s="1" t="str">
        <f>INDEX(Sheet1!A:D,MATCH(Count_table[[#This Row],[Make]],Sheet1!D:D,0),1)</f>
        <v>Cessna</v>
      </c>
      <c r="G936" s="1" t="str">
        <f ca="1">IF(OR(Count_table[[#This Row],[STC Number]]&lt;&gt;OFFSET(Count_table[[#This Row],[STC Number]],-1,0),Count_table[[#This Row],[Fixed Make]]&lt;&gt;OFFSET(Count_table[[#This Row],[Fixed Make]],-1,0)),Count_table[[#This Row],[Fixed Make]],"")</f>
        <v/>
      </c>
      <c r="H936" s="1" t="str">
        <f ca="1">IF(LEN(Count_table[[#This Row],[First]])=0,OFFSET(Count_table[[#This Row],[Range]],-1,0),"E"&amp;ROW(Count_table[[#This Row],[First]])&amp;":E"&amp;COUNTIFS(Count_table[[#All],[STC Number]],Count_table[[#This Row],[STC Number]],Count_table[[#All],[Fixed Make]],Count_table[[#This Row],[First]])+ROW(Count_table[[#This Row],[First]])-1)</f>
        <v>E803:E1041</v>
      </c>
      <c r="I936" s="1" t="str">
        <f ca="1">IF(LEN(Count_table[[#This Row],[First]])&lt;&gt;0,Count_table[[#This Row],[First]]&amp;": "&amp;_xlfn.TEXTJOIN(", ",TRUE,INDIRECT(Count_table[[#This Row],[Range]])),"")</f>
        <v/>
      </c>
      <c r="J9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7" spans="1:10" x14ac:dyDescent="0.25">
      <c r="A937" s="1" t="s">
        <v>130</v>
      </c>
      <c r="B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Company\336</v>
      </c>
      <c r="C937" s="1" t="s">
        <v>693</v>
      </c>
      <c r="D937" s="1" t="str">
        <f>LEFT(Count_table[[#This Row],[Column1]],SEARCH("\",Count_table[[#This Row],[Column1]])-1)</f>
        <v>Cessna Aircraft Company</v>
      </c>
      <c r="E937" s="1" t="str">
        <f>RIGHT(Count_table[[#This Row],[Column1]],LEN(Count_table[[#This Row],[Column1]])-SEARCH("\",Count_table[[#This Row],[Column1]]))</f>
        <v>336</v>
      </c>
      <c r="F937" s="1" t="str">
        <f>INDEX(Sheet1!A:D,MATCH(Count_table[[#This Row],[Make]],Sheet1!D:D,0),1)</f>
        <v>Cessna</v>
      </c>
      <c r="G937" s="1" t="str">
        <f ca="1">IF(OR(Count_table[[#This Row],[STC Number]]&lt;&gt;OFFSET(Count_table[[#This Row],[STC Number]],-1,0),Count_table[[#This Row],[Fixed Make]]&lt;&gt;OFFSET(Count_table[[#This Row],[Fixed Make]],-1,0)),Count_table[[#This Row],[Fixed Make]],"")</f>
        <v/>
      </c>
      <c r="H937" s="1" t="str">
        <f ca="1">IF(LEN(Count_table[[#This Row],[First]])=0,OFFSET(Count_table[[#This Row],[Range]],-1,0),"E"&amp;ROW(Count_table[[#This Row],[First]])&amp;":E"&amp;COUNTIFS(Count_table[[#All],[STC Number]],Count_table[[#This Row],[STC Number]],Count_table[[#All],[Fixed Make]],Count_table[[#This Row],[First]])+ROW(Count_table[[#This Row],[First]])-1)</f>
        <v>E803:E1041</v>
      </c>
      <c r="I937" s="1" t="str">
        <f ca="1">IF(LEN(Count_table[[#This Row],[First]])&lt;&gt;0,Count_table[[#This Row],[First]]&amp;": "&amp;_xlfn.TEXTJOIN(", ",TRUE,INDIRECT(Count_table[[#This Row],[Range]])),"")</f>
        <v/>
      </c>
      <c r="J9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8" spans="1:10" x14ac:dyDescent="0.25">
      <c r="A938" s="1" t="s">
        <v>130</v>
      </c>
      <c r="B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v>
      </c>
      <c r="C938" s="1" t="s">
        <v>694</v>
      </c>
      <c r="D938" s="1" t="str">
        <f>LEFT(Count_table[[#This Row],[Column1]],SEARCH("\",Count_table[[#This Row],[Column1]])-1)</f>
        <v>Cessna Aircraft Company</v>
      </c>
      <c r="E938" s="1" t="str">
        <f>RIGHT(Count_table[[#This Row],[Column1]],LEN(Count_table[[#This Row],[Column1]])-SEARCH("\",Count_table[[#This Row],[Column1]]))</f>
        <v>337</v>
      </c>
      <c r="F938" s="1" t="str">
        <f>INDEX(Sheet1!A:D,MATCH(Count_table[[#This Row],[Make]],Sheet1!D:D,0),1)</f>
        <v>Cessna</v>
      </c>
      <c r="G938" s="1" t="str">
        <f ca="1">IF(OR(Count_table[[#This Row],[STC Number]]&lt;&gt;OFFSET(Count_table[[#This Row],[STC Number]],-1,0),Count_table[[#This Row],[Fixed Make]]&lt;&gt;OFFSET(Count_table[[#This Row],[Fixed Make]],-1,0)),Count_table[[#This Row],[Fixed Make]],"")</f>
        <v/>
      </c>
      <c r="H938" s="1" t="str">
        <f ca="1">IF(LEN(Count_table[[#This Row],[First]])=0,OFFSET(Count_table[[#This Row],[Range]],-1,0),"E"&amp;ROW(Count_table[[#This Row],[First]])&amp;":E"&amp;COUNTIFS(Count_table[[#All],[STC Number]],Count_table[[#This Row],[STC Number]],Count_table[[#All],[Fixed Make]],Count_table[[#This Row],[First]])+ROW(Count_table[[#This Row],[First]])-1)</f>
        <v>E803:E1041</v>
      </c>
      <c r="I938" s="1" t="str">
        <f ca="1">IF(LEN(Count_table[[#This Row],[First]])&lt;&gt;0,Count_table[[#This Row],[First]]&amp;": "&amp;_xlfn.TEXTJOIN(", ",TRUE,INDIRECT(Count_table[[#This Row],[Range]])),"")</f>
        <v/>
      </c>
      <c r="J9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39" spans="1:10" x14ac:dyDescent="0.25">
      <c r="A939" s="1" t="s">
        <v>130</v>
      </c>
      <c r="B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Company\337A</v>
      </c>
      <c r="C939" s="1" t="s">
        <v>695</v>
      </c>
      <c r="D939" s="1" t="str">
        <f>LEFT(Count_table[[#This Row],[Column1]],SEARCH("\",Count_table[[#This Row],[Column1]])-1)</f>
        <v>Cessna Aircraft Company</v>
      </c>
      <c r="E939" s="1" t="str">
        <f>RIGHT(Count_table[[#This Row],[Column1]],LEN(Count_table[[#This Row],[Column1]])-SEARCH("\",Count_table[[#This Row],[Column1]]))</f>
        <v>337A</v>
      </c>
      <c r="F939" s="1" t="str">
        <f>INDEX(Sheet1!A:D,MATCH(Count_table[[#This Row],[Make]],Sheet1!D:D,0),1)</f>
        <v>Cessna</v>
      </c>
      <c r="G939" s="1" t="str">
        <f ca="1">IF(OR(Count_table[[#This Row],[STC Number]]&lt;&gt;OFFSET(Count_table[[#This Row],[STC Number]],-1,0),Count_table[[#This Row],[Fixed Make]]&lt;&gt;OFFSET(Count_table[[#This Row],[Fixed Make]],-1,0)),Count_table[[#This Row],[Fixed Make]],"")</f>
        <v/>
      </c>
      <c r="H939" s="1" t="str">
        <f ca="1">IF(LEN(Count_table[[#This Row],[First]])=0,OFFSET(Count_table[[#This Row],[Range]],-1,0),"E"&amp;ROW(Count_table[[#This Row],[First]])&amp;":E"&amp;COUNTIFS(Count_table[[#All],[STC Number]],Count_table[[#This Row],[STC Number]],Count_table[[#All],[Fixed Make]],Count_table[[#This Row],[First]])+ROW(Count_table[[#This Row],[First]])-1)</f>
        <v>E803:E1041</v>
      </c>
      <c r="I939" s="1" t="str">
        <f ca="1">IF(LEN(Count_table[[#This Row],[First]])&lt;&gt;0,Count_table[[#This Row],[First]]&amp;": "&amp;_xlfn.TEXTJOIN(", ",TRUE,INDIRECT(Count_table[[#This Row],[Range]])),"")</f>
        <v/>
      </c>
      <c r="J9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0" spans="1:10" x14ac:dyDescent="0.25">
      <c r="A940" s="1" t="s">
        <v>130</v>
      </c>
      <c r="B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Company\337B</v>
      </c>
      <c r="C940" s="1" t="s">
        <v>696</v>
      </c>
      <c r="D940" s="1" t="str">
        <f>LEFT(Count_table[[#This Row],[Column1]],SEARCH("\",Count_table[[#This Row],[Column1]])-1)</f>
        <v>Cessna Aircraft Company</v>
      </c>
      <c r="E940" s="1" t="str">
        <f>RIGHT(Count_table[[#This Row],[Column1]],LEN(Count_table[[#This Row],[Column1]])-SEARCH("\",Count_table[[#This Row],[Column1]]))</f>
        <v>337B</v>
      </c>
      <c r="F940" s="1" t="str">
        <f>INDEX(Sheet1!A:D,MATCH(Count_table[[#This Row],[Make]],Sheet1!D:D,0),1)</f>
        <v>Cessna</v>
      </c>
      <c r="G940" s="1" t="str">
        <f ca="1">IF(OR(Count_table[[#This Row],[STC Number]]&lt;&gt;OFFSET(Count_table[[#This Row],[STC Number]],-1,0),Count_table[[#This Row],[Fixed Make]]&lt;&gt;OFFSET(Count_table[[#This Row],[Fixed Make]],-1,0)),Count_table[[#This Row],[Fixed Make]],"")</f>
        <v/>
      </c>
      <c r="H940" s="1" t="str">
        <f ca="1">IF(LEN(Count_table[[#This Row],[First]])=0,OFFSET(Count_table[[#This Row],[Range]],-1,0),"E"&amp;ROW(Count_table[[#This Row],[First]])&amp;":E"&amp;COUNTIFS(Count_table[[#All],[STC Number]],Count_table[[#This Row],[STC Number]],Count_table[[#All],[Fixed Make]],Count_table[[#This Row],[First]])+ROW(Count_table[[#This Row],[First]])-1)</f>
        <v>E803:E1041</v>
      </c>
      <c r="I940" s="1" t="str">
        <f ca="1">IF(LEN(Count_table[[#This Row],[First]])&lt;&gt;0,Count_table[[#This Row],[First]]&amp;": "&amp;_xlfn.TEXTJOIN(", ",TRUE,INDIRECT(Count_table[[#This Row],[Range]])),"")</f>
        <v/>
      </c>
      <c r="J9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1" spans="1:10" x14ac:dyDescent="0.25">
      <c r="A941" s="1" t="s">
        <v>130</v>
      </c>
      <c r="B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Company\337C</v>
      </c>
      <c r="C941" s="1" t="s">
        <v>697</v>
      </c>
      <c r="D941" s="1" t="str">
        <f>LEFT(Count_table[[#This Row],[Column1]],SEARCH("\",Count_table[[#This Row],[Column1]])-1)</f>
        <v>Cessna Aircraft Company</v>
      </c>
      <c r="E941" s="1" t="str">
        <f>RIGHT(Count_table[[#This Row],[Column1]],LEN(Count_table[[#This Row],[Column1]])-SEARCH("\",Count_table[[#This Row],[Column1]]))</f>
        <v>337C</v>
      </c>
      <c r="F941" s="1" t="str">
        <f>INDEX(Sheet1!A:D,MATCH(Count_table[[#This Row],[Make]],Sheet1!D:D,0),1)</f>
        <v>Cessna</v>
      </c>
      <c r="G941" s="1" t="str">
        <f ca="1">IF(OR(Count_table[[#This Row],[STC Number]]&lt;&gt;OFFSET(Count_table[[#This Row],[STC Number]],-1,0),Count_table[[#This Row],[Fixed Make]]&lt;&gt;OFFSET(Count_table[[#This Row],[Fixed Make]],-1,0)),Count_table[[#This Row],[Fixed Make]],"")</f>
        <v/>
      </c>
      <c r="H941" s="1" t="str">
        <f ca="1">IF(LEN(Count_table[[#This Row],[First]])=0,OFFSET(Count_table[[#This Row],[Range]],-1,0),"E"&amp;ROW(Count_table[[#This Row],[First]])&amp;":E"&amp;COUNTIFS(Count_table[[#All],[STC Number]],Count_table[[#This Row],[STC Number]],Count_table[[#All],[Fixed Make]],Count_table[[#This Row],[First]])+ROW(Count_table[[#This Row],[First]])-1)</f>
        <v>E803:E1041</v>
      </c>
      <c r="I941" s="1" t="str">
        <f ca="1">IF(LEN(Count_table[[#This Row],[First]])&lt;&gt;0,Count_table[[#This Row],[First]]&amp;": "&amp;_xlfn.TEXTJOIN(", ",TRUE,INDIRECT(Count_table[[#This Row],[Range]])),"")</f>
        <v/>
      </c>
      <c r="J9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2" spans="1:10" x14ac:dyDescent="0.25">
      <c r="A942" s="1" t="s">
        <v>130</v>
      </c>
      <c r="B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Company\337D</v>
      </c>
      <c r="C942" s="1" t="s">
        <v>698</v>
      </c>
      <c r="D942" s="1" t="str">
        <f>LEFT(Count_table[[#This Row],[Column1]],SEARCH("\",Count_table[[#This Row],[Column1]])-1)</f>
        <v>Cessna Aircraft Company</v>
      </c>
      <c r="E942" s="1" t="str">
        <f>RIGHT(Count_table[[#This Row],[Column1]],LEN(Count_table[[#This Row],[Column1]])-SEARCH("\",Count_table[[#This Row],[Column1]]))</f>
        <v>337D</v>
      </c>
      <c r="F942" s="1" t="str">
        <f>INDEX(Sheet1!A:D,MATCH(Count_table[[#This Row],[Make]],Sheet1!D:D,0),1)</f>
        <v>Cessna</v>
      </c>
      <c r="G942" s="1" t="str">
        <f ca="1">IF(OR(Count_table[[#This Row],[STC Number]]&lt;&gt;OFFSET(Count_table[[#This Row],[STC Number]],-1,0),Count_table[[#This Row],[Fixed Make]]&lt;&gt;OFFSET(Count_table[[#This Row],[Fixed Make]],-1,0)),Count_table[[#This Row],[Fixed Make]],"")</f>
        <v/>
      </c>
      <c r="H942" s="1" t="str">
        <f ca="1">IF(LEN(Count_table[[#This Row],[First]])=0,OFFSET(Count_table[[#This Row],[Range]],-1,0),"E"&amp;ROW(Count_table[[#This Row],[First]])&amp;":E"&amp;COUNTIFS(Count_table[[#All],[STC Number]],Count_table[[#This Row],[STC Number]],Count_table[[#All],[Fixed Make]],Count_table[[#This Row],[First]])+ROW(Count_table[[#This Row],[First]])-1)</f>
        <v>E803:E1041</v>
      </c>
      <c r="I942" s="1" t="str">
        <f ca="1">IF(LEN(Count_table[[#This Row],[First]])&lt;&gt;0,Count_table[[#This Row],[First]]&amp;": "&amp;_xlfn.TEXTJOIN(", ",TRUE,INDIRECT(Count_table[[#This Row],[Range]])),"")</f>
        <v/>
      </c>
      <c r="J9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3" spans="1:10" x14ac:dyDescent="0.25">
      <c r="A943" s="1" t="s">
        <v>130</v>
      </c>
      <c r="B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Company\337E</v>
      </c>
      <c r="C943" s="1" t="s">
        <v>699</v>
      </c>
      <c r="D943" s="1" t="str">
        <f>LEFT(Count_table[[#This Row],[Column1]],SEARCH("\",Count_table[[#This Row],[Column1]])-1)</f>
        <v>Cessna Aircraft Company</v>
      </c>
      <c r="E943" s="1" t="str">
        <f>RIGHT(Count_table[[#This Row],[Column1]],LEN(Count_table[[#This Row],[Column1]])-SEARCH("\",Count_table[[#This Row],[Column1]]))</f>
        <v>337E</v>
      </c>
      <c r="F943" s="1" t="str">
        <f>INDEX(Sheet1!A:D,MATCH(Count_table[[#This Row],[Make]],Sheet1!D:D,0),1)</f>
        <v>Cessna</v>
      </c>
      <c r="G943" s="1" t="str">
        <f ca="1">IF(OR(Count_table[[#This Row],[STC Number]]&lt;&gt;OFFSET(Count_table[[#This Row],[STC Number]],-1,0),Count_table[[#This Row],[Fixed Make]]&lt;&gt;OFFSET(Count_table[[#This Row],[Fixed Make]],-1,0)),Count_table[[#This Row],[Fixed Make]],"")</f>
        <v/>
      </c>
      <c r="H943" s="1" t="str">
        <f ca="1">IF(LEN(Count_table[[#This Row],[First]])=0,OFFSET(Count_table[[#This Row],[Range]],-1,0),"E"&amp;ROW(Count_table[[#This Row],[First]])&amp;":E"&amp;COUNTIFS(Count_table[[#All],[STC Number]],Count_table[[#This Row],[STC Number]],Count_table[[#All],[Fixed Make]],Count_table[[#This Row],[First]])+ROW(Count_table[[#This Row],[First]])-1)</f>
        <v>E803:E1041</v>
      </c>
      <c r="I943" s="1" t="str">
        <f ca="1">IF(LEN(Count_table[[#This Row],[First]])&lt;&gt;0,Count_table[[#This Row],[First]]&amp;": "&amp;_xlfn.TEXTJOIN(", ",TRUE,INDIRECT(Count_table[[#This Row],[Range]])),"")</f>
        <v/>
      </c>
      <c r="J9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4" spans="1:10" x14ac:dyDescent="0.25">
      <c r="A944" s="1" t="s">
        <v>130</v>
      </c>
      <c r="B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Company\337F</v>
      </c>
      <c r="C944" s="1" t="s">
        <v>700</v>
      </c>
      <c r="D944" s="1" t="str">
        <f>LEFT(Count_table[[#This Row],[Column1]],SEARCH("\",Count_table[[#This Row],[Column1]])-1)</f>
        <v>Cessna Aircraft Company</v>
      </c>
      <c r="E944" s="1" t="str">
        <f>RIGHT(Count_table[[#This Row],[Column1]],LEN(Count_table[[#This Row],[Column1]])-SEARCH("\",Count_table[[#This Row],[Column1]]))</f>
        <v>337F</v>
      </c>
      <c r="F944" s="1" t="str">
        <f>INDEX(Sheet1!A:D,MATCH(Count_table[[#This Row],[Make]],Sheet1!D:D,0),1)</f>
        <v>Cessna</v>
      </c>
      <c r="G944" s="1" t="str">
        <f ca="1">IF(OR(Count_table[[#This Row],[STC Number]]&lt;&gt;OFFSET(Count_table[[#This Row],[STC Number]],-1,0),Count_table[[#This Row],[Fixed Make]]&lt;&gt;OFFSET(Count_table[[#This Row],[Fixed Make]],-1,0)),Count_table[[#This Row],[Fixed Make]],"")</f>
        <v/>
      </c>
      <c r="H944" s="1" t="str">
        <f ca="1">IF(LEN(Count_table[[#This Row],[First]])=0,OFFSET(Count_table[[#This Row],[Range]],-1,0),"E"&amp;ROW(Count_table[[#This Row],[First]])&amp;":E"&amp;COUNTIFS(Count_table[[#All],[STC Number]],Count_table[[#This Row],[STC Number]],Count_table[[#All],[Fixed Make]],Count_table[[#This Row],[First]])+ROW(Count_table[[#This Row],[First]])-1)</f>
        <v>E803:E1041</v>
      </c>
      <c r="I944" s="1" t="str">
        <f ca="1">IF(LEN(Count_table[[#This Row],[First]])&lt;&gt;0,Count_table[[#This Row],[First]]&amp;": "&amp;_xlfn.TEXTJOIN(", ",TRUE,INDIRECT(Count_table[[#This Row],[Range]])),"")</f>
        <v/>
      </c>
      <c r="J9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5" spans="1:10" x14ac:dyDescent="0.25">
      <c r="A945" s="1" t="s">
        <v>130</v>
      </c>
      <c r="B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Company\337G</v>
      </c>
      <c r="C945" s="1" t="s">
        <v>701</v>
      </c>
      <c r="D945" s="1" t="str">
        <f>LEFT(Count_table[[#This Row],[Column1]],SEARCH("\",Count_table[[#This Row],[Column1]])-1)</f>
        <v>Cessna Aircraft Company</v>
      </c>
      <c r="E945" s="1" t="str">
        <f>RIGHT(Count_table[[#This Row],[Column1]],LEN(Count_table[[#This Row],[Column1]])-SEARCH("\",Count_table[[#This Row],[Column1]]))</f>
        <v>337G</v>
      </c>
      <c r="F945" s="1" t="str">
        <f>INDEX(Sheet1!A:D,MATCH(Count_table[[#This Row],[Make]],Sheet1!D:D,0),1)</f>
        <v>Cessna</v>
      </c>
      <c r="G945" s="1" t="str">
        <f ca="1">IF(OR(Count_table[[#This Row],[STC Number]]&lt;&gt;OFFSET(Count_table[[#This Row],[STC Number]],-1,0),Count_table[[#This Row],[Fixed Make]]&lt;&gt;OFFSET(Count_table[[#This Row],[Fixed Make]],-1,0)),Count_table[[#This Row],[Fixed Make]],"")</f>
        <v/>
      </c>
      <c r="H945" s="1" t="str">
        <f ca="1">IF(LEN(Count_table[[#This Row],[First]])=0,OFFSET(Count_table[[#This Row],[Range]],-1,0),"E"&amp;ROW(Count_table[[#This Row],[First]])&amp;":E"&amp;COUNTIFS(Count_table[[#All],[STC Number]],Count_table[[#This Row],[STC Number]],Count_table[[#All],[Fixed Make]],Count_table[[#This Row],[First]])+ROW(Count_table[[#This Row],[First]])-1)</f>
        <v>E803:E1041</v>
      </c>
      <c r="I945" s="1" t="str">
        <f ca="1">IF(LEN(Count_table[[#This Row],[First]])&lt;&gt;0,Count_table[[#This Row],[First]]&amp;": "&amp;_xlfn.TEXTJOIN(", ",TRUE,INDIRECT(Count_table[[#This Row],[Range]])),"")</f>
        <v/>
      </c>
      <c r="J9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6" spans="1:10" x14ac:dyDescent="0.25">
      <c r="A946" s="1" t="s">
        <v>130</v>
      </c>
      <c r="B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Company\337H</v>
      </c>
      <c r="C946" s="1" t="s">
        <v>702</v>
      </c>
      <c r="D946" s="1" t="str">
        <f>LEFT(Count_table[[#This Row],[Column1]],SEARCH("\",Count_table[[#This Row],[Column1]])-1)</f>
        <v>Cessna Aircraft Company</v>
      </c>
      <c r="E946" s="1" t="str">
        <f>RIGHT(Count_table[[#This Row],[Column1]],LEN(Count_table[[#This Row],[Column1]])-SEARCH("\",Count_table[[#This Row],[Column1]]))</f>
        <v>337H</v>
      </c>
      <c r="F946" s="1" t="str">
        <f>INDEX(Sheet1!A:D,MATCH(Count_table[[#This Row],[Make]],Sheet1!D:D,0),1)</f>
        <v>Cessna</v>
      </c>
      <c r="G946" s="1" t="str">
        <f ca="1">IF(OR(Count_table[[#This Row],[STC Number]]&lt;&gt;OFFSET(Count_table[[#This Row],[STC Number]],-1,0),Count_table[[#This Row],[Fixed Make]]&lt;&gt;OFFSET(Count_table[[#This Row],[Fixed Make]],-1,0)),Count_table[[#This Row],[Fixed Make]],"")</f>
        <v/>
      </c>
      <c r="H946" s="1" t="str">
        <f ca="1">IF(LEN(Count_table[[#This Row],[First]])=0,OFFSET(Count_table[[#This Row],[Range]],-1,0),"E"&amp;ROW(Count_table[[#This Row],[First]])&amp;":E"&amp;COUNTIFS(Count_table[[#All],[STC Number]],Count_table[[#This Row],[STC Number]],Count_table[[#All],[Fixed Make]],Count_table[[#This Row],[First]])+ROW(Count_table[[#This Row],[First]])-1)</f>
        <v>E803:E1041</v>
      </c>
      <c r="I946" s="1" t="str">
        <f ca="1">IF(LEN(Count_table[[#This Row],[First]])&lt;&gt;0,Count_table[[#This Row],[First]]&amp;": "&amp;_xlfn.TEXTJOIN(", ",TRUE,INDIRECT(Count_table[[#This Row],[Range]])),"")</f>
        <v/>
      </c>
      <c r="J9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7" spans="1:10" x14ac:dyDescent="0.25">
      <c r="A947" s="1" t="s">
        <v>130</v>
      </c>
      <c r="B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v>
      </c>
      <c r="C947" s="1" t="s">
        <v>703</v>
      </c>
      <c r="D947" s="1" t="str">
        <f>LEFT(Count_table[[#This Row],[Column1]],SEARCH("\",Count_table[[#This Row],[Column1]])-1)</f>
        <v>Cessna Aircraft Company</v>
      </c>
      <c r="E947" s="1" t="str">
        <f>RIGHT(Count_table[[#This Row],[Column1]],LEN(Count_table[[#This Row],[Column1]])-SEARCH("\",Count_table[[#This Row],[Column1]]))</f>
        <v>340</v>
      </c>
      <c r="F947" s="1" t="str">
        <f>INDEX(Sheet1!A:D,MATCH(Count_table[[#This Row],[Make]],Sheet1!D:D,0),1)</f>
        <v>Cessna</v>
      </c>
      <c r="G947" s="1" t="str">
        <f ca="1">IF(OR(Count_table[[#This Row],[STC Number]]&lt;&gt;OFFSET(Count_table[[#This Row],[STC Number]],-1,0),Count_table[[#This Row],[Fixed Make]]&lt;&gt;OFFSET(Count_table[[#This Row],[Fixed Make]],-1,0)),Count_table[[#This Row],[Fixed Make]],"")</f>
        <v/>
      </c>
      <c r="H947" s="1" t="str">
        <f ca="1">IF(LEN(Count_table[[#This Row],[First]])=0,OFFSET(Count_table[[#This Row],[Range]],-1,0),"E"&amp;ROW(Count_table[[#This Row],[First]])&amp;":E"&amp;COUNTIFS(Count_table[[#All],[STC Number]],Count_table[[#This Row],[STC Number]],Count_table[[#All],[Fixed Make]],Count_table[[#This Row],[First]])+ROW(Count_table[[#This Row],[First]])-1)</f>
        <v>E803:E1041</v>
      </c>
      <c r="I947" s="1" t="str">
        <f ca="1">IF(LEN(Count_table[[#This Row],[First]])&lt;&gt;0,Count_table[[#This Row],[First]]&amp;": "&amp;_xlfn.TEXTJOIN(", ",TRUE,INDIRECT(Count_table[[#This Row],[Range]])),"")</f>
        <v/>
      </c>
      <c r="J9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8" spans="1:10" x14ac:dyDescent="0.25">
      <c r="A948" s="1" t="s">
        <v>130</v>
      </c>
      <c r="B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Company\340A</v>
      </c>
      <c r="C948" s="1" t="s">
        <v>704</v>
      </c>
      <c r="D948" s="1" t="str">
        <f>LEFT(Count_table[[#This Row],[Column1]],SEARCH("\",Count_table[[#This Row],[Column1]])-1)</f>
        <v>Cessna Aircraft Company</v>
      </c>
      <c r="E948" s="1" t="str">
        <f>RIGHT(Count_table[[#This Row],[Column1]],LEN(Count_table[[#This Row],[Column1]])-SEARCH("\",Count_table[[#This Row],[Column1]]))</f>
        <v>340A</v>
      </c>
      <c r="F948" s="1" t="str">
        <f>INDEX(Sheet1!A:D,MATCH(Count_table[[#This Row],[Make]],Sheet1!D:D,0),1)</f>
        <v>Cessna</v>
      </c>
      <c r="G948" s="1" t="str">
        <f ca="1">IF(OR(Count_table[[#This Row],[STC Number]]&lt;&gt;OFFSET(Count_table[[#This Row],[STC Number]],-1,0),Count_table[[#This Row],[Fixed Make]]&lt;&gt;OFFSET(Count_table[[#This Row],[Fixed Make]],-1,0)),Count_table[[#This Row],[Fixed Make]],"")</f>
        <v/>
      </c>
      <c r="H948" s="1" t="str">
        <f ca="1">IF(LEN(Count_table[[#This Row],[First]])=0,OFFSET(Count_table[[#This Row],[Range]],-1,0),"E"&amp;ROW(Count_table[[#This Row],[First]])&amp;":E"&amp;COUNTIFS(Count_table[[#All],[STC Number]],Count_table[[#This Row],[STC Number]],Count_table[[#All],[Fixed Make]],Count_table[[#This Row],[First]])+ROW(Count_table[[#This Row],[First]])-1)</f>
        <v>E803:E1041</v>
      </c>
      <c r="I948" s="1" t="str">
        <f ca="1">IF(LEN(Count_table[[#This Row],[First]])&lt;&gt;0,Count_table[[#This Row],[First]]&amp;": "&amp;_xlfn.TEXTJOIN(", ",TRUE,INDIRECT(Count_table[[#This Row],[Range]])),"")</f>
        <v/>
      </c>
      <c r="J9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49" spans="1:10" x14ac:dyDescent="0.25">
      <c r="A949" s="1" t="s">
        <v>130</v>
      </c>
      <c r="B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v>
      </c>
      <c r="C949" s="1" t="s">
        <v>705</v>
      </c>
      <c r="D949" s="1" t="str">
        <f>LEFT(Count_table[[#This Row],[Column1]],SEARCH("\",Count_table[[#This Row],[Column1]])-1)</f>
        <v>Cessna Aircraft Company</v>
      </c>
      <c r="E949" s="1" t="str">
        <f>RIGHT(Count_table[[#This Row],[Column1]],LEN(Count_table[[#This Row],[Column1]])-SEARCH("\",Count_table[[#This Row],[Column1]]))</f>
        <v>401</v>
      </c>
      <c r="F949" s="1" t="str">
        <f>INDEX(Sheet1!A:D,MATCH(Count_table[[#This Row],[Make]],Sheet1!D:D,0),1)</f>
        <v>Cessna</v>
      </c>
      <c r="G949" s="1" t="str">
        <f ca="1">IF(OR(Count_table[[#This Row],[STC Number]]&lt;&gt;OFFSET(Count_table[[#This Row],[STC Number]],-1,0),Count_table[[#This Row],[Fixed Make]]&lt;&gt;OFFSET(Count_table[[#This Row],[Fixed Make]],-1,0)),Count_table[[#This Row],[Fixed Make]],"")</f>
        <v/>
      </c>
      <c r="H949" s="1" t="str">
        <f ca="1">IF(LEN(Count_table[[#This Row],[First]])=0,OFFSET(Count_table[[#This Row],[Range]],-1,0),"E"&amp;ROW(Count_table[[#This Row],[First]])&amp;":E"&amp;COUNTIFS(Count_table[[#All],[STC Number]],Count_table[[#This Row],[STC Number]],Count_table[[#All],[Fixed Make]],Count_table[[#This Row],[First]])+ROW(Count_table[[#This Row],[First]])-1)</f>
        <v>E803:E1041</v>
      </c>
      <c r="I949" s="1" t="str">
        <f ca="1">IF(LEN(Count_table[[#This Row],[First]])&lt;&gt;0,Count_table[[#This Row],[First]]&amp;": "&amp;_xlfn.TEXTJOIN(", ",TRUE,INDIRECT(Count_table[[#This Row],[Range]])),"")</f>
        <v/>
      </c>
      <c r="J9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0" spans="1:10" x14ac:dyDescent="0.25">
      <c r="A950" s="1" t="s">
        <v>130</v>
      </c>
      <c r="B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Company\401A</v>
      </c>
      <c r="C950" s="1" t="s">
        <v>706</v>
      </c>
      <c r="D950" s="1" t="str">
        <f>LEFT(Count_table[[#This Row],[Column1]],SEARCH("\",Count_table[[#This Row],[Column1]])-1)</f>
        <v>Cessna Aircraft Company</v>
      </c>
      <c r="E950" s="1" t="str">
        <f>RIGHT(Count_table[[#This Row],[Column1]],LEN(Count_table[[#This Row],[Column1]])-SEARCH("\",Count_table[[#This Row],[Column1]]))</f>
        <v>401A</v>
      </c>
      <c r="F950" s="1" t="str">
        <f>INDEX(Sheet1!A:D,MATCH(Count_table[[#This Row],[Make]],Sheet1!D:D,0),1)</f>
        <v>Cessna</v>
      </c>
      <c r="G950" s="1" t="str">
        <f ca="1">IF(OR(Count_table[[#This Row],[STC Number]]&lt;&gt;OFFSET(Count_table[[#This Row],[STC Number]],-1,0),Count_table[[#This Row],[Fixed Make]]&lt;&gt;OFFSET(Count_table[[#This Row],[Fixed Make]],-1,0)),Count_table[[#This Row],[Fixed Make]],"")</f>
        <v/>
      </c>
      <c r="H950" s="1" t="str">
        <f ca="1">IF(LEN(Count_table[[#This Row],[First]])=0,OFFSET(Count_table[[#This Row],[Range]],-1,0),"E"&amp;ROW(Count_table[[#This Row],[First]])&amp;":E"&amp;COUNTIFS(Count_table[[#All],[STC Number]],Count_table[[#This Row],[STC Number]],Count_table[[#All],[Fixed Make]],Count_table[[#This Row],[First]])+ROW(Count_table[[#This Row],[First]])-1)</f>
        <v>E803:E1041</v>
      </c>
      <c r="I950" s="1" t="str">
        <f ca="1">IF(LEN(Count_table[[#This Row],[First]])&lt;&gt;0,Count_table[[#This Row],[First]]&amp;": "&amp;_xlfn.TEXTJOIN(", ",TRUE,INDIRECT(Count_table[[#This Row],[Range]])),"")</f>
        <v/>
      </c>
      <c r="J9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1" spans="1:10" x14ac:dyDescent="0.25">
      <c r="A951" s="1" t="s">
        <v>130</v>
      </c>
      <c r="B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Company\401B</v>
      </c>
      <c r="C951" s="1" t="s">
        <v>707</v>
      </c>
      <c r="D951" s="1" t="str">
        <f>LEFT(Count_table[[#This Row],[Column1]],SEARCH("\",Count_table[[#This Row],[Column1]])-1)</f>
        <v>Cessna Aircraft Company</v>
      </c>
      <c r="E951" s="1" t="str">
        <f>RIGHT(Count_table[[#This Row],[Column1]],LEN(Count_table[[#This Row],[Column1]])-SEARCH("\",Count_table[[#This Row],[Column1]]))</f>
        <v>401B</v>
      </c>
      <c r="F951" s="1" t="str">
        <f>INDEX(Sheet1!A:D,MATCH(Count_table[[#This Row],[Make]],Sheet1!D:D,0),1)</f>
        <v>Cessna</v>
      </c>
      <c r="G951" s="1" t="str">
        <f ca="1">IF(OR(Count_table[[#This Row],[STC Number]]&lt;&gt;OFFSET(Count_table[[#This Row],[STC Number]],-1,0),Count_table[[#This Row],[Fixed Make]]&lt;&gt;OFFSET(Count_table[[#This Row],[Fixed Make]],-1,0)),Count_table[[#This Row],[Fixed Make]],"")</f>
        <v/>
      </c>
      <c r="H951" s="1" t="str">
        <f ca="1">IF(LEN(Count_table[[#This Row],[First]])=0,OFFSET(Count_table[[#This Row],[Range]],-1,0),"E"&amp;ROW(Count_table[[#This Row],[First]])&amp;":E"&amp;COUNTIFS(Count_table[[#All],[STC Number]],Count_table[[#This Row],[STC Number]],Count_table[[#All],[Fixed Make]],Count_table[[#This Row],[First]])+ROW(Count_table[[#This Row],[First]])-1)</f>
        <v>E803:E1041</v>
      </c>
      <c r="I951" s="1" t="str">
        <f ca="1">IF(LEN(Count_table[[#This Row],[First]])&lt;&gt;0,Count_table[[#This Row],[First]]&amp;": "&amp;_xlfn.TEXTJOIN(", ",TRUE,INDIRECT(Count_table[[#This Row],[Range]])),"")</f>
        <v/>
      </c>
      <c r="J9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2" spans="1:10" x14ac:dyDescent="0.25">
      <c r="A952" s="1" t="s">
        <v>130</v>
      </c>
      <c r="B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v>
      </c>
      <c r="C952" s="1" t="s">
        <v>708</v>
      </c>
      <c r="D952" s="1" t="str">
        <f>LEFT(Count_table[[#This Row],[Column1]],SEARCH("\",Count_table[[#This Row],[Column1]])-1)</f>
        <v>Cessna Aircraft Company</v>
      </c>
      <c r="E952" s="1" t="str">
        <f>RIGHT(Count_table[[#This Row],[Column1]],LEN(Count_table[[#This Row],[Column1]])-SEARCH("\",Count_table[[#This Row],[Column1]]))</f>
        <v>402</v>
      </c>
      <c r="F952" s="1" t="str">
        <f>INDEX(Sheet1!A:D,MATCH(Count_table[[#This Row],[Make]],Sheet1!D:D,0),1)</f>
        <v>Cessna</v>
      </c>
      <c r="G952" s="1" t="str">
        <f ca="1">IF(OR(Count_table[[#This Row],[STC Number]]&lt;&gt;OFFSET(Count_table[[#This Row],[STC Number]],-1,0),Count_table[[#This Row],[Fixed Make]]&lt;&gt;OFFSET(Count_table[[#This Row],[Fixed Make]],-1,0)),Count_table[[#This Row],[Fixed Make]],"")</f>
        <v/>
      </c>
      <c r="H952" s="1" t="str">
        <f ca="1">IF(LEN(Count_table[[#This Row],[First]])=0,OFFSET(Count_table[[#This Row],[Range]],-1,0),"E"&amp;ROW(Count_table[[#This Row],[First]])&amp;":E"&amp;COUNTIFS(Count_table[[#All],[STC Number]],Count_table[[#This Row],[STC Number]],Count_table[[#All],[Fixed Make]],Count_table[[#This Row],[First]])+ROW(Count_table[[#This Row],[First]])-1)</f>
        <v>E803:E1041</v>
      </c>
      <c r="I952" s="1" t="str">
        <f ca="1">IF(LEN(Count_table[[#This Row],[First]])&lt;&gt;0,Count_table[[#This Row],[First]]&amp;": "&amp;_xlfn.TEXTJOIN(", ",TRUE,INDIRECT(Count_table[[#This Row],[Range]])),"")</f>
        <v/>
      </c>
      <c r="J9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3" spans="1:10" x14ac:dyDescent="0.25">
      <c r="A953" s="1" t="s">
        <v>130</v>
      </c>
      <c r="B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Company\402A</v>
      </c>
      <c r="C953" s="1" t="s">
        <v>709</v>
      </c>
      <c r="D953" s="1" t="str">
        <f>LEFT(Count_table[[#This Row],[Column1]],SEARCH("\",Count_table[[#This Row],[Column1]])-1)</f>
        <v>Cessna Aircraft Company</v>
      </c>
      <c r="E953" s="1" t="str">
        <f>RIGHT(Count_table[[#This Row],[Column1]],LEN(Count_table[[#This Row],[Column1]])-SEARCH("\",Count_table[[#This Row],[Column1]]))</f>
        <v>402A</v>
      </c>
      <c r="F953" s="1" t="str">
        <f>INDEX(Sheet1!A:D,MATCH(Count_table[[#This Row],[Make]],Sheet1!D:D,0),1)</f>
        <v>Cessna</v>
      </c>
      <c r="G953" s="1" t="str">
        <f ca="1">IF(OR(Count_table[[#This Row],[STC Number]]&lt;&gt;OFFSET(Count_table[[#This Row],[STC Number]],-1,0),Count_table[[#This Row],[Fixed Make]]&lt;&gt;OFFSET(Count_table[[#This Row],[Fixed Make]],-1,0)),Count_table[[#This Row],[Fixed Make]],"")</f>
        <v/>
      </c>
      <c r="H953" s="1" t="str">
        <f ca="1">IF(LEN(Count_table[[#This Row],[First]])=0,OFFSET(Count_table[[#This Row],[Range]],-1,0),"E"&amp;ROW(Count_table[[#This Row],[First]])&amp;":E"&amp;COUNTIFS(Count_table[[#All],[STC Number]],Count_table[[#This Row],[STC Number]],Count_table[[#All],[Fixed Make]],Count_table[[#This Row],[First]])+ROW(Count_table[[#This Row],[First]])-1)</f>
        <v>E803:E1041</v>
      </c>
      <c r="I953" s="1" t="str">
        <f ca="1">IF(LEN(Count_table[[#This Row],[First]])&lt;&gt;0,Count_table[[#This Row],[First]]&amp;": "&amp;_xlfn.TEXTJOIN(", ",TRUE,INDIRECT(Count_table[[#This Row],[Range]])),"")</f>
        <v/>
      </c>
      <c r="J9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4" spans="1:10" x14ac:dyDescent="0.25">
      <c r="A954" s="1" t="s">
        <v>130</v>
      </c>
      <c r="B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Company\402B</v>
      </c>
      <c r="C954" s="1" t="s">
        <v>710</v>
      </c>
      <c r="D954" s="1" t="str">
        <f>LEFT(Count_table[[#This Row],[Column1]],SEARCH("\",Count_table[[#This Row],[Column1]])-1)</f>
        <v>Cessna Aircraft Company</v>
      </c>
      <c r="E954" s="1" t="str">
        <f>RIGHT(Count_table[[#This Row],[Column1]],LEN(Count_table[[#This Row],[Column1]])-SEARCH("\",Count_table[[#This Row],[Column1]]))</f>
        <v>402B</v>
      </c>
      <c r="F954" s="1" t="str">
        <f>INDEX(Sheet1!A:D,MATCH(Count_table[[#This Row],[Make]],Sheet1!D:D,0),1)</f>
        <v>Cessna</v>
      </c>
      <c r="G954" s="1" t="str">
        <f ca="1">IF(OR(Count_table[[#This Row],[STC Number]]&lt;&gt;OFFSET(Count_table[[#This Row],[STC Number]],-1,0),Count_table[[#This Row],[Fixed Make]]&lt;&gt;OFFSET(Count_table[[#This Row],[Fixed Make]],-1,0)),Count_table[[#This Row],[Fixed Make]],"")</f>
        <v/>
      </c>
      <c r="H954" s="1" t="str">
        <f ca="1">IF(LEN(Count_table[[#This Row],[First]])=0,OFFSET(Count_table[[#This Row],[Range]],-1,0),"E"&amp;ROW(Count_table[[#This Row],[First]])&amp;":E"&amp;COUNTIFS(Count_table[[#All],[STC Number]],Count_table[[#This Row],[STC Number]],Count_table[[#All],[Fixed Make]],Count_table[[#This Row],[First]])+ROW(Count_table[[#This Row],[First]])-1)</f>
        <v>E803:E1041</v>
      </c>
      <c r="I954" s="1" t="str">
        <f ca="1">IF(LEN(Count_table[[#This Row],[First]])&lt;&gt;0,Count_table[[#This Row],[First]]&amp;": "&amp;_xlfn.TEXTJOIN(", ",TRUE,INDIRECT(Count_table[[#This Row],[Range]])),"")</f>
        <v/>
      </c>
      <c r="J9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5" spans="1:10" x14ac:dyDescent="0.25">
      <c r="A955" s="1" t="s">
        <v>130</v>
      </c>
      <c r="B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Company\402C</v>
      </c>
      <c r="C955" s="1" t="s">
        <v>711</v>
      </c>
      <c r="D955" s="1" t="str">
        <f>LEFT(Count_table[[#This Row],[Column1]],SEARCH("\",Count_table[[#This Row],[Column1]])-1)</f>
        <v>Cessna Aircraft Company</v>
      </c>
      <c r="E955" s="1" t="str">
        <f>RIGHT(Count_table[[#This Row],[Column1]],LEN(Count_table[[#This Row],[Column1]])-SEARCH("\",Count_table[[#This Row],[Column1]]))</f>
        <v>402C</v>
      </c>
      <c r="F955" s="1" t="str">
        <f>INDEX(Sheet1!A:D,MATCH(Count_table[[#This Row],[Make]],Sheet1!D:D,0),1)</f>
        <v>Cessna</v>
      </c>
      <c r="G955" s="1" t="str">
        <f ca="1">IF(OR(Count_table[[#This Row],[STC Number]]&lt;&gt;OFFSET(Count_table[[#This Row],[STC Number]],-1,0),Count_table[[#This Row],[Fixed Make]]&lt;&gt;OFFSET(Count_table[[#This Row],[Fixed Make]],-1,0)),Count_table[[#This Row],[Fixed Make]],"")</f>
        <v/>
      </c>
      <c r="H955" s="1" t="str">
        <f ca="1">IF(LEN(Count_table[[#This Row],[First]])=0,OFFSET(Count_table[[#This Row],[Range]],-1,0),"E"&amp;ROW(Count_table[[#This Row],[First]])&amp;":E"&amp;COUNTIFS(Count_table[[#All],[STC Number]],Count_table[[#This Row],[STC Number]],Count_table[[#All],[Fixed Make]],Count_table[[#This Row],[First]])+ROW(Count_table[[#This Row],[First]])-1)</f>
        <v>E803:E1041</v>
      </c>
      <c r="I955" s="1" t="str">
        <f ca="1">IF(LEN(Count_table[[#This Row],[First]])&lt;&gt;0,Count_table[[#This Row],[First]]&amp;": "&amp;_xlfn.TEXTJOIN(", ",TRUE,INDIRECT(Count_table[[#This Row],[Range]])),"")</f>
        <v/>
      </c>
      <c r="J9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6" spans="1:10" x14ac:dyDescent="0.25">
      <c r="A956" s="1" t="s">
        <v>130</v>
      </c>
      <c r="B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Company\404</v>
      </c>
      <c r="C956" s="1" t="s">
        <v>712</v>
      </c>
      <c r="D956" s="1" t="str">
        <f>LEFT(Count_table[[#This Row],[Column1]],SEARCH("\",Count_table[[#This Row],[Column1]])-1)</f>
        <v>Cessna Aircraft Company</v>
      </c>
      <c r="E956" s="1" t="str">
        <f>RIGHT(Count_table[[#This Row],[Column1]],LEN(Count_table[[#This Row],[Column1]])-SEARCH("\",Count_table[[#This Row],[Column1]]))</f>
        <v>404</v>
      </c>
      <c r="F956" s="1" t="str">
        <f>INDEX(Sheet1!A:D,MATCH(Count_table[[#This Row],[Make]],Sheet1!D:D,0),1)</f>
        <v>Cessna</v>
      </c>
      <c r="G956" s="1" t="str">
        <f ca="1">IF(OR(Count_table[[#This Row],[STC Number]]&lt;&gt;OFFSET(Count_table[[#This Row],[STC Number]],-1,0),Count_table[[#This Row],[Fixed Make]]&lt;&gt;OFFSET(Count_table[[#This Row],[Fixed Make]],-1,0)),Count_table[[#This Row],[Fixed Make]],"")</f>
        <v/>
      </c>
      <c r="H956" s="1" t="str">
        <f ca="1">IF(LEN(Count_table[[#This Row],[First]])=0,OFFSET(Count_table[[#This Row],[Range]],-1,0),"E"&amp;ROW(Count_table[[#This Row],[First]])&amp;":E"&amp;COUNTIFS(Count_table[[#All],[STC Number]],Count_table[[#This Row],[STC Number]],Count_table[[#All],[Fixed Make]],Count_table[[#This Row],[First]])+ROW(Count_table[[#This Row],[First]])-1)</f>
        <v>E803:E1041</v>
      </c>
      <c r="I956" s="1" t="str">
        <f ca="1">IF(LEN(Count_table[[#This Row],[First]])&lt;&gt;0,Count_table[[#This Row],[First]]&amp;": "&amp;_xlfn.TEXTJOIN(", ",TRUE,INDIRECT(Count_table[[#This Row],[Range]])),"")</f>
        <v/>
      </c>
      <c r="J9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7" spans="1:10" x14ac:dyDescent="0.25">
      <c r="A957" s="1" t="s">
        <v>130</v>
      </c>
      <c r="B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Company\406</v>
      </c>
      <c r="C957" s="1" t="s">
        <v>713</v>
      </c>
      <c r="D957" s="1" t="str">
        <f>LEFT(Count_table[[#This Row],[Column1]],SEARCH("\",Count_table[[#This Row],[Column1]])-1)</f>
        <v>Cessna Aircraft Company</v>
      </c>
      <c r="E957" s="1" t="str">
        <f>RIGHT(Count_table[[#This Row],[Column1]],LEN(Count_table[[#This Row],[Column1]])-SEARCH("\",Count_table[[#This Row],[Column1]]))</f>
        <v>406</v>
      </c>
      <c r="F957" s="1" t="str">
        <f>INDEX(Sheet1!A:D,MATCH(Count_table[[#This Row],[Make]],Sheet1!D:D,0),1)</f>
        <v>Cessna</v>
      </c>
      <c r="G957" s="1" t="str">
        <f ca="1">IF(OR(Count_table[[#This Row],[STC Number]]&lt;&gt;OFFSET(Count_table[[#This Row],[STC Number]],-1,0),Count_table[[#This Row],[Fixed Make]]&lt;&gt;OFFSET(Count_table[[#This Row],[Fixed Make]],-1,0)),Count_table[[#This Row],[Fixed Make]],"")</f>
        <v/>
      </c>
      <c r="H957" s="1" t="str">
        <f ca="1">IF(LEN(Count_table[[#This Row],[First]])=0,OFFSET(Count_table[[#This Row],[Range]],-1,0),"E"&amp;ROW(Count_table[[#This Row],[First]])&amp;":E"&amp;COUNTIFS(Count_table[[#All],[STC Number]],Count_table[[#This Row],[STC Number]],Count_table[[#All],[Fixed Make]],Count_table[[#This Row],[First]])+ROW(Count_table[[#This Row],[First]])-1)</f>
        <v>E803:E1041</v>
      </c>
      <c r="I957" s="1" t="str">
        <f ca="1">IF(LEN(Count_table[[#This Row],[First]])&lt;&gt;0,Count_table[[#This Row],[First]]&amp;": "&amp;_xlfn.TEXTJOIN(", ",TRUE,INDIRECT(Count_table[[#This Row],[Range]])),"")</f>
        <v/>
      </c>
      <c r="J9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8" spans="1:10" x14ac:dyDescent="0.25">
      <c r="A958" s="1" t="s">
        <v>130</v>
      </c>
      <c r="B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v>
      </c>
      <c r="C958" s="1" t="s">
        <v>714</v>
      </c>
      <c r="D958" s="1" t="str">
        <f>LEFT(Count_table[[#This Row],[Column1]],SEARCH("\",Count_table[[#This Row],[Column1]])-1)</f>
        <v>Cessna Aircraft Company</v>
      </c>
      <c r="E958" s="1" t="str">
        <f>RIGHT(Count_table[[#This Row],[Column1]],LEN(Count_table[[#This Row],[Column1]])-SEARCH("\",Count_table[[#This Row],[Column1]]))</f>
        <v>411</v>
      </c>
      <c r="F958" s="1" t="str">
        <f>INDEX(Sheet1!A:D,MATCH(Count_table[[#This Row],[Make]],Sheet1!D:D,0),1)</f>
        <v>Cessna</v>
      </c>
      <c r="G958" s="1" t="str">
        <f ca="1">IF(OR(Count_table[[#This Row],[STC Number]]&lt;&gt;OFFSET(Count_table[[#This Row],[STC Number]],-1,0),Count_table[[#This Row],[Fixed Make]]&lt;&gt;OFFSET(Count_table[[#This Row],[Fixed Make]],-1,0)),Count_table[[#This Row],[Fixed Make]],"")</f>
        <v/>
      </c>
      <c r="H958" s="1" t="str">
        <f ca="1">IF(LEN(Count_table[[#This Row],[First]])=0,OFFSET(Count_table[[#This Row],[Range]],-1,0),"E"&amp;ROW(Count_table[[#This Row],[First]])&amp;":E"&amp;COUNTIFS(Count_table[[#All],[STC Number]],Count_table[[#This Row],[STC Number]],Count_table[[#All],[Fixed Make]],Count_table[[#This Row],[First]])+ROW(Count_table[[#This Row],[First]])-1)</f>
        <v>E803:E1041</v>
      </c>
      <c r="I958" s="1" t="str">
        <f ca="1">IF(LEN(Count_table[[#This Row],[First]])&lt;&gt;0,Count_table[[#This Row],[First]]&amp;": "&amp;_xlfn.TEXTJOIN(", ",TRUE,INDIRECT(Count_table[[#This Row],[Range]])),"")</f>
        <v/>
      </c>
      <c r="J9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59" spans="1:10" x14ac:dyDescent="0.25">
      <c r="A959" s="1" t="s">
        <v>130</v>
      </c>
      <c r="B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Company\411A</v>
      </c>
      <c r="C959" s="1" t="s">
        <v>715</v>
      </c>
      <c r="D959" s="1" t="str">
        <f>LEFT(Count_table[[#This Row],[Column1]],SEARCH("\",Count_table[[#This Row],[Column1]])-1)</f>
        <v>Cessna Aircraft Company</v>
      </c>
      <c r="E959" s="1" t="str">
        <f>RIGHT(Count_table[[#This Row],[Column1]],LEN(Count_table[[#This Row],[Column1]])-SEARCH("\",Count_table[[#This Row],[Column1]]))</f>
        <v>411A</v>
      </c>
      <c r="F959" s="1" t="str">
        <f>INDEX(Sheet1!A:D,MATCH(Count_table[[#This Row],[Make]],Sheet1!D:D,0),1)</f>
        <v>Cessna</v>
      </c>
      <c r="G959" s="1" t="str">
        <f ca="1">IF(OR(Count_table[[#This Row],[STC Number]]&lt;&gt;OFFSET(Count_table[[#This Row],[STC Number]],-1,0),Count_table[[#This Row],[Fixed Make]]&lt;&gt;OFFSET(Count_table[[#This Row],[Fixed Make]],-1,0)),Count_table[[#This Row],[Fixed Make]],"")</f>
        <v/>
      </c>
      <c r="H959" s="1" t="str">
        <f ca="1">IF(LEN(Count_table[[#This Row],[First]])=0,OFFSET(Count_table[[#This Row],[Range]],-1,0),"E"&amp;ROW(Count_table[[#This Row],[First]])&amp;":E"&amp;COUNTIFS(Count_table[[#All],[STC Number]],Count_table[[#This Row],[STC Number]],Count_table[[#All],[Fixed Make]],Count_table[[#This Row],[First]])+ROW(Count_table[[#This Row],[First]])-1)</f>
        <v>E803:E1041</v>
      </c>
      <c r="I959" s="1" t="str">
        <f ca="1">IF(LEN(Count_table[[#This Row],[First]])&lt;&gt;0,Count_table[[#This Row],[First]]&amp;": "&amp;_xlfn.TEXTJOIN(", ",TRUE,INDIRECT(Count_table[[#This Row],[Range]])),"")</f>
        <v/>
      </c>
      <c r="J9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0" spans="1:10" x14ac:dyDescent="0.25">
      <c r="A960" s="1" t="s">
        <v>130</v>
      </c>
      <c r="B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v>
      </c>
      <c r="C960" s="1" t="s">
        <v>716</v>
      </c>
      <c r="D960" s="1" t="str">
        <f>LEFT(Count_table[[#This Row],[Column1]],SEARCH("\",Count_table[[#This Row],[Column1]])-1)</f>
        <v>Cessna Aircraft Company</v>
      </c>
      <c r="E960" s="1" t="str">
        <f>RIGHT(Count_table[[#This Row],[Column1]],LEN(Count_table[[#This Row],[Column1]])-SEARCH("\",Count_table[[#This Row],[Column1]]))</f>
        <v>414</v>
      </c>
      <c r="F960" s="1" t="str">
        <f>INDEX(Sheet1!A:D,MATCH(Count_table[[#This Row],[Make]],Sheet1!D:D,0),1)</f>
        <v>Cessna</v>
      </c>
      <c r="G960" s="1" t="str">
        <f ca="1">IF(OR(Count_table[[#This Row],[STC Number]]&lt;&gt;OFFSET(Count_table[[#This Row],[STC Number]],-1,0),Count_table[[#This Row],[Fixed Make]]&lt;&gt;OFFSET(Count_table[[#This Row],[Fixed Make]],-1,0)),Count_table[[#This Row],[Fixed Make]],"")</f>
        <v/>
      </c>
      <c r="H960" s="1" t="str">
        <f ca="1">IF(LEN(Count_table[[#This Row],[First]])=0,OFFSET(Count_table[[#This Row],[Range]],-1,0),"E"&amp;ROW(Count_table[[#This Row],[First]])&amp;":E"&amp;COUNTIFS(Count_table[[#All],[STC Number]],Count_table[[#This Row],[STC Number]],Count_table[[#All],[Fixed Make]],Count_table[[#This Row],[First]])+ROW(Count_table[[#This Row],[First]])-1)</f>
        <v>E803:E1041</v>
      </c>
      <c r="I960" s="1" t="str">
        <f ca="1">IF(LEN(Count_table[[#This Row],[First]])&lt;&gt;0,Count_table[[#This Row],[First]]&amp;": "&amp;_xlfn.TEXTJOIN(", ",TRUE,INDIRECT(Count_table[[#This Row],[Range]])),"")</f>
        <v/>
      </c>
      <c r="J9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1" spans="1:10" x14ac:dyDescent="0.25">
      <c r="A961" s="1" t="s">
        <v>130</v>
      </c>
      <c r="B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Company\414A</v>
      </c>
      <c r="C961" s="1" t="s">
        <v>717</v>
      </c>
      <c r="D961" s="1" t="str">
        <f>LEFT(Count_table[[#This Row],[Column1]],SEARCH("\",Count_table[[#This Row],[Column1]])-1)</f>
        <v>Cessna Aircraft Company</v>
      </c>
      <c r="E961" s="1" t="str">
        <f>RIGHT(Count_table[[#This Row],[Column1]],LEN(Count_table[[#This Row],[Column1]])-SEARCH("\",Count_table[[#This Row],[Column1]]))</f>
        <v>414A</v>
      </c>
      <c r="F961" s="1" t="str">
        <f>INDEX(Sheet1!A:D,MATCH(Count_table[[#This Row],[Make]],Sheet1!D:D,0),1)</f>
        <v>Cessna</v>
      </c>
      <c r="G961" s="1" t="str">
        <f ca="1">IF(OR(Count_table[[#This Row],[STC Number]]&lt;&gt;OFFSET(Count_table[[#This Row],[STC Number]],-1,0),Count_table[[#This Row],[Fixed Make]]&lt;&gt;OFFSET(Count_table[[#This Row],[Fixed Make]],-1,0)),Count_table[[#This Row],[Fixed Make]],"")</f>
        <v/>
      </c>
      <c r="H961" s="1" t="str">
        <f ca="1">IF(LEN(Count_table[[#This Row],[First]])=0,OFFSET(Count_table[[#This Row],[Range]],-1,0),"E"&amp;ROW(Count_table[[#This Row],[First]])&amp;":E"&amp;COUNTIFS(Count_table[[#All],[STC Number]],Count_table[[#This Row],[STC Number]],Count_table[[#All],[Fixed Make]],Count_table[[#This Row],[First]])+ROW(Count_table[[#This Row],[First]])-1)</f>
        <v>E803:E1041</v>
      </c>
      <c r="I961" s="1" t="str">
        <f ca="1">IF(LEN(Count_table[[#This Row],[First]])&lt;&gt;0,Count_table[[#This Row],[First]]&amp;": "&amp;_xlfn.TEXTJOIN(", ",TRUE,INDIRECT(Count_table[[#This Row],[Range]])),"")</f>
        <v/>
      </c>
      <c r="J9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2" spans="1:10" x14ac:dyDescent="0.25">
      <c r="A962" s="1" t="s">
        <v>130</v>
      </c>
      <c r="B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v>
      </c>
      <c r="C962" s="1" t="s">
        <v>718</v>
      </c>
      <c r="D962" s="1" t="str">
        <f>LEFT(Count_table[[#This Row],[Column1]],SEARCH("\",Count_table[[#This Row],[Column1]])-1)</f>
        <v>Cessna Aircraft Company</v>
      </c>
      <c r="E962" s="1" t="str">
        <f>RIGHT(Count_table[[#This Row],[Column1]],LEN(Count_table[[#This Row],[Column1]])-SEARCH("\",Count_table[[#This Row],[Column1]]))</f>
        <v>421</v>
      </c>
      <c r="F962" s="1" t="str">
        <f>INDEX(Sheet1!A:D,MATCH(Count_table[[#This Row],[Make]],Sheet1!D:D,0),1)</f>
        <v>Cessna</v>
      </c>
      <c r="G962" s="1" t="str">
        <f ca="1">IF(OR(Count_table[[#This Row],[STC Number]]&lt;&gt;OFFSET(Count_table[[#This Row],[STC Number]],-1,0),Count_table[[#This Row],[Fixed Make]]&lt;&gt;OFFSET(Count_table[[#This Row],[Fixed Make]],-1,0)),Count_table[[#This Row],[Fixed Make]],"")</f>
        <v/>
      </c>
      <c r="H962" s="1" t="str">
        <f ca="1">IF(LEN(Count_table[[#This Row],[First]])=0,OFFSET(Count_table[[#This Row],[Range]],-1,0),"E"&amp;ROW(Count_table[[#This Row],[First]])&amp;":E"&amp;COUNTIFS(Count_table[[#All],[STC Number]],Count_table[[#This Row],[STC Number]],Count_table[[#All],[Fixed Make]],Count_table[[#This Row],[First]])+ROW(Count_table[[#This Row],[First]])-1)</f>
        <v>E803:E1041</v>
      </c>
      <c r="I962" s="1" t="str">
        <f ca="1">IF(LEN(Count_table[[#This Row],[First]])&lt;&gt;0,Count_table[[#This Row],[First]]&amp;": "&amp;_xlfn.TEXTJOIN(", ",TRUE,INDIRECT(Count_table[[#This Row],[Range]])),"")</f>
        <v/>
      </c>
      <c r="J9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3" spans="1:10" x14ac:dyDescent="0.25">
      <c r="A963" s="1" t="s">
        <v>130</v>
      </c>
      <c r="B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Company\421A</v>
      </c>
      <c r="C963" s="1" t="s">
        <v>719</v>
      </c>
      <c r="D963" s="1" t="str">
        <f>LEFT(Count_table[[#This Row],[Column1]],SEARCH("\",Count_table[[#This Row],[Column1]])-1)</f>
        <v>Cessna Aircraft Company</v>
      </c>
      <c r="E963" s="1" t="str">
        <f>RIGHT(Count_table[[#This Row],[Column1]],LEN(Count_table[[#This Row],[Column1]])-SEARCH("\",Count_table[[#This Row],[Column1]]))</f>
        <v>421A</v>
      </c>
      <c r="F963" s="1" t="str">
        <f>INDEX(Sheet1!A:D,MATCH(Count_table[[#This Row],[Make]],Sheet1!D:D,0),1)</f>
        <v>Cessna</v>
      </c>
      <c r="G963" s="1" t="str">
        <f ca="1">IF(OR(Count_table[[#This Row],[STC Number]]&lt;&gt;OFFSET(Count_table[[#This Row],[STC Number]],-1,0),Count_table[[#This Row],[Fixed Make]]&lt;&gt;OFFSET(Count_table[[#This Row],[Fixed Make]],-1,0)),Count_table[[#This Row],[Fixed Make]],"")</f>
        <v/>
      </c>
      <c r="H963" s="1" t="str">
        <f ca="1">IF(LEN(Count_table[[#This Row],[First]])=0,OFFSET(Count_table[[#This Row],[Range]],-1,0),"E"&amp;ROW(Count_table[[#This Row],[First]])&amp;":E"&amp;COUNTIFS(Count_table[[#All],[STC Number]],Count_table[[#This Row],[STC Number]],Count_table[[#All],[Fixed Make]],Count_table[[#This Row],[First]])+ROW(Count_table[[#This Row],[First]])-1)</f>
        <v>E803:E1041</v>
      </c>
      <c r="I963" s="1" t="str">
        <f ca="1">IF(LEN(Count_table[[#This Row],[First]])&lt;&gt;0,Count_table[[#This Row],[First]]&amp;": "&amp;_xlfn.TEXTJOIN(", ",TRUE,INDIRECT(Count_table[[#This Row],[Range]])),"")</f>
        <v/>
      </c>
      <c r="J9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4" spans="1:10" x14ac:dyDescent="0.25">
      <c r="A964" s="1" t="s">
        <v>130</v>
      </c>
      <c r="B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Company\421B</v>
      </c>
      <c r="C964" s="1" t="s">
        <v>720</v>
      </c>
      <c r="D964" s="1" t="str">
        <f>LEFT(Count_table[[#This Row],[Column1]],SEARCH("\",Count_table[[#This Row],[Column1]])-1)</f>
        <v>Cessna Aircraft Company</v>
      </c>
      <c r="E964" s="1" t="str">
        <f>RIGHT(Count_table[[#This Row],[Column1]],LEN(Count_table[[#This Row],[Column1]])-SEARCH("\",Count_table[[#This Row],[Column1]]))</f>
        <v>421B</v>
      </c>
      <c r="F964" s="1" t="str">
        <f>INDEX(Sheet1!A:D,MATCH(Count_table[[#This Row],[Make]],Sheet1!D:D,0),1)</f>
        <v>Cessna</v>
      </c>
      <c r="G964" s="1" t="str">
        <f ca="1">IF(OR(Count_table[[#This Row],[STC Number]]&lt;&gt;OFFSET(Count_table[[#This Row],[STC Number]],-1,0),Count_table[[#This Row],[Fixed Make]]&lt;&gt;OFFSET(Count_table[[#This Row],[Fixed Make]],-1,0)),Count_table[[#This Row],[Fixed Make]],"")</f>
        <v/>
      </c>
      <c r="H964" s="1" t="str">
        <f ca="1">IF(LEN(Count_table[[#This Row],[First]])=0,OFFSET(Count_table[[#This Row],[Range]],-1,0),"E"&amp;ROW(Count_table[[#This Row],[First]])&amp;":E"&amp;COUNTIFS(Count_table[[#All],[STC Number]],Count_table[[#This Row],[STC Number]],Count_table[[#All],[Fixed Make]],Count_table[[#This Row],[First]])+ROW(Count_table[[#This Row],[First]])-1)</f>
        <v>E803:E1041</v>
      </c>
      <c r="I964" s="1" t="str">
        <f ca="1">IF(LEN(Count_table[[#This Row],[First]])&lt;&gt;0,Count_table[[#This Row],[First]]&amp;": "&amp;_xlfn.TEXTJOIN(", ",TRUE,INDIRECT(Count_table[[#This Row],[Range]])),"")</f>
        <v/>
      </c>
      <c r="J9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5" spans="1:10" x14ac:dyDescent="0.25">
      <c r="A965" s="1" t="s">
        <v>130</v>
      </c>
      <c r="B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Company\421C</v>
      </c>
      <c r="C965" s="1" t="s">
        <v>721</v>
      </c>
      <c r="D965" s="1" t="str">
        <f>LEFT(Count_table[[#This Row],[Column1]],SEARCH("\",Count_table[[#This Row],[Column1]])-1)</f>
        <v>Cessna Aircraft Company</v>
      </c>
      <c r="E965" s="1" t="str">
        <f>RIGHT(Count_table[[#This Row],[Column1]],LEN(Count_table[[#This Row],[Column1]])-SEARCH("\",Count_table[[#This Row],[Column1]]))</f>
        <v>421C</v>
      </c>
      <c r="F965" s="1" t="str">
        <f>INDEX(Sheet1!A:D,MATCH(Count_table[[#This Row],[Make]],Sheet1!D:D,0),1)</f>
        <v>Cessna</v>
      </c>
      <c r="G965" s="1" t="str">
        <f ca="1">IF(OR(Count_table[[#This Row],[STC Number]]&lt;&gt;OFFSET(Count_table[[#This Row],[STC Number]],-1,0),Count_table[[#This Row],[Fixed Make]]&lt;&gt;OFFSET(Count_table[[#This Row],[Fixed Make]],-1,0)),Count_table[[#This Row],[Fixed Make]],"")</f>
        <v/>
      </c>
      <c r="H965" s="1" t="str">
        <f ca="1">IF(LEN(Count_table[[#This Row],[First]])=0,OFFSET(Count_table[[#This Row],[Range]],-1,0),"E"&amp;ROW(Count_table[[#This Row],[First]])&amp;":E"&amp;COUNTIFS(Count_table[[#All],[STC Number]],Count_table[[#This Row],[STC Number]],Count_table[[#All],[Fixed Make]],Count_table[[#This Row],[First]])+ROW(Count_table[[#This Row],[First]])-1)</f>
        <v>E803:E1041</v>
      </c>
      <c r="I965" s="1" t="str">
        <f ca="1">IF(LEN(Count_table[[#This Row],[First]])&lt;&gt;0,Count_table[[#This Row],[First]]&amp;": "&amp;_xlfn.TEXTJOIN(", ",TRUE,INDIRECT(Count_table[[#This Row],[Range]])),"")</f>
        <v/>
      </c>
      <c r="J9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6" spans="1:10" x14ac:dyDescent="0.25">
      <c r="A966" s="1" t="s">
        <v>130</v>
      </c>
      <c r="B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Company\A185E</v>
      </c>
      <c r="C966" s="1" t="s">
        <v>722</v>
      </c>
      <c r="D966" s="1" t="str">
        <f>LEFT(Count_table[[#This Row],[Column1]],SEARCH("\",Count_table[[#This Row],[Column1]])-1)</f>
        <v>Cessna Aircraft Company</v>
      </c>
      <c r="E966" s="1" t="str">
        <f>RIGHT(Count_table[[#This Row],[Column1]],LEN(Count_table[[#This Row],[Column1]])-SEARCH("\",Count_table[[#This Row],[Column1]]))</f>
        <v>A185E</v>
      </c>
      <c r="F966" s="1" t="str">
        <f>INDEX(Sheet1!A:D,MATCH(Count_table[[#This Row],[Make]],Sheet1!D:D,0),1)</f>
        <v>Cessna</v>
      </c>
      <c r="G966" s="1" t="str">
        <f ca="1">IF(OR(Count_table[[#This Row],[STC Number]]&lt;&gt;OFFSET(Count_table[[#This Row],[STC Number]],-1,0),Count_table[[#This Row],[Fixed Make]]&lt;&gt;OFFSET(Count_table[[#This Row],[Fixed Make]],-1,0)),Count_table[[#This Row],[Fixed Make]],"")</f>
        <v/>
      </c>
      <c r="H966" s="1" t="str">
        <f ca="1">IF(LEN(Count_table[[#This Row],[First]])=0,OFFSET(Count_table[[#This Row],[Range]],-1,0),"E"&amp;ROW(Count_table[[#This Row],[First]])&amp;":E"&amp;COUNTIFS(Count_table[[#All],[STC Number]],Count_table[[#This Row],[STC Number]],Count_table[[#All],[Fixed Make]],Count_table[[#This Row],[First]])+ROW(Count_table[[#This Row],[First]])-1)</f>
        <v>E803:E1041</v>
      </c>
      <c r="I966" s="1" t="str">
        <f ca="1">IF(LEN(Count_table[[#This Row],[First]])&lt;&gt;0,Count_table[[#This Row],[First]]&amp;": "&amp;_xlfn.TEXTJOIN(", ",TRUE,INDIRECT(Count_table[[#This Row],[Range]])),"")</f>
        <v/>
      </c>
      <c r="J9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7" spans="1:10" x14ac:dyDescent="0.25">
      <c r="A967" s="1" t="s">
        <v>130</v>
      </c>
      <c r="B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Company\A185F</v>
      </c>
      <c r="C967" s="1" t="s">
        <v>723</v>
      </c>
      <c r="D967" s="1" t="str">
        <f>LEFT(Count_table[[#This Row],[Column1]],SEARCH("\",Count_table[[#This Row],[Column1]])-1)</f>
        <v>Cessna Aircraft Company</v>
      </c>
      <c r="E967" s="1" t="str">
        <f>RIGHT(Count_table[[#This Row],[Column1]],LEN(Count_table[[#This Row],[Column1]])-SEARCH("\",Count_table[[#This Row],[Column1]]))</f>
        <v>A185F</v>
      </c>
      <c r="F967" s="1" t="str">
        <f>INDEX(Sheet1!A:D,MATCH(Count_table[[#This Row],[Make]],Sheet1!D:D,0),1)</f>
        <v>Cessna</v>
      </c>
      <c r="G967" s="1" t="str">
        <f ca="1">IF(OR(Count_table[[#This Row],[STC Number]]&lt;&gt;OFFSET(Count_table[[#This Row],[STC Number]],-1,0),Count_table[[#This Row],[Fixed Make]]&lt;&gt;OFFSET(Count_table[[#This Row],[Fixed Make]],-1,0)),Count_table[[#This Row],[Fixed Make]],"")</f>
        <v/>
      </c>
      <c r="H967" s="1" t="str">
        <f ca="1">IF(LEN(Count_table[[#This Row],[First]])=0,OFFSET(Count_table[[#This Row],[Range]],-1,0),"E"&amp;ROW(Count_table[[#This Row],[First]])&amp;":E"&amp;COUNTIFS(Count_table[[#All],[STC Number]],Count_table[[#This Row],[STC Number]],Count_table[[#All],[Fixed Make]],Count_table[[#This Row],[First]])+ROW(Count_table[[#This Row],[First]])-1)</f>
        <v>E803:E1041</v>
      </c>
      <c r="I967" s="1" t="str">
        <f ca="1">IF(LEN(Count_table[[#This Row],[First]])&lt;&gt;0,Count_table[[#This Row],[First]]&amp;": "&amp;_xlfn.TEXTJOIN(", ",TRUE,INDIRECT(Count_table[[#This Row],[Range]])),"")</f>
        <v/>
      </c>
      <c r="J9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8" spans="1:10" x14ac:dyDescent="0.25">
      <c r="A968" s="1" t="s">
        <v>130</v>
      </c>
      <c r="B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Company\E310H</v>
      </c>
      <c r="C968" s="1" t="s">
        <v>724</v>
      </c>
      <c r="D968" s="1" t="str">
        <f>LEFT(Count_table[[#This Row],[Column1]],SEARCH("\",Count_table[[#This Row],[Column1]])-1)</f>
        <v>Cessna Aircraft Company</v>
      </c>
      <c r="E968" s="1" t="str">
        <f>RIGHT(Count_table[[#This Row],[Column1]],LEN(Count_table[[#This Row],[Column1]])-SEARCH("\",Count_table[[#This Row],[Column1]]))</f>
        <v>E310H</v>
      </c>
      <c r="F968" s="1" t="str">
        <f>INDEX(Sheet1!A:D,MATCH(Count_table[[#This Row],[Make]],Sheet1!D:D,0),1)</f>
        <v>Cessna</v>
      </c>
      <c r="G968" s="1" t="str">
        <f ca="1">IF(OR(Count_table[[#This Row],[STC Number]]&lt;&gt;OFFSET(Count_table[[#This Row],[STC Number]],-1,0),Count_table[[#This Row],[Fixed Make]]&lt;&gt;OFFSET(Count_table[[#This Row],[Fixed Make]],-1,0)),Count_table[[#This Row],[Fixed Make]],"")</f>
        <v/>
      </c>
      <c r="H968" s="1" t="str">
        <f ca="1">IF(LEN(Count_table[[#This Row],[First]])=0,OFFSET(Count_table[[#This Row],[Range]],-1,0),"E"&amp;ROW(Count_table[[#This Row],[First]])&amp;":E"&amp;COUNTIFS(Count_table[[#All],[STC Number]],Count_table[[#This Row],[STC Number]],Count_table[[#All],[Fixed Make]],Count_table[[#This Row],[First]])+ROW(Count_table[[#This Row],[First]])-1)</f>
        <v>E803:E1041</v>
      </c>
      <c r="I968" s="1" t="str">
        <f ca="1">IF(LEN(Count_table[[#This Row],[First]])&lt;&gt;0,Count_table[[#This Row],[First]]&amp;": "&amp;_xlfn.TEXTJOIN(", ",TRUE,INDIRECT(Count_table[[#This Row],[Range]])),"")</f>
        <v/>
      </c>
      <c r="J9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69" spans="1:10" x14ac:dyDescent="0.25">
      <c r="A969" s="1" t="s">
        <v>130</v>
      </c>
      <c r="B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Company\E310J</v>
      </c>
      <c r="C969" s="1" t="s">
        <v>725</v>
      </c>
      <c r="D969" s="1" t="str">
        <f>LEFT(Count_table[[#This Row],[Column1]],SEARCH("\",Count_table[[#This Row],[Column1]])-1)</f>
        <v>Cessna Aircraft Company</v>
      </c>
      <c r="E969" s="1" t="str">
        <f>RIGHT(Count_table[[#This Row],[Column1]],LEN(Count_table[[#This Row],[Column1]])-SEARCH("\",Count_table[[#This Row],[Column1]]))</f>
        <v>E310J</v>
      </c>
      <c r="F969" s="1" t="str">
        <f>INDEX(Sheet1!A:D,MATCH(Count_table[[#This Row],[Make]],Sheet1!D:D,0),1)</f>
        <v>Cessna</v>
      </c>
      <c r="G969" s="1" t="str">
        <f ca="1">IF(OR(Count_table[[#This Row],[STC Number]]&lt;&gt;OFFSET(Count_table[[#This Row],[STC Number]],-1,0),Count_table[[#This Row],[Fixed Make]]&lt;&gt;OFFSET(Count_table[[#This Row],[Fixed Make]],-1,0)),Count_table[[#This Row],[Fixed Make]],"")</f>
        <v/>
      </c>
      <c r="H969" s="1" t="str">
        <f ca="1">IF(LEN(Count_table[[#This Row],[First]])=0,OFFSET(Count_table[[#This Row],[Range]],-1,0),"E"&amp;ROW(Count_table[[#This Row],[First]])&amp;":E"&amp;COUNTIFS(Count_table[[#All],[STC Number]],Count_table[[#This Row],[STC Number]],Count_table[[#All],[Fixed Make]],Count_table[[#This Row],[First]])+ROW(Count_table[[#This Row],[First]])-1)</f>
        <v>E803:E1041</v>
      </c>
      <c r="I969" s="1" t="str">
        <f ca="1">IF(LEN(Count_table[[#This Row],[First]])&lt;&gt;0,Count_table[[#This Row],[First]]&amp;": "&amp;_xlfn.TEXTJOIN(", ",TRUE,INDIRECT(Count_table[[#This Row],[Range]])),"")</f>
        <v/>
      </c>
      <c r="J9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0" spans="1:10" x14ac:dyDescent="0.25">
      <c r="A970" s="1" t="s">
        <v>130</v>
      </c>
      <c r="B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970" s="1" t="s">
        <v>726</v>
      </c>
      <c r="D970" s="1" t="str">
        <f>LEFT(Count_table[[#This Row],[Column1]],SEARCH("\",Count_table[[#This Row],[Column1]])-1)</f>
        <v>Cessna Aircraft Company</v>
      </c>
      <c r="E970" s="1" t="str">
        <f>RIGHT(Count_table[[#This Row],[Column1]],LEN(Count_table[[#This Row],[Column1]])-SEARCH("\",Count_table[[#This Row],[Column1]]))</f>
        <v>F182P</v>
      </c>
      <c r="F970" s="1" t="str">
        <f>INDEX(Sheet1!A:D,MATCH(Count_table[[#This Row],[Make]],Sheet1!D:D,0),1)</f>
        <v>Cessna</v>
      </c>
      <c r="G970" s="1" t="str">
        <f ca="1">IF(OR(Count_table[[#This Row],[STC Number]]&lt;&gt;OFFSET(Count_table[[#This Row],[STC Number]],-1,0),Count_table[[#This Row],[Fixed Make]]&lt;&gt;OFFSET(Count_table[[#This Row],[Fixed Make]],-1,0)),Count_table[[#This Row],[Fixed Make]],"")</f>
        <v/>
      </c>
      <c r="H970" s="1" t="str">
        <f ca="1">IF(LEN(Count_table[[#This Row],[First]])=0,OFFSET(Count_table[[#This Row],[Range]],-1,0),"E"&amp;ROW(Count_table[[#This Row],[First]])&amp;":E"&amp;COUNTIFS(Count_table[[#All],[STC Number]],Count_table[[#This Row],[STC Number]],Count_table[[#All],[Fixed Make]],Count_table[[#This Row],[First]])+ROW(Count_table[[#This Row],[First]])-1)</f>
        <v>E803:E1041</v>
      </c>
      <c r="I970" s="1" t="str">
        <f ca="1">IF(LEN(Count_table[[#This Row],[First]])&lt;&gt;0,Count_table[[#This Row],[First]]&amp;": "&amp;_xlfn.TEXTJOIN(", ",TRUE,INDIRECT(Count_table[[#This Row],[Range]])),"")</f>
        <v/>
      </c>
      <c r="J9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1" spans="1:10" x14ac:dyDescent="0.25">
      <c r="A971" s="1" t="s">
        <v>130</v>
      </c>
      <c r="B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971" s="1" t="s">
        <v>727</v>
      </c>
      <c r="D971" s="1" t="str">
        <f>LEFT(Count_table[[#This Row],[Column1]],SEARCH("\",Count_table[[#This Row],[Column1]])-1)</f>
        <v>Cessna Aircraft Company</v>
      </c>
      <c r="E971" s="1" t="str">
        <f>RIGHT(Count_table[[#This Row],[Column1]],LEN(Count_table[[#This Row],[Column1]])-SEARCH("\",Count_table[[#This Row],[Column1]]))</f>
        <v>F182Q</v>
      </c>
      <c r="F971" s="1" t="str">
        <f>INDEX(Sheet1!A:D,MATCH(Count_table[[#This Row],[Make]],Sheet1!D:D,0),1)</f>
        <v>Cessna</v>
      </c>
      <c r="G971" s="1" t="str">
        <f ca="1">IF(OR(Count_table[[#This Row],[STC Number]]&lt;&gt;OFFSET(Count_table[[#This Row],[STC Number]],-1,0),Count_table[[#This Row],[Fixed Make]]&lt;&gt;OFFSET(Count_table[[#This Row],[Fixed Make]],-1,0)),Count_table[[#This Row],[Fixed Make]],"")</f>
        <v/>
      </c>
      <c r="H971" s="1" t="str">
        <f ca="1">IF(LEN(Count_table[[#This Row],[First]])=0,OFFSET(Count_table[[#This Row],[Range]],-1,0),"E"&amp;ROW(Count_table[[#This Row],[First]])&amp;":E"&amp;COUNTIFS(Count_table[[#All],[STC Number]],Count_table[[#This Row],[STC Number]],Count_table[[#All],[Fixed Make]],Count_table[[#This Row],[First]])+ROW(Count_table[[#This Row],[First]])-1)</f>
        <v>E803:E1041</v>
      </c>
      <c r="I971" s="1" t="str">
        <f ca="1">IF(LEN(Count_table[[#This Row],[First]])&lt;&gt;0,Count_table[[#This Row],[First]]&amp;": "&amp;_xlfn.TEXTJOIN(", ",TRUE,INDIRECT(Count_table[[#This Row],[Range]])),"")</f>
        <v/>
      </c>
      <c r="J9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2" spans="1:10" x14ac:dyDescent="0.25">
      <c r="A972" s="1" t="s">
        <v>130</v>
      </c>
      <c r="B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972" s="1" t="s">
        <v>728</v>
      </c>
      <c r="D972" s="1" t="str">
        <f>LEFT(Count_table[[#This Row],[Column1]],SEARCH("\",Count_table[[#This Row],[Column1]])-1)</f>
        <v>Cessna Aircraft Company</v>
      </c>
      <c r="E972" s="1" t="str">
        <f>RIGHT(Count_table[[#This Row],[Column1]],LEN(Count_table[[#This Row],[Column1]])-SEARCH("\",Count_table[[#This Row],[Column1]]))</f>
        <v>FR172E</v>
      </c>
      <c r="F972" s="1" t="str">
        <f>INDEX(Sheet1!A:D,MATCH(Count_table[[#This Row],[Make]],Sheet1!D:D,0),1)</f>
        <v>Cessna</v>
      </c>
      <c r="G972" s="1" t="str">
        <f ca="1">IF(OR(Count_table[[#This Row],[STC Number]]&lt;&gt;OFFSET(Count_table[[#This Row],[STC Number]],-1,0),Count_table[[#This Row],[Fixed Make]]&lt;&gt;OFFSET(Count_table[[#This Row],[Fixed Make]],-1,0)),Count_table[[#This Row],[Fixed Make]],"")</f>
        <v/>
      </c>
      <c r="H972" s="1" t="str">
        <f ca="1">IF(LEN(Count_table[[#This Row],[First]])=0,OFFSET(Count_table[[#This Row],[Range]],-1,0),"E"&amp;ROW(Count_table[[#This Row],[First]])&amp;":E"&amp;COUNTIFS(Count_table[[#All],[STC Number]],Count_table[[#This Row],[STC Number]],Count_table[[#All],[Fixed Make]],Count_table[[#This Row],[First]])+ROW(Count_table[[#This Row],[First]])-1)</f>
        <v>E803:E1041</v>
      </c>
      <c r="I972" s="1" t="str">
        <f ca="1">IF(LEN(Count_table[[#This Row],[First]])&lt;&gt;0,Count_table[[#This Row],[First]]&amp;": "&amp;_xlfn.TEXTJOIN(", ",TRUE,INDIRECT(Count_table[[#This Row],[Range]])),"")</f>
        <v/>
      </c>
      <c r="J9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3" spans="1:10" x14ac:dyDescent="0.25">
      <c r="A973" s="1" t="s">
        <v>130</v>
      </c>
      <c r="B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973" s="1" t="s">
        <v>729</v>
      </c>
      <c r="D973" s="1" t="str">
        <f>LEFT(Count_table[[#This Row],[Column1]],SEARCH("\",Count_table[[#This Row],[Column1]])-1)</f>
        <v>Cessna Aircraft Company</v>
      </c>
      <c r="E973" s="1" t="str">
        <f>RIGHT(Count_table[[#This Row],[Column1]],LEN(Count_table[[#This Row],[Column1]])-SEARCH("\",Count_table[[#This Row],[Column1]]))</f>
        <v>FR172F</v>
      </c>
      <c r="F973" s="1" t="str">
        <f>INDEX(Sheet1!A:D,MATCH(Count_table[[#This Row],[Make]],Sheet1!D:D,0),1)</f>
        <v>Cessna</v>
      </c>
      <c r="G973" s="1" t="str">
        <f ca="1">IF(OR(Count_table[[#This Row],[STC Number]]&lt;&gt;OFFSET(Count_table[[#This Row],[STC Number]],-1,0),Count_table[[#This Row],[Fixed Make]]&lt;&gt;OFFSET(Count_table[[#This Row],[Fixed Make]],-1,0)),Count_table[[#This Row],[Fixed Make]],"")</f>
        <v/>
      </c>
      <c r="H973" s="1" t="str">
        <f ca="1">IF(LEN(Count_table[[#This Row],[First]])=0,OFFSET(Count_table[[#This Row],[Range]],-1,0),"E"&amp;ROW(Count_table[[#This Row],[First]])&amp;":E"&amp;COUNTIFS(Count_table[[#All],[STC Number]],Count_table[[#This Row],[STC Number]],Count_table[[#All],[Fixed Make]],Count_table[[#This Row],[First]])+ROW(Count_table[[#This Row],[First]])-1)</f>
        <v>E803:E1041</v>
      </c>
      <c r="I973" s="1" t="str">
        <f ca="1">IF(LEN(Count_table[[#This Row],[First]])&lt;&gt;0,Count_table[[#This Row],[First]]&amp;": "&amp;_xlfn.TEXTJOIN(", ",TRUE,INDIRECT(Count_table[[#This Row],[Range]])),"")</f>
        <v/>
      </c>
      <c r="J9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4" spans="1:10" x14ac:dyDescent="0.25">
      <c r="A974" s="1" t="s">
        <v>130</v>
      </c>
      <c r="B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974" s="1" t="s">
        <v>730</v>
      </c>
      <c r="D974" s="1" t="str">
        <f>LEFT(Count_table[[#This Row],[Column1]],SEARCH("\",Count_table[[#This Row],[Column1]])-1)</f>
        <v>Cessna Aircraft Company</v>
      </c>
      <c r="E974" s="1" t="str">
        <f>RIGHT(Count_table[[#This Row],[Column1]],LEN(Count_table[[#This Row],[Column1]])-SEARCH("\",Count_table[[#This Row],[Column1]]))</f>
        <v>FR172G</v>
      </c>
      <c r="F974" s="1" t="str">
        <f>INDEX(Sheet1!A:D,MATCH(Count_table[[#This Row],[Make]],Sheet1!D:D,0),1)</f>
        <v>Cessna</v>
      </c>
      <c r="G974" s="1" t="str">
        <f ca="1">IF(OR(Count_table[[#This Row],[STC Number]]&lt;&gt;OFFSET(Count_table[[#This Row],[STC Number]],-1,0),Count_table[[#This Row],[Fixed Make]]&lt;&gt;OFFSET(Count_table[[#This Row],[Fixed Make]],-1,0)),Count_table[[#This Row],[Fixed Make]],"")</f>
        <v/>
      </c>
      <c r="H974" s="1" t="str">
        <f ca="1">IF(LEN(Count_table[[#This Row],[First]])=0,OFFSET(Count_table[[#This Row],[Range]],-1,0),"E"&amp;ROW(Count_table[[#This Row],[First]])&amp;":E"&amp;COUNTIFS(Count_table[[#All],[STC Number]],Count_table[[#This Row],[STC Number]],Count_table[[#All],[Fixed Make]],Count_table[[#This Row],[First]])+ROW(Count_table[[#This Row],[First]])-1)</f>
        <v>E803:E1041</v>
      </c>
      <c r="I974" s="1" t="str">
        <f ca="1">IF(LEN(Count_table[[#This Row],[First]])&lt;&gt;0,Count_table[[#This Row],[First]]&amp;": "&amp;_xlfn.TEXTJOIN(", ",TRUE,INDIRECT(Count_table[[#This Row],[Range]])),"")</f>
        <v/>
      </c>
      <c r="J9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5" spans="1:10" x14ac:dyDescent="0.25">
      <c r="A975" s="1" t="s">
        <v>130</v>
      </c>
      <c r="B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975" s="1" t="s">
        <v>731</v>
      </c>
      <c r="D975" s="1" t="str">
        <f>LEFT(Count_table[[#This Row],[Column1]],SEARCH("\",Count_table[[#This Row],[Column1]])-1)</f>
        <v>Cessna Aircraft Company</v>
      </c>
      <c r="E975" s="1" t="str">
        <f>RIGHT(Count_table[[#This Row],[Column1]],LEN(Count_table[[#This Row],[Column1]])-SEARCH("\",Count_table[[#This Row],[Column1]]))</f>
        <v>FR172H</v>
      </c>
      <c r="F975" s="1" t="str">
        <f>INDEX(Sheet1!A:D,MATCH(Count_table[[#This Row],[Make]],Sheet1!D:D,0),1)</f>
        <v>Cessna</v>
      </c>
      <c r="G975" s="1" t="str">
        <f ca="1">IF(OR(Count_table[[#This Row],[STC Number]]&lt;&gt;OFFSET(Count_table[[#This Row],[STC Number]],-1,0),Count_table[[#This Row],[Fixed Make]]&lt;&gt;OFFSET(Count_table[[#This Row],[Fixed Make]],-1,0)),Count_table[[#This Row],[Fixed Make]],"")</f>
        <v/>
      </c>
      <c r="H975" s="1" t="str">
        <f ca="1">IF(LEN(Count_table[[#This Row],[First]])=0,OFFSET(Count_table[[#This Row],[Range]],-1,0),"E"&amp;ROW(Count_table[[#This Row],[First]])&amp;":E"&amp;COUNTIFS(Count_table[[#All],[STC Number]],Count_table[[#This Row],[STC Number]],Count_table[[#All],[Fixed Make]],Count_table[[#This Row],[First]])+ROW(Count_table[[#This Row],[First]])-1)</f>
        <v>E803:E1041</v>
      </c>
      <c r="I975" s="1" t="str">
        <f ca="1">IF(LEN(Count_table[[#This Row],[First]])&lt;&gt;0,Count_table[[#This Row],[First]]&amp;": "&amp;_xlfn.TEXTJOIN(", ",TRUE,INDIRECT(Count_table[[#This Row],[Range]])),"")</f>
        <v/>
      </c>
      <c r="J9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6" spans="1:10" x14ac:dyDescent="0.25">
      <c r="A976" s="1" t="s">
        <v>130</v>
      </c>
      <c r="B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976" s="1" t="s">
        <v>732</v>
      </c>
      <c r="D976" s="1" t="str">
        <f>LEFT(Count_table[[#This Row],[Column1]],SEARCH("\",Count_table[[#This Row],[Column1]])-1)</f>
        <v>Cessna Aircraft Company</v>
      </c>
      <c r="E976" s="1" t="str">
        <f>RIGHT(Count_table[[#This Row],[Column1]],LEN(Count_table[[#This Row],[Column1]])-SEARCH("\",Count_table[[#This Row],[Column1]]))</f>
        <v>FR172J</v>
      </c>
      <c r="F976" s="1" t="str">
        <f>INDEX(Sheet1!A:D,MATCH(Count_table[[#This Row],[Make]],Sheet1!D:D,0),1)</f>
        <v>Cessna</v>
      </c>
      <c r="G976" s="1" t="str">
        <f ca="1">IF(OR(Count_table[[#This Row],[STC Number]]&lt;&gt;OFFSET(Count_table[[#This Row],[STC Number]],-1,0),Count_table[[#This Row],[Fixed Make]]&lt;&gt;OFFSET(Count_table[[#This Row],[Fixed Make]],-1,0)),Count_table[[#This Row],[Fixed Make]],"")</f>
        <v/>
      </c>
      <c r="H976" s="1" t="str">
        <f ca="1">IF(LEN(Count_table[[#This Row],[First]])=0,OFFSET(Count_table[[#This Row],[Range]],-1,0),"E"&amp;ROW(Count_table[[#This Row],[First]])&amp;":E"&amp;COUNTIFS(Count_table[[#All],[STC Number]],Count_table[[#This Row],[STC Number]],Count_table[[#All],[Fixed Make]],Count_table[[#This Row],[First]])+ROW(Count_table[[#This Row],[First]])-1)</f>
        <v>E803:E1041</v>
      </c>
      <c r="I976" s="1" t="str">
        <f ca="1">IF(LEN(Count_table[[#This Row],[First]])&lt;&gt;0,Count_table[[#This Row],[First]]&amp;": "&amp;_xlfn.TEXTJOIN(", ",TRUE,INDIRECT(Count_table[[#This Row],[Range]])),"")</f>
        <v/>
      </c>
      <c r="J9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7" spans="1:10" x14ac:dyDescent="0.25">
      <c r="A977" s="1" t="s">
        <v>130</v>
      </c>
      <c r="B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977" s="1" t="s">
        <v>733</v>
      </c>
      <c r="D977" s="1" t="str">
        <f>LEFT(Count_table[[#This Row],[Column1]],SEARCH("\",Count_table[[#This Row],[Column1]])-1)</f>
        <v>Cessna Aircraft Company</v>
      </c>
      <c r="E977" s="1" t="str">
        <f>RIGHT(Count_table[[#This Row],[Column1]],LEN(Count_table[[#This Row],[Column1]])-SEARCH("\",Count_table[[#This Row],[Column1]]))</f>
        <v>FR172K</v>
      </c>
      <c r="F977" s="1" t="str">
        <f>INDEX(Sheet1!A:D,MATCH(Count_table[[#This Row],[Make]],Sheet1!D:D,0),1)</f>
        <v>Cessna</v>
      </c>
      <c r="G977" s="1" t="str">
        <f ca="1">IF(OR(Count_table[[#This Row],[STC Number]]&lt;&gt;OFFSET(Count_table[[#This Row],[STC Number]],-1,0),Count_table[[#This Row],[Fixed Make]]&lt;&gt;OFFSET(Count_table[[#This Row],[Fixed Make]],-1,0)),Count_table[[#This Row],[Fixed Make]],"")</f>
        <v/>
      </c>
      <c r="H977" s="1" t="str">
        <f ca="1">IF(LEN(Count_table[[#This Row],[First]])=0,OFFSET(Count_table[[#This Row],[Range]],-1,0),"E"&amp;ROW(Count_table[[#This Row],[First]])&amp;":E"&amp;COUNTIFS(Count_table[[#All],[STC Number]],Count_table[[#This Row],[STC Number]],Count_table[[#All],[Fixed Make]],Count_table[[#This Row],[First]])+ROW(Count_table[[#This Row],[First]])-1)</f>
        <v>E803:E1041</v>
      </c>
      <c r="I977" s="1" t="str">
        <f ca="1">IF(LEN(Count_table[[#This Row],[First]])&lt;&gt;0,Count_table[[#This Row],[First]]&amp;": "&amp;_xlfn.TEXTJOIN(", ",TRUE,INDIRECT(Count_table[[#This Row],[Range]])),"")</f>
        <v/>
      </c>
      <c r="J9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8" spans="1:10" x14ac:dyDescent="0.25">
      <c r="A978" s="1" t="s">
        <v>130</v>
      </c>
      <c r="B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978" s="1" t="s">
        <v>734</v>
      </c>
      <c r="D978" s="1" t="str">
        <f>LEFT(Count_table[[#This Row],[Column1]],SEARCH("\",Count_table[[#This Row],[Column1]])-1)</f>
        <v>Cessna Aircraft Company</v>
      </c>
      <c r="E978" s="1" t="str">
        <f>RIGHT(Count_table[[#This Row],[Column1]],LEN(Count_table[[#This Row],[Column1]])-SEARCH("\",Count_table[[#This Row],[Column1]]))</f>
        <v>FR182</v>
      </c>
      <c r="F978" s="1" t="str">
        <f>INDEX(Sheet1!A:D,MATCH(Count_table[[#This Row],[Make]],Sheet1!D:D,0),1)</f>
        <v>Cessna</v>
      </c>
      <c r="G978" s="1" t="str">
        <f ca="1">IF(OR(Count_table[[#This Row],[STC Number]]&lt;&gt;OFFSET(Count_table[[#This Row],[STC Number]],-1,0),Count_table[[#This Row],[Fixed Make]]&lt;&gt;OFFSET(Count_table[[#This Row],[Fixed Make]],-1,0)),Count_table[[#This Row],[Fixed Make]],"")</f>
        <v/>
      </c>
      <c r="H978" s="1" t="str">
        <f ca="1">IF(LEN(Count_table[[#This Row],[First]])=0,OFFSET(Count_table[[#This Row],[Range]],-1,0),"E"&amp;ROW(Count_table[[#This Row],[First]])&amp;":E"&amp;COUNTIFS(Count_table[[#All],[STC Number]],Count_table[[#This Row],[STC Number]],Count_table[[#All],[Fixed Make]],Count_table[[#This Row],[First]])+ROW(Count_table[[#This Row],[First]])-1)</f>
        <v>E803:E1041</v>
      </c>
      <c r="I978" s="1" t="str">
        <f ca="1">IF(LEN(Count_table[[#This Row],[First]])&lt;&gt;0,Count_table[[#This Row],[First]]&amp;": "&amp;_xlfn.TEXTJOIN(", ",TRUE,INDIRECT(Count_table[[#This Row],[Range]])),"")</f>
        <v/>
      </c>
      <c r="J9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79" spans="1:10" x14ac:dyDescent="0.25">
      <c r="A979" s="1" t="s">
        <v>130</v>
      </c>
      <c r="B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Company\M337B</v>
      </c>
      <c r="C979" s="1" t="s">
        <v>735</v>
      </c>
      <c r="D979" s="1" t="str">
        <f>LEFT(Count_table[[#This Row],[Column1]],SEARCH("\",Count_table[[#This Row],[Column1]])-1)</f>
        <v>Cessna Aircraft Company</v>
      </c>
      <c r="E979" s="1" t="str">
        <f>RIGHT(Count_table[[#This Row],[Column1]],LEN(Count_table[[#This Row],[Column1]])-SEARCH("\",Count_table[[#This Row],[Column1]]))</f>
        <v>M337B</v>
      </c>
      <c r="F979" s="1" t="str">
        <f>INDEX(Sheet1!A:D,MATCH(Count_table[[#This Row],[Make]],Sheet1!D:D,0),1)</f>
        <v>Cessna</v>
      </c>
      <c r="G979" s="1" t="str">
        <f ca="1">IF(OR(Count_table[[#This Row],[STC Number]]&lt;&gt;OFFSET(Count_table[[#This Row],[STC Number]],-1,0),Count_table[[#This Row],[Fixed Make]]&lt;&gt;OFFSET(Count_table[[#This Row],[Fixed Make]],-1,0)),Count_table[[#This Row],[Fixed Make]],"")</f>
        <v/>
      </c>
      <c r="H979" s="1" t="str">
        <f ca="1">IF(LEN(Count_table[[#This Row],[First]])=0,OFFSET(Count_table[[#This Row],[Range]],-1,0),"E"&amp;ROW(Count_table[[#This Row],[First]])&amp;":E"&amp;COUNTIFS(Count_table[[#All],[STC Number]],Count_table[[#This Row],[STC Number]],Count_table[[#All],[Fixed Make]],Count_table[[#This Row],[First]])+ROW(Count_table[[#This Row],[First]])-1)</f>
        <v>E803:E1041</v>
      </c>
      <c r="I979" s="1" t="str">
        <f ca="1">IF(LEN(Count_table[[#This Row],[First]])&lt;&gt;0,Count_table[[#This Row],[First]]&amp;": "&amp;_xlfn.TEXTJOIN(", ",TRUE,INDIRECT(Count_table[[#This Row],[Range]])),"")</f>
        <v/>
      </c>
      <c r="J9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0" spans="1:10" x14ac:dyDescent="0.25">
      <c r="A980" s="1" t="s">
        <v>130</v>
      </c>
      <c r="B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Company\P172D</v>
      </c>
      <c r="C980" s="1" t="s">
        <v>736</v>
      </c>
      <c r="D980" s="1" t="str">
        <f>LEFT(Count_table[[#This Row],[Column1]],SEARCH("\",Count_table[[#This Row],[Column1]])-1)</f>
        <v>Cessna Aircraft Company</v>
      </c>
      <c r="E980" s="1" t="str">
        <f>RIGHT(Count_table[[#This Row],[Column1]],LEN(Count_table[[#This Row],[Column1]])-SEARCH("\",Count_table[[#This Row],[Column1]]))</f>
        <v>P172D</v>
      </c>
      <c r="F980" s="1" t="str">
        <f>INDEX(Sheet1!A:D,MATCH(Count_table[[#This Row],[Make]],Sheet1!D:D,0),1)</f>
        <v>Cessna</v>
      </c>
      <c r="G980" s="1" t="str">
        <f ca="1">IF(OR(Count_table[[#This Row],[STC Number]]&lt;&gt;OFFSET(Count_table[[#This Row],[STC Number]],-1,0),Count_table[[#This Row],[Fixed Make]]&lt;&gt;OFFSET(Count_table[[#This Row],[Fixed Make]],-1,0)),Count_table[[#This Row],[Fixed Make]],"")</f>
        <v/>
      </c>
      <c r="H980" s="1" t="str">
        <f ca="1">IF(LEN(Count_table[[#This Row],[First]])=0,OFFSET(Count_table[[#This Row],[Range]],-1,0),"E"&amp;ROW(Count_table[[#This Row],[First]])&amp;":E"&amp;COUNTIFS(Count_table[[#All],[STC Number]],Count_table[[#This Row],[STC Number]],Count_table[[#All],[Fixed Make]],Count_table[[#This Row],[First]])+ROW(Count_table[[#This Row],[First]])-1)</f>
        <v>E803:E1041</v>
      </c>
      <c r="I980" s="1" t="str">
        <f ca="1">IF(LEN(Count_table[[#This Row],[First]])&lt;&gt;0,Count_table[[#This Row],[First]]&amp;": "&amp;_xlfn.TEXTJOIN(", ",TRUE,INDIRECT(Count_table[[#This Row],[Range]])),"")</f>
        <v/>
      </c>
      <c r="J9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1" spans="1:10" x14ac:dyDescent="0.25">
      <c r="A981" s="1" t="s">
        <v>130</v>
      </c>
      <c r="B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v>
      </c>
      <c r="C981" s="1" t="s">
        <v>737</v>
      </c>
      <c r="D981" s="1" t="str">
        <f>LEFT(Count_table[[#This Row],[Column1]],SEARCH("\",Count_table[[#This Row],[Column1]])-1)</f>
        <v>Cessna Aircraft Company</v>
      </c>
      <c r="E981" s="1" t="str">
        <f>RIGHT(Count_table[[#This Row],[Column1]],LEN(Count_table[[#This Row],[Column1]])-SEARCH("\",Count_table[[#This Row],[Column1]]))</f>
        <v>P206</v>
      </c>
      <c r="F981" s="1" t="str">
        <f>INDEX(Sheet1!A:D,MATCH(Count_table[[#This Row],[Make]],Sheet1!D:D,0),1)</f>
        <v>Cessna</v>
      </c>
      <c r="G981" s="1" t="str">
        <f ca="1">IF(OR(Count_table[[#This Row],[STC Number]]&lt;&gt;OFFSET(Count_table[[#This Row],[STC Number]],-1,0),Count_table[[#This Row],[Fixed Make]]&lt;&gt;OFFSET(Count_table[[#This Row],[Fixed Make]],-1,0)),Count_table[[#This Row],[Fixed Make]],"")</f>
        <v/>
      </c>
      <c r="H981" s="1" t="str">
        <f ca="1">IF(LEN(Count_table[[#This Row],[First]])=0,OFFSET(Count_table[[#This Row],[Range]],-1,0),"E"&amp;ROW(Count_table[[#This Row],[First]])&amp;":E"&amp;COUNTIFS(Count_table[[#All],[STC Number]],Count_table[[#This Row],[STC Number]],Count_table[[#All],[Fixed Make]],Count_table[[#This Row],[First]])+ROW(Count_table[[#This Row],[First]])-1)</f>
        <v>E803:E1041</v>
      </c>
      <c r="I981" s="1" t="str">
        <f ca="1">IF(LEN(Count_table[[#This Row],[First]])&lt;&gt;0,Count_table[[#This Row],[First]]&amp;": "&amp;_xlfn.TEXTJOIN(", ",TRUE,INDIRECT(Count_table[[#This Row],[Range]])),"")</f>
        <v/>
      </c>
      <c r="J9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2" spans="1:10" x14ac:dyDescent="0.25">
      <c r="A982" s="1" t="s">
        <v>130</v>
      </c>
      <c r="B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Company\P206A</v>
      </c>
      <c r="C982" s="1" t="s">
        <v>738</v>
      </c>
      <c r="D982" s="1" t="str">
        <f>LEFT(Count_table[[#This Row],[Column1]],SEARCH("\",Count_table[[#This Row],[Column1]])-1)</f>
        <v>Cessna Aircraft Company</v>
      </c>
      <c r="E982" s="1" t="str">
        <f>RIGHT(Count_table[[#This Row],[Column1]],LEN(Count_table[[#This Row],[Column1]])-SEARCH("\",Count_table[[#This Row],[Column1]]))</f>
        <v>P206A</v>
      </c>
      <c r="F982" s="1" t="str">
        <f>INDEX(Sheet1!A:D,MATCH(Count_table[[#This Row],[Make]],Sheet1!D:D,0),1)</f>
        <v>Cessna</v>
      </c>
      <c r="G982" s="1" t="str">
        <f ca="1">IF(OR(Count_table[[#This Row],[STC Number]]&lt;&gt;OFFSET(Count_table[[#This Row],[STC Number]],-1,0),Count_table[[#This Row],[Fixed Make]]&lt;&gt;OFFSET(Count_table[[#This Row],[Fixed Make]],-1,0)),Count_table[[#This Row],[Fixed Make]],"")</f>
        <v/>
      </c>
      <c r="H982" s="1" t="str">
        <f ca="1">IF(LEN(Count_table[[#This Row],[First]])=0,OFFSET(Count_table[[#This Row],[Range]],-1,0),"E"&amp;ROW(Count_table[[#This Row],[First]])&amp;":E"&amp;COUNTIFS(Count_table[[#All],[STC Number]],Count_table[[#This Row],[STC Number]],Count_table[[#All],[Fixed Make]],Count_table[[#This Row],[First]])+ROW(Count_table[[#This Row],[First]])-1)</f>
        <v>E803:E1041</v>
      </c>
      <c r="I982" s="1" t="str">
        <f ca="1">IF(LEN(Count_table[[#This Row],[First]])&lt;&gt;0,Count_table[[#This Row],[First]]&amp;": "&amp;_xlfn.TEXTJOIN(", ",TRUE,INDIRECT(Count_table[[#This Row],[Range]])),"")</f>
        <v/>
      </c>
      <c r="J9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3" spans="1:10" x14ac:dyDescent="0.25">
      <c r="A983" s="1" t="s">
        <v>130</v>
      </c>
      <c r="B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Company\P206B</v>
      </c>
      <c r="C983" s="1" t="s">
        <v>739</v>
      </c>
      <c r="D983" s="1" t="str">
        <f>LEFT(Count_table[[#This Row],[Column1]],SEARCH("\",Count_table[[#This Row],[Column1]])-1)</f>
        <v>Cessna Aircraft Company</v>
      </c>
      <c r="E983" s="1" t="str">
        <f>RIGHT(Count_table[[#This Row],[Column1]],LEN(Count_table[[#This Row],[Column1]])-SEARCH("\",Count_table[[#This Row],[Column1]]))</f>
        <v>P206B</v>
      </c>
      <c r="F983" s="1" t="str">
        <f>INDEX(Sheet1!A:D,MATCH(Count_table[[#This Row],[Make]],Sheet1!D:D,0),1)</f>
        <v>Cessna</v>
      </c>
      <c r="G983" s="1" t="str">
        <f ca="1">IF(OR(Count_table[[#This Row],[STC Number]]&lt;&gt;OFFSET(Count_table[[#This Row],[STC Number]],-1,0),Count_table[[#This Row],[Fixed Make]]&lt;&gt;OFFSET(Count_table[[#This Row],[Fixed Make]],-1,0)),Count_table[[#This Row],[Fixed Make]],"")</f>
        <v/>
      </c>
      <c r="H983" s="1" t="str">
        <f ca="1">IF(LEN(Count_table[[#This Row],[First]])=0,OFFSET(Count_table[[#This Row],[Range]],-1,0),"E"&amp;ROW(Count_table[[#This Row],[First]])&amp;":E"&amp;COUNTIFS(Count_table[[#All],[STC Number]],Count_table[[#This Row],[STC Number]],Count_table[[#All],[Fixed Make]],Count_table[[#This Row],[First]])+ROW(Count_table[[#This Row],[First]])-1)</f>
        <v>E803:E1041</v>
      </c>
      <c r="I983" s="1" t="str">
        <f ca="1">IF(LEN(Count_table[[#This Row],[First]])&lt;&gt;0,Count_table[[#This Row],[First]]&amp;": "&amp;_xlfn.TEXTJOIN(", ",TRUE,INDIRECT(Count_table[[#This Row],[Range]])),"")</f>
        <v/>
      </c>
      <c r="J9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4" spans="1:10" x14ac:dyDescent="0.25">
      <c r="A984" s="1" t="s">
        <v>130</v>
      </c>
      <c r="B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Company\P206C</v>
      </c>
      <c r="C984" s="1" t="s">
        <v>740</v>
      </c>
      <c r="D984" s="1" t="str">
        <f>LEFT(Count_table[[#This Row],[Column1]],SEARCH("\",Count_table[[#This Row],[Column1]])-1)</f>
        <v>Cessna Aircraft Company</v>
      </c>
      <c r="E984" s="1" t="str">
        <f>RIGHT(Count_table[[#This Row],[Column1]],LEN(Count_table[[#This Row],[Column1]])-SEARCH("\",Count_table[[#This Row],[Column1]]))</f>
        <v>P206C</v>
      </c>
      <c r="F984" s="1" t="str">
        <f>INDEX(Sheet1!A:D,MATCH(Count_table[[#This Row],[Make]],Sheet1!D:D,0),1)</f>
        <v>Cessna</v>
      </c>
      <c r="G984" s="1" t="str">
        <f ca="1">IF(OR(Count_table[[#This Row],[STC Number]]&lt;&gt;OFFSET(Count_table[[#This Row],[STC Number]],-1,0),Count_table[[#This Row],[Fixed Make]]&lt;&gt;OFFSET(Count_table[[#This Row],[Fixed Make]],-1,0)),Count_table[[#This Row],[Fixed Make]],"")</f>
        <v/>
      </c>
      <c r="H984" s="1" t="str">
        <f ca="1">IF(LEN(Count_table[[#This Row],[First]])=0,OFFSET(Count_table[[#This Row],[Range]],-1,0),"E"&amp;ROW(Count_table[[#This Row],[First]])&amp;":E"&amp;COUNTIFS(Count_table[[#All],[STC Number]],Count_table[[#This Row],[STC Number]],Count_table[[#All],[Fixed Make]],Count_table[[#This Row],[First]])+ROW(Count_table[[#This Row],[First]])-1)</f>
        <v>E803:E1041</v>
      </c>
      <c r="I984" s="1" t="str">
        <f ca="1">IF(LEN(Count_table[[#This Row],[First]])&lt;&gt;0,Count_table[[#This Row],[First]]&amp;": "&amp;_xlfn.TEXTJOIN(", ",TRUE,INDIRECT(Count_table[[#This Row],[Range]])),"")</f>
        <v/>
      </c>
      <c r="J9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5" spans="1:10" x14ac:dyDescent="0.25">
      <c r="A985" s="1" t="s">
        <v>130</v>
      </c>
      <c r="B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Company\P206D</v>
      </c>
      <c r="C985" s="1" t="s">
        <v>741</v>
      </c>
      <c r="D985" s="1" t="str">
        <f>LEFT(Count_table[[#This Row],[Column1]],SEARCH("\",Count_table[[#This Row],[Column1]])-1)</f>
        <v>Cessna Aircraft Company</v>
      </c>
      <c r="E985" s="1" t="str">
        <f>RIGHT(Count_table[[#This Row],[Column1]],LEN(Count_table[[#This Row],[Column1]])-SEARCH("\",Count_table[[#This Row],[Column1]]))</f>
        <v>P206D</v>
      </c>
      <c r="F985" s="1" t="str">
        <f>INDEX(Sheet1!A:D,MATCH(Count_table[[#This Row],[Make]],Sheet1!D:D,0),1)</f>
        <v>Cessna</v>
      </c>
      <c r="G985" s="1" t="str">
        <f ca="1">IF(OR(Count_table[[#This Row],[STC Number]]&lt;&gt;OFFSET(Count_table[[#This Row],[STC Number]],-1,0),Count_table[[#This Row],[Fixed Make]]&lt;&gt;OFFSET(Count_table[[#This Row],[Fixed Make]],-1,0)),Count_table[[#This Row],[Fixed Make]],"")</f>
        <v/>
      </c>
      <c r="H985" s="1" t="str">
        <f ca="1">IF(LEN(Count_table[[#This Row],[First]])=0,OFFSET(Count_table[[#This Row],[Range]],-1,0),"E"&amp;ROW(Count_table[[#This Row],[First]])&amp;":E"&amp;COUNTIFS(Count_table[[#All],[STC Number]],Count_table[[#This Row],[STC Number]],Count_table[[#All],[Fixed Make]],Count_table[[#This Row],[First]])+ROW(Count_table[[#This Row],[First]])-1)</f>
        <v>E803:E1041</v>
      </c>
      <c r="I985" s="1" t="str">
        <f ca="1">IF(LEN(Count_table[[#This Row],[First]])&lt;&gt;0,Count_table[[#This Row],[First]]&amp;": "&amp;_xlfn.TEXTJOIN(", ",TRUE,INDIRECT(Count_table[[#This Row],[Range]])),"")</f>
        <v/>
      </c>
      <c r="J9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6" spans="1:10" x14ac:dyDescent="0.25">
      <c r="A986" s="1" t="s">
        <v>130</v>
      </c>
      <c r="B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Company\P206E</v>
      </c>
      <c r="C986" s="1" t="s">
        <v>742</v>
      </c>
      <c r="D986" s="1" t="str">
        <f>LEFT(Count_table[[#This Row],[Column1]],SEARCH("\",Count_table[[#This Row],[Column1]])-1)</f>
        <v>Cessna Aircraft Company</v>
      </c>
      <c r="E986" s="1" t="str">
        <f>RIGHT(Count_table[[#This Row],[Column1]],LEN(Count_table[[#This Row],[Column1]])-SEARCH("\",Count_table[[#This Row],[Column1]]))</f>
        <v>P206E</v>
      </c>
      <c r="F986" s="1" t="str">
        <f>INDEX(Sheet1!A:D,MATCH(Count_table[[#This Row],[Make]],Sheet1!D:D,0),1)</f>
        <v>Cessna</v>
      </c>
      <c r="G986" s="1" t="str">
        <f ca="1">IF(OR(Count_table[[#This Row],[STC Number]]&lt;&gt;OFFSET(Count_table[[#This Row],[STC Number]],-1,0),Count_table[[#This Row],[Fixed Make]]&lt;&gt;OFFSET(Count_table[[#This Row],[Fixed Make]],-1,0)),Count_table[[#This Row],[Fixed Make]],"")</f>
        <v/>
      </c>
      <c r="H986" s="1" t="str">
        <f ca="1">IF(LEN(Count_table[[#This Row],[First]])=0,OFFSET(Count_table[[#This Row],[Range]],-1,0),"E"&amp;ROW(Count_table[[#This Row],[First]])&amp;":E"&amp;COUNTIFS(Count_table[[#All],[STC Number]],Count_table[[#This Row],[STC Number]],Count_table[[#All],[Fixed Make]],Count_table[[#This Row],[First]])+ROW(Count_table[[#This Row],[First]])-1)</f>
        <v>E803:E1041</v>
      </c>
      <c r="I986" s="1" t="str">
        <f ca="1">IF(LEN(Count_table[[#This Row],[First]])&lt;&gt;0,Count_table[[#This Row],[First]]&amp;": "&amp;_xlfn.TEXTJOIN(", ",TRUE,INDIRECT(Count_table[[#This Row],[Range]])),"")</f>
        <v/>
      </c>
      <c r="J9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7" spans="1:10" x14ac:dyDescent="0.25">
      <c r="A987" s="1" t="s">
        <v>130</v>
      </c>
      <c r="B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Company\P210N</v>
      </c>
      <c r="C987" s="1" t="s">
        <v>743</v>
      </c>
      <c r="D987" s="1" t="str">
        <f>LEFT(Count_table[[#This Row],[Column1]],SEARCH("\",Count_table[[#This Row],[Column1]])-1)</f>
        <v>Cessna Aircraft Company</v>
      </c>
      <c r="E987" s="1" t="str">
        <f>RIGHT(Count_table[[#This Row],[Column1]],LEN(Count_table[[#This Row],[Column1]])-SEARCH("\",Count_table[[#This Row],[Column1]]))</f>
        <v>P210N</v>
      </c>
      <c r="F987" s="1" t="str">
        <f>INDEX(Sheet1!A:D,MATCH(Count_table[[#This Row],[Make]],Sheet1!D:D,0),1)</f>
        <v>Cessna</v>
      </c>
      <c r="G987" s="1" t="str">
        <f ca="1">IF(OR(Count_table[[#This Row],[STC Number]]&lt;&gt;OFFSET(Count_table[[#This Row],[STC Number]],-1,0),Count_table[[#This Row],[Fixed Make]]&lt;&gt;OFFSET(Count_table[[#This Row],[Fixed Make]],-1,0)),Count_table[[#This Row],[Fixed Make]],"")</f>
        <v/>
      </c>
      <c r="H987" s="1" t="str">
        <f ca="1">IF(LEN(Count_table[[#This Row],[First]])=0,OFFSET(Count_table[[#This Row],[Range]],-1,0),"E"&amp;ROW(Count_table[[#This Row],[First]])&amp;":E"&amp;COUNTIFS(Count_table[[#All],[STC Number]],Count_table[[#This Row],[STC Number]],Count_table[[#All],[Fixed Make]],Count_table[[#This Row],[First]])+ROW(Count_table[[#This Row],[First]])-1)</f>
        <v>E803:E1041</v>
      </c>
      <c r="I987" s="1" t="str">
        <f ca="1">IF(LEN(Count_table[[#This Row],[First]])&lt;&gt;0,Count_table[[#This Row],[First]]&amp;": "&amp;_xlfn.TEXTJOIN(", ",TRUE,INDIRECT(Count_table[[#This Row],[Range]])),"")</f>
        <v/>
      </c>
      <c r="J9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8" spans="1:10" x14ac:dyDescent="0.25">
      <c r="A988" s="1" t="s">
        <v>130</v>
      </c>
      <c r="B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Company\P210R</v>
      </c>
      <c r="C988" s="1" t="s">
        <v>744</v>
      </c>
      <c r="D988" s="1" t="str">
        <f>LEFT(Count_table[[#This Row],[Column1]],SEARCH("\",Count_table[[#This Row],[Column1]])-1)</f>
        <v>Cessna Aircraft Company</v>
      </c>
      <c r="E988" s="1" t="str">
        <f>RIGHT(Count_table[[#This Row],[Column1]],LEN(Count_table[[#This Row],[Column1]])-SEARCH("\",Count_table[[#This Row],[Column1]]))</f>
        <v>P210R</v>
      </c>
      <c r="F988" s="1" t="str">
        <f>INDEX(Sheet1!A:D,MATCH(Count_table[[#This Row],[Make]],Sheet1!D:D,0),1)</f>
        <v>Cessna</v>
      </c>
      <c r="G988" s="1" t="str">
        <f ca="1">IF(OR(Count_table[[#This Row],[STC Number]]&lt;&gt;OFFSET(Count_table[[#This Row],[STC Number]],-1,0),Count_table[[#This Row],[Fixed Make]]&lt;&gt;OFFSET(Count_table[[#This Row],[Fixed Make]],-1,0)),Count_table[[#This Row],[Fixed Make]],"")</f>
        <v/>
      </c>
      <c r="H988" s="1" t="str">
        <f ca="1">IF(LEN(Count_table[[#This Row],[First]])=0,OFFSET(Count_table[[#This Row],[Range]],-1,0),"E"&amp;ROW(Count_table[[#This Row],[First]])&amp;":E"&amp;COUNTIFS(Count_table[[#All],[STC Number]],Count_table[[#This Row],[STC Number]],Count_table[[#All],[Fixed Make]],Count_table[[#This Row],[First]])+ROW(Count_table[[#This Row],[First]])-1)</f>
        <v>E803:E1041</v>
      </c>
      <c r="I988" s="1" t="str">
        <f ca="1">IF(LEN(Count_table[[#This Row],[First]])&lt;&gt;0,Count_table[[#This Row],[First]]&amp;": "&amp;_xlfn.TEXTJOIN(", ",TRUE,INDIRECT(Count_table[[#This Row],[Range]])),"")</f>
        <v/>
      </c>
      <c r="J9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89" spans="1:10" x14ac:dyDescent="0.25">
      <c r="A989" s="1" t="s">
        <v>130</v>
      </c>
      <c r="B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Company\P337H</v>
      </c>
      <c r="C989" s="1" t="s">
        <v>745</v>
      </c>
      <c r="D989" s="1" t="str">
        <f>LEFT(Count_table[[#This Row],[Column1]],SEARCH("\",Count_table[[#This Row],[Column1]])-1)</f>
        <v>Cessna Aircraft Company</v>
      </c>
      <c r="E989" s="1" t="str">
        <f>RIGHT(Count_table[[#This Row],[Column1]],LEN(Count_table[[#This Row],[Column1]])-SEARCH("\",Count_table[[#This Row],[Column1]]))</f>
        <v>P337H</v>
      </c>
      <c r="F989" s="1" t="str">
        <f>INDEX(Sheet1!A:D,MATCH(Count_table[[#This Row],[Make]],Sheet1!D:D,0),1)</f>
        <v>Cessna</v>
      </c>
      <c r="G989" s="1" t="str">
        <f ca="1">IF(OR(Count_table[[#This Row],[STC Number]]&lt;&gt;OFFSET(Count_table[[#This Row],[STC Number]],-1,0),Count_table[[#This Row],[Fixed Make]]&lt;&gt;OFFSET(Count_table[[#This Row],[Fixed Make]],-1,0)),Count_table[[#This Row],[Fixed Make]],"")</f>
        <v/>
      </c>
      <c r="H989" s="1" t="str">
        <f ca="1">IF(LEN(Count_table[[#This Row],[First]])=0,OFFSET(Count_table[[#This Row],[Range]],-1,0),"E"&amp;ROW(Count_table[[#This Row],[First]])&amp;":E"&amp;COUNTIFS(Count_table[[#All],[STC Number]],Count_table[[#This Row],[STC Number]],Count_table[[#All],[Fixed Make]],Count_table[[#This Row],[First]])+ROW(Count_table[[#This Row],[First]])-1)</f>
        <v>E803:E1041</v>
      </c>
      <c r="I989" s="1" t="str">
        <f ca="1">IF(LEN(Count_table[[#This Row],[First]])&lt;&gt;0,Count_table[[#This Row],[First]]&amp;": "&amp;_xlfn.TEXTJOIN(", ",TRUE,INDIRECT(Count_table[[#This Row],[Range]])),"")</f>
        <v/>
      </c>
      <c r="J9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0" spans="1:10" x14ac:dyDescent="0.25">
      <c r="A990" s="1" t="s">
        <v>130</v>
      </c>
      <c r="B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Company\R172E</v>
      </c>
      <c r="C990" s="1" t="s">
        <v>746</v>
      </c>
      <c r="D990" s="1" t="str">
        <f>LEFT(Count_table[[#This Row],[Column1]],SEARCH("\",Count_table[[#This Row],[Column1]])-1)</f>
        <v>Cessna Aircraft Company</v>
      </c>
      <c r="E990" s="1" t="str">
        <f>RIGHT(Count_table[[#This Row],[Column1]],LEN(Count_table[[#This Row],[Column1]])-SEARCH("\",Count_table[[#This Row],[Column1]]))</f>
        <v>R172E</v>
      </c>
      <c r="F990" s="1" t="str">
        <f>INDEX(Sheet1!A:D,MATCH(Count_table[[#This Row],[Make]],Sheet1!D:D,0),1)</f>
        <v>Cessna</v>
      </c>
      <c r="G990" s="1" t="str">
        <f ca="1">IF(OR(Count_table[[#This Row],[STC Number]]&lt;&gt;OFFSET(Count_table[[#This Row],[STC Number]],-1,0),Count_table[[#This Row],[Fixed Make]]&lt;&gt;OFFSET(Count_table[[#This Row],[Fixed Make]],-1,0)),Count_table[[#This Row],[Fixed Make]],"")</f>
        <v/>
      </c>
      <c r="H990" s="1" t="str">
        <f ca="1">IF(LEN(Count_table[[#This Row],[First]])=0,OFFSET(Count_table[[#This Row],[Range]],-1,0),"E"&amp;ROW(Count_table[[#This Row],[First]])&amp;":E"&amp;COUNTIFS(Count_table[[#All],[STC Number]],Count_table[[#This Row],[STC Number]],Count_table[[#All],[Fixed Make]],Count_table[[#This Row],[First]])+ROW(Count_table[[#This Row],[First]])-1)</f>
        <v>E803:E1041</v>
      </c>
      <c r="I990" s="1" t="str">
        <f ca="1">IF(LEN(Count_table[[#This Row],[First]])&lt;&gt;0,Count_table[[#This Row],[First]]&amp;": "&amp;_xlfn.TEXTJOIN(", ",TRUE,INDIRECT(Count_table[[#This Row],[Range]])),"")</f>
        <v/>
      </c>
      <c r="J9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1" spans="1:10" x14ac:dyDescent="0.25">
      <c r="A991" s="1" t="s">
        <v>130</v>
      </c>
      <c r="B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Company\R172F</v>
      </c>
      <c r="C991" s="1" t="s">
        <v>747</v>
      </c>
      <c r="D991" s="1" t="str">
        <f>LEFT(Count_table[[#This Row],[Column1]],SEARCH("\",Count_table[[#This Row],[Column1]])-1)</f>
        <v>Cessna Aircraft Company</v>
      </c>
      <c r="E991" s="1" t="str">
        <f>RIGHT(Count_table[[#This Row],[Column1]],LEN(Count_table[[#This Row],[Column1]])-SEARCH("\",Count_table[[#This Row],[Column1]]))</f>
        <v>R172F</v>
      </c>
      <c r="F991" s="1" t="str">
        <f>INDEX(Sheet1!A:D,MATCH(Count_table[[#This Row],[Make]],Sheet1!D:D,0),1)</f>
        <v>Cessna</v>
      </c>
      <c r="G991" s="1" t="str">
        <f ca="1">IF(OR(Count_table[[#This Row],[STC Number]]&lt;&gt;OFFSET(Count_table[[#This Row],[STC Number]],-1,0),Count_table[[#This Row],[Fixed Make]]&lt;&gt;OFFSET(Count_table[[#This Row],[Fixed Make]],-1,0)),Count_table[[#This Row],[Fixed Make]],"")</f>
        <v/>
      </c>
      <c r="H991" s="1" t="str">
        <f ca="1">IF(LEN(Count_table[[#This Row],[First]])=0,OFFSET(Count_table[[#This Row],[Range]],-1,0),"E"&amp;ROW(Count_table[[#This Row],[First]])&amp;":E"&amp;COUNTIFS(Count_table[[#All],[STC Number]],Count_table[[#This Row],[STC Number]],Count_table[[#All],[Fixed Make]],Count_table[[#This Row],[First]])+ROW(Count_table[[#This Row],[First]])-1)</f>
        <v>E803:E1041</v>
      </c>
      <c r="I991" s="1" t="str">
        <f ca="1">IF(LEN(Count_table[[#This Row],[First]])&lt;&gt;0,Count_table[[#This Row],[First]]&amp;": "&amp;_xlfn.TEXTJOIN(", ",TRUE,INDIRECT(Count_table[[#This Row],[Range]])),"")</f>
        <v/>
      </c>
      <c r="J9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2" spans="1:10" x14ac:dyDescent="0.25">
      <c r="A992" s="1" t="s">
        <v>130</v>
      </c>
      <c r="B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Company\R172G</v>
      </c>
      <c r="C992" s="1" t="s">
        <v>748</v>
      </c>
      <c r="D992" s="1" t="str">
        <f>LEFT(Count_table[[#This Row],[Column1]],SEARCH("\",Count_table[[#This Row],[Column1]])-1)</f>
        <v>Cessna Aircraft Company</v>
      </c>
      <c r="E992" s="1" t="str">
        <f>RIGHT(Count_table[[#This Row],[Column1]],LEN(Count_table[[#This Row],[Column1]])-SEARCH("\",Count_table[[#This Row],[Column1]]))</f>
        <v>R172G</v>
      </c>
      <c r="F992" s="1" t="str">
        <f>INDEX(Sheet1!A:D,MATCH(Count_table[[#This Row],[Make]],Sheet1!D:D,0),1)</f>
        <v>Cessna</v>
      </c>
      <c r="G992" s="1" t="str">
        <f ca="1">IF(OR(Count_table[[#This Row],[STC Number]]&lt;&gt;OFFSET(Count_table[[#This Row],[STC Number]],-1,0),Count_table[[#This Row],[Fixed Make]]&lt;&gt;OFFSET(Count_table[[#This Row],[Fixed Make]],-1,0)),Count_table[[#This Row],[Fixed Make]],"")</f>
        <v/>
      </c>
      <c r="H992" s="1" t="str">
        <f ca="1">IF(LEN(Count_table[[#This Row],[First]])=0,OFFSET(Count_table[[#This Row],[Range]],-1,0),"E"&amp;ROW(Count_table[[#This Row],[First]])&amp;":E"&amp;COUNTIFS(Count_table[[#All],[STC Number]],Count_table[[#This Row],[STC Number]],Count_table[[#All],[Fixed Make]],Count_table[[#This Row],[First]])+ROW(Count_table[[#This Row],[First]])-1)</f>
        <v>E803:E1041</v>
      </c>
      <c r="I992" s="1" t="str">
        <f ca="1">IF(LEN(Count_table[[#This Row],[First]])&lt;&gt;0,Count_table[[#This Row],[First]]&amp;": "&amp;_xlfn.TEXTJOIN(", ",TRUE,INDIRECT(Count_table[[#This Row],[Range]])),"")</f>
        <v/>
      </c>
      <c r="J9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3" spans="1:10" x14ac:dyDescent="0.25">
      <c r="A993" s="1" t="s">
        <v>130</v>
      </c>
      <c r="B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Company\R172H</v>
      </c>
      <c r="C993" s="1" t="s">
        <v>749</v>
      </c>
      <c r="D993" s="1" t="str">
        <f>LEFT(Count_table[[#This Row],[Column1]],SEARCH("\",Count_table[[#This Row],[Column1]])-1)</f>
        <v>Cessna Aircraft Company</v>
      </c>
      <c r="E993" s="1" t="str">
        <f>RIGHT(Count_table[[#This Row],[Column1]],LEN(Count_table[[#This Row],[Column1]])-SEARCH("\",Count_table[[#This Row],[Column1]]))</f>
        <v>R172H</v>
      </c>
      <c r="F993" s="1" t="str">
        <f>INDEX(Sheet1!A:D,MATCH(Count_table[[#This Row],[Make]],Sheet1!D:D,0),1)</f>
        <v>Cessna</v>
      </c>
      <c r="G993" s="1" t="str">
        <f ca="1">IF(OR(Count_table[[#This Row],[STC Number]]&lt;&gt;OFFSET(Count_table[[#This Row],[STC Number]],-1,0),Count_table[[#This Row],[Fixed Make]]&lt;&gt;OFFSET(Count_table[[#This Row],[Fixed Make]],-1,0)),Count_table[[#This Row],[Fixed Make]],"")</f>
        <v/>
      </c>
      <c r="H993" s="1" t="str">
        <f ca="1">IF(LEN(Count_table[[#This Row],[First]])=0,OFFSET(Count_table[[#This Row],[Range]],-1,0),"E"&amp;ROW(Count_table[[#This Row],[First]])&amp;":E"&amp;COUNTIFS(Count_table[[#All],[STC Number]],Count_table[[#This Row],[STC Number]],Count_table[[#All],[Fixed Make]],Count_table[[#This Row],[First]])+ROW(Count_table[[#This Row],[First]])-1)</f>
        <v>E803:E1041</v>
      </c>
      <c r="I993" s="1" t="str">
        <f ca="1">IF(LEN(Count_table[[#This Row],[First]])&lt;&gt;0,Count_table[[#This Row],[First]]&amp;": "&amp;_xlfn.TEXTJOIN(", ",TRUE,INDIRECT(Count_table[[#This Row],[Range]])),"")</f>
        <v/>
      </c>
      <c r="J9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4" spans="1:10" x14ac:dyDescent="0.25">
      <c r="A994" s="1" t="s">
        <v>130</v>
      </c>
      <c r="B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Company\R172J</v>
      </c>
      <c r="C994" s="1" t="s">
        <v>750</v>
      </c>
      <c r="D994" s="1" t="str">
        <f>LEFT(Count_table[[#This Row],[Column1]],SEARCH("\",Count_table[[#This Row],[Column1]])-1)</f>
        <v>Cessna Aircraft Company</v>
      </c>
      <c r="E994" s="1" t="str">
        <f>RIGHT(Count_table[[#This Row],[Column1]],LEN(Count_table[[#This Row],[Column1]])-SEARCH("\",Count_table[[#This Row],[Column1]]))</f>
        <v>R172J</v>
      </c>
      <c r="F994" s="1" t="str">
        <f>INDEX(Sheet1!A:D,MATCH(Count_table[[#This Row],[Make]],Sheet1!D:D,0),1)</f>
        <v>Cessna</v>
      </c>
      <c r="G994" s="1" t="str">
        <f ca="1">IF(OR(Count_table[[#This Row],[STC Number]]&lt;&gt;OFFSET(Count_table[[#This Row],[STC Number]],-1,0),Count_table[[#This Row],[Fixed Make]]&lt;&gt;OFFSET(Count_table[[#This Row],[Fixed Make]],-1,0)),Count_table[[#This Row],[Fixed Make]],"")</f>
        <v/>
      </c>
      <c r="H994" s="1" t="str">
        <f ca="1">IF(LEN(Count_table[[#This Row],[First]])=0,OFFSET(Count_table[[#This Row],[Range]],-1,0),"E"&amp;ROW(Count_table[[#This Row],[First]])&amp;":E"&amp;COUNTIFS(Count_table[[#All],[STC Number]],Count_table[[#This Row],[STC Number]],Count_table[[#All],[Fixed Make]],Count_table[[#This Row],[First]])+ROW(Count_table[[#This Row],[First]])-1)</f>
        <v>E803:E1041</v>
      </c>
      <c r="I994" s="1" t="str">
        <f ca="1">IF(LEN(Count_table[[#This Row],[First]])&lt;&gt;0,Count_table[[#This Row],[First]]&amp;": "&amp;_xlfn.TEXTJOIN(", ",TRUE,INDIRECT(Count_table[[#This Row],[Range]])),"")</f>
        <v/>
      </c>
      <c r="J9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5" spans="1:10" x14ac:dyDescent="0.25">
      <c r="A995" s="1" t="s">
        <v>130</v>
      </c>
      <c r="B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Company\R172K</v>
      </c>
      <c r="C995" s="1" t="s">
        <v>751</v>
      </c>
      <c r="D995" s="1" t="str">
        <f>LEFT(Count_table[[#This Row],[Column1]],SEARCH("\",Count_table[[#This Row],[Column1]])-1)</f>
        <v>Cessna Aircraft Company</v>
      </c>
      <c r="E995" s="1" t="str">
        <f>RIGHT(Count_table[[#This Row],[Column1]],LEN(Count_table[[#This Row],[Column1]])-SEARCH("\",Count_table[[#This Row],[Column1]]))</f>
        <v>R172K</v>
      </c>
      <c r="F995" s="1" t="str">
        <f>INDEX(Sheet1!A:D,MATCH(Count_table[[#This Row],[Make]],Sheet1!D:D,0),1)</f>
        <v>Cessna</v>
      </c>
      <c r="G995" s="1" t="str">
        <f ca="1">IF(OR(Count_table[[#This Row],[STC Number]]&lt;&gt;OFFSET(Count_table[[#This Row],[STC Number]],-1,0),Count_table[[#This Row],[Fixed Make]]&lt;&gt;OFFSET(Count_table[[#This Row],[Fixed Make]],-1,0)),Count_table[[#This Row],[Fixed Make]],"")</f>
        <v/>
      </c>
      <c r="H995" s="1" t="str">
        <f ca="1">IF(LEN(Count_table[[#This Row],[First]])=0,OFFSET(Count_table[[#This Row],[Range]],-1,0),"E"&amp;ROW(Count_table[[#This Row],[First]])&amp;":E"&amp;COUNTIFS(Count_table[[#All],[STC Number]],Count_table[[#This Row],[STC Number]],Count_table[[#All],[Fixed Make]],Count_table[[#This Row],[First]])+ROW(Count_table[[#This Row],[First]])-1)</f>
        <v>E803:E1041</v>
      </c>
      <c r="I995" s="1" t="str">
        <f ca="1">IF(LEN(Count_table[[#This Row],[First]])&lt;&gt;0,Count_table[[#This Row],[First]]&amp;": "&amp;_xlfn.TEXTJOIN(", ",TRUE,INDIRECT(Count_table[[#This Row],[Range]])),"")</f>
        <v/>
      </c>
      <c r="J9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6" spans="1:10" x14ac:dyDescent="0.25">
      <c r="A996" s="1" t="s">
        <v>130</v>
      </c>
      <c r="B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Company\R182</v>
      </c>
      <c r="C996" s="1" t="s">
        <v>752</v>
      </c>
      <c r="D996" s="1" t="str">
        <f>LEFT(Count_table[[#This Row],[Column1]],SEARCH("\",Count_table[[#This Row],[Column1]])-1)</f>
        <v>Cessna Aircraft Company</v>
      </c>
      <c r="E996" s="1" t="str">
        <f>RIGHT(Count_table[[#This Row],[Column1]],LEN(Count_table[[#This Row],[Column1]])-SEARCH("\",Count_table[[#This Row],[Column1]]))</f>
        <v>R182</v>
      </c>
      <c r="F996" s="1" t="str">
        <f>INDEX(Sheet1!A:D,MATCH(Count_table[[#This Row],[Make]],Sheet1!D:D,0),1)</f>
        <v>Cessna</v>
      </c>
      <c r="G996" s="1" t="str">
        <f ca="1">IF(OR(Count_table[[#This Row],[STC Number]]&lt;&gt;OFFSET(Count_table[[#This Row],[STC Number]],-1,0),Count_table[[#This Row],[Fixed Make]]&lt;&gt;OFFSET(Count_table[[#This Row],[Fixed Make]],-1,0)),Count_table[[#This Row],[Fixed Make]],"")</f>
        <v/>
      </c>
      <c r="H996" s="1" t="str">
        <f ca="1">IF(LEN(Count_table[[#This Row],[First]])=0,OFFSET(Count_table[[#This Row],[Range]],-1,0),"E"&amp;ROW(Count_table[[#This Row],[First]])&amp;":E"&amp;COUNTIFS(Count_table[[#All],[STC Number]],Count_table[[#This Row],[STC Number]],Count_table[[#All],[Fixed Make]],Count_table[[#This Row],[First]])+ROW(Count_table[[#This Row],[First]])-1)</f>
        <v>E803:E1041</v>
      </c>
      <c r="I996" s="1" t="str">
        <f ca="1">IF(LEN(Count_table[[#This Row],[First]])&lt;&gt;0,Count_table[[#This Row],[First]]&amp;": "&amp;_xlfn.TEXTJOIN(", ",TRUE,INDIRECT(Count_table[[#This Row],[Range]])),"")</f>
        <v/>
      </c>
      <c r="J9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7" spans="1:10" x14ac:dyDescent="0.25">
      <c r="A997" s="1" t="s">
        <v>130</v>
      </c>
      <c r="B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v>
      </c>
      <c r="C997" s="1" t="s">
        <v>753</v>
      </c>
      <c r="D997" s="1" t="str">
        <f>LEFT(Count_table[[#This Row],[Column1]],SEARCH("\",Count_table[[#This Row],[Column1]])-1)</f>
        <v>Cessna Aircraft Company</v>
      </c>
      <c r="E997" s="1" t="str">
        <f>RIGHT(Count_table[[#This Row],[Column1]],LEN(Count_table[[#This Row],[Column1]])-SEARCH("\",Count_table[[#This Row],[Column1]]))</f>
        <v>T182</v>
      </c>
      <c r="F997" s="1" t="str">
        <f>INDEX(Sheet1!A:D,MATCH(Count_table[[#This Row],[Make]],Sheet1!D:D,0),1)</f>
        <v>Cessna</v>
      </c>
      <c r="G997" s="1" t="str">
        <f ca="1">IF(OR(Count_table[[#This Row],[STC Number]]&lt;&gt;OFFSET(Count_table[[#This Row],[STC Number]],-1,0),Count_table[[#This Row],[Fixed Make]]&lt;&gt;OFFSET(Count_table[[#This Row],[Fixed Make]],-1,0)),Count_table[[#This Row],[Fixed Make]],"")</f>
        <v/>
      </c>
      <c r="H997" s="1" t="str">
        <f ca="1">IF(LEN(Count_table[[#This Row],[First]])=0,OFFSET(Count_table[[#This Row],[Range]],-1,0),"E"&amp;ROW(Count_table[[#This Row],[First]])&amp;":E"&amp;COUNTIFS(Count_table[[#All],[STC Number]],Count_table[[#This Row],[STC Number]],Count_table[[#All],[Fixed Make]],Count_table[[#This Row],[First]])+ROW(Count_table[[#This Row],[First]])-1)</f>
        <v>E803:E1041</v>
      </c>
      <c r="I997" s="1" t="str">
        <f ca="1">IF(LEN(Count_table[[#This Row],[First]])&lt;&gt;0,Count_table[[#This Row],[First]]&amp;": "&amp;_xlfn.TEXTJOIN(", ",TRUE,INDIRECT(Count_table[[#This Row],[Range]])),"")</f>
        <v/>
      </c>
      <c r="J9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8" spans="1:10" x14ac:dyDescent="0.25">
      <c r="A998" s="1" t="s">
        <v>130</v>
      </c>
      <c r="B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Company\T182T</v>
      </c>
      <c r="C998" s="1" t="s">
        <v>754</v>
      </c>
      <c r="D998" s="1" t="str">
        <f>LEFT(Count_table[[#This Row],[Column1]],SEARCH("\",Count_table[[#This Row],[Column1]])-1)</f>
        <v>Cessna Aircraft Company</v>
      </c>
      <c r="E998" s="1" t="str">
        <f>RIGHT(Count_table[[#This Row],[Column1]],LEN(Count_table[[#This Row],[Column1]])-SEARCH("\",Count_table[[#This Row],[Column1]]))</f>
        <v>T182T</v>
      </c>
      <c r="F998" s="1" t="str">
        <f>INDEX(Sheet1!A:D,MATCH(Count_table[[#This Row],[Make]],Sheet1!D:D,0),1)</f>
        <v>Cessna</v>
      </c>
      <c r="G998" s="1" t="str">
        <f ca="1">IF(OR(Count_table[[#This Row],[STC Number]]&lt;&gt;OFFSET(Count_table[[#This Row],[STC Number]],-1,0),Count_table[[#This Row],[Fixed Make]]&lt;&gt;OFFSET(Count_table[[#This Row],[Fixed Make]],-1,0)),Count_table[[#This Row],[Fixed Make]],"")</f>
        <v/>
      </c>
      <c r="H998" s="1" t="str">
        <f ca="1">IF(LEN(Count_table[[#This Row],[First]])=0,OFFSET(Count_table[[#This Row],[Range]],-1,0),"E"&amp;ROW(Count_table[[#This Row],[First]])&amp;":E"&amp;COUNTIFS(Count_table[[#All],[STC Number]],Count_table[[#This Row],[STC Number]],Count_table[[#All],[Fixed Make]],Count_table[[#This Row],[First]])+ROW(Count_table[[#This Row],[First]])-1)</f>
        <v>E803:E1041</v>
      </c>
      <c r="I998" s="1" t="str">
        <f ca="1">IF(LEN(Count_table[[#This Row],[First]])&lt;&gt;0,Count_table[[#This Row],[First]]&amp;": "&amp;_xlfn.TEXTJOIN(", ",TRUE,INDIRECT(Count_table[[#This Row],[Range]])),"")</f>
        <v/>
      </c>
      <c r="J9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999" spans="1:10" x14ac:dyDescent="0.25">
      <c r="A999" s="1" t="s">
        <v>130</v>
      </c>
      <c r="B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v>
      </c>
      <c r="C999" s="1" t="s">
        <v>756</v>
      </c>
      <c r="D999" s="1" t="str">
        <f>LEFT(Count_table[[#This Row],[Column1]],SEARCH("\",Count_table[[#This Row],[Column1]])-1)</f>
        <v>Cessna Aircraft Company</v>
      </c>
      <c r="E999" s="1" t="str">
        <f>RIGHT(Count_table[[#This Row],[Column1]],LEN(Count_table[[#This Row],[Column1]])-SEARCH("\",Count_table[[#This Row],[Column1]]))</f>
        <v>T207</v>
      </c>
      <c r="F999" s="1" t="str">
        <f>INDEX(Sheet1!A:D,MATCH(Count_table[[#This Row],[Make]],Sheet1!D:D,0),1)</f>
        <v>Cessna</v>
      </c>
      <c r="G999" s="1" t="str">
        <f ca="1">IF(OR(Count_table[[#This Row],[STC Number]]&lt;&gt;OFFSET(Count_table[[#This Row],[STC Number]],-1,0),Count_table[[#This Row],[Fixed Make]]&lt;&gt;OFFSET(Count_table[[#This Row],[Fixed Make]],-1,0)),Count_table[[#This Row],[Fixed Make]],"")</f>
        <v/>
      </c>
      <c r="H999" s="1" t="str">
        <f ca="1">IF(LEN(Count_table[[#This Row],[First]])=0,OFFSET(Count_table[[#This Row],[Range]],-1,0),"E"&amp;ROW(Count_table[[#This Row],[First]])&amp;":E"&amp;COUNTIFS(Count_table[[#All],[STC Number]],Count_table[[#This Row],[STC Number]],Count_table[[#All],[Fixed Make]],Count_table[[#This Row],[First]])+ROW(Count_table[[#This Row],[First]])-1)</f>
        <v>E803:E1041</v>
      </c>
      <c r="I999" s="1" t="str">
        <f ca="1">IF(LEN(Count_table[[#This Row],[First]])&lt;&gt;0,Count_table[[#This Row],[First]]&amp;": "&amp;_xlfn.TEXTJOIN(", ",TRUE,INDIRECT(Count_table[[#This Row],[Range]])),"")</f>
        <v/>
      </c>
      <c r="J9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0" spans="1:10" x14ac:dyDescent="0.25">
      <c r="A1000" s="1" t="s">
        <v>130</v>
      </c>
      <c r="B1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Company\T207A</v>
      </c>
      <c r="C1000" s="1" t="s">
        <v>757</v>
      </c>
      <c r="D1000" s="1" t="str">
        <f>LEFT(Count_table[[#This Row],[Column1]],SEARCH("\",Count_table[[#This Row],[Column1]])-1)</f>
        <v>Cessna Aircraft Company</v>
      </c>
      <c r="E1000" s="1" t="str">
        <f>RIGHT(Count_table[[#This Row],[Column1]],LEN(Count_table[[#This Row],[Column1]])-SEARCH("\",Count_table[[#This Row],[Column1]]))</f>
        <v>T207A</v>
      </c>
      <c r="F1000" s="1" t="str">
        <f>INDEX(Sheet1!A:D,MATCH(Count_table[[#This Row],[Make]],Sheet1!D:D,0),1)</f>
        <v>Cessna</v>
      </c>
      <c r="G1000" s="1" t="str">
        <f ca="1">IF(OR(Count_table[[#This Row],[STC Number]]&lt;&gt;OFFSET(Count_table[[#This Row],[STC Number]],-1,0),Count_table[[#This Row],[Fixed Make]]&lt;&gt;OFFSET(Count_table[[#This Row],[Fixed Make]],-1,0)),Count_table[[#This Row],[Fixed Make]],"")</f>
        <v/>
      </c>
      <c r="H1000" s="1" t="str">
        <f ca="1">IF(LEN(Count_table[[#This Row],[First]])=0,OFFSET(Count_table[[#This Row],[Range]],-1,0),"E"&amp;ROW(Count_table[[#This Row],[First]])&amp;":E"&amp;COUNTIFS(Count_table[[#All],[STC Number]],Count_table[[#This Row],[STC Number]],Count_table[[#All],[Fixed Make]],Count_table[[#This Row],[First]])+ROW(Count_table[[#This Row],[First]])-1)</f>
        <v>E803:E1041</v>
      </c>
      <c r="I1000" s="1" t="str">
        <f ca="1">IF(LEN(Count_table[[#This Row],[First]])&lt;&gt;0,Count_table[[#This Row],[First]]&amp;": "&amp;_xlfn.TEXTJOIN(", ",TRUE,INDIRECT(Count_table[[#This Row],[Range]])),"")</f>
        <v/>
      </c>
      <c r="J10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1" spans="1:10" x14ac:dyDescent="0.25">
      <c r="A1001" s="1" t="s">
        <v>130</v>
      </c>
      <c r="B1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Company\T210F</v>
      </c>
      <c r="C1001" s="1" t="s">
        <v>758</v>
      </c>
      <c r="D1001" s="1" t="str">
        <f>LEFT(Count_table[[#This Row],[Column1]],SEARCH("\",Count_table[[#This Row],[Column1]])-1)</f>
        <v>Cessna Aircraft Company</v>
      </c>
      <c r="E1001" s="1" t="str">
        <f>RIGHT(Count_table[[#This Row],[Column1]],LEN(Count_table[[#This Row],[Column1]])-SEARCH("\",Count_table[[#This Row],[Column1]]))</f>
        <v>T210F</v>
      </c>
      <c r="F1001" s="1" t="str">
        <f>INDEX(Sheet1!A:D,MATCH(Count_table[[#This Row],[Make]],Sheet1!D:D,0),1)</f>
        <v>Cessna</v>
      </c>
      <c r="G1001" s="1" t="str">
        <f ca="1">IF(OR(Count_table[[#This Row],[STC Number]]&lt;&gt;OFFSET(Count_table[[#This Row],[STC Number]],-1,0),Count_table[[#This Row],[Fixed Make]]&lt;&gt;OFFSET(Count_table[[#This Row],[Fixed Make]],-1,0)),Count_table[[#This Row],[Fixed Make]],"")</f>
        <v/>
      </c>
      <c r="H1001" s="1" t="str">
        <f ca="1">IF(LEN(Count_table[[#This Row],[First]])=0,OFFSET(Count_table[[#This Row],[Range]],-1,0),"E"&amp;ROW(Count_table[[#This Row],[First]])&amp;":E"&amp;COUNTIFS(Count_table[[#All],[STC Number]],Count_table[[#This Row],[STC Number]],Count_table[[#All],[Fixed Make]],Count_table[[#This Row],[First]])+ROW(Count_table[[#This Row],[First]])-1)</f>
        <v>E803:E1041</v>
      </c>
      <c r="I1001" s="1" t="str">
        <f ca="1">IF(LEN(Count_table[[#This Row],[First]])&lt;&gt;0,Count_table[[#This Row],[First]]&amp;": "&amp;_xlfn.TEXTJOIN(", ",TRUE,INDIRECT(Count_table[[#This Row],[Range]])),"")</f>
        <v/>
      </c>
      <c r="J10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2" spans="1:10" x14ac:dyDescent="0.25">
      <c r="A1002" s="1" t="s">
        <v>130</v>
      </c>
      <c r="B1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Company\T210G</v>
      </c>
      <c r="C1002" s="1" t="s">
        <v>759</v>
      </c>
      <c r="D1002" s="1" t="str">
        <f>LEFT(Count_table[[#This Row],[Column1]],SEARCH("\",Count_table[[#This Row],[Column1]])-1)</f>
        <v>Cessna Aircraft Company</v>
      </c>
      <c r="E1002" s="1" t="str">
        <f>RIGHT(Count_table[[#This Row],[Column1]],LEN(Count_table[[#This Row],[Column1]])-SEARCH("\",Count_table[[#This Row],[Column1]]))</f>
        <v>T210G</v>
      </c>
      <c r="F1002" s="1" t="str">
        <f>INDEX(Sheet1!A:D,MATCH(Count_table[[#This Row],[Make]],Sheet1!D:D,0),1)</f>
        <v>Cessna</v>
      </c>
      <c r="G1002" s="1" t="str">
        <f ca="1">IF(OR(Count_table[[#This Row],[STC Number]]&lt;&gt;OFFSET(Count_table[[#This Row],[STC Number]],-1,0),Count_table[[#This Row],[Fixed Make]]&lt;&gt;OFFSET(Count_table[[#This Row],[Fixed Make]],-1,0)),Count_table[[#This Row],[Fixed Make]],"")</f>
        <v/>
      </c>
      <c r="H1002" s="1" t="str">
        <f ca="1">IF(LEN(Count_table[[#This Row],[First]])=0,OFFSET(Count_table[[#This Row],[Range]],-1,0),"E"&amp;ROW(Count_table[[#This Row],[First]])&amp;":E"&amp;COUNTIFS(Count_table[[#All],[STC Number]],Count_table[[#This Row],[STC Number]],Count_table[[#All],[Fixed Make]],Count_table[[#This Row],[First]])+ROW(Count_table[[#This Row],[First]])-1)</f>
        <v>E803:E1041</v>
      </c>
      <c r="I1002" s="1" t="str">
        <f ca="1">IF(LEN(Count_table[[#This Row],[First]])&lt;&gt;0,Count_table[[#This Row],[First]]&amp;": "&amp;_xlfn.TEXTJOIN(", ",TRUE,INDIRECT(Count_table[[#This Row],[Range]])),"")</f>
        <v/>
      </c>
      <c r="J10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3" spans="1:10" x14ac:dyDescent="0.25">
      <c r="A1003" s="1" t="s">
        <v>130</v>
      </c>
      <c r="B1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Company\T210H</v>
      </c>
      <c r="C1003" s="1" t="s">
        <v>760</v>
      </c>
      <c r="D1003" s="1" t="str">
        <f>LEFT(Count_table[[#This Row],[Column1]],SEARCH("\",Count_table[[#This Row],[Column1]])-1)</f>
        <v>Cessna Aircraft Company</v>
      </c>
      <c r="E1003" s="1" t="str">
        <f>RIGHT(Count_table[[#This Row],[Column1]],LEN(Count_table[[#This Row],[Column1]])-SEARCH("\",Count_table[[#This Row],[Column1]]))</f>
        <v>T210H</v>
      </c>
      <c r="F1003" s="1" t="str">
        <f>INDEX(Sheet1!A:D,MATCH(Count_table[[#This Row],[Make]],Sheet1!D:D,0),1)</f>
        <v>Cessna</v>
      </c>
      <c r="G1003" s="1" t="str">
        <f ca="1">IF(OR(Count_table[[#This Row],[STC Number]]&lt;&gt;OFFSET(Count_table[[#This Row],[STC Number]],-1,0),Count_table[[#This Row],[Fixed Make]]&lt;&gt;OFFSET(Count_table[[#This Row],[Fixed Make]],-1,0)),Count_table[[#This Row],[Fixed Make]],"")</f>
        <v/>
      </c>
      <c r="H1003" s="1" t="str">
        <f ca="1">IF(LEN(Count_table[[#This Row],[First]])=0,OFFSET(Count_table[[#This Row],[Range]],-1,0),"E"&amp;ROW(Count_table[[#This Row],[First]])&amp;":E"&amp;COUNTIFS(Count_table[[#All],[STC Number]],Count_table[[#This Row],[STC Number]],Count_table[[#All],[Fixed Make]],Count_table[[#This Row],[First]])+ROW(Count_table[[#This Row],[First]])-1)</f>
        <v>E803:E1041</v>
      </c>
      <c r="I1003" s="1" t="str">
        <f ca="1">IF(LEN(Count_table[[#This Row],[First]])&lt;&gt;0,Count_table[[#This Row],[First]]&amp;": "&amp;_xlfn.TEXTJOIN(", ",TRUE,INDIRECT(Count_table[[#This Row],[Range]])),"")</f>
        <v/>
      </c>
      <c r="J10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4" spans="1:10" x14ac:dyDescent="0.25">
      <c r="A1004" s="1" t="s">
        <v>130</v>
      </c>
      <c r="B1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Company\T210J</v>
      </c>
      <c r="C1004" s="1" t="s">
        <v>761</v>
      </c>
      <c r="D1004" s="1" t="str">
        <f>LEFT(Count_table[[#This Row],[Column1]],SEARCH("\",Count_table[[#This Row],[Column1]])-1)</f>
        <v>Cessna Aircraft Company</v>
      </c>
      <c r="E1004" s="1" t="str">
        <f>RIGHT(Count_table[[#This Row],[Column1]],LEN(Count_table[[#This Row],[Column1]])-SEARCH("\",Count_table[[#This Row],[Column1]]))</f>
        <v>T210J</v>
      </c>
      <c r="F1004" s="1" t="str">
        <f>INDEX(Sheet1!A:D,MATCH(Count_table[[#This Row],[Make]],Sheet1!D:D,0),1)</f>
        <v>Cessna</v>
      </c>
      <c r="G1004" s="1" t="str">
        <f ca="1">IF(OR(Count_table[[#This Row],[STC Number]]&lt;&gt;OFFSET(Count_table[[#This Row],[STC Number]],-1,0),Count_table[[#This Row],[Fixed Make]]&lt;&gt;OFFSET(Count_table[[#This Row],[Fixed Make]],-1,0)),Count_table[[#This Row],[Fixed Make]],"")</f>
        <v/>
      </c>
      <c r="H1004" s="1" t="str">
        <f ca="1">IF(LEN(Count_table[[#This Row],[First]])=0,OFFSET(Count_table[[#This Row],[Range]],-1,0),"E"&amp;ROW(Count_table[[#This Row],[First]])&amp;":E"&amp;COUNTIFS(Count_table[[#All],[STC Number]],Count_table[[#This Row],[STC Number]],Count_table[[#All],[Fixed Make]],Count_table[[#This Row],[First]])+ROW(Count_table[[#This Row],[First]])-1)</f>
        <v>E803:E1041</v>
      </c>
      <c r="I1004" s="1" t="str">
        <f ca="1">IF(LEN(Count_table[[#This Row],[First]])&lt;&gt;0,Count_table[[#This Row],[First]]&amp;": "&amp;_xlfn.TEXTJOIN(", ",TRUE,INDIRECT(Count_table[[#This Row],[Range]])),"")</f>
        <v/>
      </c>
      <c r="J10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5" spans="1:10" x14ac:dyDescent="0.25">
      <c r="A1005" s="1" t="s">
        <v>130</v>
      </c>
      <c r="B1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Company\T210L</v>
      </c>
      <c r="C1005" s="1" t="s">
        <v>762</v>
      </c>
      <c r="D1005" s="1" t="str">
        <f>LEFT(Count_table[[#This Row],[Column1]],SEARCH("\",Count_table[[#This Row],[Column1]])-1)</f>
        <v>Cessna Aircraft Company</v>
      </c>
      <c r="E1005" s="1" t="str">
        <f>RIGHT(Count_table[[#This Row],[Column1]],LEN(Count_table[[#This Row],[Column1]])-SEARCH("\",Count_table[[#This Row],[Column1]]))</f>
        <v>T210L</v>
      </c>
      <c r="F1005" s="1" t="str">
        <f>INDEX(Sheet1!A:D,MATCH(Count_table[[#This Row],[Make]],Sheet1!D:D,0),1)</f>
        <v>Cessna</v>
      </c>
      <c r="G1005" s="1" t="str">
        <f ca="1">IF(OR(Count_table[[#This Row],[STC Number]]&lt;&gt;OFFSET(Count_table[[#This Row],[STC Number]],-1,0),Count_table[[#This Row],[Fixed Make]]&lt;&gt;OFFSET(Count_table[[#This Row],[Fixed Make]],-1,0)),Count_table[[#This Row],[Fixed Make]],"")</f>
        <v/>
      </c>
      <c r="H1005" s="1" t="str">
        <f ca="1">IF(LEN(Count_table[[#This Row],[First]])=0,OFFSET(Count_table[[#This Row],[Range]],-1,0),"E"&amp;ROW(Count_table[[#This Row],[First]])&amp;":E"&amp;COUNTIFS(Count_table[[#All],[STC Number]],Count_table[[#This Row],[STC Number]],Count_table[[#All],[Fixed Make]],Count_table[[#This Row],[First]])+ROW(Count_table[[#This Row],[First]])-1)</f>
        <v>E803:E1041</v>
      </c>
      <c r="I1005" s="1" t="str">
        <f ca="1">IF(LEN(Count_table[[#This Row],[First]])&lt;&gt;0,Count_table[[#This Row],[First]]&amp;": "&amp;_xlfn.TEXTJOIN(", ",TRUE,INDIRECT(Count_table[[#This Row],[Range]])),"")</f>
        <v/>
      </c>
      <c r="J10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6" spans="1:10" x14ac:dyDescent="0.25">
      <c r="A1006" s="1" t="s">
        <v>130</v>
      </c>
      <c r="B1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Company\T210M</v>
      </c>
      <c r="C1006" s="1" t="s">
        <v>763</v>
      </c>
      <c r="D1006" s="1" t="str">
        <f>LEFT(Count_table[[#This Row],[Column1]],SEARCH("\",Count_table[[#This Row],[Column1]])-1)</f>
        <v>Cessna Aircraft Company</v>
      </c>
      <c r="E1006" s="1" t="str">
        <f>RIGHT(Count_table[[#This Row],[Column1]],LEN(Count_table[[#This Row],[Column1]])-SEARCH("\",Count_table[[#This Row],[Column1]]))</f>
        <v>T210M</v>
      </c>
      <c r="F1006" s="1" t="str">
        <f>INDEX(Sheet1!A:D,MATCH(Count_table[[#This Row],[Make]],Sheet1!D:D,0),1)</f>
        <v>Cessna</v>
      </c>
      <c r="G1006" s="1" t="str">
        <f ca="1">IF(OR(Count_table[[#This Row],[STC Number]]&lt;&gt;OFFSET(Count_table[[#This Row],[STC Number]],-1,0),Count_table[[#This Row],[Fixed Make]]&lt;&gt;OFFSET(Count_table[[#This Row],[Fixed Make]],-1,0)),Count_table[[#This Row],[Fixed Make]],"")</f>
        <v/>
      </c>
      <c r="H1006" s="1" t="str">
        <f ca="1">IF(LEN(Count_table[[#This Row],[First]])=0,OFFSET(Count_table[[#This Row],[Range]],-1,0),"E"&amp;ROW(Count_table[[#This Row],[First]])&amp;":E"&amp;COUNTIFS(Count_table[[#All],[STC Number]],Count_table[[#This Row],[STC Number]],Count_table[[#All],[Fixed Make]],Count_table[[#This Row],[First]])+ROW(Count_table[[#This Row],[First]])-1)</f>
        <v>E803:E1041</v>
      </c>
      <c r="I1006" s="1" t="str">
        <f ca="1">IF(LEN(Count_table[[#This Row],[First]])&lt;&gt;0,Count_table[[#This Row],[First]]&amp;": "&amp;_xlfn.TEXTJOIN(", ",TRUE,INDIRECT(Count_table[[#This Row],[Range]])),"")</f>
        <v/>
      </c>
      <c r="J10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7" spans="1:10" x14ac:dyDescent="0.25">
      <c r="A1007" s="1" t="s">
        <v>130</v>
      </c>
      <c r="B1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Company\T210N</v>
      </c>
      <c r="C1007" s="1" t="s">
        <v>764</v>
      </c>
      <c r="D1007" s="1" t="str">
        <f>LEFT(Count_table[[#This Row],[Column1]],SEARCH("\",Count_table[[#This Row],[Column1]])-1)</f>
        <v>Cessna Aircraft Company</v>
      </c>
      <c r="E1007" s="1" t="str">
        <f>RIGHT(Count_table[[#This Row],[Column1]],LEN(Count_table[[#This Row],[Column1]])-SEARCH("\",Count_table[[#This Row],[Column1]]))</f>
        <v>T210N</v>
      </c>
      <c r="F1007" s="1" t="str">
        <f>INDEX(Sheet1!A:D,MATCH(Count_table[[#This Row],[Make]],Sheet1!D:D,0),1)</f>
        <v>Cessna</v>
      </c>
      <c r="G1007" s="1" t="str">
        <f ca="1">IF(OR(Count_table[[#This Row],[STC Number]]&lt;&gt;OFFSET(Count_table[[#This Row],[STC Number]],-1,0),Count_table[[#This Row],[Fixed Make]]&lt;&gt;OFFSET(Count_table[[#This Row],[Fixed Make]],-1,0)),Count_table[[#This Row],[Fixed Make]],"")</f>
        <v/>
      </c>
      <c r="H1007" s="1" t="str">
        <f ca="1">IF(LEN(Count_table[[#This Row],[First]])=0,OFFSET(Count_table[[#This Row],[Range]],-1,0),"E"&amp;ROW(Count_table[[#This Row],[First]])&amp;":E"&amp;COUNTIFS(Count_table[[#All],[STC Number]],Count_table[[#This Row],[STC Number]],Count_table[[#All],[Fixed Make]],Count_table[[#This Row],[First]])+ROW(Count_table[[#This Row],[First]])-1)</f>
        <v>E803:E1041</v>
      </c>
      <c r="I1007" s="1" t="str">
        <f ca="1">IF(LEN(Count_table[[#This Row],[First]])&lt;&gt;0,Count_table[[#This Row],[First]]&amp;": "&amp;_xlfn.TEXTJOIN(", ",TRUE,INDIRECT(Count_table[[#This Row],[Range]])),"")</f>
        <v/>
      </c>
      <c r="J10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8" spans="1:10" x14ac:dyDescent="0.25">
      <c r="A1008" s="1" t="s">
        <v>130</v>
      </c>
      <c r="B1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Company\T210R</v>
      </c>
      <c r="C1008" s="1" t="s">
        <v>765</v>
      </c>
      <c r="D1008" s="1" t="str">
        <f>LEFT(Count_table[[#This Row],[Column1]],SEARCH("\",Count_table[[#This Row],[Column1]])-1)</f>
        <v>Cessna Aircraft Company</v>
      </c>
      <c r="E1008" s="1" t="str">
        <f>RIGHT(Count_table[[#This Row],[Column1]],LEN(Count_table[[#This Row],[Column1]])-SEARCH("\",Count_table[[#This Row],[Column1]]))</f>
        <v>T210R</v>
      </c>
      <c r="F1008" s="1" t="str">
        <f>INDEX(Sheet1!A:D,MATCH(Count_table[[#This Row],[Make]],Sheet1!D:D,0),1)</f>
        <v>Cessna</v>
      </c>
      <c r="G1008" s="1" t="str">
        <f ca="1">IF(OR(Count_table[[#This Row],[STC Number]]&lt;&gt;OFFSET(Count_table[[#This Row],[STC Number]],-1,0),Count_table[[#This Row],[Fixed Make]]&lt;&gt;OFFSET(Count_table[[#This Row],[Fixed Make]],-1,0)),Count_table[[#This Row],[Fixed Make]],"")</f>
        <v/>
      </c>
      <c r="H1008" s="1" t="str">
        <f ca="1">IF(LEN(Count_table[[#This Row],[First]])=0,OFFSET(Count_table[[#This Row],[Range]],-1,0),"E"&amp;ROW(Count_table[[#This Row],[First]])&amp;":E"&amp;COUNTIFS(Count_table[[#All],[STC Number]],Count_table[[#This Row],[STC Number]],Count_table[[#All],[Fixed Make]],Count_table[[#This Row],[First]])+ROW(Count_table[[#This Row],[First]])-1)</f>
        <v>E803:E1041</v>
      </c>
      <c r="I1008" s="1" t="str">
        <f ca="1">IF(LEN(Count_table[[#This Row],[First]])&lt;&gt;0,Count_table[[#This Row],[First]]&amp;": "&amp;_xlfn.TEXTJOIN(", ",TRUE,INDIRECT(Count_table[[#This Row],[Range]])),"")</f>
        <v/>
      </c>
      <c r="J10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09" spans="1:10" x14ac:dyDescent="0.25">
      <c r="A1009" s="1" t="s">
        <v>130</v>
      </c>
      <c r="B1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Company\T303</v>
      </c>
      <c r="C1009" s="1" t="s">
        <v>766</v>
      </c>
      <c r="D1009" s="1" t="str">
        <f>LEFT(Count_table[[#This Row],[Column1]],SEARCH("\",Count_table[[#This Row],[Column1]])-1)</f>
        <v>Cessna Aircraft Company</v>
      </c>
      <c r="E1009" s="1" t="str">
        <f>RIGHT(Count_table[[#This Row],[Column1]],LEN(Count_table[[#This Row],[Column1]])-SEARCH("\",Count_table[[#This Row],[Column1]]))</f>
        <v>T303</v>
      </c>
      <c r="F1009" s="1" t="str">
        <f>INDEX(Sheet1!A:D,MATCH(Count_table[[#This Row],[Make]],Sheet1!D:D,0),1)</f>
        <v>Cessna</v>
      </c>
      <c r="G1009" s="1" t="str">
        <f ca="1">IF(OR(Count_table[[#This Row],[STC Number]]&lt;&gt;OFFSET(Count_table[[#This Row],[STC Number]],-1,0),Count_table[[#This Row],[Fixed Make]]&lt;&gt;OFFSET(Count_table[[#This Row],[Fixed Make]],-1,0)),Count_table[[#This Row],[Fixed Make]],"")</f>
        <v/>
      </c>
      <c r="H1009" s="1" t="str">
        <f ca="1">IF(LEN(Count_table[[#This Row],[First]])=0,OFFSET(Count_table[[#This Row],[Range]],-1,0),"E"&amp;ROW(Count_table[[#This Row],[First]])&amp;":E"&amp;COUNTIFS(Count_table[[#All],[STC Number]],Count_table[[#This Row],[STC Number]],Count_table[[#All],[Fixed Make]],Count_table[[#This Row],[First]])+ROW(Count_table[[#This Row],[First]])-1)</f>
        <v>E803:E1041</v>
      </c>
      <c r="I1009" s="1" t="str">
        <f ca="1">IF(LEN(Count_table[[#This Row],[First]])&lt;&gt;0,Count_table[[#This Row],[First]]&amp;": "&amp;_xlfn.TEXTJOIN(", ",TRUE,INDIRECT(Count_table[[#This Row],[Range]])),"")</f>
        <v/>
      </c>
      <c r="J10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0" spans="1:10" x14ac:dyDescent="0.25">
      <c r="A1010" s="1" t="s">
        <v>130</v>
      </c>
      <c r="B1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Company\T310P</v>
      </c>
      <c r="C1010" s="1" t="s">
        <v>767</v>
      </c>
      <c r="D1010" s="1" t="str">
        <f>LEFT(Count_table[[#This Row],[Column1]],SEARCH("\",Count_table[[#This Row],[Column1]])-1)</f>
        <v>Cessna Aircraft Company</v>
      </c>
      <c r="E1010" s="1" t="str">
        <f>RIGHT(Count_table[[#This Row],[Column1]],LEN(Count_table[[#This Row],[Column1]])-SEARCH("\",Count_table[[#This Row],[Column1]]))</f>
        <v>T310P</v>
      </c>
      <c r="F1010" s="1" t="str">
        <f>INDEX(Sheet1!A:D,MATCH(Count_table[[#This Row],[Make]],Sheet1!D:D,0),1)</f>
        <v>Cessna</v>
      </c>
      <c r="G1010" s="1" t="str">
        <f ca="1">IF(OR(Count_table[[#This Row],[STC Number]]&lt;&gt;OFFSET(Count_table[[#This Row],[STC Number]],-1,0),Count_table[[#This Row],[Fixed Make]]&lt;&gt;OFFSET(Count_table[[#This Row],[Fixed Make]],-1,0)),Count_table[[#This Row],[Fixed Make]],"")</f>
        <v/>
      </c>
      <c r="H1010" s="1" t="str">
        <f ca="1">IF(LEN(Count_table[[#This Row],[First]])=0,OFFSET(Count_table[[#This Row],[Range]],-1,0),"E"&amp;ROW(Count_table[[#This Row],[First]])&amp;":E"&amp;COUNTIFS(Count_table[[#All],[STC Number]],Count_table[[#This Row],[STC Number]],Count_table[[#All],[Fixed Make]],Count_table[[#This Row],[First]])+ROW(Count_table[[#This Row],[First]])-1)</f>
        <v>E803:E1041</v>
      </c>
      <c r="I1010" s="1" t="str">
        <f ca="1">IF(LEN(Count_table[[#This Row],[First]])&lt;&gt;0,Count_table[[#This Row],[First]]&amp;": "&amp;_xlfn.TEXTJOIN(", ",TRUE,INDIRECT(Count_table[[#This Row],[Range]])),"")</f>
        <v/>
      </c>
      <c r="J10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1" spans="1:10" x14ac:dyDescent="0.25">
      <c r="A1011" s="1" t="s">
        <v>130</v>
      </c>
      <c r="B1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Company\T310Q</v>
      </c>
      <c r="C1011" s="1" t="s">
        <v>768</v>
      </c>
      <c r="D1011" s="1" t="str">
        <f>LEFT(Count_table[[#This Row],[Column1]],SEARCH("\",Count_table[[#This Row],[Column1]])-1)</f>
        <v>Cessna Aircraft Company</v>
      </c>
      <c r="E1011" s="1" t="str">
        <f>RIGHT(Count_table[[#This Row],[Column1]],LEN(Count_table[[#This Row],[Column1]])-SEARCH("\",Count_table[[#This Row],[Column1]]))</f>
        <v>T310Q</v>
      </c>
      <c r="F1011" s="1" t="str">
        <f>INDEX(Sheet1!A:D,MATCH(Count_table[[#This Row],[Make]],Sheet1!D:D,0),1)</f>
        <v>Cessna</v>
      </c>
      <c r="G1011" s="1" t="str">
        <f ca="1">IF(OR(Count_table[[#This Row],[STC Number]]&lt;&gt;OFFSET(Count_table[[#This Row],[STC Number]],-1,0),Count_table[[#This Row],[Fixed Make]]&lt;&gt;OFFSET(Count_table[[#This Row],[Fixed Make]],-1,0)),Count_table[[#This Row],[Fixed Make]],"")</f>
        <v/>
      </c>
      <c r="H1011" s="1" t="str">
        <f ca="1">IF(LEN(Count_table[[#This Row],[First]])=0,OFFSET(Count_table[[#This Row],[Range]],-1,0),"E"&amp;ROW(Count_table[[#This Row],[First]])&amp;":E"&amp;COUNTIFS(Count_table[[#All],[STC Number]],Count_table[[#This Row],[STC Number]],Count_table[[#All],[Fixed Make]],Count_table[[#This Row],[First]])+ROW(Count_table[[#This Row],[First]])-1)</f>
        <v>E803:E1041</v>
      </c>
      <c r="I1011" s="1" t="str">
        <f ca="1">IF(LEN(Count_table[[#This Row],[First]])&lt;&gt;0,Count_table[[#This Row],[First]]&amp;": "&amp;_xlfn.TEXTJOIN(", ",TRUE,INDIRECT(Count_table[[#This Row],[Range]])),"")</f>
        <v/>
      </c>
      <c r="J10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2" spans="1:10" x14ac:dyDescent="0.25">
      <c r="A1012" s="1" t="s">
        <v>130</v>
      </c>
      <c r="B1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Company\T310R</v>
      </c>
      <c r="C1012" s="1" t="s">
        <v>769</v>
      </c>
      <c r="D1012" s="1" t="str">
        <f>LEFT(Count_table[[#This Row],[Column1]],SEARCH("\",Count_table[[#This Row],[Column1]])-1)</f>
        <v>Cessna Aircraft Company</v>
      </c>
      <c r="E1012" s="1" t="str">
        <f>RIGHT(Count_table[[#This Row],[Column1]],LEN(Count_table[[#This Row],[Column1]])-SEARCH("\",Count_table[[#This Row],[Column1]]))</f>
        <v>T310R</v>
      </c>
      <c r="F1012" s="1" t="str">
        <f>INDEX(Sheet1!A:D,MATCH(Count_table[[#This Row],[Make]],Sheet1!D:D,0),1)</f>
        <v>Cessna</v>
      </c>
      <c r="G1012" s="1" t="str">
        <f ca="1">IF(OR(Count_table[[#This Row],[STC Number]]&lt;&gt;OFFSET(Count_table[[#This Row],[STC Number]],-1,0),Count_table[[#This Row],[Fixed Make]]&lt;&gt;OFFSET(Count_table[[#This Row],[Fixed Make]],-1,0)),Count_table[[#This Row],[Fixed Make]],"")</f>
        <v/>
      </c>
      <c r="H1012" s="1" t="str">
        <f ca="1">IF(LEN(Count_table[[#This Row],[First]])=0,OFFSET(Count_table[[#This Row],[Range]],-1,0),"E"&amp;ROW(Count_table[[#This Row],[First]])&amp;":E"&amp;COUNTIFS(Count_table[[#All],[STC Number]],Count_table[[#This Row],[STC Number]],Count_table[[#All],[Fixed Make]],Count_table[[#This Row],[First]])+ROW(Count_table[[#This Row],[First]])-1)</f>
        <v>E803:E1041</v>
      </c>
      <c r="I1012" s="1" t="str">
        <f ca="1">IF(LEN(Count_table[[#This Row],[First]])&lt;&gt;0,Count_table[[#This Row],[First]]&amp;": "&amp;_xlfn.TEXTJOIN(", ",TRUE,INDIRECT(Count_table[[#This Row],[Range]])),"")</f>
        <v/>
      </c>
      <c r="J10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3" spans="1:10" x14ac:dyDescent="0.25">
      <c r="A1013" s="1" t="s">
        <v>130</v>
      </c>
      <c r="B1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Company\T337B</v>
      </c>
      <c r="C1013" s="1" t="s">
        <v>770</v>
      </c>
      <c r="D1013" s="1" t="str">
        <f>LEFT(Count_table[[#This Row],[Column1]],SEARCH("\",Count_table[[#This Row],[Column1]])-1)</f>
        <v>Cessna Aircraft Company</v>
      </c>
      <c r="E1013" s="1" t="str">
        <f>RIGHT(Count_table[[#This Row],[Column1]],LEN(Count_table[[#This Row],[Column1]])-SEARCH("\",Count_table[[#This Row],[Column1]]))</f>
        <v>T337B</v>
      </c>
      <c r="F1013" s="1" t="str">
        <f>INDEX(Sheet1!A:D,MATCH(Count_table[[#This Row],[Make]],Sheet1!D:D,0),1)</f>
        <v>Cessna</v>
      </c>
      <c r="G1013" s="1" t="str">
        <f ca="1">IF(OR(Count_table[[#This Row],[STC Number]]&lt;&gt;OFFSET(Count_table[[#This Row],[STC Number]],-1,0),Count_table[[#This Row],[Fixed Make]]&lt;&gt;OFFSET(Count_table[[#This Row],[Fixed Make]],-1,0)),Count_table[[#This Row],[Fixed Make]],"")</f>
        <v/>
      </c>
      <c r="H1013" s="1" t="str">
        <f ca="1">IF(LEN(Count_table[[#This Row],[First]])=0,OFFSET(Count_table[[#This Row],[Range]],-1,0),"E"&amp;ROW(Count_table[[#This Row],[First]])&amp;":E"&amp;COUNTIFS(Count_table[[#All],[STC Number]],Count_table[[#This Row],[STC Number]],Count_table[[#All],[Fixed Make]],Count_table[[#This Row],[First]])+ROW(Count_table[[#This Row],[First]])-1)</f>
        <v>E803:E1041</v>
      </c>
      <c r="I1013" s="1" t="str">
        <f ca="1">IF(LEN(Count_table[[#This Row],[First]])&lt;&gt;0,Count_table[[#This Row],[First]]&amp;": "&amp;_xlfn.TEXTJOIN(", ",TRUE,INDIRECT(Count_table[[#This Row],[Range]])),"")</f>
        <v/>
      </c>
      <c r="J10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4" spans="1:10" x14ac:dyDescent="0.25">
      <c r="A1014" s="1" t="s">
        <v>130</v>
      </c>
      <c r="B1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Company\T337C</v>
      </c>
      <c r="C1014" s="1" t="s">
        <v>771</v>
      </c>
      <c r="D1014" s="1" t="str">
        <f>LEFT(Count_table[[#This Row],[Column1]],SEARCH("\",Count_table[[#This Row],[Column1]])-1)</f>
        <v>Cessna Aircraft Company</v>
      </c>
      <c r="E1014" s="1" t="str">
        <f>RIGHT(Count_table[[#This Row],[Column1]],LEN(Count_table[[#This Row],[Column1]])-SEARCH("\",Count_table[[#This Row],[Column1]]))</f>
        <v>T337C</v>
      </c>
      <c r="F1014" s="1" t="str">
        <f>INDEX(Sheet1!A:D,MATCH(Count_table[[#This Row],[Make]],Sheet1!D:D,0),1)</f>
        <v>Cessna</v>
      </c>
      <c r="G1014" s="1" t="str">
        <f ca="1">IF(OR(Count_table[[#This Row],[STC Number]]&lt;&gt;OFFSET(Count_table[[#This Row],[STC Number]],-1,0),Count_table[[#This Row],[Fixed Make]]&lt;&gt;OFFSET(Count_table[[#This Row],[Fixed Make]],-1,0)),Count_table[[#This Row],[Fixed Make]],"")</f>
        <v/>
      </c>
      <c r="H1014" s="1" t="str">
        <f ca="1">IF(LEN(Count_table[[#This Row],[First]])=0,OFFSET(Count_table[[#This Row],[Range]],-1,0),"E"&amp;ROW(Count_table[[#This Row],[First]])&amp;":E"&amp;COUNTIFS(Count_table[[#All],[STC Number]],Count_table[[#This Row],[STC Number]],Count_table[[#All],[Fixed Make]],Count_table[[#This Row],[First]])+ROW(Count_table[[#This Row],[First]])-1)</f>
        <v>E803:E1041</v>
      </c>
      <c r="I1014" s="1" t="str">
        <f ca="1">IF(LEN(Count_table[[#This Row],[First]])&lt;&gt;0,Count_table[[#This Row],[First]]&amp;": "&amp;_xlfn.TEXTJOIN(", ",TRUE,INDIRECT(Count_table[[#This Row],[Range]])),"")</f>
        <v/>
      </c>
      <c r="J10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5" spans="1:10" x14ac:dyDescent="0.25">
      <c r="A1015" s="1" t="s">
        <v>130</v>
      </c>
      <c r="B1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Company\T337D</v>
      </c>
      <c r="C1015" s="1" t="s">
        <v>772</v>
      </c>
      <c r="D1015" s="1" t="str">
        <f>LEFT(Count_table[[#This Row],[Column1]],SEARCH("\",Count_table[[#This Row],[Column1]])-1)</f>
        <v>Cessna Aircraft Company</v>
      </c>
      <c r="E1015" s="1" t="str">
        <f>RIGHT(Count_table[[#This Row],[Column1]],LEN(Count_table[[#This Row],[Column1]])-SEARCH("\",Count_table[[#This Row],[Column1]]))</f>
        <v>T337D</v>
      </c>
      <c r="F1015" s="1" t="str">
        <f>INDEX(Sheet1!A:D,MATCH(Count_table[[#This Row],[Make]],Sheet1!D:D,0),1)</f>
        <v>Cessna</v>
      </c>
      <c r="G1015" s="1" t="str">
        <f ca="1">IF(OR(Count_table[[#This Row],[STC Number]]&lt;&gt;OFFSET(Count_table[[#This Row],[STC Number]],-1,0),Count_table[[#This Row],[Fixed Make]]&lt;&gt;OFFSET(Count_table[[#This Row],[Fixed Make]],-1,0)),Count_table[[#This Row],[Fixed Make]],"")</f>
        <v/>
      </c>
      <c r="H1015" s="1" t="str">
        <f ca="1">IF(LEN(Count_table[[#This Row],[First]])=0,OFFSET(Count_table[[#This Row],[Range]],-1,0),"E"&amp;ROW(Count_table[[#This Row],[First]])&amp;":E"&amp;COUNTIFS(Count_table[[#All],[STC Number]],Count_table[[#This Row],[STC Number]],Count_table[[#All],[Fixed Make]],Count_table[[#This Row],[First]])+ROW(Count_table[[#This Row],[First]])-1)</f>
        <v>E803:E1041</v>
      </c>
      <c r="I1015" s="1" t="str">
        <f ca="1">IF(LEN(Count_table[[#This Row],[First]])&lt;&gt;0,Count_table[[#This Row],[First]]&amp;": "&amp;_xlfn.TEXTJOIN(", ",TRUE,INDIRECT(Count_table[[#This Row],[Range]])),"")</f>
        <v/>
      </c>
      <c r="J10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6" spans="1:10" x14ac:dyDescent="0.25">
      <c r="A1016" s="1" t="s">
        <v>130</v>
      </c>
      <c r="B1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Company\T337E</v>
      </c>
      <c r="C1016" s="1" t="s">
        <v>773</v>
      </c>
      <c r="D1016" s="1" t="str">
        <f>LEFT(Count_table[[#This Row],[Column1]],SEARCH("\",Count_table[[#This Row],[Column1]])-1)</f>
        <v>Cessna Aircraft Company</v>
      </c>
      <c r="E1016" s="1" t="str">
        <f>RIGHT(Count_table[[#This Row],[Column1]],LEN(Count_table[[#This Row],[Column1]])-SEARCH("\",Count_table[[#This Row],[Column1]]))</f>
        <v>T337E</v>
      </c>
      <c r="F1016" s="1" t="str">
        <f>INDEX(Sheet1!A:D,MATCH(Count_table[[#This Row],[Make]],Sheet1!D:D,0),1)</f>
        <v>Cessna</v>
      </c>
      <c r="G1016" s="1" t="str">
        <f ca="1">IF(OR(Count_table[[#This Row],[STC Number]]&lt;&gt;OFFSET(Count_table[[#This Row],[STC Number]],-1,0),Count_table[[#This Row],[Fixed Make]]&lt;&gt;OFFSET(Count_table[[#This Row],[Fixed Make]],-1,0)),Count_table[[#This Row],[Fixed Make]],"")</f>
        <v/>
      </c>
      <c r="H1016" s="1" t="str">
        <f ca="1">IF(LEN(Count_table[[#This Row],[First]])=0,OFFSET(Count_table[[#This Row],[Range]],-1,0),"E"&amp;ROW(Count_table[[#This Row],[First]])&amp;":E"&amp;COUNTIFS(Count_table[[#All],[STC Number]],Count_table[[#This Row],[STC Number]],Count_table[[#All],[Fixed Make]],Count_table[[#This Row],[First]])+ROW(Count_table[[#This Row],[First]])-1)</f>
        <v>E803:E1041</v>
      </c>
      <c r="I1016" s="1" t="str">
        <f ca="1">IF(LEN(Count_table[[#This Row],[First]])&lt;&gt;0,Count_table[[#This Row],[First]]&amp;": "&amp;_xlfn.TEXTJOIN(", ",TRUE,INDIRECT(Count_table[[#This Row],[Range]])),"")</f>
        <v/>
      </c>
      <c r="J10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7" spans="1:10" x14ac:dyDescent="0.25">
      <c r="A1017" s="1" t="s">
        <v>130</v>
      </c>
      <c r="B1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Company\T337F</v>
      </c>
      <c r="C1017" s="1" t="s">
        <v>774</v>
      </c>
      <c r="D1017" s="1" t="str">
        <f>LEFT(Count_table[[#This Row],[Column1]],SEARCH("\",Count_table[[#This Row],[Column1]])-1)</f>
        <v>Cessna Aircraft Company</v>
      </c>
      <c r="E1017" s="1" t="str">
        <f>RIGHT(Count_table[[#This Row],[Column1]],LEN(Count_table[[#This Row],[Column1]])-SEARCH("\",Count_table[[#This Row],[Column1]]))</f>
        <v>T337F</v>
      </c>
      <c r="F1017" s="1" t="str">
        <f>INDEX(Sheet1!A:D,MATCH(Count_table[[#This Row],[Make]],Sheet1!D:D,0),1)</f>
        <v>Cessna</v>
      </c>
      <c r="G1017" s="1" t="str">
        <f ca="1">IF(OR(Count_table[[#This Row],[STC Number]]&lt;&gt;OFFSET(Count_table[[#This Row],[STC Number]],-1,0),Count_table[[#This Row],[Fixed Make]]&lt;&gt;OFFSET(Count_table[[#This Row],[Fixed Make]],-1,0)),Count_table[[#This Row],[Fixed Make]],"")</f>
        <v/>
      </c>
      <c r="H1017" s="1" t="str">
        <f ca="1">IF(LEN(Count_table[[#This Row],[First]])=0,OFFSET(Count_table[[#This Row],[Range]],-1,0),"E"&amp;ROW(Count_table[[#This Row],[First]])&amp;":E"&amp;COUNTIFS(Count_table[[#All],[STC Number]],Count_table[[#This Row],[STC Number]],Count_table[[#All],[Fixed Make]],Count_table[[#This Row],[First]])+ROW(Count_table[[#This Row],[First]])-1)</f>
        <v>E803:E1041</v>
      </c>
      <c r="I1017" s="1" t="str">
        <f ca="1">IF(LEN(Count_table[[#This Row],[First]])&lt;&gt;0,Count_table[[#This Row],[First]]&amp;": "&amp;_xlfn.TEXTJOIN(", ",TRUE,INDIRECT(Count_table[[#This Row],[Range]])),"")</f>
        <v/>
      </c>
      <c r="J10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8" spans="1:10" x14ac:dyDescent="0.25">
      <c r="A1018" s="1" t="s">
        <v>130</v>
      </c>
      <c r="B1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Company\T337G</v>
      </c>
      <c r="C1018" s="1" t="s">
        <v>775</v>
      </c>
      <c r="D1018" s="1" t="str">
        <f>LEFT(Count_table[[#This Row],[Column1]],SEARCH("\",Count_table[[#This Row],[Column1]])-1)</f>
        <v>Cessna Aircraft Company</v>
      </c>
      <c r="E1018" s="1" t="str">
        <f>RIGHT(Count_table[[#This Row],[Column1]],LEN(Count_table[[#This Row],[Column1]])-SEARCH("\",Count_table[[#This Row],[Column1]]))</f>
        <v>T337G</v>
      </c>
      <c r="F1018" s="1" t="str">
        <f>INDEX(Sheet1!A:D,MATCH(Count_table[[#This Row],[Make]],Sheet1!D:D,0),1)</f>
        <v>Cessna</v>
      </c>
      <c r="G1018" s="1" t="str">
        <f ca="1">IF(OR(Count_table[[#This Row],[STC Number]]&lt;&gt;OFFSET(Count_table[[#This Row],[STC Number]],-1,0),Count_table[[#This Row],[Fixed Make]]&lt;&gt;OFFSET(Count_table[[#This Row],[Fixed Make]],-1,0)),Count_table[[#This Row],[Fixed Make]],"")</f>
        <v/>
      </c>
      <c r="H1018" s="1" t="str">
        <f ca="1">IF(LEN(Count_table[[#This Row],[First]])=0,OFFSET(Count_table[[#This Row],[Range]],-1,0),"E"&amp;ROW(Count_table[[#This Row],[First]])&amp;":E"&amp;COUNTIFS(Count_table[[#All],[STC Number]],Count_table[[#This Row],[STC Number]],Count_table[[#All],[Fixed Make]],Count_table[[#This Row],[First]])+ROW(Count_table[[#This Row],[First]])-1)</f>
        <v>E803:E1041</v>
      </c>
      <c r="I1018" s="1" t="str">
        <f ca="1">IF(LEN(Count_table[[#This Row],[First]])&lt;&gt;0,Count_table[[#This Row],[First]]&amp;": "&amp;_xlfn.TEXTJOIN(", ",TRUE,INDIRECT(Count_table[[#This Row],[Range]])),"")</f>
        <v/>
      </c>
      <c r="J10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19" spans="1:10" x14ac:dyDescent="0.25">
      <c r="A1019" s="1" t="s">
        <v>130</v>
      </c>
      <c r="B1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Company\T337H-SP</v>
      </c>
      <c r="C1019" s="1" t="s">
        <v>776</v>
      </c>
      <c r="D1019" s="1" t="str">
        <f>LEFT(Count_table[[#This Row],[Column1]],SEARCH("\",Count_table[[#This Row],[Column1]])-1)</f>
        <v>Cessna Aircraft Company</v>
      </c>
      <c r="E1019" s="1" t="str">
        <f>RIGHT(Count_table[[#This Row],[Column1]],LEN(Count_table[[#This Row],[Column1]])-SEARCH("\",Count_table[[#This Row],[Column1]]))</f>
        <v>T337H-SP</v>
      </c>
      <c r="F1019" s="1" t="str">
        <f>INDEX(Sheet1!A:D,MATCH(Count_table[[#This Row],[Make]],Sheet1!D:D,0),1)</f>
        <v>Cessna</v>
      </c>
      <c r="G1019" s="1" t="str">
        <f ca="1">IF(OR(Count_table[[#This Row],[STC Number]]&lt;&gt;OFFSET(Count_table[[#This Row],[STC Number]],-1,0),Count_table[[#This Row],[Fixed Make]]&lt;&gt;OFFSET(Count_table[[#This Row],[Fixed Make]],-1,0)),Count_table[[#This Row],[Fixed Make]],"")</f>
        <v/>
      </c>
      <c r="H1019" s="1" t="str">
        <f ca="1">IF(LEN(Count_table[[#This Row],[First]])=0,OFFSET(Count_table[[#This Row],[Range]],-1,0),"E"&amp;ROW(Count_table[[#This Row],[First]])&amp;":E"&amp;COUNTIFS(Count_table[[#All],[STC Number]],Count_table[[#This Row],[STC Number]],Count_table[[#All],[Fixed Make]],Count_table[[#This Row],[First]])+ROW(Count_table[[#This Row],[First]])-1)</f>
        <v>E803:E1041</v>
      </c>
      <c r="I1019" s="1" t="str">
        <f ca="1">IF(LEN(Count_table[[#This Row],[First]])&lt;&gt;0,Count_table[[#This Row],[First]]&amp;": "&amp;_xlfn.TEXTJOIN(", ",TRUE,INDIRECT(Count_table[[#This Row],[Range]])),"")</f>
        <v/>
      </c>
      <c r="J10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0" spans="1:10" x14ac:dyDescent="0.25">
      <c r="A1020" s="1" t="s">
        <v>130</v>
      </c>
      <c r="B1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Company\T337H</v>
      </c>
      <c r="C1020" s="1" t="s">
        <v>777</v>
      </c>
      <c r="D1020" s="1" t="str">
        <f>LEFT(Count_table[[#This Row],[Column1]],SEARCH("\",Count_table[[#This Row],[Column1]])-1)</f>
        <v>Cessna Aircraft Company</v>
      </c>
      <c r="E1020" s="1" t="str">
        <f>RIGHT(Count_table[[#This Row],[Column1]],LEN(Count_table[[#This Row],[Column1]])-SEARCH("\",Count_table[[#This Row],[Column1]]))</f>
        <v>T337H</v>
      </c>
      <c r="F1020" s="1" t="str">
        <f>INDEX(Sheet1!A:D,MATCH(Count_table[[#This Row],[Make]],Sheet1!D:D,0),1)</f>
        <v>Cessna</v>
      </c>
      <c r="G1020" s="1" t="str">
        <f ca="1">IF(OR(Count_table[[#This Row],[STC Number]]&lt;&gt;OFFSET(Count_table[[#This Row],[STC Number]],-1,0),Count_table[[#This Row],[Fixed Make]]&lt;&gt;OFFSET(Count_table[[#This Row],[Fixed Make]],-1,0)),Count_table[[#This Row],[Fixed Make]],"")</f>
        <v/>
      </c>
      <c r="H1020" s="1" t="str">
        <f ca="1">IF(LEN(Count_table[[#This Row],[First]])=0,OFFSET(Count_table[[#This Row],[Range]],-1,0),"E"&amp;ROW(Count_table[[#This Row],[First]])&amp;":E"&amp;COUNTIFS(Count_table[[#All],[STC Number]],Count_table[[#This Row],[STC Number]],Count_table[[#All],[Fixed Make]],Count_table[[#This Row],[First]])+ROW(Count_table[[#This Row],[First]])-1)</f>
        <v>E803:E1041</v>
      </c>
      <c r="I1020" s="1" t="str">
        <f ca="1">IF(LEN(Count_table[[#This Row],[First]])&lt;&gt;0,Count_table[[#This Row],[First]]&amp;": "&amp;_xlfn.TEXTJOIN(", ",TRUE,INDIRECT(Count_table[[#This Row],[Range]])),"")</f>
        <v/>
      </c>
      <c r="J10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1" spans="1:10" x14ac:dyDescent="0.25">
      <c r="A1021" s="1" t="s">
        <v>130</v>
      </c>
      <c r="B1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Company\TP206A</v>
      </c>
      <c r="C1021" s="1" t="s">
        <v>778</v>
      </c>
      <c r="D1021" s="1" t="str">
        <f>LEFT(Count_table[[#This Row],[Column1]],SEARCH("\",Count_table[[#This Row],[Column1]])-1)</f>
        <v>Cessna Aircraft Company</v>
      </c>
      <c r="E1021" s="1" t="str">
        <f>RIGHT(Count_table[[#This Row],[Column1]],LEN(Count_table[[#This Row],[Column1]])-SEARCH("\",Count_table[[#This Row],[Column1]]))</f>
        <v>TP206A</v>
      </c>
      <c r="F1021" s="1" t="str">
        <f>INDEX(Sheet1!A:D,MATCH(Count_table[[#This Row],[Make]],Sheet1!D:D,0),1)</f>
        <v>Cessna</v>
      </c>
      <c r="G1021" s="1" t="str">
        <f ca="1">IF(OR(Count_table[[#This Row],[STC Number]]&lt;&gt;OFFSET(Count_table[[#This Row],[STC Number]],-1,0),Count_table[[#This Row],[Fixed Make]]&lt;&gt;OFFSET(Count_table[[#This Row],[Fixed Make]],-1,0)),Count_table[[#This Row],[Fixed Make]],"")</f>
        <v/>
      </c>
      <c r="H1021" s="1" t="str">
        <f ca="1">IF(LEN(Count_table[[#This Row],[First]])=0,OFFSET(Count_table[[#This Row],[Range]],-1,0),"E"&amp;ROW(Count_table[[#This Row],[First]])&amp;":E"&amp;COUNTIFS(Count_table[[#All],[STC Number]],Count_table[[#This Row],[STC Number]],Count_table[[#All],[Fixed Make]],Count_table[[#This Row],[First]])+ROW(Count_table[[#This Row],[First]])-1)</f>
        <v>E803:E1041</v>
      </c>
      <c r="I1021" s="1" t="str">
        <f ca="1">IF(LEN(Count_table[[#This Row],[First]])&lt;&gt;0,Count_table[[#This Row],[First]]&amp;": "&amp;_xlfn.TEXTJOIN(", ",TRUE,INDIRECT(Count_table[[#This Row],[Range]])),"")</f>
        <v/>
      </c>
      <c r="J10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2" spans="1:10" x14ac:dyDescent="0.25">
      <c r="A1022" s="1" t="s">
        <v>130</v>
      </c>
      <c r="B1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Company\TP206B</v>
      </c>
      <c r="C1022" s="1" t="s">
        <v>779</v>
      </c>
      <c r="D1022" s="1" t="str">
        <f>LEFT(Count_table[[#This Row],[Column1]],SEARCH("\",Count_table[[#This Row],[Column1]])-1)</f>
        <v>Cessna Aircraft Company</v>
      </c>
      <c r="E1022" s="1" t="str">
        <f>RIGHT(Count_table[[#This Row],[Column1]],LEN(Count_table[[#This Row],[Column1]])-SEARCH("\",Count_table[[#This Row],[Column1]]))</f>
        <v>TP206B</v>
      </c>
      <c r="F1022" s="1" t="str">
        <f>INDEX(Sheet1!A:D,MATCH(Count_table[[#This Row],[Make]],Sheet1!D:D,0),1)</f>
        <v>Cessna</v>
      </c>
      <c r="G1022" s="1" t="str">
        <f ca="1">IF(OR(Count_table[[#This Row],[STC Number]]&lt;&gt;OFFSET(Count_table[[#This Row],[STC Number]],-1,0),Count_table[[#This Row],[Fixed Make]]&lt;&gt;OFFSET(Count_table[[#This Row],[Fixed Make]],-1,0)),Count_table[[#This Row],[Fixed Make]],"")</f>
        <v/>
      </c>
      <c r="H1022" s="1" t="str">
        <f ca="1">IF(LEN(Count_table[[#This Row],[First]])=0,OFFSET(Count_table[[#This Row],[Range]],-1,0),"E"&amp;ROW(Count_table[[#This Row],[First]])&amp;":E"&amp;COUNTIFS(Count_table[[#All],[STC Number]],Count_table[[#This Row],[STC Number]],Count_table[[#All],[Fixed Make]],Count_table[[#This Row],[First]])+ROW(Count_table[[#This Row],[First]])-1)</f>
        <v>E803:E1041</v>
      </c>
      <c r="I1022" s="1" t="str">
        <f ca="1">IF(LEN(Count_table[[#This Row],[First]])&lt;&gt;0,Count_table[[#This Row],[First]]&amp;": "&amp;_xlfn.TEXTJOIN(", ",TRUE,INDIRECT(Count_table[[#This Row],[Range]])),"")</f>
        <v/>
      </c>
      <c r="J10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3" spans="1:10" x14ac:dyDescent="0.25">
      <c r="A1023" s="1" t="s">
        <v>130</v>
      </c>
      <c r="B1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Company\TP206C</v>
      </c>
      <c r="C1023" s="1" t="s">
        <v>780</v>
      </c>
      <c r="D1023" s="1" t="str">
        <f>LEFT(Count_table[[#This Row],[Column1]],SEARCH("\",Count_table[[#This Row],[Column1]])-1)</f>
        <v>Cessna Aircraft Company</v>
      </c>
      <c r="E1023" s="1" t="str">
        <f>RIGHT(Count_table[[#This Row],[Column1]],LEN(Count_table[[#This Row],[Column1]])-SEARCH("\",Count_table[[#This Row],[Column1]]))</f>
        <v>TP206C</v>
      </c>
      <c r="F1023" s="1" t="str">
        <f>INDEX(Sheet1!A:D,MATCH(Count_table[[#This Row],[Make]],Sheet1!D:D,0),1)</f>
        <v>Cessna</v>
      </c>
      <c r="G1023" s="1" t="str">
        <f ca="1">IF(OR(Count_table[[#This Row],[STC Number]]&lt;&gt;OFFSET(Count_table[[#This Row],[STC Number]],-1,0),Count_table[[#This Row],[Fixed Make]]&lt;&gt;OFFSET(Count_table[[#This Row],[Fixed Make]],-1,0)),Count_table[[#This Row],[Fixed Make]],"")</f>
        <v/>
      </c>
      <c r="H1023" s="1" t="str">
        <f ca="1">IF(LEN(Count_table[[#This Row],[First]])=0,OFFSET(Count_table[[#This Row],[Range]],-1,0),"E"&amp;ROW(Count_table[[#This Row],[First]])&amp;":E"&amp;COUNTIFS(Count_table[[#All],[STC Number]],Count_table[[#This Row],[STC Number]],Count_table[[#All],[Fixed Make]],Count_table[[#This Row],[First]])+ROW(Count_table[[#This Row],[First]])-1)</f>
        <v>E803:E1041</v>
      </c>
      <c r="I1023" s="1" t="str">
        <f ca="1">IF(LEN(Count_table[[#This Row],[First]])&lt;&gt;0,Count_table[[#This Row],[First]]&amp;": "&amp;_xlfn.TEXTJOIN(", ",TRUE,INDIRECT(Count_table[[#This Row],[Range]])),"")</f>
        <v/>
      </c>
      <c r="J10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4" spans="1:10" x14ac:dyDescent="0.25">
      <c r="A1024" s="1" t="s">
        <v>130</v>
      </c>
      <c r="B1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Company\TP206D</v>
      </c>
      <c r="C1024" s="1" t="s">
        <v>781</v>
      </c>
      <c r="D1024" s="1" t="str">
        <f>LEFT(Count_table[[#This Row],[Column1]],SEARCH("\",Count_table[[#This Row],[Column1]])-1)</f>
        <v>Cessna Aircraft Company</v>
      </c>
      <c r="E1024" s="1" t="str">
        <f>RIGHT(Count_table[[#This Row],[Column1]],LEN(Count_table[[#This Row],[Column1]])-SEARCH("\",Count_table[[#This Row],[Column1]]))</f>
        <v>TP206D</v>
      </c>
      <c r="F1024" s="1" t="str">
        <f>INDEX(Sheet1!A:D,MATCH(Count_table[[#This Row],[Make]],Sheet1!D:D,0),1)</f>
        <v>Cessna</v>
      </c>
      <c r="G1024" s="1" t="str">
        <f ca="1">IF(OR(Count_table[[#This Row],[STC Number]]&lt;&gt;OFFSET(Count_table[[#This Row],[STC Number]],-1,0),Count_table[[#This Row],[Fixed Make]]&lt;&gt;OFFSET(Count_table[[#This Row],[Fixed Make]],-1,0)),Count_table[[#This Row],[Fixed Make]],"")</f>
        <v/>
      </c>
      <c r="H1024" s="1" t="str">
        <f ca="1">IF(LEN(Count_table[[#This Row],[First]])=0,OFFSET(Count_table[[#This Row],[Range]],-1,0),"E"&amp;ROW(Count_table[[#This Row],[First]])&amp;":E"&amp;COUNTIFS(Count_table[[#All],[STC Number]],Count_table[[#This Row],[STC Number]],Count_table[[#All],[Fixed Make]],Count_table[[#This Row],[First]])+ROW(Count_table[[#This Row],[First]])-1)</f>
        <v>E803:E1041</v>
      </c>
      <c r="I1024" s="1" t="str">
        <f ca="1">IF(LEN(Count_table[[#This Row],[First]])&lt;&gt;0,Count_table[[#This Row],[First]]&amp;": "&amp;_xlfn.TEXTJOIN(", ",TRUE,INDIRECT(Count_table[[#This Row],[Range]])),"")</f>
        <v/>
      </c>
      <c r="J10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5" spans="1:10" x14ac:dyDescent="0.25">
      <c r="A1025" s="1" t="s">
        <v>130</v>
      </c>
      <c r="B1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Company\TP206E</v>
      </c>
      <c r="C1025" s="1" t="s">
        <v>1068</v>
      </c>
      <c r="D1025" s="1" t="str">
        <f>LEFT(Count_table[[#This Row],[Column1]],SEARCH("\",Count_table[[#This Row],[Column1]])-1)</f>
        <v>Cessna Aircraft Company</v>
      </c>
      <c r="E1025" s="1" t="str">
        <f>RIGHT(Count_table[[#This Row],[Column1]],LEN(Count_table[[#This Row],[Column1]])-SEARCH("\",Count_table[[#This Row],[Column1]]))</f>
        <v>TP206E</v>
      </c>
      <c r="F1025" s="1" t="str">
        <f>INDEX(Sheet1!A:D,MATCH(Count_table[[#This Row],[Make]],Sheet1!D:D,0),1)</f>
        <v>Cessna</v>
      </c>
      <c r="G1025" s="1" t="str">
        <f ca="1">IF(OR(Count_table[[#This Row],[STC Number]]&lt;&gt;OFFSET(Count_table[[#This Row],[STC Number]],-1,0),Count_table[[#This Row],[Fixed Make]]&lt;&gt;OFFSET(Count_table[[#This Row],[Fixed Make]],-1,0)),Count_table[[#This Row],[Fixed Make]],"")</f>
        <v/>
      </c>
      <c r="H1025" s="1" t="str">
        <f ca="1">IF(LEN(Count_table[[#This Row],[First]])=0,OFFSET(Count_table[[#This Row],[Range]],-1,0),"E"&amp;ROW(Count_table[[#This Row],[First]])&amp;":E"&amp;COUNTIFS(Count_table[[#All],[STC Number]],Count_table[[#This Row],[STC Number]],Count_table[[#All],[Fixed Make]],Count_table[[#This Row],[First]])+ROW(Count_table[[#This Row],[First]])-1)</f>
        <v>E803:E1041</v>
      </c>
      <c r="I1025" s="1" t="str">
        <f ca="1">IF(LEN(Count_table[[#This Row],[First]])&lt;&gt;0,Count_table[[#This Row],[First]]&amp;": "&amp;_xlfn.TEXTJOIN(", ",TRUE,INDIRECT(Count_table[[#This Row],[Range]])),"")</f>
        <v/>
      </c>
      <c r="J10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6" spans="1:10" x14ac:dyDescent="0.25">
      <c r="A1026" s="1" t="s">
        <v>130</v>
      </c>
      <c r="B1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Company\TR182</v>
      </c>
      <c r="C1026" s="1" t="s">
        <v>783</v>
      </c>
      <c r="D1026" s="1" t="str">
        <f>LEFT(Count_table[[#This Row],[Column1]],SEARCH("\",Count_table[[#This Row],[Column1]])-1)</f>
        <v>Cessna Aircraft Company</v>
      </c>
      <c r="E1026" s="1" t="str">
        <f>RIGHT(Count_table[[#This Row],[Column1]],LEN(Count_table[[#This Row],[Column1]])-SEARCH("\",Count_table[[#This Row],[Column1]]))</f>
        <v>TR182</v>
      </c>
      <c r="F1026" s="1" t="str">
        <f>INDEX(Sheet1!A:D,MATCH(Count_table[[#This Row],[Make]],Sheet1!D:D,0),1)</f>
        <v>Cessna</v>
      </c>
      <c r="G1026" s="1" t="str">
        <f ca="1">IF(OR(Count_table[[#This Row],[STC Number]]&lt;&gt;OFFSET(Count_table[[#This Row],[STC Number]],-1,0),Count_table[[#This Row],[Fixed Make]]&lt;&gt;OFFSET(Count_table[[#This Row],[Fixed Make]],-1,0)),Count_table[[#This Row],[Fixed Make]],"")</f>
        <v/>
      </c>
      <c r="H1026" s="1" t="str">
        <f ca="1">IF(LEN(Count_table[[#This Row],[First]])=0,OFFSET(Count_table[[#This Row],[Range]],-1,0),"E"&amp;ROW(Count_table[[#This Row],[First]])&amp;":E"&amp;COUNTIFS(Count_table[[#All],[STC Number]],Count_table[[#This Row],[STC Number]],Count_table[[#All],[Fixed Make]],Count_table[[#This Row],[First]])+ROW(Count_table[[#This Row],[First]])-1)</f>
        <v>E803:E1041</v>
      </c>
      <c r="I1026" s="1" t="str">
        <f ca="1">IF(LEN(Count_table[[#This Row],[First]])&lt;&gt;0,Count_table[[#This Row],[First]]&amp;": "&amp;_xlfn.TEXTJOIN(", ",TRUE,INDIRECT(Count_table[[#This Row],[Range]])),"")</f>
        <v/>
      </c>
      <c r="J10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7" spans="1:10" x14ac:dyDescent="0.25">
      <c r="A1027" s="1" t="s">
        <v>130</v>
      </c>
      <c r="B1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Company\TU206A</v>
      </c>
      <c r="C1027" s="1" t="s">
        <v>784</v>
      </c>
      <c r="D1027" s="1" t="str">
        <f>LEFT(Count_table[[#This Row],[Column1]],SEARCH("\",Count_table[[#This Row],[Column1]])-1)</f>
        <v>Cessna Aircraft Company</v>
      </c>
      <c r="E1027" s="1" t="str">
        <f>RIGHT(Count_table[[#This Row],[Column1]],LEN(Count_table[[#This Row],[Column1]])-SEARCH("\",Count_table[[#This Row],[Column1]]))</f>
        <v>TU206A</v>
      </c>
      <c r="F1027" s="1" t="str">
        <f>INDEX(Sheet1!A:D,MATCH(Count_table[[#This Row],[Make]],Sheet1!D:D,0),1)</f>
        <v>Cessna</v>
      </c>
      <c r="G1027" s="1" t="str">
        <f ca="1">IF(OR(Count_table[[#This Row],[STC Number]]&lt;&gt;OFFSET(Count_table[[#This Row],[STC Number]],-1,0),Count_table[[#This Row],[Fixed Make]]&lt;&gt;OFFSET(Count_table[[#This Row],[Fixed Make]],-1,0)),Count_table[[#This Row],[Fixed Make]],"")</f>
        <v/>
      </c>
      <c r="H1027" s="1" t="str">
        <f ca="1">IF(LEN(Count_table[[#This Row],[First]])=0,OFFSET(Count_table[[#This Row],[Range]],-1,0),"E"&amp;ROW(Count_table[[#This Row],[First]])&amp;":E"&amp;COUNTIFS(Count_table[[#All],[STC Number]],Count_table[[#This Row],[STC Number]],Count_table[[#All],[Fixed Make]],Count_table[[#This Row],[First]])+ROW(Count_table[[#This Row],[First]])-1)</f>
        <v>E803:E1041</v>
      </c>
      <c r="I1027" s="1" t="str">
        <f ca="1">IF(LEN(Count_table[[#This Row],[First]])&lt;&gt;0,Count_table[[#This Row],[First]]&amp;": "&amp;_xlfn.TEXTJOIN(", ",TRUE,INDIRECT(Count_table[[#This Row],[Range]])),"")</f>
        <v/>
      </c>
      <c r="J10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8" spans="1:10" x14ac:dyDescent="0.25">
      <c r="A1028" s="1" t="s">
        <v>130</v>
      </c>
      <c r="B1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Company\TU206B</v>
      </c>
      <c r="C1028" s="1" t="s">
        <v>785</v>
      </c>
      <c r="D1028" s="1" t="str">
        <f>LEFT(Count_table[[#This Row],[Column1]],SEARCH("\",Count_table[[#This Row],[Column1]])-1)</f>
        <v>Cessna Aircraft Company</v>
      </c>
      <c r="E1028" s="1" t="str">
        <f>RIGHT(Count_table[[#This Row],[Column1]],LEN(Count_table[[#This Row],[Column1]])-SEARCH("\",Count_table[[#This Row],[Column1]]))</f>
        <v>TU206B</v>
      </c>
      <c r="F1028" s="1" t="str">
        <f>INDEX(Sheet1!A:D,MATCH(Count_table[[#This Row],[Make]],Sheet1!D:D,0),1)</f>
        <v>Cessna</v>
      </c>
      <c r="G1028" s="1" t="str">
        <f ca="1">IF(OR(Count_table[[#This Row],[STC Number]]&lt;&gt;OFFSET(Count_table[[#This Row],[STC Number]],-1,0),Count_table[[#This Row],[Fixed Make]]&lt;&gt;OFFSET(Count_table[[#This Row],[Fixed Make]],-1,0)),Count_table[[#This Row],[Fixed Make]],"")</f>
        <v/>
      </c>
      <c r="H1028" s="1" t="str">
        <f ca="1">IF(LEN(Count_table[[#This Row],[First]])=0,OFFSET(Count_table[[#This Row],[Range]],-1,0),"E"&amp;ROW(Count_table[[#This Row],[First]])&amp;":E"&amp;COUNTIFS(Count_table[[#All],[STC Number]],Count_table[[#This Row],[STC Number]],Count_table[[#All],[Fixed Make]],Count_table[[#This Row],[First]])+ROW(Count_table[[#This Row],[First]])-1)</f>
        <v>E803:E1041</v>
      </c>
      <c r="I1028" s="1" t="str">
        <f ca="1">IF(LEN(Count_table[[#This Row],[First]])&lt;&gt;0,Count_table[[#This Row],[First]]&amp;": "&amp;_xlfn.TEXTJOIN(", ",TRUE,INDIRECT(Count_table[[#This Row],[Range]])),"")</f>
        <v/>
      </c>
      <c r="J10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29" spans="1:10" x14ac:dyDescent="0.25">
      <c r="A1029" s="1" t="s">
        <v>130</v>
      </c>
      <c r="B1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Company\TU206C</v>
      </c>
      <c r="C1029" s="1" t="s">
        <v>786</v>
      </c>
      <c r="D1029" s="1" t="str">
        <f>LEFT(Count_table[[#This Row],[Column1]],SEARCH("\",Count_table[[#This Row],[Column1]])-1)</f>
        <v>Cessna Aircraft Company</v>
      </c>
      <c r="E1029" s="1" t="str">
        <f>RIGHT(Count_table[[#This Row],[Column1]],LEN(Count_table[[#This Row],[Column1]])-SEARCH("\",Count_table[[#This Row],[Column1]]))</f>
        <v>TU206C</v>
      </c>
      <c r="F1029" s="1" t="str">
        <f>INDEX(Sheet1!A:D,MATCH(Count_table[[#This Row],[Make]],Sheet1!D:D,0),1)</f>
        <v>Cessna</v>
      </c>
      <c r="G1029" s="1" t="str">
        <f ca="1">IF(OR(Count_table[[#This Row],[STC Number]]&lt;&gt;OFFSET(Count_table[[#This Row],[STC Number]],-1,0),Count_table[[#This Row],[Fixed Make]]&lt;&gt;OFFSET(Count_table[[#This Row],[Fixed Make]],-1,0)),Count_table[[#This Row],[Fixed Make]],"")</f>
        <v/>
      </c>
      <c r="H1029" s="1" t="str">
        <f ca="1">IF(LEN(Count_table[[#This Row],[First]])=0,OFFSET(Count_table[[#This Row],[Range]],-1,0),"E"&amp;ROW(Count_table[[#This Row],[First]])&amp;":E"&amp;COUNTIFS(Count_table[[#All],[STC Number]],Count_table[[#This Row],[STC Number]],Count_table[[#All],[Fixed Make]],Count_table[[#This Row],[First]])+ROW(Count_table[[#This Row],[First]])-1)</f>
        <v>E803:E1041</v>
      </c>
      <c r="I1029" s="1" t="str">
        <f ca="1">IF(LEN(Count_table[[#This Row],[First]])&lt;&gt;0,Count_table[[#This Row],[First]]&amp;": "&amp;_xlfn.TEXTJOIN(", ",TRUE,INDIRECT(Count_table[[#This Row],[Range]])),"")</f>
        <v/>
      </c>
      <c r="J10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0" spans="1:10" x14ac:dyDescent="0.25">
      <c r="A1030" s="1" t="s">
        <v>130</v>
      </c>
      <c r="B1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Company\TU206D</v>
      </c>
      <c r="C1030" s="1" t="s">
        <v>787</v>
      </c>
      <c r="D1030" s="1" t="str">
        <f>LEFT(Count_table[[#This Row],[Column1]],SEARCH("\",Count_table[[#This Row],[Column1]])-1)</f>
        <v>Cessna Aircraft Company</v>
      </c>
      <c r="E1030" s="1" t="str">
        <f>RIGHT(Count_table[[#This Row],[Column1]],LEN(Count_table[[#This Row],[Column1]])-SEARCH("\",Count_table[[#This Row],[Column1]]))</f>
        <v>TU206D</v>
      </c>
      <c r="F1030" s="1" t="str">
        <f>INDEX(Sheet1!A:D,MATCH(Count_table[[#This Row],[Make]],Sheet1!D:D,0),1)</f>
        <v>Cessna</v>
      </c>
      <c r="G1030" s="1" t="str">
        <f ca="1">IF(OR(Count_table[[#This Row],[STC Number]]&lt;&gt;OFFSET(Count_table[[#This Row],[STC Number]],-1,0),Count_table[[#This Row],[Fixed Make]]&lt;&gt;OFFSET(Count_table[[#This Row],[Fixed Make]],-1,0)),Count_table[[#This Row],[Fixed Make]],"")</f>
        <v/>
      </c>
      <c r="H1030" s="1" t="str">
        <f ca="1">IF(LEN(Count_table[[#This Row],[First]])=0,OFFSET(Count_table[[#This Row],[Range]],-1,0),"E"&amp;ROW(Count_table[[#This Row],[First]])&amp;":E"&amp;COUNTIFS(Count_table[[#All],[STC Number]],Count_table[[#This Row],[STC Number]],Count_table[[#All],[Fixed Make]],Count_table[[#This Row],[First]])+ROW(Count_table[[#This Row],[First]])-1)</f>
        <v>E803:E1041</v>
      </c>
      <c r="I1030" s="1" t="str">
        <f ca="1">IF(LEN(Count_table[[#This Row],[First]])&lt;&gt;0,Count_table[[#This Row],[First]]&amp;": "&amp;_xlfn.TEXTJOIN(", ",TRUE,INDIRECT(Count_table[[#This Row],[Range]])),"")</f>
        <v/>
      </c>
      <c r="J10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1" spans="1:10" x14ac:dyDescent="0.25">
      <c r="A1031" s="1" t="s">
        <v>130</v>
      </c>
      <c r="B1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Company\TU206E</v>
      </c>
      <c r="C1031" s="1" t="s">
        <v>788</v>
      </c>
      <c r="D1031" s="1" t="str">
        <f>LEFT(Count_table[[#This Row],[Column1]],SEARCH("\",Count_table[[#This Row],[Column1]])-1)</f>
        <v>Cessna Aircraft Company</v>
      </c>
      <c r="E1031" s="1" t="str">
        <f>RIGHT(Count_table[[#This Row],[Column1]],LEN(Count_table[[#This Row],[Column1]])-SEARCH("\",Count_table[[#This Row],[Column1]]))</f>
        <v>TU206E</v>
      </c>
      <c r="F1031" s="1" t="str">
        <f>INDEX(Sheet1!A:D,MATCH(Count_table[[#This Row],[Make]],Sheet1!D:D,0),1)</f>
        <v>Cessna</v>
      </c>
      <c r="G1031" s="1" t="str">
        <f ca="1">IF(OR(Count_table[[#This Row],[STC Number]]&lt;&gt;OFFSET(Count_table[[#This Row],[STC Number]],-1,0),Count_table[[#This Row],[Fixed Make]]&lt;&gt;OFFSET(Count_table[[#This Row],[Fixed Make]],-1,0)),Count_table[[#This Row],[Fixed Make]],"")</f>
        <v/>
      </c>
      <c r="H1031" s="1" t="str">
        <f ca="1">IF(LEN(Count_table[[#This Row],[First]])=0,OFFSET(Count_table[[#This Row],[Range]],-1,0),"E"&amp;ROW(Count_table[[#This Row],[First]])&amp;":E"&amp;COUNTIFS(Count_table[[#All],[STC Number]],Count_table[[#This Row],[STC Number]],Count_table[[#All],[Fixed Make]],Count_table[[#This Row],[First]])+ROW(Count_table[[#This Row],[First]])-1)</f>
        <v>E803:E1041</v>
      </c>
      <c r="I1031" s="1" t="str">
        <f ca="1">IF(LEN(Count_table[[#This Row],[First]])&lt;&gt;0,Count_table[[#This Row],[First]]&amp;": "&amp;_xlfn.TEXTJOIN(", ",TRUE,INDIRECT(Count_table[[#This Row],[Range]])),"")</f>
        <v/>
      </c>
      <c r="J10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2" spans="1:10" x14ac:dyDescent="0.25">
      <c r="A1032" s="1" t="s">
        <v>130</v>
      </c>
      <c r="B1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Company\TU206F</v>
      </c>
      <c r="C1032" s="1" t="s">
        <v>789</v>
      </c>
      <c r="D1032" s="1" t="str">
        <f>LEFT(Count_table[[#This Row],[Column1]],SEARCH("\",Count_table[[#This Row],[Column1]])-1)</f>
        <v>Cessna Aircraft Company</v>
      </c>
      <c r="E1032" s="1" t="str">
        <f>RIGHT(Count_table[[#This Row],[Column1]],LEN(Count_table[[#This Row],[Column1]])-SEARCH("\",Count_table[[#This Row],[Column1]]))</f>
        <v>TU206F</v>
      </c>
      <c r="F1032" s="1" t="str">
        <f>INDEX(Sheet1!A:D,MATCH(Count_table[[#This Row],[Make]],Sheet1!D:D,0),1)</f>
        <v>Cessna</v>
      </c>
      <c r="G1032" s="1" t="str">
        <f ca="1">IF(OR(Count_table[[#This Row],[STC Number]]&lt;&gt;OFFSET(Count_table[[#This Row],[STC Number]],-1,0),Count_table[[#This Row],[Fixed Make]]&lt;&gt;OFFSET(Count_table[[#This Row],[Fixed Make]],-1,0)),Count_table[[#This Row],[Fixed Make]],"")</f>
        <v/>
      </c>
      <c r="H1032" s="1" t="str">
        <f ca="1">IF(LEN(Count_table[[#This Row],[First]])=0,OFFSET(Count_table[[#This Row],[Range]],-1,0),"E"&amp;ROW(Count_table[[#This Row],[First]])&amp;":E"&amp;COUNTIFS(Count_table[[#All],[STC Number]],Count_table[[#This Row],[STC Number]],Count_table[[#All],[Fixed Make]],Count_table[[#This Row],[First]])+ROW(Count_table[[#This Row],[First]])-1)</f>
        <v>E803:E1041</v>
      </c>
      <c r="I1032" s="1" t="str">
        <f ca="1">IF(LEN(Count_table[[#This Row],[First]])&lt;&gt;0,Count_table[[#This Row],[First]]&amp;": "&amp;_xlfn.TEXTJOIN(", ",TRUE,INDIRECT(Count_table[[#This Row],[Range]])),"")</f>
        <v/>
      </c>
      <c r="J10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3" spans="1:10" x14ac:dyDescent="0.25">
      <c r="A1033" s="1" t="s">
        <v>130</v>
      </c>
      <c r="B1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Company\TU206G</v>
      </c>
      <c r="C1033" s="1" t="s">
        <v>790</v>
      </c>
      <c r="D1033" s="1" t="str">
        <f>LEFT(Count_table[[#This Row],[Column1]],SEARCH("\",Count_table[[#This Row],[Column1]])-1)</f>
        <v>Cessna Aircraft Company</v>
      </c>
      <c r="E1033" s="1" t="str">
        <f>RIGHT(Count_table[[#This Row],[Column1]],LEN(Count_table[[#This Row],[Column1]])-SEARCH("\",Count_table[[#This Row],[Column1]]))</f>
        <v>TU206G</v>
      </c>
      <c r="F1033" s="1" t="str">
        <f>INDEX(Sheet1!A:D,MATCH(Count_table[[#This Row],[Make]],Sheet1!D:D,0),1)</f>
        <v>Cessna</v>
      </c>
      <c r="G1033" s="1" t="str">
        <f ca="1">IF(OR(Count_table[[#This Row],[STC Number]]&lt;&gt;OFFSET(Count_table[[#This Row],[STC Number]],-1,0),Count_table[[#This Row],[Fixed Make]]&lt;&gt;OFFSET(Count_table[[#This Row],[Fixed Make]],-1,0)),Count_table[[#This Row],[Fixed Make]],"")</f>
        <v/>
      </c>
      <c r="H1033" s="1" t="str">
        <f ca="1">IF(LEN(Count_table[[#This Row],[First]])=0,OFFSET(Count_table[[#This Row],[Range]],-1,0),"E"&amp;ROW(Count_table[[#This Row],[First]])&amp;":E"&amp;COUNTIFS(Count_table[[#All],[STC Number]],Count_table[[#This Row],[STC Number]],Count_table[[#All],[Fixed Make]],Count_table[[#This Row],[First]])+ROW(Count_table[[#This Row],[First]])-1)</f>
        <v>E803:E1041</v>
      </c>
      <c r="I1033" s="1" t="str">
        <f ca="1">IF(LEN(Count_table[[#This Row],[First]])&lt;&gt;0,Count_table[[#This Row],[First]]&amp;": "&amp;_xlfn.TEXTJOIN(", ",TRUE,INDIRECT(Count_table[[#This Row],[Range]])),"")</f>
        <v/>
      </c>
      <c r="J10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4" spans="1:10" x14ac:dyDescent="0.25">
      <c r="A1034" s="1" t="s">
        <v>130</v>
      </c>
      <c r="B1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v>
      </c>
      <c r="C1034" s="1" t="s">
        <v>791</v>
      </c>
      <c r="D1034" s="1" t="str">
        <f>LEFT(Count_table[[#This Row],[Column1]],SEARCH("\",Count_table[[#This Row],[Column1]])-1)</f>
        <v>Cessna Aircraft Company</v>
      </c>
      <c r="E1034" s="1" t="str">
        <f>RIGHT(Count_table[[#This Row],[Column1]],LEN(Count_table[[#This Row],[Column1]])-SEARCH("\",Count_table[[#This Row],[Column1]]))</f>
        <v>U206</v>
      </c>
      <c r="F1034" s="1" t="str">
        <f>INDEX(Sheet1!A:D,MATCH(Count_table[[#This Row],[Make]],Sheet1!D:D,0),1)</f>
        <v>Cessna</v>
      </c>
      <c r="G1034" s="1" t="str">
        <f ca="1">IF(OR(Count_table[[#This Row],[STC Number]]&lt;&gt;OFFSET(Count_table[[#This Row],[STC Number]],-1,0),Count_table[[#This Row],[Fixed Make]]&lt;&gt;OFFSET(Count_table[[#This Row],[Fixed Make]],-1,0)),Count_table[[#This Row],[Fixed Make]],"")</f>
        <v/>
      </c>
      <c r="H1034" s="1" t="str">
        <f ca="1">IF(LEN(Count_table[[#This Row],[First]])=0,OFFSET(Count_table[[#This Row],[Range]],-1,0),"E"&amp;ROW(Count_table[[#This Row],[First]])&amp;":E"&amp;COUNTIFS(Count_table[[#All],[STC Number]],Count_table[[#This Row],[STC Number]],Count_table[[#All],[Fixed Make]],Count_table[[#This Row],[First]])+ROW(Count_table[[#This Row],[First]])-1)</f>
        <v>E803:E1041</v>
      </c>
      <c r="I1034" s="1" t="str">
        <f ca="1">IF(LEN(Count_table[[#This Row],[First]])&lt;&gt;0,Count_table[[#This Row],[First]]&amp;": "&amp;_xlfn.TEXTJOIN(", ",TRUE,INDIRECT(Count_table[[#This Row],[Range]])),"")</f>
        <v/>
      </c>
      <c r="J10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5" spans="1:10" x14ac:dyDescent="0.25">
      <c r="A1035" s="1" t="s">
        <v>130</v>
      </c>
      <c r="B1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Company\U206A</v>
      </c>
      <c r="C1035" s="1" t="s">
        <v>792</v>
      </c>
      <c r="D1035" s="1" t="str">
        <f>LEFT(Count_table[[#This Row],[Column1]],SEARCH("\",Count_table[[#This Row],[Column1]])-1)</f>
        <v>Cessna Aircraft Company</v>
      </c>
      <c r="E1035" s="1" t="str">
        <f>RIGHT(Count_table[[#This Row],[Column1]],LEN(Count_table[[#This Row],[Column1]])-SEARCH("\",Count_table[[#This Row],[Column1]]))</f>
        <v>U206A</v>
      </c>
      <c r="F1035" s="1" t="str">
        <f>INDEX(Sheet1!A:D,MATCH(Count_table[[#This Row],[Make]],Sheet1!D:D,0),1)</f>
        <v>Cessna</v>
      </c>
      <c r="G1035" s="1" t="str">
        <f ca="1">IF(OR(Count_table[[#This Row],[STC Number]]&lt;&gt;OFFSET(Count_table[[#This Row],[STC Number]],-1,0),Count_table[[#This Row],[Fixed Make]]&lt;&gt;OFFSET(Count_table[[#This Row],[Fixed Make]],-1,0)),Count_table[[#This Row],[Fixed Make]],"")</f>
        <v/>
      </c>
      <c r="H1035" s="1" t="str">
        <f ca="1">IF(LEN(Count_table[[#This Row],[First]])=0,OFFSET(Count_table[[#This Row],[Range]],-1,0),"E"&amp;ROW(Count_table[[#This Row],[First]])&amp;":E"&amp;COUNTIFS(Count_table[[#All],[STC Number]],Count_table[[#This Row],[STC Number]],Count_table[[#All],[Fixed Make]],Count_table[[#This Row],[First]])+ROW(Count_table[[#This Row],[First]])-1)</f>
        <v>E803:E1041</v>
      </c>
      <c r="I1035" s="1" t="str">
        <f ca="1">IF(LEN(Count_table[[#This Row],[First]])&lt;&gt;0,Count_table[[#This Row],[First]]&amp;": "&amp;_xlfn.TEXTJOIN(", ",TRUE,INDIRECT(Count_table[[#This Row],[Range]])),"")</f>
        <v/>
      </c>
      <c r="J10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6" spans="1:10" x14ac:dyDescent="0.25">
      <c r="A1036" s="1" t="s">
        <v>130</v>
      </c>
      <c r="B1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Company\U206B</v>
      </c>
      <c r="C1036" s="1" t="s">
        <v>793</v>
      </c>
      <c r="D1036" s="1" t="str">
        <f>LEFT(Count_table[[#This Row],[Column1]],SEARCH("\",Count_table[[#This Row],[Column1]])-1)</f>
        <v>Cessna Aircraft Company</v>
      </c>
      <c r="E1036" s="1" t="str">
        <f>RIGHT(Count_table[[#This Row],[Column1]],LEN(Count_table[[#This Row],[Column1]])-SEARCH("\",Count_table[[#This Row],[Column1]]))</f>
        <v>U206B</v>
      </c>
      <c r="F1036" s="1" t="str">
        <f>INDEX(Sheet1!A:D,MATCH(Count_table[[#This Row],[Make]],Sheet1!D:D,0),1)</f>
        <v>Cessna</v>
      </c>
      <c r="G1036" s="1" t="str">
        <f ca="1">IF(OR(Count_table[[#This Row],[STC Number]]&lt;&gt;OFFSET(Count_table[[#This Row],[STC Number]],-1,0),Count_table[[#This Row],[Fixed Make]]&lt;&gt;OFFSET(Count_table[[#This Row],[Fixed Make]],-1,0)),Count_table[[#This Row],[Fixed Make]],"")</f>
        <v/>
      </c>
      <c r="H1036" s="1" t="str">
        <f ca="1">IF(LEN(Count_table[[#This Row],[First]])=0,OFFSET(Count_table[[#This Row],[Range]],-1,0),"E"&amp;ROW(Count_table[[#This Row],[First]])&amp;":E"&amp;COUNTIFS(Count_table[[#All],[STC Number]],Count_table[[#This Row],[STC Number]],Count_table[[#All],[Fixed Make]],Count_table[[#This Row],[First]])+ROW(Count_table[[#This Row],[First]])-1)</f>
        <v>E803:E1041</v>
      </c>
      <c r="I1036" s="1" t="str">
        <f ca="1">IF(LEN(Count_table[[#This Row],[First]])&lt;&gt;0,Count_table[[#This Row],[First]]&amp;": "&amp;_xlfn.TEXTJOIN(", ",TRUE,INDIRECT(Count_table[[#This Row],[Range]])),"")</f>
        <v/>
      </c>
      <c r="J10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7" spans="1:10" x14ac:dyDescent="0.25">
      <c r="A1037" s="1" t="s">
        <v>130</v>
      </c>
      <c r="B1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Company\U206C</v>
      </c>
      <c r="C1037" s="1" t="s">
        <v>794</v>
      </c>
      <c r="D1037" s="1" t="str">
        <f>LEFT(Count_table[[#This Row],[Column1]],SEARCH("\",Count_table[[#This Row],[Column1]])-1)</f>
        <v>Cessna Aircraft Company</v>
      </c>
      <c r="E1037" s="1" t="str">
        <f>RIGHT(Count_table[[#This Row],[Column1]],LEN(Count_table[[#This Row],[Column1]])-SEARCH("\",Count_table[[#This Row],[Column1]]))</f>
        <v>U206C</v>
      </c>
      <c r="F1037" s="1" t="str">
        <f>INDEX(Sheet1!A:D,MATCH(Count_table[[#This Row],[Make]],Sheet1!D:D,0),1)</f>
        <v>Cessna</v>
      </c>
      <c r="G1037" s="1" t="str">
        <f ca="1">IF(OR(Count_table[[#This Row],[STC Number]]&lt;&gt;OFFSET(Count_table[[#This Row],[STC Number]],-1,0),Count_table[[#This Row],[Fixed Make]]&lt;&gt;OFFSET(Count_table[[#This Row],[Fixed Make]],-1,0)),Count_table[[#This Row],[Fixed Make]],"")</f>
        <v/>
      </c>
      <c r="H1037" s="1" t="str">
        <f ca="1">IF(LEN(Count_table[[#This Row],[First]])=0,OFFSET(Count_table[[#This Row],[Range]],-1,0),"E"&amp;ROW(Count_table[[#This Row],[First]])&amp;":E"&amp;COUNTIFS(Count_table[[#All],[STC Number]],Count_table[[#This Row],[STC Number]],Count_table[[#All],[Fixed Make]],Count_table[[#This Row],[First]])+ROW(Count_table[[#This Row],[First]])-1)</f>
        <v>E803:E1041</v>
      </c>
      <c r="I1037" s="1" t="str">
        <f ca="1">IF(LEN(Count_table[[#This Row],[First]])&lt;&gt;0,Count_table[[#This Row],[First]]&amp;": "&amp;_xlfn.TEXTJOIN(", ",TRUE,INDIRECT(Count_table[[#This Row],[Range]])),"")</f>
        <v/>
      </c>
      <c r="J10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8" spans="1:10" x14ac:dyDescent="0.25">
      <c r="A1038" s="1" t="s">
        <v>130</v>
      </c>
      <c r="B1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Company\U206D</v>
      </c>
      <c r="C1038" s="1" t="s">
        <v>795</v>
      </c>
      <c r="D1038" s="1" t="str">
        <f>LEFT(Count_table[[#This Row],[Column1]],SEARCH("\",Count_table[[#This Row],[Column1]])-1)</f>
        <v>Cessna Aircraft Company</v>
      </c>
      <c r="E1038" s="1" t="str">
        <f>RIGHT(Count_table[[#This Row],[Column1]],LEN(Count_table[[#This Row],[Column1]])-SEARCH("\",Count_table[[#This Row],[Column1]]))</f>
        <v>U206D</v>
      </c>
      <c r="F1038" s="1" t="str">
        <f>INDEX(Sheet1!A:D,MATCH(Count_table[[#This Row],[Make]],Sheet1!D:D,0),1)</f>
        <v>Cessna</v>
      </c>
      <c r="G1038" s="1" t="str">
        <f ca="1">IF(OR(Count_table[[#This Row],[STC Number]]&lt;&gt;OFFSET(Count_table[[#This Row],[STC Number]],-1,0),Count_table[[#This Row],[Fixed Make]]&lt;&gt;OFFSET(Count_table[[#This Row],[Fixed Make]],-1,0)),Count_table[[#This Row],[Fixed Make]],"")</f>
        <v/>
      </c>
      <c r="H1038" s="1" t="str">
        <f ca="1">IF(LEN(Count_table[[#This Row],[First]])=0,OFFSET(Count_table[[#This Row],[Range]],-1,0),"E"&amp;ROW(Count_table[[#This Row],[First]])&amp;":E"&amp;COUNTIFS(Count_table[[#All],[STC Number]],Count_table[[#This Row],[STC Number]],Count_table[[#All],[Fixed Make]],Count_table[[#This Row],[First]])+ROW(Count_table[[#This Row],[First]])-1)</f>
        <v>E803:E1041</v>
      </c>
      <c r="I1038" s="1" t="str">
        <f ca="1">IF(LEN(Count_table[[#This Row],[First]])&lt;&gt;0,Count_table[[#This Row],[First]]&amp;": "&amp;_xlfn.TEXTJOIN(", ",TRUE,INDIRECT(Count_table[[#This Row],[Range]])),"")</f>
        <v/>
      </c>
      <c r="J10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39" spans="1:10" x14ac:dyDescent="0.25">
      <c r="A1039" s="1" t="s">
        <v>130</v>
      </c>
      <c r="B1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Company\U206E</v>
      </c>
      <c r="C1039" s="1" t="s">
        <v>796</v>
      </c>
      <c r="D1039" s="1" t="str">
        <f>LEFT(Count_table[[#This Row],[Column1]],SEARCH("\",Count_table[[#This Row],[Column1]])-1)</f>
        <v>Cessna Aircraft Company</v>
      </c>
      <c r="E1039" s="1" t="str">
        <f>RIGHT(Count_table[[#This Row],[Column1]],LEN(Count_table[[#This Row],[Column1]])-SEARCH("\",Count_table[[#This Row],[Column1]]))</f>
        <v>U206E</v>
      </c>
      <c r="F1039" s="1" t="str">
        <f>INDEX(Sheet1!A:D,MATCH(Count_table[[#This Row],[Make]],Sheet1!D:D,0),1)</f>
        <v>Cessna</v>
      </c>
      <c r="G1039" s="1" t="str">
        <f ca="1">IF(OR(Count_table[[#This Row],[STC Number]]&lt;&gt;OFFSET(Count_table[[#This Row],[STC Number]],-1,0),Count_table[[#This Row],[Fixed Make]]&lt;&gt;OFFSET(Count_table[[#This Row],[Fixed Make]],-1,0)),Count_table[[#This Row],[Fixed Make]],"")</f>
        <v/>
      </c>
      <c r="H1039" s="1" t="str">
        <f ca="1">IF(LEN(Count_table[[#This Row],[First]])=0,OFFSET(Count_table[[#This Row],[Range]],-1,0),"E"&amp;ROW(Count_table[[#This Row],[First]])&amp;":E"&amp;COUNTIFS(Count_table[[#All],[STC Number]],Count_table[[#This Row],[STC Number]],Count_table[[#All],[Fixed Make]],Count_table[[#This Row],[First]])+ROW(Count_table[[#This Row],[First]])-1)</f>
        <v>E803:E1041</v>
      </c>
      <c r="I1039" s="1" t="str">
        <f ca="1">IF(LEN(Count_table[[#This Row],[First]])&lt;&gt;0,Count_table[[#This Row],[First]]&amp;": "&amp;_xlfn.TEXTJOIN(", ",TRUE,INDIRECT(Count_table[[#This Row],[Range]])),"")</f>
        <v/>
      </c>
      <c r="J10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0" spans="1:10" x14ac:dyDescent="0.25">
      <c r="A1040" s="1" t="s">
        <v>130</v>
      </c>
      <c r="B1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Company\U206F</v>
      </c>
      <c r="C1040" s="1" t="s">
        <v>797</v>
      </c>
      <c r="D1040" s="1" t="str">
        <f>LEFT(Count_table[[#This Row],[Column1]],SEARCH("\",Count_table[[#This Row],[Column1]])-1)</f>
        <v>Cessna Aircraft Company</v>
      </c>
      <c r="E1040" s="1" t="str">
        <f>RIGHT(Count_table[[#This Row],[Column1]],LEN(Count_table[[#This Row],[Column1]])-SEARCH("\",Count_table[[#This Row],[Column1]]))</f>
        <v>U206F</v>
      </c>
      <c r="F1040" s="1" t="str">
        <f>INDEX(Sheet1!A:D,MATCH(Count_table[[#This Row],[Make]],Sheet1!D:D,0),1)</f>
        <v>Cessna</v>
      </c>
      <c r="G1040" s="1" t="str">
        <f ca="1">IF(OR(Count_table[[#This Row],[STC Number]]&lt;&gt;OFFSET(Count_table[[#This Row],[STC Number]],-1,0),Count_table[[#This Row],[Fixed Make]]&lt;&gt;OFFSET(Count_table[[#This Row],[Fixed Make]],-1,0)),Count_table[[#This Row],[Fixed Make]],"")</f>
        <v/>
      </c>
      <c r="H1040" s="1" t="str">
        <f ca="1">IF(LEN(Count_table[[#This Row],[First]])=0,OFFSET(Count_table[[#This Row],[Range]],-1,0),"E"&amp;ROW(Count_table[[#This Row],[First]])&amp;":E"&amp;COUNTIFS(Count_table[[#All],[STC Number]],Count_table[[#This Row],[STC Number]],Count_table[[#All],[Fixed Make]],Count_table[[#This Row],[First]])+ROW(Count_table[[#This Row],[First]])-1)</f>
        <v>E803:E1041</v>
      </c>
      <c r="I1040" s="1" t="str">
        <f ca="1">IF(LEN(Count_table[[#This Row],[First]])&lt;&gt;0,Count_table[[#This Row],[First]]&amp;": "&amp;_xlfn.TEXTJOIN(", ",TRUE,INDIRECT(Count_table[[#This Row],[Range]])),"")</f>
        <v/>
      </c>
      <c r="J10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1" spans="1:10" x14ac:dyDescent="0.25">
      <c r="A1041" s="1" t="s">
        <v>130</v>
      </c>
      <c r="B1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Company\U206G</v>
      </c>
      <c r="C1041" s="1" t="s">
        <v>798</v>
      </c>
      <c r="D1041" s="1" t="str">
        <f>LEFT(Count_table[[#This Row],[Column1]],SEARCH("\",Count_table[[#This Row],[Column1]])-1)</f>
        <v>Cessna Aircraft Company</v>
      </c>
      <c r="E1041" s="1" t="str">
        <f>RIGHT(Count_table[[#This Row],[Column1]],LEN(Count_table[[#This Row],[Column1]])-SEARCH("\",Count_table[[#This Row],[Column1]]))</f>
        <v>U206G</v>
      </c>
      <c r="F1041" s="1" t="str">
        <f>INDEX(Sheet1!A:D,MATCH(Count_table[[#This Row],[Make]],Sheet1!D:D,0),1)</f>
        <v>Cessna</v>
      </c>
      <c r="G1041" s="1" t="str">
        <f ca="1">IF(OR(Count_table[[#This Row],[STC Number]]&lt;&gt;OFFSET(Count_table[[#This Row],[STC Number]],-1,0),Count_table[[#This Row],[Fixed Make]]&lt;&gt;OFFSET(Count_table[[#This Row],[Fixed Make]],-1,0)),Count_table[[#This Row],[Fixed Make]],"")</f>
        <v/>
      </c>
      <c r="H1041" s="1" t="str">
        <f ca="1">IF(LEN(Count_table[[#This Row],[First]])=0,OFFSET(Count_table[[#This Row],[Range]],-1,0),"E"&amp;ROW(Count_table[[#This Row],[First]])&amp;":E"&amp;COUNTIFS(Count_table[[#All],[STC Number]],Count_table[[#This Row],[STC Number]],Count_table[[#All],[Fixed Make]],Count_table[[#This Row],[First]])+ROW(Count_table[[#This Row],[First]])-1)</f>
        <v>E803:E1041</v>
      </c>
      <c r="I1041" s="1" t="str">
        <f ca="1">IF(LEN(Count_table[[#This Row],[First]])&lt;&gt;0,Count_table[[#This Row],[First]]&amp;": "&amp;_xlfn.TEXTJOIN(", ",TRUE,INDIRECT(Count_table[[#This Row],[Range]])),"")</f>
        <v/>
      </c>
      <c r="J10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2" spans="1:10" x14ac:dyDescent="0.25">
      <c r="A1042" s="1" t="s">
        <v>130</v>
      </c>
      <c r="B1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1042" s="1" t="s">
        <v>801</v>
      </c>
      <c r="D1042" s="1" t="str">
        <f>LEFT(Count_table[[#This Row],[Column1]],SEARCH("\",Count_table[[#This Row],[Column1]])-1)</f>
        <v>Commander Aircraft Corporation</v>
      </c>
      <c r="E1042" s="1" t="str">
        <f>RIGHT(Count_table[[#This Row],[Column1]],LEN(Count_table[[#This Row],[Column1]])-SEARCH("\",Count_table[[#This Row],[Column1]]))</f>
        <v>112</v>
      </c>
      <c r="F1042" s="1" t="str">
        <f>INDEX(Sheet1!A:D,MATCH(Count_table[[#This Row],[Make]],Sheet1!D:D,0),1)</f>
        <v>Commander</v>
      </c>
      <c r="G1042" s="1" t="str">
        <f ca="1">IF(OR(Count_table[[#This Row],[STC Number]]&lt;&gt;OFFSET(Count_table[[#This Row],[STC Number]],-1,0),Count_table[[#This Row],[Fixed Make]]&lt;&gt;OFFSET(Count_table[[#This Row],[Fixed Make]],-1,0)),Count_table[[#This Row],[Fixed Make]],"")</f>
        <v>Commander</v>
      </c>
      <c r="H1042" s="1" t="str">
        <f ca="1">IF(LEN(Count_table[[#This Row],[First]])=0,OFFSET(Count_table[[#This Row],[Range]],-1,0),"E"&amp;ROW(Count_table[[#This Row],[First]])&amp;":E"&amp;COUNTIFS(Count_table[[#All],[STC Number]],Count_table[[#This Row],[STC Number]],Count_table[[#All],[Fixed Make]],Count_table[[#This Row],[First]])+ROW(Count_table[[#This Row],[First]])-1)</f>
        <v>E1042:E1047</v>
      </c>
      <c r="I1042" s="1" t="str">
        <f ca="1">IF(LEN(Count_table[[#This Row],[First]])&lt;&gt;0,Count_table[[#This Row],[First]]&amp;": "&amp;_xlfn.TEXTJOIN(", ",TRUE,INDIRECT(Count_table[[#This Row],[Range]])),"")</f>
        <v>Commander: 112, 112B, 112TC, 112TCA, 114, 114A</v>
      </c>
      <c r="J10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3" spans="1:10" x14ac:dyDescent="0.25">
      <c r="A1043" s="1" t="s">
        <v>130</v>
      </c>
      <c r="B1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1043" s="1" t="s">
        <v>802</v>
      </c>
      <c r="D1043" s="1" t="str">
        <f>LEFT(Count_table[[#This Row],[Column1]],SEARCH("\",Count_table[[#This Row],[Column1]])-1)</f>
        <v>Commander Aircraft Corporation</v>
      </c>
      <c r="E1043" s="1" t="str">
        <f>RIGHT(Count_table[[#This Row],[Column1]],LEN(Count_table[[#This Row],[Column1]])-SEARCH("\",Count_table[[#This Row],[Column1]]))</f>
        <v>112B</v>
      </c>
      <c r="F1043" s="1" t="str">
        <f>INDEX(Sheet1!A:D,MATCH(Count_table[[#This Row],[Make]],Sheet1!D:D,0),1)</f>
        <v>Commander</v>
      </c>
      <c r="G1043" s="1" t="str">
        <f ca="1">IF(OR(Count_table[[#This Row],[STC Number]]&lt;&gt;OFFSET(Count_table[[#This Row],[STC Number]],-1,0),Count_table[[#This Row],[Fixed Make]]&lt;&gt;OFFSET(Count_table[[#This Row],[Fixed Make]],-1,0)),Count_table[[#This Row],[Fixed Make]],"")</f>
        <v/>
      </c>
      <c r="H1043" s="1" t="str">
        <f ca="1">IF(LEN(Count_table[[#This Row],[First]])=0,OFFSET(Count_table[[#This Row],[Range]],-1,0),"E"&amp;ROW(Count_table[[#This Row],[First]])&amp;":E"&amp;COUNTIFS(Count_table[[#All],[STC Number]],Count_table[[#This Row],[STC Number]],Count_table[[#All],[Fixed Make]],Count_table[[#This Row],[First]])+ROW(Count_table[[#This Row],[First]])-1)</f>
        <v>E1042:E1047</v>
      </c>
      <c r="I1043" s="1" t="str">
        <f ca="1">IF(LEN(Count_table[[#This Row],[First]])&lt;&gt;0,Count_table[[#This Row],[First]]&amp;": "&amp;_xlfn.TEXTJOIN(", ",TRUE,INDIRECT(Count_table[[#This Row],[Range]])),"")</f>
        <v/>
      </c>
      <c r="J10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4" spans="1:10" x14ac:dyDescent="0.25">
      <c r="A1044" s="1" t="s">
        <v>130</v>
      </c>
      <c r="B1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1044" s="1" t="s">
        <v>803</v>
      </c>
      <c r="D1044" s="1" t="str">
        <f>LEFT(Count_table[[#This Row],[Column1]],SEARCH("\",Count_table[[#This Row],[Column1]])-1)</f>
        <v>Commander Aircraft Corporation</v>
      </c>
      <c r="E1044" s="1" t="str">
        <f>RIGHT(Count_table[[#This Row],[Column1]],LEN(Count_table[[#This Row],[Column1]])-SEARCH("\",Count_table[[#This Row],[Column1]]))</f>
        <v>112TC</v>
      </c>
      <c r="F1044" s="1" t="str">
        <f>INDEX(Sheet1!A:D,MATCH(Count_table[[#This Row],[Make]],Sheet1!D:D,0),1)</f>
        <v>Commander</v>
      </c>
      <c r="G1044" s="1" t="str">
        <f ca="1">IF(OR(Count_table[[#This Row],[STC Number]]&lt;&gt;OFFSET(Count_table[[#This Row],[STC Number]],-1,0),Count_table[[#This Row],[Fixed Make]]&lt;&gt;OFFSET(Count_table[[#This Row],[Fixed Make]],-1,0)),Count_table[[#This Row],[Fixed Make]],"")</f>
        <v/>
      </c>
      <c r="H1044" s="1" t="str">
        <f ca="1">IF(LEN(Count_table[[#This Row],[First]])=0,OFFSET(Count_table[[#This Row],[Range]],-1,0),"E"&amp;ROW(Count_table[[#This Row],[First]])&amp;":E"&amp;COUNTIFS(Count_table[[#All],[STC Number]],Count_table[[#This Row],[STC Number]],Count_table[[#All],[Fixed Make]],Count_table[[#This Row],[First]])+ROW(Count_table[[#This Row],[First]])-1)</f>
        <v>E1042:E1047</v>
      </c>
      <c r="I1044" s="1" t="str">
        <f ca="1">IF(LEN(Count_table[[#This Row],[First]])&lt;&gt;0,Count_table[[#This Row],[First]]&amp;": "&amp;_xlfn.TEXTJOIN(", ",TRUE,INDIRECT(Count_table[[#This Row],[Range]])),"")</f>
        <v/>
      </c>
      <c r="J10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5" spans="1:10" x14ac:dyDescent="0.25">
      <c r="A1045" s="1" t="s">
        <v>130</v>
      </c>
      <c r="B1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1045" s="1" t="s">
        <v>804</v>
      </c>
      <c r="D1045" s="1" t="str">
        <f>LEFT(Count_table[[#This Row],[Column1]],SEARCH("\",Count_table[[#This Row],[Column1]])-1)</f>
        <v>Commander Aircraft Corporation</v>
      </c>
      <c r="E1045" s="1" t="str">
        <f>RIGHT(Count_table[[#This Row],[Column1]],LEN(Count_table[[#This Row],[Column1]])-SEARCH("\",Count_table[[#This Row],[Column1]]))</f>
        <v>112TCA</v>
      </c>
      <c r="F1045" s="1" t="str">
        <f>INDEX(Sheet1!A:D,MATCH(Count_table[[#This Row],[Make]],Sheet1!D:D,0),1)</f>
        <v>Commander</v>
      </c>
      <c r="G1045" s="1" t="str">
        <f ca="1">IF(OR(Count_table[[#This Row],[STC Number]]&lt;&gt;OFFSET(Count_table[[#This Row],[STC Number]],-1,0),Count_table[[#This Row],[Fixed Make]]&lt;&gt;OFFSET(Count_table[[#This Row],[Fixed Make]],-1,0)),Count_table[[#This Row],[Fixed Make]],"")</f>
        <v/>
      </c>
      <c r="H1045" s="1" t="str">
        <f ca="1">IF(LEN(Count_table[[#This Row],[First]])=0,OFFSET(Count_table[[#This Row],[Range]],-1,0),"E"&amp;ROW(Count_table[[#This Row],[First]])&amp;":E"&amp;COUNTIFS(Count_table[[#All],[STC Number]],Count_table[[#This Row],[STC Number]],Count_table[[#All],[Fixed Make]],Count_table[[#This Row],[First]])+ROW(Count_table[[#This Row],[First]])-1)</f>
        <v>E1042:E1047</v>
      </c>
      <c r="I1045" s="1" t="str">
        <f ca="1">IF(LEN(Count_table[[#This Row],[First]])&lt;&gt;0,Count_table[[#This Row],[First]]&amp;": "&amp;_xlfn.TEXTJOIN(", ",TRUE,INDIRECT(Count_table[[#This Row],[Range]])),"")</f>
        <v/>
      </c>
      <c r="J10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6" spans="1:10" x14ac:dyDescent="0.25">
      <c r="A1046" s="1" t="s">
        <v>130</v>
      </c>
      <c r="B1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1046" s="1" t="s">
        <v>805</v>
      </c>
      <c r="D1046" s="1" t="str">
        <f>LEFT(Count_table[[#This Row],[Column1]],SEARCH("\",Count_table[[#This Row],[Column1]])-1)</f>
        <v>Commander Aircraft Corporation</v>
      </c>
      <c r="E1046" s="1" t="str">
        <f>RIGHT(Count_table[[#This Row],[Column1]],LEN(Count_table[[#This Row],[Column1]])-SEARCH("\",Count_table[[#This Row],[Column1]]))</f>
        <v>114</v>
      </c>
      <c r="F1046" s="1" t="str">
        <f>INDEX(Sheet1!A:D,MATCH(Count_table[[#This Row],[Make]],Sheet1!D:D,0),1)</f>
        <v>Commander</v>
      </c>
      <c r="G1046" s="1" t="str">
        <f ca="1">IF(OR(Count_table[[#This Row],[STC Number]]&lt;&gt;OFFSET(Count_table[[#This Row],[STC Number]],-1,0),Count_table[[#This Row],[Fixed Make]]&lt;&gt;OFFSET(Count_table[[#This Row],[Fixed Make]],-1,0)),Count_table[[#This Row],[Fixed Make]],"")</f>
        <v/>
      </c>
      <c r="H1046" s="1" t="str">
        <f ca="1">IF(LEN(Count_table[[#This Row],[First]])=0,OFFSET(Count_table[[#This Row],[Range]],-1,0),"E"&amp;ROW(Count_table[[#This Row],[First]])&amp;":E"&amp;COUNTIFS(Count_table[[#All],[STC Number]],Count_table[[#This Row],[STC Number]],Count_table[[#All],[Fixed Make]],Count_table[[#This Row],[First]])+ROW(Count_table[[#This Row],[First]])-1)</f>
        <v>E1042:E1047</v>
      </c>
      <c r="I1046" s="1" t="str">
        <f ca="1">IF(LEN(Count_table[[#This Row],[First]])&lt;&gt;0,Count_table[[#This Row],[First]]&amp;": "&amp;_xlfn.TEXTJOIN(", ",TRUE,INDIRECT(Count_table[[#This Row],[Range]])),"")</f>
        <v/>
      </c>
      <c r="J10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7" spans="1:10" x14ac:dyDescent="0.25">
      <c r="A1047" s="1" t="s">
        <v>130</v>
      </c>
      <c r="B1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1047" s="1" t="s">
        <v>806</v>
      </c>
      <c r="D1047" s="1" t="str">
        <f>LEFT(Count_table[[#This Row],[Column1]],SEARCH("\",Count_table[[#This Row],[Column1]])-1)</f>
        <v>Commander Aircraft Corporation</v>
      </c>
      <c r="E1047" s="1" t="str">
        <f>RIGHT(Count_table[[#This Row],[Column1]],LEN(Count_table[[#This Row],[Column1]])-SEARCH("\",Count_table[[#This Row],[Column1]]))</f>
        <v>114A</v>
      </c>
      <c r="F1047" s="1" t="str">
        <f>INDEX(Sheet1!A:D,MATCH(Count_table[[#This Row],[Make]],Sheet1!D:D,0),1)</f>
        <v>Commander</v>
      </c>
      <c r="G1047" s="1" t="str">
        <f ca="1">IF(OR(Count_table[[#This Row],[STC Number]]&lt;&gt;OFFSET(Count_table[[#This Row],[STC Number]],-1,0),Count_table[[#This Row],[Fixed Make]]&lt;&gt;OFFSET(Count_table[[#This Row],[Fixed Make]],-1,0)),Count_table[[#This Row],[Fixed Make]],"")</f>
        <v/>
      </c>
      <c r="H1047" s="1" t="str">
        <f ca="1">IF(LEN(Count_table[[#This Row],[First]])=0,OFFSET(Count_table[[#This Row],[Range]],-1,0),"E"&amp;ROW(Count_table[[#This Row],[First]])&amp;":E"&amp;COUNTIFS(Count_table[[#All],[STC Number]],Count_table[[#This Row],[STC Number]],Count_table[[#All],[Fixed Make]],Count_table[[#This Row],[First]])+ROW(Count_table[[#This Row],[First]])-1)</f>
        <v>E1042:E1047</v>
      </c>
      <c r="I1047" s="1" t="str">
        <f ca="1">IF(LEN(Count_table[[#This Row],[First]])&lt;&gt;0,Count_table[[#This Row],[First]]&amp;": "&amp;_xlfn.TEXTJOIN(", ",TRUE,INDIRECT(Count_table[[#This Row],[Range]])),"")</f>
        <v/>
      </c>
      <c r="J10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8" spans="1:10" x14ac:dyDescent="0.25">
      <c r="A1048" s="1" t="s">
        <v>130</v>
      </c>
      <c r="B1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A-1</v>
      </c>
      <c r="C1048" s="1" t="s">
        <v>815</v>
      </c>
      <c r="D1048" s="1" t="str">
        <f>LEFT(Count_table[[#This Row],[Column1]],SEARCH("\",Count_table[[#This Row],[Column1]])-1)</f>
        <v>Dornier-Werke GmbH</v>
      </c>
      <c r="E1048" s="1" t="str">
        <f>RIGHT(Count_table[[#This Row],[Column1]],LEN(Count_table[[#This Row],[Column1]])-SEARCH("\",Count_table[[#This Row],[Column1]]))</f>
        <v>Do 28 A-1</v>
      </c>
      <c r="F1048" s="1" t="str">
        <f>INDEX(Sheet1!A:D,MATCH(Count_table[[#This Row],[Make]],Sheet1!D:D,0),1)</f>
        <v>Dornier</v>
      </c>
      <c r="G1048" s="1" t="str">
        <f ca="1">IF(OR(Count_table[[#This Row],[STC Number]]&lt;&gt;OFFSET(Count_table[[#This Row],[STC Number]],-1,0),Count_table[[#This Row],[Fixed Make]]&lt;&gt;OFFSET(Count_table[[#This Row],[Fixed Make]],-1,0)),Count_table[[#This Row],[Fixed Make]],"")</f>
        <v>Dornier</v>
      </c>
      <c r="H1048" s="1" t="str">
        <f ca="1">IF(LEN(Count_table[[#This Row],[First]])=0,OFFSET(Count_table[[#This Row],[Range]],-1,0),"E"&amp;ROW(Count_table[[#This Row],[First]])&amp;":E"&amp;COUNTIFS(Count_table[[#All],[STC Number]],Count_table[[#This Row],[STC Number]],Count_table[[#All],[Fixed Make]],Count_table[[#This Row],[First]])+ROW(Count_table[[#This Row],[First]])-1)</f>
        <v>E1048:E1053</v>
      </c>
      <c r="I1048" s="1" t="str">
        <f ca="1">IF(LEN(Count_table[[#This Row],[First]])&lt;&gt;0,Count_table[[#This Row],[First]]&amp;": "&amp;_xlfn.TEXTJOIN(", ",TRUE,INDIRECT(Count_table[[#This Row],[Range]])),"")</f>
        <v>Dornier: Do 28 A-1, Do 28 B-1, Do 28 D-1, Do 28 D, Dornier 228-100, Dornier 228-200</v>
      </c>
      <c r="J10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49" spans="1:10" x14ac:dyDescent="0.25">
      <c r="A1049" s="1" t="s">
        <v>130</v>
      </c>
      <c r="B1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Dornier-Werke GmbH\Do 28 B-1</v>
      </c>
      <c r="C1049" s="1" t="s">
        <v>816</v>
      </c>
      <c r="D1049" s="1" t="str">
        <f>LEFT(Count_table[[#This Row],[Column1]],SEARCH("\",Count_table[[#This Row],[Column1]])-1)</f>
        <v>Dornier-Werke GmbH</v>
      </c>
      <c r="E1049" s="1" t="str">
        <f>RIGHT(Count_table[[#This Row],[Column1]],LEN(Count_table[[#This Row],[Column1]])-SEARCH("\",Count_table[[#This Row],[Column1]]))</f>
        <v>Do 28 B-1</v>
      </c>
      <c r="F1049" s="1" t="str">
        <f>INDEX(Sheet1!A:D,MATCH(Count_table[[#This Row],[Make]],Sheet1!D:D,0),1)</f>
        <v>Dornier</v>
      </c>
      <c r="G1049" s="1" t="str">
        <f ca="1">IF(OR(Count_table[[#This Row],[STC Number]]&lt;&gt;OFFSET(Count_table[[#This Row],[STC Number]],-1,0),Count_table[[#This Row],[Fixed Make]]&lt;&gt;OFFSET(Count_table[[#This Row],[Fixed Make]],-1,0)),Count_table[[#This Row],[Fixed Make]],"")</f>
        <v/>
      </c>
      <c r="H1049" s="1" t="str">
        <f ca="1">IF(LEN(Count_table[[#This Row],[First]])=0,OFFSET(Count_table[[#This Row],[Range]],-1,0),"E"&amp;ROW(Count_table[[#This Row],[First]])&amp;":E"&amp;COUNTIFS(Count_table[[#All],[STC Number]],Count_table[[#This Row],[STC Number]],Count_table[[#All],[Fixed Make]],Count_table[[#This Row],[First]])+ROW(Count_table[[#This Row],[First]])-1)</f>
        <v>E1048:E1053</v>
      </c>
      <c r="I1049" s="1" t="str">
        <f ca="1">IF(LEN(Count_table[[#This Row],[First]])&lt;&gt;0,Count_table[[#This Row],[First]]&amp;": "&amp;_xlfn.TEXTJOIN(", ",TRUE,INDIRECT(Count_table[[#This Row],[Range]])),"")</f>
        <v/>
      </c>
      <c r="J10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0" spans="1:10" x14ac:dyDescent="0.25">
      <c r="A1050" s="1" t="s">
        <v>130</v>
      </c>
      <c r="B1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D-1</v>
      </c>
      <c r="C1050" s="1" t="s">
        <v>817</v>
      </c>
      <c r="D1050" s="1" t="str">
        <f>LEFT(Count_table[[#This Row],[Column1]],SEARCH("\",Count_table[[#This Row],[Column1]])-1)</f>
        <v>Dornier Luftfahrt GmbH</v>
      </c>
      <c r="E1050" s="1" t="str">
        <f>RIGHT(Count_table[[#This Row],[Column1]],LEN(Count_table[[#This Row],[Column1]])-SEARCH("\",Count_table[[#This Row],[Column1]]))</f>
        <v>Do 28 D-1</v>
      </c>
      <c r="F1050" s="1" t="str">
        <f>INDEX(Sheet1!A:D,MATCH(Count_table[[#This Row],[Make]],Sheet1!D:D,0),1)</f>
        <v>Dornier</v>
      </c>
      <c r="G1050" s="1" t="str">
        <f ca="1">IF(OR(Count_table[[#This Row],[STC Number]]&lt;&gt;OFFSET(Count_table[[#This Row],[STC Number]],-1,0),Count_table[[#This Row],[Fixed Make]]&lt;&gt;OFFSET(Count_table[[#This Row],[Fixed Make]],-1,0)),Count_table[[#This Row],[Fixed Make]],"")</f>
        <v/>
      </c>
      <c r="H1050" s="1" t="str">
        <f ca="1">IF(LEN(Count_table[[#This Row],[First]])=0,OFFSET(Count_table[[#This Row],[Range]],-1,0),"E"&amp;ROW(Count_table[[#This Row],[First]])&amp;":E"&amp;COUNTIFS(Count_table[[#All],[STC Number]],Count_table[[#This Row],[STC Number]],Count_table[[#All],[Fixed Make]],Count_table[[#This Row],[First]])+ROW(Count_table[[#This Row],[First]])-1)</f>
        <v>E1048:E1053</v>
      </c>
      <c r="I1050" s="1" t="str">
        <f ca="1">IF(LEN(Count_table[[#This Row],[First]])&lt;&gt;0,Count_table[[#This Row],[First]]&amp;": "&amp;_xlfn.TEXTJOIN(", ",TRUE,INDIRECT(Count_table[[#This Row],[Range]])),"")</f>
        <v/>
      </c>
      <c r="J10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1" spans="1:10" x14ac:dyDescent="0.25">
      <c r="A1051" s="1" t="s">
        <v>130</v>
      </c>
      <c r="B1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 28 D</v>
      </c>
      <c r="C1051" s="1" t="s">
        <v>818</v>
      </c>
      <c r="D1051" s="1" t="str">
        <f>LEFT(Count_table[[#This Row],[Column1]],SEARCH("\",Count_table[[#This Row],[Column1]])-1)</f>
        <v>Dornier Luftfahrt GmbH</v>
      </c>
      <c r="E1051" s="1" t="str">
        <f>RIGHT(Count_table[[#This Row],[Column1]],LEN(Count_table[[#This Row],[Column1]])-SEARCH("\",Count_table[[#This Row],[Column1]]))</f>
        <v>Do 28 D</v>
      </c>
      <c r="F1051" s="1" t="str">
        <f>INDEX(Sheet1!A:D,MATCH(Count_table[[#This Row],[Make]],Sheet1!D:D,0),1)</f>
        <v>Dornier</v>
      </c>
      <c r="G1051" s="1" t="str">
        <f ca="1">IF(OR(Count_table[[#This Row],[STC Number]]&lt;&gt;OFFSET(Count_table[[#This Row],[STC Number]],-1,0),Count_table[[#This Row],[Fixed Make]]&lt;&gt;OFFSET(Count_table[[#This Row],[Fixed Make]],-1,0)),Count_table[[#This Row],[Fixed Make]],"")</f>
        <v/>
      </c>
      <c r="H1051" s="1" t="str">
        <f ca="1">IF(LEN(Count_table[[#This Row],[First]])=0,OFFSET(Count_table[[#This Row],[Range]],-1,0),"E"&amp;ROW(Count_table[[#This Row],[First]])&amp;":E"&amp;COUNTIFS(Count_table[[#All],[STC Number]],Count_table[[#This Row],[STC Number]],Count_table[[#All],[Fixed Make]],Count_table[[#This Row],[First]])+ROW(Count_table[[#This Row],[First]])-1)</f>
        <v>E1048:E1053</v>
      </c>
      <c r="I1051" s="1" t="str">
        <f ca="1">IF(LEN(Count_table[[#This Row],[First]])&lt;&gt;0,Count_table[[#This Row],[First]]&amp;": "&amp;_xlfn.TEXTJOIN(", ",TRUE,INDIRECT(Count_table[[#This Row],[Range]])),"")</f>
        <v/>
      </c>
      <c r="J10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2" spans="1:10" x14ac:dyDescent="0.25">
      <c r="A1052" s="1" t="s">
        <v>130</v>
      </c>
      <c r="B1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228-100</v>
      </c>
      <c r="C1052" s="1" t="s">
        <v>819</v>
      </c>
      <c r="D1052" s="1" t="str">
        <f>LEFT(Count_table[[#This Row],[Column1]],SEARCH("\",Count_table[[#This Row],[Column1]])-1)</f>
        <v>Dornier Luftfahrt GmbH</v>
      </c>
      <c r="E1052" s="1" t="str">
        <f>RIGHT(Count_table[[#This Row],[Column1]],LEN(Count_table[[#This Row],[Column1]])-SEARCH("\",Count_table[[#This Row],[Column1]]))</f>
        <v>Dornier 228-100</v>
      </c>
      <c r="F1052" s="1" t="str">
        <f>INDEX(Sheet1!A:D,MATCH(Count_table[[#This Row],[Make]],Sheet1!D:D,0),1)</f>
        <v>Dornier</v>
      </c>
      <c r="G1052" s="1" t="str">
        <f ca="1">IF(OR(Count_table[[#This Row],[STC Number]]&lt;&gt;OFFSET(Count_table[[#This Row],[STC Number]],-1,0),Count_table[[#This Row],[Fixed Make]]&lt;&gt;OFFSET(Count_table[[#This Row],[Fixed Make]],-1,0)),Count_table[[#This Row],[Fixed Make]],"")</f>
        <v/>
      </c>
      <c r="H1052" s="1" t="str">
        <f ca="1">IF(LEN(Count_table[[#This Row],[First]])=0,OFFSET(Count_table[[#This Row],[Range]],-1,0),"E"&amp;ROW(Count_table[[#This Row],[First]])&amp;":E"&amp;COUNTIFS(Count_table[[#All],[STC Number]],Count_table[[#This Row],[STC Number]],Count_table[[#All],[Fixed Make]],Count_table[[#This Row],[First]])+ROW(Count_table[[#This Row],[First]])-1)</f>
        <v>E1048:E1053</v>
      </c>
      <c r="I1052" s="1" t="str">
        <f ca="1">IF(LEN(Count_table[[#This Row],[First]])&lt;&gt;0,Count_table[[#This Row],[First]]&amp;": "&amp;_xlfn.TEXTJOIN(", ",TRUE,INDIRECT(Count_table[[#This Row],[Range]])),"")</f>
        <v/>
      </c>
      <c r="J10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3" spans="1:10" x14ac:dyDescent="0.25">
      <c r="A1053" s="1" t="s">
        <v>130</v>
      </c>
      <c r="B1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Dornier Luftfahrt GmbH\Dornier 228-200</v>
      </c>
      <c r="C1053" s="1" t="s">
        <v>1069</v>
      </c>
      <c r="D1053" s="1" t="str">
        <f>LEFT(Count_table[[#This Row],[Column1]],SEARCH("\",Count_table[[#This Row],[Column1]])-1)</f>
        <v>Dornier Luftfahrt GmbH</v>
      </c>
      <c r="E1053" s="1" t="str">
        <f>RIGHT(Count_table[[#This Row],[Column1]],LEN(Count_table[[#This Row],[Column1]])-SEARCH("\",Count_table[[#This Row],[Column1]]))</f>
        <v>Dornier 228-200</v>
      </c>
      <c r="F1053" s="1" t="str">
        <f>INDEX(Sheet1!A:D,MATCH(Count_table[[#This Row],[Make]],Sheet1!D:D,0),1)</f>
        <v>Dornier</v>
      </c>
      <c r="G1053" s="1" t="str">
        <f ca="1">IF(OR(Count_table[[#This Row],[STC Number]]&lt;&gt;OFFSET(Count_table[[#This Row],[STC Number]],-1,0),Count_table[[#This Row],[Fixed Make]]&lt;&gt;OFFSET(Count_table[[#This Row],[Fixed Make]],-1,0)),Count_table[[#This Row],[Fixed Make]],"")</f>
        <v/>
      </c>
      <c r="H1053" s="1" t="str">
        <f ca="1">IF(LEN(Count_table[[#This Row],[First]])=0,OFFSET(Count_table[[#This Row],[Range]],-1,0),"E"&amp;ROW(Count_table[[#This Row],[First]])&amp;":E"&amp;COUNTIFS(Count_table[[#All],[STC Number]],Count_table[[#This Row],[STC Number]],Count_table[[#All],[Fixed Make]],Count_table[[#This Row],[First]])+ROW(Count_table[[#This Row],[First]])-1)</f>
        <v>E1048:E1053</v>
      </c>
      <c r="I1053" s="1" t="str">
        <f ca="1">IF(LEN(Count_table[[#This Row],[First]])&lt;&gt;0,Count_table[[#This Row],[First]]&amp;": "&amp;_xlfn.TEXTJOIN(", ",TRUE,INDIRECT(Count_table[[#This Row],[Range]])),"")</f>
        <v/>
      </c>
      <c r="J10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4" spans="1:10" x14ac:dyDescent="0.25">
      <c r="A1054" s="1" t="s">
        <v>130</v>
      </c>
      <c r="B1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1054" s="1" t="s">
        <v>821</v>
      </c>
      <c r="D1054" s="1" t="str">
        <f>LEFT(Count_table[[#This Row],[Column1]],SEARCH("\",Count_table[[#This Row],[Column1]])-1)</f>
        <v>Dynac Aerospace Corporation</v>
      </c>
      <c r="E1054" s="1" t="str">
        <f>RIGHT(Count_table[[#This Row],[Column1]],LEN(Count_table[[#This Row],[Column1]])-SEARCH("\",Count_table[[#This Row],[Column1]]))</f>
        <v>Aero Commander 100-180</v>
      </c>
      <c r="F1054" s="1" t="str">
        <f>INDEX(Sheet1!A:D,MATCH(Count_table[[#This Row],[Make]],Sheet1!D:D,0),1)</f>
        <v>Dynac</v>
      </c>
      <c r="G1054" s="1" t="str">
        <f ca="1">IF(OR(Count_table[[#This Row],[STC Number]]&lt;&gt;OFFSET(Count_table[[#This Row],[STC Number]],-1,0),Count_table[[#This Row],[Fixed Make]]&lt;&gt;OFFSET(Count_table[[#This Row],[Fixed Make]],-1,0)),Count_table[[#This Row],[Fixed Make]],"")</f>
        <v>Dynac</v>
      </c>
      <c r="H1054" s="1" t="str">
        <f ca="1">IF(LEN(Count_table[[#This Row],[First]])=0,OFFSET(Count_table[[#This Row],[Range]],-1,0),"E"&amp;ROW(Count_table[[#This Row],[First]])&amp;":E"&amp;COUNTIFS(Count_table[[#All],[STC Number]],Count_table[[#This Row],[STC Number]],Count_table[[#All],[Fixed Make]],Count_table[[#This Row],[First]])+ROW(Count_table[[#This Row],[First]])-1)</f>
        <v>E1054:E1058</v>
      </c>
      <c r="I1054" s="1" t="str">
        <f ca="1">IF(LEN(Count_table[[#This Row],[First]])&lt;&gt;0,Count_table[[#This Row],[First]]&amp;": "&amp;_xlfn.TEXTJOIN(", ",TRUE,INDIRECT(Count_table[[#This Row],[Range]])),"")</f>
        <v>Dynac: Aero Commander 100-180, Aero Commander 100, Aero Commander 100A, Volaire 10, Volaire 10A</v>
      </c>
      <c r="J10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5" spans="1:10" x14ac:dyDescent="0.25">
      <c r="A1055" s="1" t="s">
        <v>130</v>
      </c>
      <c r="B1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1055" s="1" t="s">
        <v>822</v>
      </c>
      <c r="D1055" s="1" t="str">
        <f>LEFT(Count_table[[#This Row],[Column1]],SEARCH("\",Count_table[[#This Row],[Column1]])-1)</f>
        <v>Dynac Aerospace Corporation</v>
      </c>
      <c r="E1055" s="1" t="str">
        <f>RIGHT(Count_table[[#This Row],[Column1]],LEN(Count_table[[#This Row],[Column1]])-SEARCH("\",Count_table[[#This Row],[Column1]]))</f>
        <v>Aero Commander 100</v>
      </c>
      <c r="F1055" s="1" t="str">
        <f>INDEX(Sheet1!A:D,MATCH(Count_table[[#This Row],[Make]],Sheet1!D:D,0),1)</f>
        <v>Dynac</v>
      </c>
      <c r="G1055" s="1" t="str">
        <f ca="1">IF(OR(Count_table[[#This Row],[STC Number]]&lt;&gt;OFFSET(Count_table[[#This Row],[STC Number]],-1,0),Count_table[[#This Row],[Fixed Make]]&lt;&gt;OFFSET(Count_table[[#This Row],[Fixed Make]],-1,0)),Count_table[[#This Row],[Fixed Make]],"")</f>
        <v/>
      </c>
      <c r="H1055" s="1" t="str">
        <f ca="1">IF(LEN(Count_table[[#This Row],[First]])=0,OFFSET(Count_table[[#This Row],[Range]],-1,0),"E"&amp;ROW(Count_table[[#This Row],[First]])&amp;":E"&amp;COUNTIFS(Count_table[[#All],[STC Number]],Count_table[[#This Row],[STC Number]],Count_table[[#All],[Fixed Make]],Count_table[[#This Row],[First]])+ROW(Count_table[[#This Row],[First]])-1)</f>
        <v>E1054:E1058</v>
      </c>
      <c r="I1055" s="1" t="str">
        <f ca="1">IF(LEN(Count_table[[#This Row],[First]])&lt;&gt;0,Count_table[[#This Row],[First]]&amp;": "&amp;_xlfn.TEXTJOIN(", ",TRUE,INDIRECT(Count_table[[#This Row],[Range]])),"")</f>
        <v/>
      </c>
      <c r="J10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6" spans="1:10" x14ac:dyDescent="0.25">
      <c r="A1056" s="1" t="s">
        <v>130</v>
      </c>
      <c r="B1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1056" s="1" t="s">
        <v>823</v>
      </c>
      <c r="D1056" s="1" t="str">
        <f>LEFT(Count_table[[#This Row],[Column1]],SEARCH("\",Count_table[[#This Row],[Column1]])-1)</f>
        <v>Dynac Aerospace Corporation</v>
      </c>
      <c r="E1056" s="1" t="str">
        <f>RIGHT(Count_table[[#This Row],[Column1]],LEN(Count_table[[#This Row],[Column1]])-SEARCH("\",Count_table[[#This Row],[Column1]]))</f>
        <v>Aero Commander 100A</v>
      </c>
      <c r="F1056" s="1" t="str">
        <f>INDEX(Sheet1!A:D,MATCH(Count_table[[#This Row],[Make]],Sheet1!D:D,0),1)</f>
        <v>Dynac</v>
      </c>
      <c r="G1056" s="1" t="str">
        <f ca="1">IF(OR(Count_table[[#This Row],[STC Number]]&lt;&gt;OFFSET(Count_table[[#This Row],[STC Number]],-1,0),Count_table[[#This Row],[Fixed Make]]&lt;&gt;OFFSET(Count_table[[#This Row],[Fixed Make]],-1,0)),Count_table[[#This Row],[Fixed Make]],"")</f>
        <v/>
      </c>
      <c r="H1056" s="1" t="str">
        <f ca="1">IF(LEN(Count_table[[#This Row],[First]])=0,OFFSET(Count_table[[#This Row],[Range]],-1,0),"E"&amp;ROW(Count_table[[#This Row],[First]])&amp;":E"&amp;COUNTIFS(Count_table[[#All],[STC Number]],Count_table[[#This Row],[STC Number]],Count_table[[#All],[Fixed Make]],Count_table[[#This Row],[First]])+ROW(Count_table[[#This Row],[First]])-1)</f>
        <v>E1054:E1058</v>
      </c>
      <c r="I1056" s="1" t="str">
        <f ca="1">IF(LEN(Count_table[[#This Row],[First]])&lt;&gt;0,Count_table[[#This Row],[First]]&amp;": "&amp;_xlfn.TEXTJOIN(", ",TRUE,INDIRECT(Count_table[[#This Row],[Range]])),"")</f>
        <v/>
      </c>
      <c r="J10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7" spans="1:10" x14ac:dyDescent="0.25">
      <c r="A1057" s="1" t="s">
        <v>130</v>
      </c>
      <c r="B1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1057" s="1" t="s">
        <v>824</v>
      </c>
      <c r="D1057" s="1" t="str">
        <f>LEFT(Count_table[[#This Row],[Column1]],SEARCH("\",Count_table[[#This Row],[Column1]])-1)</f>
        <v>Dynac Aerospace Corporation</v>
      </c>
      <c r="E1057" s="1" t="str">
        <f>RIGHT(Count_table[[#This Row],[Column1]],LEN(Count_table[[#This Row],[Column1]])-SEARCH("\",Count_table[[#This Row],[Column1]]))</f>
        <v>Volaire 10</v>
      </c>
      <c r="F1057" s="1" t="str">
        <f>INDEX(Sheet1!A:D,MATCH(Count_table[[#This Row],[Make]],Sheet1!D:D,0),1)</f>
        <v>Dynac</v>
      </c>
      <c r="G1057" s="1" t="str">
        <f ca="1">IF(OR(Count_table[[#This Row],[STC Number]]&lt;&gt;OFFSET(Count_table[[#This Row],[STC Number]],-1,0),Count_table[[#This Row],[Fixed Make]]&lt;&gt;OFFSET(Count_table[[#This Row],[Fixed Make]],-1,0)),Count_table[[#This Row],[Fixed Make]],"")</f>
        <v/>
      </c>
      <c r="H1057" s="1" t="str">
        <f ca="1">IF(LEN(Count_table[[#This Row],[First]])=0,OFFSET(Count_table[[#This Row],[Range]],-1,0),"E"&amp;ROW(Count_table[[#This Row],[First]])&amp;":E"&amp;COUNTIFS(Count_table[[#All],[STC Number]],Count_table[[#This Row],[STC Number]],Count_table[[#All],[Fixed Make]],Count_table[[#This Row],[First]])+ROW(Count_table[[#This Row],[First]])-1)</f>
        <v>E1054:E1058</v>
      </c>
      <c r="I1057" s="1" t="str">
        <f ca="1">IF(LEN(Count_table[[#This Row],[First]])&lt;&gt;0,Count_table[[#This Row],[First]]&amp;": "&amp;_xlfn.TEXTJOIN(", ",TRUE,INDIRECT(Count_table[[#This Row],[Range]])),"")</f>
        <v/>
      </c>
      <c r="J10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8" spans="1:10" x14ac:dyDescent="0.25">
      <c r="A1058" s="1" t="s">
        <v>130</v>
      </c>
      <c r="B1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1058" s="1" t="s">
        <v>825</v>
      </c>
      <c r="D1058" s="1" t="str">
        <f>LEFT(Count_table[[#This Row],[Column1]],SEARCH("\",Count_table[[#This Row],[Column1]])-1)</f>
        <v>Dynac Aerospace Corporation</v>
      </c>
      <c r="E1058" s="1" t="str">
        <f>RIGHT(Count_table[[#This Row],[Column1]],LEN(Count_table[[#This Row],[Column1]])-SEARCH("\",Count_table[[#This Row],[Column1]]))</f>
        <v>Volaire 10A</v>
      </c>
      <c r="F1058" s="1" t="str">
        <f>INDEX(Sheet1!A:D,MATCH(Count_table[[#This Row],[Make]],Sheet1!D:D,0),1)</f>
        <v>Dynac</v>
      </c>
      <c r="G1058" s="1" t="str">
        <f ca="1">IF(OR(Count_table[[#This Row],[STC Number]]&lt;&gt;OFFSET(Count_table[[#This Row],[STC Number]],-1,0),Count_table[[#This Row],[Fixed Make]]&lt;&gt;OFFSET(Count_table[[#This Row],[Fixed Make]],-1,0)),Count_table[[#This Row],[Fixed Make]],"")</f>
        <v/>
      </c>
      <c r="H1058" s="1" t="str">
        <f ca="1">IF(LEN(Count_table[[#This Row],[First]])=0,OFFSET(Count_table[[#This Row],[Range]],-1,0),"E"&amp;ROW(Count_table[[#This Row],[First]])&amp;":E"&amp;COUNTIFS(Count_table[[#All],[STC Number]],Count_table[[#This Row],[STC Number]],Count_table[[#All],[Fixed Make]],Count_table[[#This Row],[First]])+ROW(Count_table[[#This Row],[First]])-1)</f>
        <v>E1054:E1058</v>
      </c>
      <c r="I1058" s="1" t="str">
        <f ca="1">IF(LEN(Count_table[[#This Row],[First]])&lt;&gt;0,Count_table[[#This Row],[First]]&amp;": "&amp;_xlfn.TEXTJOIN(", ",TRUE,INDIRECT(Count_table[[#This Row],[Range]])),"")</f>
        <v/>
      </c>
      <c r="J10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59" spans="1:10" x14ac:dyDescent="0.25">
      <c r="A1059" s="1" t="s">
        <v>130</v>
      </c>
      <c r="B1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1059" s="1" t="s">
        <v>826</v>
      </c>
      <c r="D1059" s="1" t="str">
        <f>LEFT(Count_table[[#This Row],[Column1]],SEARCH("\",Count_table[[#This Row],[Column1]])-1)</f>
        <v>EADS-PZL Warszawa-Okecie S.A.</v>
      </c>
      <c r="E1059" s="1" t="str">
        <f>RIGHT(Count_table[[#This Row],[Column1]],LEN(Count_table[[#This Row],[Column1]])-SEARCH("\",Count_table[[#This Row],[Column1]]))</f>
        <v>PZL-104 WILGA 80</v>
      </c>
      <c r="F1059" s="1" t="str">
        <f>INDEX(Sheet1!A:D,MATCH(Count_table[[#This Row],[Make]],Sheet1!D:D,0),1)</f>
        <v>EADS-PZL</v>
      </c>
      <c r="G1059" s="1" t="str">
        <f ca="1">IF(OR(Count_table[[#This Row],[STC Number]]&lt;&gt;OFFSET(Count_table[[#This Row],[STC Number]],-1,0),Count_table[[#This Row],[Fixed Make]]&lt;&gt;OFFSET(Count_table[[#This Row],[Fixed Make]],-1,0)),Count_table[[#This Row],[Fixed Make]],"")</f>
        <v>EADS-PZL</v>
      </c>
      <c r="H1059" s="1" t="str">
        <f ca="1">IF(LEN(Count_table[[#This Row],[First]])=0,OFFSET(Count_table[[#This Row],[Range]],-1,0),"E"&amp;ROW(Count_table[[#This Row],[First]])&amp;":E"&amp;COUNTIFS(Count_table[[#All],[STC Number]],Count_table[[#This Row],[STC Number]],Count_table[[#All],[Fixed Make]],Count_table[[#This Row],[First]])+ROW(Count_table[[#This Row],[First]])-1)</f>
        <v>E1059:E1059</v>
      </c>
      <c r="I1059" s="1" t="str">
        <f ca="1">IF(LEN(Count_table[[#This Row],[First]])&lt;&gt;0,Count_table[[#This Row],[First]]&amp;": "&amp;_xlfn.TEXTJOIN(", ",TRUE,INDIRECT(Count_table[[#This Row],[Range]])),"")</f>
        <v>EADS-PZL: PZL-104 WILGA 80</v>
      </c>
      <c r="J10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0" spans="1:10" x14ac:dyDescent="0.25">
      <c r="A1060" s="1" t="s">
        <v>130</v>
      </c>
      <c r="B1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1060" s="1" t="s">
        <v>836</v>
      </c>
      <c r="D1060" s="1" t="str">
        <f>LEFT(Count_table[[#This Row],[Column1]],SEARCH("\",Count_table[[#This Row],[Column1]])-1)</f>
        <v>Found Aircraft Canada, Inc.</v>
      </c>
      <c r="E1060" s="1" t="str">
        <f>RIGHT(Count_table[[#This Row],[Column1]],LEN(Count_table[[#This Row],[Column1]])-SEARCH("\",Count_table[[#This Row],[Column1]]))</f>
        <v>FBA-2C</v>
      </c>
      <c r="F1060" s="1" t="str">
        <f>INDEX(Sheet1!A:D,MATCH(Count_table[[#This Row],[Make]],Sheet1!D:D,0),1)</f>
        <v>Found Aircraft</v>
      </c>
      <c r="G1060" s="1" t="str">
        <f ca="1">IF(OR(Count_table[[#This Row],[STC Number]]&lt;&gt;OFFSET(Count_table[[#This Row],[STC Number]],-1,0),Count_table[[#This Row],[Fixed Make]]&lt;&gt;OFFSET(Count_table[[#This Row],[Fixed Make]],-1,0)),Count_table[[#This Row],[Fixed Make]],"")</f>
        <v>Found Aircraft</v>
      </c>
      <c r="H1060" s="1" t="str">
        <f ca="1">IF(LEN(Count_table[[#This Row],[First]])=0,OFFSET(Count_table[[#This Row],[Range]],-1,0),"E"&amp;ROW(Count_table[[#This Row],[First]])&amp;":E"&amp;COUNTIFS(Count_table[[#All],[STC Number]],Count_table[[#This Row],[STC Number]],Count_table[[#All],[Fixed Make]],Count_table[[#This Row],[First]])+ROW(Count_table[[#This Row],[First]])-1)</f>
        <v>E1060:E1061</v>
      </c>
      <c r="I1060" s="1" t="str">
        <f ca="1">IF(LEN(Count_table[[#This Row],[First]])&lt;&gt;0,Count_table[[#This Row],[First]]&amp;": "&amp;_xlfn.TEXTJOIN(", ",TRUE,INDIRECT(Count_table[[#This Row],[Range]])),"")</f>
        <v>Found Aircraft: FBA-2C, FBA Centennial 100</v>
      </c>
      <c r="J10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1" spans="1:10" x14ac:dyDescent="0.25">
      <c r="A1061" s="1" t="s">
        <v>130</v>
      </c>
      <c r="B1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1061" s="1" t="s">
        <v>843</v>
      </c>
      <c r="D1061" s="1" t="str">
        <f>LEFT(Count_table[[#This Row],[Column1]],SEARCH("\",Count_table[[#This Row],[Column1]])-1)</f>
        <v>Found Brothers Aviation Limited</v>
      </c>
      <c r="E1061" s="1" t="str">
        <f>RIGHT(Count_table[[#This Row],[Column1]],LEN(Count_table[[#This Row],[Column1]])-SEARCH("\",Count_table[[#This Row],[Column1]]))</f>
        <v>FBA Centennial 100</v>
      </c>
      <c r="F1061" s="1" t="str">
        <f>INDEX(Sheet1!A:D,MATCH(Count_table[[#This Row],[Make]],Sheet1!D:D,0),1)</f>
        <v>Found Aircraft</v>
      </c>
      <c r="G1061" s="1" t="str">
        <f ca="1">IF(OR(Count_table[[#This Row],[STC Number]]&lt;&gt;OFFSET(Count_table[[#This Row],[STC Number]],-1,0),Count_table[[#This Row],[Fixed Make]]&lt;&gt;OFFSET(Count_table[[#This Row],[Fixed Make]],-1,0)),Count_table[[#This Row],[Fixed Make]],"")</f>
        <v/>
      </c>
      <c r="H1061" s="1" t="str">
        <f ca="1">IF(LEN(Count_table[[#This Row],[First]])=0,OFFSET(Count_table[[#This Row],[Range]],-1,0),"E"&amp;ROW(Count_table[[#This Row],[First]])&amp;":E"&amp;COUNTIFS(Count_table[[#All],[STC Number]],Count_table[[#This Row],[STC Number]],Count_table[[#All],[Fixed Make]],Count_table[[#This Row],[First]])+ROW(Count_table[[#This Row],[First]])-1)</f>
        <v>E1060:E1061</v>
      </c>
      <c r="I1061" s="1" t="str">
        <f ca="1">IF(LEN(Count_table[[#This Row],[First]])&lt;&gt;0,Count_table[[#This Row],[First]]&amp;": "&amp;_xlfn.TEXTJOIN(", ",TRUE,INDIRECT(Count_table[[#This Row],[Range]])),"")</f>
        <v/>
      </c>
      <c r="J10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2" spans="1:10" x14ac:dyDescent="0.25">
      <c r="A1062" s="1" t="s">
        <v>130</v>
      </c>
      <c r="B1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1062" s="1" t="s">
        <v>844</v>
      </c>
      <c r="D1062" s="1" t="str">
        <f>LEFT(Count_table[[#This Row],[Column1]],SEARCH("\",Count_table[[#This Row],[Column1]])-1)</f>
        <v>FS 2003 Corp.</v>
      </c>
      <c r="E1062" s="1" t="str">
        <f>RIGHT(Count_table[[#This Row],[Column1]],LEN(Count_table[[#This Row],[Column1]])-SEARCH("\",Count_table[[#This Row],[Column1]]))</f>
        <v>PA-12</v>
      </c>
      <c r="F1062" s="1" t="str">
        <f>INDEX(Sheet1!A:D,MATCH(Count_table[[#This Row],[Make]],Sheet1!D:D,0),1)</f>
        <v>FS</v>
      </c>
      <c r="G1062" s="1" t="str">
        <f ca="1">IF(OR(Count_table[[#This Row],[STC Number]]&lt;&gt;OFFSET(Count_table[[#This Row],[STC Number]],-1,0),Count_table[[#This Row],[Fixed Make]]&lt;&gt;OFFSET(Count_table[[#This Row],[Fixed Make]],-1,0)),Count_table[[#This Row],[Fixed Make]],"")</f>
        <v>FS</v>
      </c>
      <c r="H1062" s="1" t="str">
        <f ca="1">IF(LEN(Count_table[[#This Row],[First]])=0,OFFSET(Count_table[[#This Row],[Range]],-1,0),"E"&amp;ROW(Count_table[[#This Row],[First]])&amp;":E"&amp;COUNTIFS(Count_table[[#All],[STC Number]],Count_table[[#This Row],[STC Number]],Count_table[[#All],[Fixed Make]],Count_table[[#This Row],[First]])+ROW(Count_table[[#This Row],[First]])-1)</f>
        <v>E1062:E1063</v>
      </c>
      <c r="I1062" s="1" t="str">
        <f ca="1">IF(LEN(Count_table[[#This Row],[First]])&lt;&gt;0,Count_table[[#This Row],[First]]&amp;": "&amp;_xlfn.TEXTJOIN(", ",TRUE,INDIRECT(Count_table[[#This Row],[Range]])),"")</f>
        <v>FS: PA-12, PA-12S</v>
      </c>
      <c r="J10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3" spans="1:10" x14ac:dyDescent="0.25">
      <c r="A1063" s="1" t="s">
        <v>130</v>
      </c>
      <c r="B1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1063" s="1" t="s">
        <v>845</v>
      </c>
      <c r="D1063" s="1" t="str">
        <f>LEFT(Count_table[[#This Row],[Column1]],SEARCH("\",Count_table[[#This Row],[Column1]])-1)</f>
        <v>FS 2003 Corp.</v>
      </c>
      <c r="E1063" s="1" t="str">
        <f>RIGHT(Count_table[[#This Row],[Column1]],LEN(Count_table[[#This Row],[Column1]])-SEARCH("\",Count_table[[#This Row],[Column1]]))</f>
        <v>PA-12S</v>
      </c>
      <c r="F1063" s="1" t="str">
        <f>INDEX(Sheet1!A:D,MATCH(Count_table[[#This Row],[Make]],Sheet1!D:D,0),1)</f>
        <v>FS</v>
      </c>
      <c r="G1063" s="1" t="str">
        <f ca="1">IF(OR(Count_table[[#This Row],[STC Number]]&lt;&gt;OFFSET(Count_table[[#This Row],[STC Number]],-1,0),Count_table[[#This Row],[Fixed Make]]&lt;&gt;OFFSET(Count_table[[#This Row],[Fixed Make]],-1,0)),Count_table[[#This Row],[Fixed Make]],"")</f>
        <v/>
      </c>
      <c r="H1063" s="1" t="str">
        <f ca="1">IF(LEN(Count_table[[#This Row],[First]])=0,OFFSET(Count_table[[#This Row],[Range]],-1,0),"E"&amp;ROW(Count_table[[#This Row],[First]])&amp;":E"&amp;COUNTIFS(Count_table[[#All],[STC Number]],Count_table[[#This Row],[STC Number]],Count_table[[#All],[Fixed Make]],Count_table[[#This Row],[First]])+ROW(Count_table[[#This Row],[First]])-1)</f>
        <v>E1062:E1063</v>
      </c>
      <c r="I1063" s="1" t="str">
        <f ca="1">IF(LEN(Count_table[[#This Row],[First]])&lt;&gt;0,Count_table[[#This Row],[First]]&amp;": "&amp;_xlfn.TEXTJOIN(", ",TRUE,INDIRECT(Count_table[[#This Row],[Range]])),"")</f>
        <v/>
      </c>
      <c r="J10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4" spans="1:10" x14ac:dyDescent="0.25">
      <c r="A1064" s="1" t="s">
        <v>130</v>
      </c>
      <c r="B1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1064" s="1" t="s">
        <v>859</v>
      </c>
      <c r="D1064" s="1" t="str">
        <f>LEFT(Count_table[[#This Row],[Column1]],SEARCH("\",Count_table[[#This Row],[Column1]])-1)</f>
        <v>Howard Aircraft Foundation</v>
      </c>
      <c r="E1064" s="1" t="str">
        <f>RIGHT(Count_table[[#This Row],[Column1]],LEN(Count_table[[#This Row],[Column1]])-SEARCH("\",Count_table[[#This Row],[Column1]]))</f>
        <v>DGA-15W</v>
      </c>
      <c r="F1064" s="1" t="str">
        <f>INDEX(Sheet1!A:D,MATCH(Count_table[[#This Row],[Make]],Sheet1!D:D,0),1)</f>
        <v>Howard</v>
      </c>
      <c r="G1064" s="1" t="str">
        <f ca="1">IF(OR(Count_table[[#This Row],[STC Number]]&lt;&gt;OFFSET(Count_table[[#This Row],[STC Number]],-1,0),Count_table[[#This Row],[Fixed Make]]&lt;&gt;OFFSET(Count_table[[#This Row],[Fixed Make]],-1,0)),Count_table[[#This Row],[Fixed Make]],"")</f>
        <v>Howard</v>
      </c>
      <c r="H1064" s="1" t="str">
        <f ca="1">IF(LEN(Count_table[[#This Row],[First]])=0,OFFSET(Count_table[[#This Row],[Range]],-1,0),"E"&amp;ROW(Count_table[[#This Row],[First]])&amp;":E"&amp;COUNTIFS(Count_table[[#All],[STC Number]],Count_table[[#This Row],[STC Number]],Count_table[[#All],[Fixed Make]],Count_table[[#This Row],[First]])+ROW(Count_table[[#This Row],[First]])-1)</f>
        <v>E1064:E1064</v>
      </c>
      <c r="I1064" s="1" t="str">
        <f ca="1">IF(LEN(Count_table[[#This Row],[First]])&lt;&gt;0,Count_table[[#This Row],[First]]&amp;": "&amp;_xlfn.TEXTJOIN(", ",TRUE,INDIRECT(Count_table[[#This Row],[Range]])),"")</f>
        <v>Howard: DGA-15W</v>
      </c>
      <c r="J10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5" spans="1:10" x14ac:dyDescent="0.25">
      <c r="A1065" s="1" t="s">
        <v>130</v>
      </c>
      <c r="B1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1065" s="1" t="s">
        <v>860</v>
      </c>
      <c r="D1065" s="1" t="str">
        <f>LEFT(Count_table[[#This Row],[Column1]],SEARCH("\",Count_table[[#This Row],[Column1]])-1)</f>
        <v>Interceptor Aircraft Inc</v>
      </c>
      <c r="E1065" s="1" t="str">
        <f>RIGHT(Count_table[[#This Row],[Column1]],LEN(Count_table[[#This Row],[Column1]])-SEARCH("\",Count_table[[#This Row],[Column1]]))</f>
        <v>200</v>
      </c>
      <c r="F1065" s="1" t="str">
        <f>INDEX(Sheet1!A:D,MATCH(Count_table[[#This Row],[Make]],Sheet1!D:D,0),1)</f>
        <v>Interceptor</v>
      </c>
      <c r="G1065" s="1" t="str">
        <f ca="1">IF(OR(Count_table[[#This Row],[STC Number]]&lt;&gt;OFFSET(Count_table[[#This Row],[STC Number]],-1,0),Count_table[[#This Row],[Fixed Make]]&lt;&gt;OFFSET(Count_table[[#This Row],[Fixed Make]],-1,0)),Count_table[[#This Row],[Fixed Make]],"")</f>
        <v>Interceptor</v>
      </c>
      <c r="H1065" s="1" t="str">
        <f ca="1">IF(LEN(Count_table[[#This Row],[First]])=0,OFFSET(Count_table[[#This Row],[Range]],-1,0),"E"&amp;ROW(Count_table[[#This Row],[First]])&amp;":E"&amp;COUNTIFS(Count_table[[#All],[STC Number]],Count_table[[#This Row],[STC Number]],Count_table[[#All],[Fixed Make]],Count_table[[#This Row],[First]])+ROW(Count_table[[#This Row],[First]])-1)</f>
        <v>E1065:E1069</v>
      </c>
      <c r="I1065" s="1" t="str">
        <f ca="1">IF(LEN(Count_table[[#This Row],[First]])&lt;&gt;0,Count_table[[#This Row],[First]]&amp;": "&amp;_xlfn.TEXTJOIN(", ",TRUE,INDIRECT(Count_table[[#This Row],[Range]])),"")</f>
        <v>Interceptor: 200, 200A, 200B, 200C, 200D</v>
      </c>
      <c r="J10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6" spans="1:10" x14ac:dyDescent="0.25">
      <c r="A1066" s="1" t="s">
        <v>130</v>
      </c>
      <c r="B1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1066" s="1" t="s">
        <v>861</v>
      </c>
      <c r="D1066" s="1" t="str">
        <f>LEFT(Count_table[[#This Row],[Column1]],SEARCH("\",Count_table[[#This Row],[Column1]])-1)</f>
        <v>Interceptor Aircraft Inc</v>
      </c>
      <c r="E1066" s="1" t="str">
        <f>RIGHT(Count_table[[#This Row],[Column1]],LEN(Count_table[[#This Row],[Column1]])-SEARCH("\",Count_table[[#This Row],[Column1]]))</f>
        <v>200A</v>
      </c>
      <c r="F1066" s="1" t="str">
        <f>INDEX(Sheet1!A:D,MATCH(Count_table[[#This Row],[Make]],Sheet1!D:D,0),1)</f>
        <v>Interceptor</v>
      </c>
      <c r="G1066" s="1" t="str">
        <f ca="1">IF(OR(Count_table[[#This Row],[STC Number]]&lt;&gt;OFFSET(Count_table[[#This Row],[STC Number]],-1,0),Count_table[[#This Row],[Fixed Make]]&lt;&gt;OFFSET(Count_table[[#This Row],[Fixed Make]],-1,0)),Count_table[[#This Row],[Fixed Make]],"")</f>
        <v/>
      </c>
      <c r="H1066" s="1" t="str">
        <f ca="1">IF(LEN(Count_table[[#This Row],[First]])=0,OFFSET(Count_table[[#This Row],[Range]],-1,0),"E"&amp;ROW(Count_table[[#This Row],[First]])&amp;":E"&amp;COUNTIFS(Count_table[[#All],[STC Number]],Count_table[[#This Row],[STC Number]],Count_table[[#All],[Fixed Make]],Count_table[[#This Row],[First]])+ROW(Count_table[[#This Row],[First]])-1)</f>
        <v>E1065:E1069</v>
      </c>
      <c r="I1066" s="1" t="str">
        <f ca="1">IF(LEN(Count_table[[#This Row],[First]])&lt;&gt;0,Count_table[[#This Row],[First]]&amp;": "&amp;_xlfn.TEXTJOIN(", ",TRUE,INDIRECT(Count_table[[#This Row],[Range]])),"")</f>
        <v/>
      </c>
      <c r="J10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7" spans="1:10" x14ac:dyDescent="0.25">
      <c r="A1067" s="1" t="s">
        <v>130</v>
      </c>
      <c r="B1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1067" s="1" t="s">
        <v>862</v>
      </c>
      <c r="D1067" s="1" t="str">
        <f>LEFT(Count_table[[#This Row],[Column1]],SEARCH("\",Count_table[[#This Row],[Column1]])-1)</f>
        <v>Interceptor Aircraft Inc</v>
      </c>
      <c r="E1067" s="1" t="str">
        <f>RIGHT(Count_table[[#This Row],[Column1]],LEN(Count_table[[#This Row],[Column1]])-SEARCH("\",Count_table[[#This Row],[Column1]]))</f>
        <v>200B</v>
      </c>
      <c r="F1067" s="1" t="str">
        <f>INDEX(Sheet1!A:D,MATCH(Count_table[[#This Row],[Make]],Sheet1!D:D,0),1)</f>
        <v>Interceptor</v>
      </c>
      <c r="G1067" s="1" t="str">
        <f ca="1">IF(OR(Count_table[[#This Row],[STC Number]]&lt;&gt;OFFSET(Count_table[[#This Row],[STC Number]],-1,0),Count_table[[#This Row],[Fixed Make]]&lt;&gt;OFFSET(Count_table[[#This Row],[Fixed Make]],-1,0)),Count_table[[#This Row],[Fixed Make]],"")</f>
        <v/>
      </c>
      <c r="H1067" s="1" t="str">
        <f ca="1">IF(LEN(Count_table[[#This Row],[First]])=0,OFFSET(Count_table[[#This Row],[Range]],-1,0),"E"&amp;ROW(Count_table[[#This Row],[First]])&amp;":E"&amp;COUNTIFS(Count_table[[#All],[STC Number]],Count_table[[#This Row],[STC Number]],Count_table[[#All],[Fixed Make]],Count_table[[#This Row],[First]])+ROW(Count_table[[#This Row],[First]])-1)</f>
        <v>E1065:E1069</v>
      </c>
      <c r="I1067" s="1" t="str">
        <f ca="1">IF(LEN(Count_table[[#This Row],[First]])&lt;&gt;0,Count_table[[#This Row],[First]]&amp;": "&amp;_xlfn.TEXTJOIN(", ",TRUE,INDIRECT(Count_table[[#This Row],[Range]])),"")</f>
        <v/>
      </c>
      <c r="J10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8" spans="1:10" x14ac:dyDescent="0.25">
      <c r="A1068" s="1" t="s">
        <v>130</v>
      </c>
      <c r="B1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1068" s="1" t="s">
        <v>863</v>
      </c>
      <c r="D1068" s="1" t="str">
        <f>LEFT(Count_table[[#This Row],[Column1]],SEARCH("\",Count_table[[#This Row],[Column1]])-1)</f>
        <v>Interceptor Aircraft Inc</v>
      </c>
      <c r="E1068" s="1" t="str">
        <f>RIGHT(Count_table[[#This Row],[Column1]],LEN(Count_table[[#This Row],[Column1]])-SEARCH("\",Count_table[[#This Row],[Column1]]))</f>
        <v>200C</v>
      </c>
      <c r="F1068" s="1" t="str">
        <f>INDEX(Sheet1!A:D,MATCH(Count_table[[#This Row],[Make]],Sheet1!D:D,0),1)</f>
        <v>Interceptor</v>
      </c>
      <c r="G1068" s="1" t="str">
        <f ca="1">IF(OR(Count_table[[#This Row],[STC Number]]&lt;&gt;OFFSET(Count_table[[#This Row],[STC Number]],-1,0),Count_table[[#This Row],[Fixed Make]]&lt;&gt;OFFSET(Count_table[[#This Row],[Fixed Make]],-1,0)),Count_table[[#This Row],[Fixed Make]],"")</f>
        <v/>
      </c>
      <c r="H1068" s="1" t="str">
        <f ca="1">IF(LEN(Count_table[[#This Row],[First]])=0,OFFSET(Count_table[[#This Row],[Range]],-1,0),"E"&amp;ROW(Count_table[[#This Row],[First]])&amp;":E"&amp;COUNTIFS(Count_table[[#All],[STC Number]],Count_table[[#This Row],[STC Number]],Count_table[[#All],[Fixed Make]],Count_table[[#This Row],[First]])+ROW(Count_table[[#This Row],[First]])-1)</f>
        <v>E1065:E1069</v>
      </c>
      <c r="I1068" s="1" t="str">
        <f ca="1">IF(LEN(Count_table[[#This Row],[First]])&lt;&gt;0,Count_table[[#This Row],[First]]&amp;": "&amp;_xlfn.TEXTJOIN(", ",TRUE,INDIRECT(Count_table[[#This Row],[Range]])),"")</f>
        <v/>
      </c>
      <c r="J10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69" spans="1:10" x14ac:dyDescent="0.25">
      <c r="A1069" s="1" t="s">
        <v>130</v>
      </c>
      <c r="B1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1069" s="1" t="s">
        <v>864</v>
      </c>
      <c r="D1069" s="1" t="str">
        <f>LEFT(Count_table[[#This Row],[Column1]],SEARCH("\",Count_table[[#This Row],[Column1]])-1)</f>
        <v>Interceptor Aircraft Inc</v>
      </c>
      <c r="E1069" s="1" t="str">
        <f>RIGHT(Count_table[[#This Row],[Column1]],LEN(Count_table[[#This Row],[Column1]])-SEARCH("\",Count_table[[#This Row],[Column1]]))</f>
        <v>200D</v>
      </c>
      <c r="F1069" s="1" t="str">
        <f>INDEX(Sheet1!A:D,MATCH(Count_table[[#This Row],[Make]],Sheet1!D:D,0),1)</f>
        <v>Interceptor</v>
      </c>
      <c r="G1069" s="1" t="str">
        <f ca="1">IF(OR(Count_table[[#This Row],[STC Number]]&lt;&gt;OFFSET(Count_table[[#This Row],[STC Number]],-1,0),Count_table[[#This Row],[Fixed Make]]&lt;&gt;OFFSET(Count_table[[#This Row],[Fixed Make]],-1,0)),Count_table[[#This Row],[Fixed Make]],"")</f>
        <v/>
      </c>
      <c r="H1069" s="1" t="str">
        <f ca="1">IF(LEN(Count_table[[#This Row],[First]])=0,OFFSET(Count_table[[#This Row],[Range]],-1,0),"E"&amp;ROW(Count_table[[#This Row],[First]])&amp;":E"&amp;COUNTIFS(Count_table[[#All],[STC Number]],Count_table[[#This Row],[STC Number]],Count_table[[#All],[Fixed Make]],Count_table[[#This Row],[First]])+ROW(Count_table[[#This Row],[First]])-1)</f>
        <v>E1065:E1069</v>
      </c>
      <c r="I1069" s="1" t="str">
        <f ca="1">IF(LEN(Count_table[[#This Row],[First]])&lt;&gt;0,Count_table[[#This Row],[First]]&amp;": "&amp;_xlfn.TEXTJOIN(", ",TRUE,INDIRECT(Count_table[[#This Row],[Range]])),"")</f>
        <v/>
      </c>
      <c r="J10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0" spans="1:10" x14ac:dyDescent="0.25">
      <c r="A1070" s="1" t="s">
        <v>130</v>
      </c>
      <c r="B1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LLC\SA226-AT</v>
      </c>
      <c r="C1070" s="1" t="s">
        <v>1070</v>
      </c>
      <c r="D1070" s="1" t="str">
        <f>LEFT(Count_table[[#This Row],[Column1]],SEARCH("\",Count_table[[#This Row],[Column1]])-1)</f>
        <v>M7 Aerospace LLC</v>
      </c>
      <c r="E1070" s="1" t="str">
        <f>RIGHT(Count_table[[#This Row],[Column1]],LEN(Count_table[[#This Row],[Column1]])-SEARCH("\",Count_table[[#This Row],[Column1]]))</f>
        <v>SA226-AT</v>
      </c>
      <c r="F1070" s="1" t="str">
        <f>INDEX(Sheet1!A:D,MATCH(Count_table[[#This Row],[Make]],Sheet1!D:D,0),1)</f>
        <v>M7 Aerospace LLC</v>
      </c>
      <c r="G1070" s="1" t="str">
        <f ca="1">IF(OR(Count_table[[#This Row],[STC Number]]&lt;&gt;OFFSET(Count_table[[#This Row],[STC Number]],-1,0),Count_table[[#This Row],[Fixed Make]]&lt;&gt;OFFSET(Count_table[[#This Row],[Fixed Make]],-1,0)),Count_table[[#This Row],[Fixed Make]],"")</f>
        <v>M7 Aerospace LLC</v>
      </c>
      <c r="H1070" s="1" t="str">
        <f ca="1">IF(LEN(Count_table[[#This Row],[First]])=0,OFFSET(Count_table[[#This Row],[Range]],-1,0),"E"&amp;ROW(Count_table[[#This Row],[First]])&amp;":E"&amp;COUNTIFS(Count_table[[#All],[STC Number]],Count_table[[#This Row],[STC Number]],Count_table[[#All],[Fixed Make]],Count_table[[#This Row],[First]])+ROW(Count_table[[#This Row],[First]])-1)</f>
        <v>E1070:E1073</v>
      </c>
      <c r="I1070" s="1" t="str">
        <f ca="1">IF(LEN(Count_table[[#This Row],[First]])&lt;&gt;0,Count_table[[#This Row],[First]]&amp;": "&amp;_xlfn.TEXTJOIN(", ",TRUE,INDIRECT(Count_table[[#This Row],[Range]])),"")</f>
        <v>M7 Aerospace LLC: SA226-AT, SA226-T, SA226-T(B), SA26-AT</v>
      </c>
      <c r="J10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1" spans="1:10" x14ac:dyDescent="0.25">
      <c r="A1071" s="1" t="s">
        <v>130</v>
      </c>
      <c r="B1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LLC\SA226-T</v>
      </c>
      <c r="C1071" s="1" t="s">
        <v>1071</v>
      </c>
      <c r="D1071" s="1" t="str">
        <f>LEFT(Count_table[[#This Row],[Column1]],SEARCH("\",Count_table[[#This Row],[Column1]])-1)</f>
        <v>M7 Aerospace LLC</v>
      </c>
      <c r="E1071" s="1" t="str">
        <f>RIGHT(Count_table[[#This Row],[Column1]],LEN(Count_table[[#This Row],[Column1]])-SEARCH("\",Count_table[[#This Row],[Column1]]))</f>
        <v>SA226-T</v>
      </c>
      <c r="F1071" s="1" t="str">
        <f>INDEX(Sheet1!A:D,MATCH(Count_table[[#This Row],[Make]],Sheet1!D:D,0),1)</f>
        <v>M7 Aerospace LLC</v>
      </c>
      <c r="G1071" s="1" t="str">
        <f ca="1">IF(OR(Count_table[[#This Row],[STC Number]]&lt;&gt;OFFSET(Count_table[[#This Row],[STC Number]],-1,0),Count_table[[#This Row],[Fixed Make]]&lt;&gt;OFFSET(Count_table[[#This Row],[Fixed Make]],-1,0)),Count_table[[#This Row],[Fixed Make]],"")</f>
        <v/>
      </c>
      <c r="H1071" s="1" t="str">
        <f ca="1">IF(LEN(Count_table[[#This Row],[First]])=0,OFFSET(Count_table[[#This Row],[Range]],-1,0),"E"&amp;ROW(Count_table[[#This Row],[First]])&amp;":E"&amp;COUNTIFS(Count_table[[#All],[STC Number]],Count_table[[#This Row],[STC Number]],Count_table[[#All],[Fixed Make]],Count_table[[#This Row],[First]])+ROW(Count_table[[#This Row],[First]])-1)</f>
        <v>E1070:E1073</v>
      </c>
      <c r="I1071" s="1" t="str">
        <f ca="1">IF(LEN(Count_table[[#This Row],[First]])&lt;&gt;0,Count_table[[#This Row],[First]]&amp;": "&amp;_xlfn.TEXTJOIN(", ",TRUE,INDIRECT(Count_table[[#This Row],[Range]])),"")</f>
        <v/>
      </c>
      <c r="J10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2" spans="1:10" x14ac:dyDescent="0.25">
      <c r="A1072" s="1" t="s">
        <v>130</v>
      </c>
      <c r="B1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LLC\SA226-T(B)</v>
      </c>
      <c r="C1072" s="1" t="s">
        <v>1072</v>
      </c>
      <c r="D1072" s="1" t="str">
        <f>LEFT(Count_table[[#This Row],[Column1]],SEARCH("\",Count_table[[#This Row],[Column1]])-1)</f>
        <v>M7 Aerospace LLC</v>
      </c>
      <c r="E1072" s="1" t="str">
        <f>RIGHT(Count_table[[#This Row],[Column1]],LEN(Count_table[[#This Row],[Column1]])-SEARCH("\",Count_table[[#This Row],[Column1]]))</f>
        <v>SA226-T(B)</v>
      </c>
      <c r="F1072" s="1" t="str">
        <f>INDEX(Sheet1!A:D,MATCH(Count_table[[#This Row],[Make]],Sheet1!D:D,0),1)</f>
        <v>M7 Aerospace LLC</v>
      </c>
      <c r="G1072" s="1" t="str">
        <f ca="1">IF(OR(Count_table[[#This Row],[STC Number]]&lt;&gt;OFFSET(Count_table[[#This Row],[STC Number]],-1,0),Count_table[[#This Row],[Fixed Make]]&lt;&gt;OFFSET(Count_table[[#This Row],[Fixed Make]],-1,0)),Count_table[[#This Row],[Fixed Make]],"")</f>
        <v/>
      </c>
      <c r="H1072" s="1" t="str">
        <f ca="1">IF(LEN(Count_table[[#This Row],[First]])=0,OFFSET(Count_table[[#This Row],[Range]],-1,0),"E"&amp;ROW(Count_table[[#This Row],[First]])&amp;":E"&amp;COUNTIFS(Count_table[[#All],[STC Number]],Count_table[[#This Row],[STC Number]],Count_table[[#All],[Fixed Make]],Count_table[[#This Row],[First]])+ROW(Count_table[[#This Row],[First]])-1)</f>
        <v>E1070:E1073</v>
      </c>
      <c r="I1072" s="1" t="str">
        <f ca="1">IF(LEN(Count_table[[#This Row],[First]])&lt;&gt;0,Count_table[[#This Row],[First]]&amp;": "&amp;_xlfn.TEXTJOIN(", ",TRUE,INDIRECT(Count_table[[#This Row],[Range]])),"")</f>
        <v/>
      </c>
      <c r="J10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3" spans="1:10" x14ac:dyDescent="0.25">
      <c r="A1073" s="1" t="s">
        <v>130</v>
      </c>
      <c r="B1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M7 Aerospace LLC\SA26-AT</v>
      </c>
      <c r="C1073" s="1" t="s">
        <v>1073</v>
      </c>
      <c r="D1073" s="1" t="str">
        <f>LEFT(Count_table[[#This Row],[Column1]],SEARCH("\",Count_table[[#This Row],[Column1]])-1)</f>
        <v>M7 Aerospace LLC</v>
      </c>
      <c r="E1073" s="1" t="str">
        <f>RIGHT(Count_table[[#This Row],[Column1]],LEN(Count_table[[#This Row],[Column1]])-SEARCH("\",Count_table[[#This Row],[Column1]]))</f>
        <v>SA26-AT</v>
      </c>
      <c r="F1073" s="1" t="str">
        <f>INDEX(Sheet1!A:D,MATCH(Count_table[[#This Row],[Make]],Sheet1!D:D,0),1)</f>
        <v>M7 Aerospace LLC</v>
      </c>
      <c r="G1073" s="1" t="str">
        <f ca="1">IF(OR(Count_table[[#This Row],[STC Number]]&lt;&gt;OFFSET(Count_table[[#This Row],[STC Number]],-1,0),Count_table[[#This Row],[Fixed Make]]&lt;&gt;OFFSET(Count_table[[#This Row],[Fixed Make]],-1,0)),Count_table[[#This Row],[Fixed Make]],"")</f>
        <v/>
      </c>
      <c r="H1073" s="1" t="str">
        <f ca="1">IF(LEN(Count_table[[#This Row],[First]])=0,OFFSET(Count_table[[#This Row],[Range]],-1,0),"E"&amp;ROW(Count_table[[#This Row],[First]])&amp;":E"&amp;COUNTIFS(Count_table[[#All],[STC Number]],Count_table[[#This Row],[STC Number]],Count_table[[#All],[Fixed Make]],Count_table[[#This Row],[First]])+ROW(Count_table[[#This Row],[First]])-1)</f>
        <v>E1070:E1073</v>
      </c>
      <c r="I1073" s="1" t="str">
        <f ca="1">IF(LEN(Count_table[[#This Row],[First]])&lt;&gt;0,Count_table[[#This Row],[First]]&amp;": "&amp;_xlfn.TEXTJOIN(", ",TRUE,INDIRECT(Count_table[[#This Row],[Range]])),"")</f>
        <v/>
      </c>
      <c r="J10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4" spans="1:10" x14ac:dyDescent="0.25">
      <c r="A1074" s="1" t="s">
        <v>130</v>
      </c>
      <c r="B1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Inc.\M-4-180C</v>
      </c>
      <c r="C1074" s="1" t="s">
        <v>1074</v>
      </c>
      <c r="D1074" s="1" t="str">
        <f>LEFT(Count_table[[#This Row],[Column1]],SEARCH("\",Count_table[[#This Row],[Column1]])-1)</f>
        <v>Maule Aerospace Technology, Inc.</v>
      </c>
      <c r="E1074" s="1" t="str">
        <f>RIGHT(Count_table[[#This Row],[Column1]],LEN(Count_table[[#This Row],[Column1]])-SEARCH("\",Count_table[[#This Row],[Column1]]))</f>
        <v>M-4-180C</v>
      </c>
      <c r="F1074" s="1" t="str">
        <f>INDEX(Sheet1!A:D,MATCH(Count_table[[#This Row],[Make]],Sheet1!D:D,0),1)</f>
        <v>Maule</v>
      </c>
      <c r="G1074" s="1" t="str">
        <f ca="1">IF(OR(Count_table[[#This Row],[STC Number]]&lt;&gt;OFFSET(Count_table[[#This Row],[STC Number]],-1,0),Count_table[[#This Row],[Fixed Make]]&lt;&gt;OFFSET(Count_table[[#This Row],[Fixed Make]],-1,0)),Count_table[[#This Row],[Fixed Make]],"")</f>
        <v>Maule</v>
      </c>
      <c r="H1074" s="1" t="str">
        <f ca="1">IF(LEN(Count_table[[#This Row],[First]])=0,OFFSET(Count_table[[#This Row],[Range]],-1,0),"E"&amp;ROW(Count_table[[#This Row],[First]])&amp;":E"&amp;COUNTIFS(Count_table[[#All],[STC Number]],Count_table[[#This Row],[STC Number]],Count_table[[#All],[Fixed Make]],Count_table[[#This Row],[First]])+ROW(Count_table[[#This Row],[First]])-1)</f>
        <v>E1074:E1115</v>
      </c>
      <c r="I1074" s="1" t="str">
        <f ca="1">IF(LEN(Count_table[[#This Row],[First]])&lt;&gt;0,Count_table[[#This Row],[First]]&amp;": "&amp;_xlfn.TEXTJOIN(", ",TRUE,INDIRECT(Count_table[[#This Row],[Range]])),"")</f>
        <v>Maule: M-4-180C, M-4-180S, M-4-180T, M-4-180V, M-4-210, M-4-210C, M-4-210S, M-4-210T, M-4, M-4C, M-4S, M-4T, M-5-180C, M-5-200, M-5-210C, M-5-210TC, M-5-220C, M-5-235C, M-6-180, M-6-235, M-7-235, M-7-235A, M-7-235B, M-7-235C, M-7-260, M-7-260C, M-7-420A, M-7-420AC, M-8-235, M-9-235, MT-7-235, MT-7-260, MT-7-420, MX-7-160, MX-7-160C, MX-7-180, MX-7-180A, MX-7-180AC, MX-7-180B, MX-7-180C, MXT-7-180, MXT-7-180A</v>
      </c>
      <c r="J10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5" spans="1:10" x14ac:dyDescent="0.25">
      <c r="A1075" s="1" t="s">
        <v>130</v>
      </c>
      <c r="B1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Inc.\M-4-180S</v>
      </c>
      <c r="C1075" s="1" t="s">
        <v>1075</v>
      </c>
      <c r="D1075" s="1" t="str">
        <f>LEFT(Count_table[[#This Row],[Column1]],SEARCH("\",Count_table[[#This Row],[Column1]])-1)</f>
        <v>Maule Aerospace Technology, Inc.</v>
      </c>
      <c r="E1075" s="1" t="str">
        <f>RIGHT(Count_table[[#This Row],[Column1]],LEN(Count_table[[#This Row],[Column1]])-SEARCH("\",Count_table[[#This Row],[Column1]]))</f>
        <v>M-4-180S</v>
      </c>
      <c r="F1075" s="1" t="str">
        <f>INDEX(Sheet1!A:D,MATCH(Count_table[[#This Row],[Make]],Sheet1!D:D,0),1)</f>
        <v>Maule</v>
      </c>
      <c r="G1075" s="1" t="str">
        <f ca="1">IF(OR(Count_table[[#This Row],[STC Number]]&lt;&gt;OFFSET(Count_table[[#This Row],[STC Number]],-1,0),Count_table[[#This Row],[Fixed Make]]&lt;&gt;OFFSET(Count_table[[#This Row],[Fixed Make]],-1,0)),Count_table[[#This Row],[Fixed Make]],"")</f>
        <v/>
      </c>
      <c r="H1075" s="1" t="str">
        <f ca="1">IF(LEN(Count_table[[#This Row],[First]])=0,OFFSET(Count_table[[#This Row],[Range]],-1,0),"E"&amp;ROW(Count_table[[#This Row],[First]])&amp;":E"&amp;COUNTIFS(Count_table[[#All],[STC Number]],Count_table[[#This Row],[STC Number]],Count_table[[#All],[Fixed Make]],Count_table[[#This Row],[First]])+ROW(Count_table[[#This Row],[First]])-1)</f>
        <v>E1074:E1115</v>
      </c>
      <c r="I1075" s="1" t="str">
        <f ca="1">IF(LEN(Count_table[[#This Row],[First]])&lt;&gt;0,Count_table[[#This Row],[First]]&amp;": "&amp;_xlfn.TEXTJOIN(", ",TRUE,INDIRECT(Count_table[[#This Row],[Range]])),"")</f>
        <v/>
      </c>
      <c r="J10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6" spans="1:10" x14ac:dyDescent="0.25">
      <c r="A1076" s="1" t="s">
        <v>130</v>
      </c>
      <c r="B1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Inc.\M-4-180T</v>
      </c>
      <c r="C1076" s="1" t="s">
        <v>1076</v>
      </c>
      <c r="D1076" s="1" t="str">
        <f>LEFT(Count_table[[#This Row],[Column1]],SEARCH("\",Count_table[[#This Row],[Column1]])-1)</f>
        <v>Maule Aerospace Technology, Inc.</v>
      </c>
      <c r="E1076" s="1" t="str">
        <f>RIGHT(Count_table[[#This Row],[Column1]],LEN(Count_table[[#This Row],[Column1]])-SEARCH("\",Count_table[[#This Row],[Column1]]))</f>
        <v>M-4-180T</v>
      </c>
      <c r="F1076" s="1" t="str">
        <f>INDEX(Sheet1!A:D,MATCH(Count_table[[#This Row],[Make]],Sheet1!D:D,0),1)</f>
        <v>Maule</v>
      </c>
      <c r="G1076" s="1" t="str">
        <f ca="1">IF(OR(Count_table[[#This Row],[STC Number]]&lt;&gt;OFFSET(Count_table[[#This Row],[STC Number]],-1,0),Count_table[[#This Row],[Fixed Make]]&lt;&gt;OFFSET(Count_table[[#This Row],[Fixed Make]],-1,0)),Count_table[[#This Row],[Fixed Make]],"")</f>
        <v/>
      </c>
      <c r="H1076" s="1" t="str">
        <f ca="1">IF(LEN(Count_table[[#This Row],[First]])=0,OFFSET(Count_table[[#This Row],[Range]],-1,0),"E"&amp;ROW(Count_table[[#This Row],[First]])&amp;":E"&amp;COUNTIFS(Count_table[[#All],[STC Number]],Count_table[[#This Row],[STC Number]],Count_table[[#All],[Fixed Make]],Count_table[[#This Row],[First]])+ROW(Count_table[[#This Row],[First]])-1)</f>
        <v>E1074:E1115</v>
      </c>
      <c r="I1076" s="1" t="str">
        <f ca="1">IF(LEN(Count_table[[#This Row],[First]])&lt;&gt;0,Count_table[[#This Row],[First]]&amp;": "&amp;_xlfn.TEXTJOIN(", ",TRUE,INDIRECT(Count_table[[#This Row],[Range]])),"")</f>
        <v/>
      </c>
      <c r="J10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7" spans="1:10" x14ac:dyDescent="0.25">
      <c r="A1077" s="1" t="s">
        <v>130</v>
      </c>
      <c r="B1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Inc.\M-4-180V</v>
      </c>
      <c r="C1077" s="1" t="s">
        <v>1077</v>
      </c>
      <c r="D1077" s="1" t="str">
        <f>LEFT(Count_table[[#This Row],[Column1]],SEARCH("\",Count_table[[#This Row],[Column1]])-1)</f>
        <v>Maule Aerospace Technology, Inc.</v>
      </c>
      <c r="E1077" s="1" t="str">
        <f>RIGHT(Count_table[[#This Row],[Column1]],LEN(Count_table[[#This Row],[Column1]])-SEARCH("\",Count_table[[#This Row],[Column1]]))</f>
        <v>M-4-180V</v>
      </c>
      <c r="F1077" s="1" t="str">
        <f>INDEX(Sheet1!A:D,MATCH(Count_table[[#This Row],[Make]],Sheet1!D:D,0),1)</f>
        <v>Maule</v>
      </c>
      <c r="G1077" s="1" t="str">
        <f ca="1">IF(OR(Count_table[[#This Row],[STC Number]]&lt;&gt;OFFSET(Count_table[[#This Row],[STC Number]],-1,0),Count_table[[#This Row],[Fixed Make]]&lt;&gt;OFFSET(Count_table[[#This Row],[Fixed Make]],-1,0)),Count_table[[#This Row],[Fixed Make]],"")</f>
        <v/>
      </c>
      <c r="H1077" s="1" t="str">
        <f ca="1">IF(LEN(Count_table[[#This Row],[First]])=0,OFFSET(Count_table[[#This Row],[Range]],-1,0),"E"&amp;ROW(Count_table[[#This Row],[First]])&amp;":E"&amp;COUNTIFS(Count_table[[#All],[STC Number]],Count_table[[#This Row],[STC Number]],Count_table[[#All],[Fixed Make]],Count_table[[#This Row],[First]])+ROW(Count_table[[#This Row],[First]])-1)</f>
        <v>E1074:E1115</v>
      </c>
      <c r="I1077" s="1" t="str">
        <f ca="1">IF(LEN(Count_table[[#This Row],[First]])&lt;&gt;0,Count_table[[#This Row],[First]]&amp;": "&amp;_xlfn.TEXTJOIN(", ",TRUE,INDIRECT(Count_table[[#This Row],[Range]])),"")</f>
        <v/>
      </c>
      <c r="J10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8" spans="1:10" x14ac:dyDescent="0.25">
      <c r="A1078" s="1" t="s">
        <v>130</v>
      </c>
      <c r="B1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v>
      </c>
      <c r="C1078" s="1" t="s">
        <v>1078</v>
      </c>
      <c r="D1078" s="1" t="str">
        <f>LEFT(Count_table[[#This Row],[Column1]],SEARCH("\",Count_table[[#This Row],[Column1]])-1)</f>
        <v>Maule Aerospace Technology, Inc.</v>
      </c>
      <c r="E1078" s="1" t="str">
        <f>RIGHT(Count_table[[#This Row],[Column1]],LEN(Count_table[[#This Row],[Column1]])-SEARCH("\",Count_table[[#This Row],[Column1]]))</f>
        <v>M-4-210</v>
      </c>
      <c r="F1078" s="1" t="str">
        <f>INDEX(Sheet1!A:D,MATCH(Count_table[[#This Row],[Make]],Sheet1!D:D,0),1)</f>
        <v>Maule</v>
      </c>
      <c r="G1078" s="1" t="str">
        <f ca="1">IF(OR(Count_table[[#This Row],[STC Number]]&lt;&gt;OFFSET(Count_table[[#This Row],[STC Number]],-1,0),Count_table[[#This Row],[Fixed Make]]&lt;&gt;OFFSET(Count_table[[#This Row],[Fixed Make]],-1,0)),Count_table[[#This Row],[Fixed Make]],"")</f>
        <v/>
      </c>
      <c r="H1078" s="1" t="str">
        <f ca="1">IF(LEN(Count_table[[#This Row],[First]])=0,OFFSET(Count_table[[#This Row],[Range]],-1,0),"E"&amp;ROW(Count_table[[#This Row],[First]])&amp;":E"&amp;COUNTIFS(Count_table[[#All],[STC Number]],Count_table[[#This Row],[STC Number]],Count_table[[#All],[Fixed Make]],Count_table[[#This Row],[First]])+ROW(Count_table[[#This Row],[First]])-1)</f>
        <v>E1074:E1115</v>
      </c>
      <c r="I1078" s="1" t="str">
        <f ca="1">IF(LEN(Count_table[[#This Row],[First]])&lt;&gt;0,Count_table[[#This Row],[First]]&amp;": "&amp;_xlfn.TEXTJOIN(", ",TRUE,INDIRECT(Count_table[[#This Row],[Range]])),"")</f>
        <v/>
      </c>
      <c r="J10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79" spans="1:10" x14ac:dyDescent="0.25">
      <c r="A1079" s="1" t="s">
        <v>130</v>
      </c>
      <c r="B1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Inc.\M-4-210C</v>
      </c>
      <c r="C1079" s="1" t="s">
        <v>1079</v>
      </c>
      <c r="D1079" s="1" t="str">
        <f>LEFT(Count_table[[#This Row],[Column1]],SEARCH("\",Count_table[[#This Row],[Column1]])-1)</f>
        <v>Maule Aerospace Technology, Inc.</v>
      </c>
      <c r="E1079" s="1" t="str">
        <f>RIGHT(Count_table[[#This Row],[Column1]],LEN(Count_table[[#This Row],[Column1]])-SEARCH("\",Count_table[[#This Row],[Column1]]))</f>
        <v>M-4-210C</v>
      </c>
      <c r="F1079" s="1" t="str">
        <f>INDEX(Sheet1!A:D,MATCH(Count_table[[#This Row],[Make]],Sheet1!D:D,0),1)</f>
        <v>Maule</v>
      </c>
      <c r="G1079" s="1" t="str">
        <f ca="1">IF(OR(Count_table[[#This Row],[STC Number]]&lt;&gt;OFFSET(Count_table[[#This Row],[STC Number]],-1,0),Count_table[[#This Row],[Fixed Make]]&lt;&gt;OFFSET(Count_table[[#This Row],[Fixed Make]],-1,0)),Count_table[[#This Row],[Fixed Make]],"")</f>
        <v/>
      </c>
      <c r="H1079" s="1" t="str">
        <f ca="1">IF(LEN(Count_table[[#This Row],[First]])=0,OFFSET(Count_table[[#This Row],[Range]],-1,0),"E"&amp;ROW(Count_table[[#This Row],[First]])&amp;":E"&amp;COUNTIFS(Count_table[[#All],[STC Number]],Count_table[[#This Row],[STC Number]],Count_table[[#All],[Fixed Make]],Count_table[[#This Row],[First]])+ROW(Count_table[[#This Row],[First]])-1)</f>
        <v>E1074:E1115</v>
      </c>
      <c r="I1079" s="1" t="str">
        <f ca="1">IF(LEN(Count_table[[#This Row],[First]])&lt;&gt;0,Count_table[[#This Row],[First]]&amp;": "&amp;_xlfn.TEXTJOIN(", ",TRUE,INDIRECT(Count_table[[#This Row],[Range]])),"")</f>
        <v/>
      </c>
      <c r="J10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0" spans="1:10" x14ac:dyDescent="0.25">
      <c r="A1080" s="1" t="s">
        <v>130</v>
      </c>
      <c r="B1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Inc.\M-4-210S</v>
      </c>
      <c r="C1080" s="1" t="s">
        <v>1080</v>
      </c>
      <c r="D1080" s="1" t="str">
        <f>LEFT(Count_table[[#This Row],[Column1]],SEARCH("\",Count_table[[#This Row],[Column1]])-1)</f>
        <v>Maule Aerospace Technology, Inc.</v>
      </c>
      <c r="E1080" s="1" t="str">
        <f>RIGHT(Count_table[[#This Row],[Column1]],LEN(Count_table[[#This Row],[Column1]])-SEARCH("\",Count_table[[#This Row],[Column1]]))</f>
        <v>M-4-210S</v>
      </c>
      <c r="F1080" s="1" t="str">
        <f>INDEX(Sheet1!A:D,MATCH(Count_table[[#This Row],[Make]],Sheet1!D:D,0),1)</f>
        <v>Maule</v>
      </c>
      <c r="G1080" s="1" t="str">
        <f ca="1">IF(OR(Count_table[[#This Row],[STC Number]]&lt;&gt;OFFSET(Count_table[[#This Row],[STC Number]],-1,0),Count_table[[#This Row],[Fixed Make]]&lt;&gt;OFFSET(Count_table[[#This Row],[Fixed Make]],-1,0)),Count_table[[#This Row],[Fixed Make]],"")</f>
        <v/>
      </c>
      <c r="H1080" s="1" t="str">
        <f ca="1">IF(LEN(Count_table[[#This Row],[First]])=0,OFFSET(Count_table[[#This Row],[Range]],-1,0),"E"&amp;ROW(Count_table[[#This Row],[First]])&amp;":E"&amp;COUNTIFS(Count_table[[#All],[STC Number]],Count_table[[#This Row],[STC Number]],Count_table[[#All],[Fixed Make]],Count_table[[#This Row],[First]])+ROW(Count_table[[#This Row],[First]])-1)</f>
        <v>E1074:E1115</v>
      </c>
      <c r="I1080" s="1" t="str">
        <f ca="1">IF(LEN(Count_table[[#This Row],[First]])&lt;&gt;0,Count_table[[#This Row],[First]]&amp;": "&amp;_xlfn.TEXTJOIN(", ",TRUE,INDIRECT(Count_table[[#This Row],[Range]])),"")</f>
        <v/>
      </c>
      <c r="J10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1" spans="1:10" x14ac:dyDescent="0.25">
      <c r="A1081" s="1" t="s">
        <v>130</v>
      </c>
      <c r="B1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Inc.\M-4-210T</v>
      </c>
      <c r="C1081" s="1" t="s">
        <v>1081</v>
      </c>
      <c r="D1081" s="1" t="str">
        <f>LEFT(Count_table[[#This Row],[Column1]],SEARCH("\",Count_table[[#This Row],[Column1]])-1)</f>
        <v>Maule Aerospace Technology, Inc.</v>
      </c>
      <c r="E1081" s="1" t="str">
        <f>RIGHT(Count_table[[#This Row],[Column1]],LEN(Count_table[[#This Row],[Column1]])-SEARCH("\",Count_table[[#This Row],[Column1]]))</f>
        <v>M-4-210T</v>
      </c>
      <c r="F1081" s="1" t="str">
        <f>INDEX(Sheet1!A:D,MATCH(Count_table[[#This Row],[Make]],Sheet1!D:D,0),1)</f>
        <v>Maule</v>
      </c>
      <c r="G1081" s="1" t="str">
        <f ca="1">IF(OR(Count_table[[#This Row],[STC Number]]&lt;&gt;OFFSET(Count_table[[#This Row],[STC Number]],-1,0),Count_table[[#This Row],[Fixed Make]]&lt;&gt;OFFSET(Count_table[[#This Row],[Fixed Make]],-1,0)),Count_table[[#This Row],[Fixed Make]],"")</f>
        <v/>
      </c>
      <c r="H1081" s="1" t="str">
        <f ca="1">IF(LEN(Count_table[[#This Row],[First]])=0,OFFSET(Count_table[[#This Row],[Range]],-1,0),"E"&amp;ROW(Count_table[[#This Row],[First]])&amp;":E"&amp;COUNTIFS(Count_table[[#All],[STC Number]],Count_table[[#This Row],[STC Number]],Count_table[[#All],[Fixed Make]],Count_table[[#This Row],[First]])+ROW(Count_table[[#This Row],[First]])-1)</f>
        <v>E1074:E1115</v>
      </c>
      <c r="I1081" s="1" t="str">
        <f ca="1">IF(LEN(Count_table[[#This Row],[First]])&lt;&gt;0,Count_table[[#This Row],[First]]&amp;": "&amp;_xlfn.TEXTJOIN(", ",TRUE,INDIRECT(Count_table[[#This Row],[Range]])),"")</f>
        <v/>
      </c>
      <c r="J10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2" spans="1:10" x14ac:dyDescent="0.25">
      <c r="A1082" s="1" t="s">
        <v>130</v>
      </c>
      <c r="B1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v>
      </c>
      <c r="C1082" s="1" t="s">
        <v>1082</v>
      </c>
      <c r="D1082" s="1" t="str">
        <f>LEFT(Count_table[[#This Row],[Column1]],SEARCH("\",Count_table[[#This Row],[Column1]])-1)</f>
        <v>Maule Aerospace Technology, Inc.</v>
      </c>
      <c r="E1082" s="1" t="str">
        <f>RIGHT(Count_table[[#This Row],[Column1]],LEN(Count_table[[#This Row],[Column1]])-SEARCH("\",Count_table[[#This Row],[Column1]]))</f>
        <v>M-4</v>
      </c>
      <c r="F1082" s="1" t="str">
        <f>INDEX(Sheet1!A:D,MATCH(Count_table[[#This Row],[Make]],Sheet1!D:D,0),1)</f>
        <v>Maule</v>
      </c>
      <c r="G1082" s="1" t="str">
        <f ca="1">IF(OR(Count_table[[#This Row],[STC Number]]&lt;&gt;OFFSET(Count_table[[#This Row],[STC Number]],-1,0),Count_table[[#This Row],[Fixed Make]]&lt;&gt;OFFSET(Count_table[[#This Row],[Fixed Make]],-1,0)),Count_table[[#This Row],[Fixed Make]],"")</f>
        <v/>
      </c>
      <c r="H1082" s="1" t="str">
        <f ca="1">IF(LEN(Count_table[[#This Row],[First]])=0,OFFSET(Count_table[[#This Row],[Range]],-1,0),"E"&amp;ROW(Count_table[[#This Row],[First]])&amp;":E"&amp;COUNTIFS(Count_table[[#All],[STC Number]],Count_table[[#This Row],[STC Number]],Count_table[[#All],[Fixed Make]],Count_table[[#This Row],[First]])+ROW(Count_table[[#This Row],[First]])-1)</f>
        <v>E1074:E1115</v>
      </c>
      <c r="I1082" s="1" t="str">
        <f ca="1">IF(LEN(Count_table[[#This Row],[First]])&lt;&gt;0,Count_table[[#This Row],[First]]&amp;": "&amp;_xlfn.TEXTJOIN(", ",TRUE,INDIRECT(Count_table[[#This Row],[Range]])),"")</f>
        <v/>
      </c>
      <c r="J10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3" spans="1:10" x14ac:dyDescent="0.25">
      <c r="A1083" s="1" t="s">
        <v>130</v>
      </c>
      <c r="B1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Inc.\M-4C</v>
      </c>
      <c r="C1083" s="1" t="s">
        <v>1083</v>
      </c>
      <c r="D1083" s="1" t="str">
        <f>LEFT(Count_table[[#This Row],[Column1]],SEARCH("\",Count_table[[#This Row],[Column1]])-1)</f>
        <v>Maule Aerospace Technology, Inc.</v>
      </c>
      <c r="E1083" s="1" t="str">
        <f>RIGHT(Count_table[[#This Row],[Column1]],LEN(Count_table[[#This Row],[Column1]])-SEARCH("\",Count_table[[#This Row],[Column1]]))</f>
        <v>M-4C</v>
      </c>
      <c r="F1083" s="1" t="str">
        <f>INDEX(Sheet1!A:D,MATCH(Count_table[[#This Row],[Make]],Sheet1!D:D,0),1)</f>
        <v>Maule</v>
      </c>
      <c r="G1083" s="1" t="str">
        <f ca="1">IF(OR(Count_table[[#This Row],[STC Number]]&lt;&gt;OFFSET(Count_table[[#This Row],[STC Number]],-1,0),Count_table[[#This Row],[Fixed Make]]&lt;&gt;OFFSET(Count_table[[#This Row],[Fixed Make]],-1,0)),Count_table[[#This Row],[Fixed Make]],"")</f>
        <v/>
      </c>
      <c r="H1083" s="1" t="str">
        <f ca="1">IF(LEN(Count_table[[#This Row],[First]])=0,OFFSET(Count_table[[#This Row],[Range]],-1,0),"E"&amp;ROW(Count_table[[#This Row],[First]])&amp;":E"&amp;COUNTIFS(Count_table[[#All],[STC Number]],Count_table[[#This Row],[STC Number]],Count_table[[#All],[Fixed Make]],Count_table[[#This Row],[First]])+ROW(Count_table[[#This Row],[First]])-1)</f>
        <v>E1074:E1115</v>
      </c>
      <c r="I1083" s="1" t="str">
        <f ca="1">IF(LEN(Count_table[[#This Row],[First]])&lt;&gt;0,Count_table[[#This Row],[First]]&amp;": "&amp;_xlfn.TEXTJOIN(", ",TRUE,INDIRECT(Count_table[[#This Row],[Range]])),"")</f>
        <v/>
      </c>
      <c r="J10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4" spans="1:10" x14ac:dyDescent="0.25">
      <c r="A1084" s="1" t="s">
        <v>130</v>
      </c>
      <c r="B1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Inc.\M-4S</v>
      </c>
      <c r="C1084" s="1" t="s">
        <v>1084</v>
      </c>
      <c r="D1084" s="1" t="str">
        <f>LEFT(Count_table[[#This Row],[Column1]],SEARCH("\",Count_table[[#This Row],[Column1]])-1)</f>
        <v>Maule Aerospace Technology, Inc.</v>
      </c>
      <c r="E1084" s="1" t="str">
        <f>RIGHT(Count_table[[#This Row],[Column1]],LEN(Count_table[[#This Row],[Column1]])-SEARCH("\",Count_table[[#This Row],[Column1]]))</f>
        <v>M-4S</v>
      </c>
      <c r="F1084" s="1" t="str">
        <f>INDEX(Sheet1!A:D,MATCH(Count_table[[#This Row],[Make]],Sheet1!D:D,0),1)</f>
        <v>Maule</v>
      </c>
      <c r="G1084" s="1" t="str">
        <f ca="1">IF(OR(Count_table[[#This Row],[STC Number]]&lt;&gt;OFFSET(Count_table[[#This Row],[STC Number]],-1,0),Count_table[[#This Row],[Fixed Make]]&lt;&gt;OFFSET(Count_table[[#This Row],[Fixed Make]],-1,0)),Count_table[[#This Row],[Fixed Make]],"")</f>
        <v/>
      </c>
      <c r="H1084" s="1" t="str">
        <f ca="1">IF(LEN(Count_table[[#This Row],[First]])=0,OFFSET(Count_table[[#This Row],[Range]],-1,0),"E"&amp;ROW(Count_table[[#This Row],[First]])&amp;":E"&amp;COUNTIFS(Count_table[[#All],[STC Number]],Count_table[[#This Row],[STC Number]],Count_table[[#All],[Fixed Make]],Count_table[[#This Row],[First]])+ROW(Count_table[[#This Row],[First]])-1)</f>
        <v>E1074:E1115</v>
      </c>
      <c r="I1084" s="1" t="str">
        <f ca="1">IF(LEN(Count_table[[#This Row],[First]])&lt;&gt;0,Count_table[[#This Row],[First]]&amp;": "&amp;_xlfn.TEXTJOIN(", ",TRUE,INDIRECT(Count_table[[#This Row],[Range]])),"")</f>
        <v/>
      </c>
      <c r="J10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5" spans="1:10" x14ac:dyDescent="0.25">
      <c r="A1085" s="1" t="s">
        <v>130</v>
      </c>
      <c r="B1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Inc.\M-4T</v>
      </c>
      <c r="C1085" s="1" t="s">
        <v>1085</v>
      </c>
      <c r="D1085" s="1" t="str">
        <f>LEFT(Count_table[[#This Row],[Column1]],SEARCH("\",Count_table[[#This Row],[Column1]])-1)</f>
        <v>Maule Aerospace Technology, Inc.</v>
      </c>
      <c r="E1085" s="1" t="str">
        <f>RIGHT(Count_table[[#This Row],[Column1]],LEN(Count_table[[#This Row],[Column1]])-SEARCH("\",Count_table[[#This Row],[Column1]]))</f>
        <v>M-4T</v>
      </c>
      <c r="F1085" s="1" t="str">
        <f>INDEX(Sheet1!A:D,MATCH(Count_table[[#This Row],[Make]],Sheet1!D:D,0),1)</f>
        <v>Maule</v>
      </c>
      <c r="G1085" s="1" t="str">
        <f ca="1">IF(OR(Count_table[[#This Row],[STC Number]]&lt;&gt;OFFSET(Count_table[[#This Row],[STC Number]],-1,0),Count_table[[#This Row],[Fixed Make]]&lt;&gt;OFFSET(Count_table[[#This Row],[Fixed Make]],-1,0)),Count_table[[#This Row],[Fixed Make]],"")</f>
        <v/>
      </c>
      <c r="H1085" s="1" t="str">
        <f ca="1">IF(LEN(Count_table[[#This Row],[First]])=0,OFFSET(Count_table[[#This Row],[Range]],-1,0),"E"&amp;ROW(Count_table[[#This Row],[First]])&amp;":E"&amp;COUNTIFS(Count_table[[#All],[STC Number]],Count_table[[#This Row],[STC Number]],Count_table[[#All],[Fixed Make]],Count_table[[#This Row],[First]])+ROW(Count_table[[#This Row],[First]])-1)</f>
        <v>E1074:E1115</v>
      </c>
      <c r="I1085" s="1" t="str">
        <f ca="1">IF(LEN(Count_table[[#This Row],[First]])&lt;&gt;0,Count_table[[#This Row],[First]]&amp;": "&amp;_xlfn.TEXTJOIN(", ",TRUE,INDIRECT(Count_table[[#This Row],[Range]])),"")</f>
        <v/>
      </c>
      <c r="J10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6" spans="1:10" x14ac:dyDescent="0.25">
      <c r="A1086" s="1" t="s">
        <v>130</v>
      </c>
      <c r="B1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Inc.\M-5-180C</v>
      </c>
      <c r="C1086" s="1" t="s">
        <v>1086</v>
      </c>
      <c r="D1086" s="1" t="str">
        <f>LEFT(Count_table[[#This Row],[Column1]],SEARCH("\",Count_table[[#This Row],[Column1]])-1)</f>
        <v>Maule Aerospace Technology, Inc.</v>
      </c>
      <c r="E1086" s="1" t="str">
        <f>RIGHT(Count_table[[#This Row],[Column1]],LEN(Count_table[[#This Row],[Column1]])-SEARCH("\",Count_table[[#This Row],[Column1]]))</f>
        <v>M-5-180C</v>
      </c>
      <c r="F1086" s="1" t="str">
        <f>INDEX(Sheet1!A:D,MATCH(Count_table[[#This Row],[Make]],Sheet1!D:D,0),1)</f>
        <v>Maule</v>
      </c>
      <c r="G1086" s="1" t="str">
        <f ca="1">IF(OR(Count_table[[#This Row],[STC Number]]&lt;&gt;OFFSET(Count_table[[#This Row],[STC Number]],-1,0),Count_table[[#This Row],[Fixed Make]]&lt;&gt;OFFSET(Count_table[[#This Row],[Fixed Make]],-1,0)),Count_table[[#This Row],[Fixed Make]],"")</f>
        <v/>
      </c>
      <c r="H1086" s="1" t="str">
        <f ca="1">IF(LEN(Count_table[[#This Row],[First]])=0,OFFSET(Count_table[[#This Row],[Range]],-1,0),"E"&amp;ROW(Count_table[[#This Row],[First]])&amp;":E"&amp;COUNTIFS(Count_table[[#All],[STC Number]],Count_table[[#This Row],[STC Number]],Count_table[[#All],[Fixed Make]],Count_table[[#This Row],[First]])+ROW(Count_table[[#This Row],[First]])-1)</f>
        <v>E1074:E1115</v>
      </c>
      <c r="I1086" s="1" t="str">
        <f ca="1">IF(LEN(Count_table[[#This Row],[First]])&lt;&gt;0,Count_table[[#This Row],[First]]&amp;": "&amp;_xlfn.TEXTJOIN(", ",TRUE,INDIRECT(Count_table[[#This Row],[Range]])),"")</f>
        <v/>
      </c>
      <c r="J10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7" spans="1:10" x14ac:dyDescent="0.25">
      <c r="A1087" s="1" t="s">
        <v>130</v>
      </c>
      <c r="B1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Inc.\M-5-200</v>
      </c>
      <c r="C1087" s="1" t="s">
        <v>1087</v>
      </c>
      <c r="D1087" s="1" t="str">
        <f>LEFT(Count_table[[#This Row],[Column1]],SEARCH("\",Count_table[[#This Row],[Column1]])-1)</f>
        <v>Maule Aerospace Technology, Inc.</v>
      </c>
      <c r="E1087" s="1" t="str">
        <f>RIGHT(Count_table[[#This Row],[Column1]],LEN(Count_table[[#This Row],[Column1]])-SEARCH("\",Count_table[[#This Row],[Column1]]))</f>
        <v>M-5-200</v>
      </c>
      <c r="F1087" s="1" t="str">
        <f>INDEX(Sheet1!A:D,MATCH(Count_table[[#This Row],[Make]],Sheet1!D:D,0),1)</f>
        <v>Maule</v>
      </c>
      <c r="G1087" s="1" t="str">
        <f ca="1">IF(OR(Count_table[[#This Row],[STC Number]]&lt;&gt;OFFSET(Count_table[[#This Row],[STC Number]],-1,0),Count_table[[#This Row],[Fixed Make]]&lt;&gt;OFFSET(Count_table[[#This Row],[Fixed Make]],-1,0)),Count_table[[#This Row],[Fixed Make]],"")</f>
        <v/>
      </c>
      <c r="H1087" s="1" t="str">
        <f ca="1">IF(LEN(Count_table[[#This Row],[First]])=0,OFFSET(Count_table[[#This Row],[Range]],-1,0),"E"&amp;ROW(Count_table[[#This Row],[First]])&amp;":E"&amp;COUNTIFS(Count_table[[#All],[STC Number]],Count_table[[#This Row],[STC Number]],Count_table[[#All],[Fixed Make]],Count_table[[#This Row],[First]])+ROW(Count_table[[#This Row],[First]])-1)</f>
        <v>E1074:E1115</v>
      </c>
      <c r="I1087" s="1" t="str">
        <f ca="1">IF(LEN(Count_table[[#This Row],[First]])&lt;&gt;0,Count_table[[#This Row],[First]]&amp;": "&amp;_xlfn.TEXTJOIN(", ",TRUE,INDIRECT(Count_table[[#This Row],[Range]])),"")</f>
        <v/>
      </c>
      <c r="J10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8" spans="1:10" x14ac:dyDescent="0.25">
      <c r="A1088" s="1" t="s">
        <v>130</v>
      </c>
      <c r="B1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Inc.\M-5-210C</v>
      </c>
      <c r="C1088" s="1" t="s">
        <v>1088</v>
      </c>
      <c r="D1088" s="1" t="str">
        <f>LEFT(Count_table[[#This Row],[Column1]],SEARCH("\",Count_table[[#This Row],[Column1]])-1)</f>
        <v>Maule Aerospace Technology, Inc.</v>
      </c>
      <c r="E1088" s="1" t="str">
        <f>RIGHT(Count_table[[#This Row],[Column1]],LEN(Count_table[[#This Row],[Column1]])-SEARCH("\",Count_table[[#This Row],[Column1]]))</f>
        <v>M-5-210C</v>
      </c>
      <c r="F1088" s="1" t="str">
        <f>INDEX(Sheet1!A:D,MATCH(Count_table[[#This Row],[Make]],Sheet1!D:D,0),1)</f>
        <v>Maule</v>
      </c>
      <c r="G1088" s="1" t="str">
        <f ca="1">IF(OR(Count_table[[#This Row],[STC Number]]&lt;&gt;OFFSET(Count_table[[#This Row],[STC Number]],-1,0),Count_table[[#This Row],[Fixed Make]]&lt;&gt;OFFSET(Count_table[[#This Row],[Fixed Make]],-1,0)),Count_table[[#This Row],[Fixed Make]],"")</f>
        <v/>
      </c>
      <c r="H1088" s="1" t="str">
        <f ca="1">IF(LEN(Count_table[[#This Row],[First]])=0,OFFSET(Count_table[[#This Row],[Range]],-1,0),"E"&amp;ROW(Count_table[[#This Row],[First]])&amp;":E"&amp;COUNTIFS(Count_table[[#All],[STC Number]],Count_table[[#This Row],[STC Number]],Count_table[[#All],[Fixed Make]],Count_table[[#This Row],[First]])+ROW(Count_table[[#This Row],[First]])-1)</f>
        <v>E1074:E1115</v>
      </c>
      <c r="I1088" s="1" t="str">
        <f ca="1">IF(LEN(Count_table[[#This Row],[First]])&lt;&gt;0,Count_table[[#This Row],[First]]&amp;": "&amp;_xlfn.TEXTJOIN(", ",TRUE,INDIRECT(Count_table[[#This Row],[Range]])),"")</f>
        <v/>
      </c>
      <c r="J10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89" spans="1:10" x14ac:dyDescent="0.25">
      <c r="A1089" s="1" t="s">
        <v>130</v>
      </c>
      <c r="B1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Inc.\M-5-210TC</v>
      </c>
      <c r="C1089" s="1" t="s">
        <v>1089</v>
      </c>
      <c r="D1089" s="1" t="str">
        <f>LEFT(Count_table[[#This Row],[Column1]],SEARCH("\",Count_table[[#This Row],[Column1]])-1)</f>
        <v>Maule Aerospace Technology, Inc.</v>
      </c>
      <c r="E1089" s="1" t="str">
        <f>RIGHT(Count_table[[#This Row],[Column1]],LEN(Count_table[[#This Row],[Column1]])-SEARCH("\",Count_table[[#This Row],[Column1]]))</f>
        <v>M-5-210TC</v>
      </c>
      <c r="F1089" s="1" t="str">
        <f>INDEX(Sheet1!A:D,MATCH(Count_table[[#This Row],[Make]],Sheet1!D:D,0),1)</f>
        <v>Maule</v>
      </c>
      <c r="G1089" s="1" t="str">
        <f ca="1">IF(OR(Count_table[[#This Row],[STC Number]]&lt;&gt;OFFSET(Count_table[[#This Row],[STC Number]],-1,0),Count_table[[#This Row],[Fixed Make]]&lt;&gt;OFFSET(Count_table[[#This Row],[Fixed Make]],-1,0)),Count_table[[#This Row],[Fixed Make]],"")</f>
        <v/>
      </c>
      <c r="H1089" s="1" t="str">
        <f ca="1">IF(LEN(Count_table[[#This Row],[First]])=0,OFFSET(Count_table[[#This Row],[Range]],-1,0),"E"&amp;ROW(Count_table[[#This Row],[First]])&amp;":E"&amp;COUNTIFS(Count_table[[#All],[STC Number]],Count_table[[#This Row],[STC Number]],Count_table[[#All],[Fixed Make]],Count_table[[#This Row],[First]])+ROW(Count_table[[#This Row],[First]])-1)</f>
        <v>E1074:E1115</v>
      </c>
      <c r="I1089" s="1" t="str">
        <f ca="1">IF(LEN(Count_table[[#This Row],[First]])&lt;&gt;0,Count_table[[#This Row],[First]]&amp;": "&amp;_xlfn.TEXTJOIN(", ",TRUE,INDIRECT(Count_table[[#This Row],[Range]])),"")</f>
        <v/>
      </c>
      <c r="J10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0" spans="1:10" x14ac:dyDescent="0.25">
      <c r="A1090" s="1" t="s">
        <v>130</v>
      </c>
      <c r="B1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Inc.\M-5-220C</v>
      </c>
      <c r="C1090" s="1" t="s">
        <v>1090</v>
      </c>
      <c r="D1090" s="1" t="str">
        <f>LEFT(Count_table[[#This Row],[Column1]],SEARCH("\",Count_table[[#This Row],[Column1]])-1)</f>
        <v>Maule Aerospace Technology, Inc.</v>
      </c>
      <c r="E1090" s="1" t="str">
        <f>RIGHT(Count_table[[#This Row],[Column1]],LEN(Count_table[[#This Row],[Column1]])-SEARCH("\",Count_table[[#This Row],[Column1]]))</f>
        <v>M-5-220C</v>
      </c>
      <c r="F1090" s="1" t="str">
        <f>INDEX(Sheet1!A:D,MATCH(Count_table[[#This Row],[Make]],Sheet1!D:D,0),1)</f>
        <v>Maule</v>
      </c>
      <c r="G1090" s="1" t="str">
        <f ca="1">IF(OR(Count_table[[#This Row],[STC Number]]&lt;&gt;OFFSET(Count_table[[#This Row],[STC Number]],-1,0),Count_table[[#This Row],[Fixed Make]]&lt;&gt;OFFSET(Count_table[[#This Row],[Fixed Make]],-1,0)),Count_table[[#This Row],[Fixed Make]],"")</f>
        <v/>
      </c>
      <c r="H1090" s="1" t="str">
        <f ca="1">IF(LEN(Count_table[[#This Row],[First]])=0,OFFSET(Count_table[[#This Row],[Range]],-1,0),"E"&amp;ROW(Count_table[[#This Row],[First]])&amp;":E"&amp;COUNTIFS(Count_table[[#All],[STC Number]],Count_table[[#This Row],[STC Number]],Count_table[[#All],[Fixed Make]],Count_table[[#This Row],[First]])+ROW(Count_table[[#This Row],[First]])-1)</f>
        <v>E1074:E1115</v>
      </c>
      <c r="I1090" s="1" t="str">
        <f ca="1">IF(LEN(Count_table[[#This Row],[First]])&lt;&gt;0,Count_table[[#This Row],[First]]&amp;": "&amp;_xlfn.TEXTJOIN(", ",TRUE,INDIRECT(Count_table[[#This Row],[Range]])),"")</f>
        <v/>
      </c>
      <c r="J10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1" spans="1:10" x14ac:dyDescent="0.25">
      <c r="A1091" s="1" t="s">
        <v>130</v>
      </c>
      <c r="B1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Inc.\M-5-235C</v>
      </c>
      <c r="C1091" s="1" t="s">
        <v>1091</v>
      </c>
      <c r="D1091" s="1" t="str">
        <f>LEFT(Count_table[[#This Row],[Column1]],SEARCH("\",Count_table[[#This Row],[Column1]])-1)</f>
        <v>Maule Aerospace Technology, Inc.</v>
      </c>
      <c r="E1091" s="1" t="str">
        <f>RIGHT(Count_table[[#This Row],[Column1]],LEN(Count_table[[#This Row],[Column1]])-SEARCH("\",Count_table[[#This Row],[Column1]]))</f>
        <v>M-5-235C</v>
      </c>
      <c r="F1091" s="1" t="str">
        <f>INDEX(Sheet1!A:D,MATCH(Count_table[[#This Row],[Make]],Sheet1!D:D,0),1)</f>
        <v>Maule</v>
      </c>
      <c r="G1091" s="1" t="str">
        <f ca="1">IF(OR(Count_table[[#This Row],[STC Number]]&lt;&gt;OFFSET(Count_table[[#This Row],[STC Number]],-1,0),Count_table[[#This Row],[Fixed Make]]&lt;&gt;OFFSET(Count_table[[#This Row],[Fixed Make]],-1,0)),Count_table[[#This Row],[Fixed Make]],"")</f>
        <v/>
      </c>
      <c r="H1091" s="1" t="str">
        <f ca="1">IF(LEN(Count_table[[#This Row],[First]])=0,OFFSET(Count_table[[#This Row],[Range]],-1,0),"E"&amp;ROW(Count_table[[#This Row],[First]])&amp;":E"&amp;COUNTIFS(Count_table[[#All],[STC Number]],Count_table[[#This Row],[STC Number]],Count_table[[#All],[Fixed Make]],Count_table[[#This Row],[First]])+ROW(Count_table[[#This Row],[First]])-1)</f>
        <v>E1074:E1115</v>
      </c>
      <c r="I1091" s="1" t="str">
        <f ca="1">IF(LEN(Count_table[[#This Row],[First]])&lt;&gt;0,Count_table[[#This Row],[First]]&amp;": "&amp;_xlfn.TEXTJOIN(", ",TRUE,INDIRECT(Count_table[[#This Row],[Range]])),"")</f>
        <v/>
      </c>
      <c r="J10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2" spans="1:10" x14ac:dyDescent="0.25">
      <c r="A1092" s="1" t="s">
        <v>130</v>
      </c>
      <c r="B1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Inc.\M-6-180</v>
      </c>
      <c r="C1092" s="1" t="s">
        <v>1092</v>
      </c>
      <c r="D1092" s="1" t="str">
        <f>LEFT(Count_table[[#This Row],[Column1]],SEARCH("\",Count_table[[#This Row],[Column1]])-1)</f>
        <v>Maule Aerospace Technology, Inc.</v>
      </c>
      <c r="E1092" s="1" t="str">
        <f>RIGHT(Count_table[[#This Row],[Column1]],LEN(Count_table[[#This Row],[Column1]])-SEARCH("\",Count_table[[#This Row],[Column1]]))</f>
        <v>M-6-180</v>
      </c>
      <c r="F1092" s="1" t="str">
        <f>INDEX(Sheet1!A:D,MATCH(Count_table[[#This Row],[Make]],Sheet1!D:D,0),1)</f>
        <v>Maule</v>
      </c>
      <c r="G1092" s="1" t="str">
        <f ca="1">IF(OR(Count_table[[#This Row],[STC Number]]&lt;&gt;OFFSET(Count_table[[#This Row],[STC Number]],-1,0),Count_table[[#This Row],[Fixed Make]]&lt;&gt;OFFSET(Count_table[[#This Row],[Fixed Make]],-1,0)),Count_table[[#This Row],[Fixed Make]],"")</f>
        <v/>
      </c>
      <c r="H1092" s="1" t="str">
        <f ca="1">IF(LEN(Count_table[[#This Row],[First]])=0,OFFSET(Count_table[[#This Row],[Range]],-1,0),"E"&amp;ROW(Count_table[[#This Row],[First]])&amp;":E"&amp;COUNTIFS(Count_table[[#All],[STC Number]],Count_table[[#This Row],[STC Number]],Count_table[[#All],[Fixed Make]],Count_table[[#This Row],[First]])+ROW(Count_table[[#This Row],[First]])-1)</f>
        <v>E1074:E1115</v>
      </c>
      <c r="I1092" s="1" t="str">
        <f ca="1">IF(LEN(Count_table[[#This Row],[First]])&lt;&gt;0,Count_table[[#This Row],[First]]&amp;": "&amp;_xlfn.TEXTJOIN(", ",TRUE,INDIRECT(Count_table[[#This Row],[Range]])),"")</f>
        <v/>
      </c>
      <c r="J10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3" spans="1:10" x14ac:dyDescent="0.25">
      <c r="A1093" s="1" t="s">
        <v>130</v>
      </c>
      <c r="B1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Inc.\M-6-235</v>
      </c>
      <c r="C1093" s="1" t="s">
        <v>1093</v>
      </c>
      <c r="D1093" s="1" t="str">
        <f>LEFT(Count_table[[#This Row],[Column1]],SEARCH("\",Count_table[[#This Row],[Column1]])-1)</f>
        <v>Maule Aerospace Technology, Inc.</v>
      </c>
      <c r="E1093" s="1" t="str">
        <f>RIGHT(Count_table[[#This Row],[Column1]],LEN(Count_table[[#This Row],[Column1]])-SEARCH("\",Count_table[[#This Row],[Column1]]))</f>
        <v>M-6-235</v>
      </c>
      <c r="F1093" s="1" t="str">
        <f>INDEX(Sheet1!A:D,MATCH(Count_table[[#This Row],[Make]],Sheet1!D:D,0),1)</f>
        <v>Maule</v>
      </c>
      <c r="G1093" s="1" t="str">
        <f ca="1">IF(OR(Count_table[[#This Row],[STC Number]]&lt;&gt;OFFSET(Count_table[[#This Row],[STC Number]],-1,0),Count_table[[#This Row],[Fixed Make]]&lt;&gt;OFFSET(Count_table[[#This Row],[Fixed Make]],-1,0)),Count_table[[#This Row],[Fixed Make]],"")</f>
        <v/>
      </c>
      <c r="H1093" s="1" t="str">
        <f ca="1">IF(LEN(Count_table[[#This Row],[First]])=0,OFFSET(Count_table[[#This Row],[Range]],-1,0),"E"&amp;ROW(Count_table[[#This Row],[First]])&amp;":E"&amp;COUNTIFS(Count_table[[#All],[STC Number]],Count_table[[#This Row],[STC Number]],Count_table[[#All],[Fixed Make]],Count_table[[#This Row],[First]])+ROW(Count_table[[#This Row],[First]])-1)</f>
        <v>E1074:E1115</v>
      </c>
      <c r="I1093" s="1" t="str">
        <f ca="1">IF(LEN(Count_table[[#This Row],[First]])&lt;&gt;0,Count_table[[#This Row],[First]]&amp;": "&amp;_xlfn.TEXTJOIN(", ",TRUE,INDIRECT(Count_table[[#This Row],[Range]])),"")</f>
        <v/>
      </c>
      <c r="J10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4" spans="1:10" x14ac:dyDescent="0.25">
      <c r="A1094" s="1" t="s">
        <v>130</v>
      </c>
      <c r="B1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v>
      </c>
      <c r="C1094" s="1" t="s">
        <v>1094</v>
      </c>
      <c r="D1094" s="1" t="str">
        <f>LEFT(Count_table[[#This Row],[Column1]],SEARCH("\",Count_table[[#This Row],[Column1]])-1)</f>
        <v>Maule Aerospace Technology, Inc.</v>
      </c>
      <c r="E1094" s="1" t="str">
        <f>RIGHT(Count_table[[#This Row],[Column1]],LEN(Count_table[[#This Row],[Column1]])-SEARCH("\",Count_table[[#This Row],[Column1]]))</f>
        <v>M-7-235</v>
      </c>
      <c r="F1094" s="1" t="str">
        <f>INDEX(Sheet1!A:D,MATCH(Count_table[[#This Row],[Make]],Sheet1!D:D,0),1)</f>
        <v>Maule</v>
      </c>
      <c r="G1094" s="1" t="str">
        <f ca="1">IF(OR(Count_table[[#This Row],[STC Number]]&lt;&gt;OFFSET(Count_table[[#This Row],[STC Number]],-1,0),Count_table[[#This Row],[Fixed Make]]&lt;&gt;OFFSET(Count_table[[#This Row],[Fixed Make]],-1,0)),Count_table[[#This Row],[Fixed Make]],"")</f>
        <v/>
      </c>
      <c r="H1094" s="1" t="str">
        <f ca="1">IF(LEN(Count_table[[#This Row],[First]])=0,OFFSET(Count_table[[#This Row],[Range]],-1,0),"E"&amp;ROW(Count_table[[#This Row],[First]])&amp;":E"&amp;COUNTIFS(Count_table[[#All],[STC Number]],Count_table[[#This Row],[STC Number]],Count_table[[#All],[Fixed Make]],Count_table[[#This Row],[First]])+ROW(Count_table[[#This Row],[First]])-1)</f>
        <v>E1074:E1115</v>
      </c>
      <c r="I1094" s="1" t="str">
        <f ca="1">IF(LEN(Count_table[[#This Row],[First]])&lt;&gt;0,Count_table[[#This Row],[First]]&amp;": "&amp;_xlfn.TEXTJOIN(", ",TRUE,INDIRECT(Count_table[[#This Row],[Range]])),"")</f>
        <v/>
      </c>
      <c r="J10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5" spans="1:10" x14ac:dyDescent="0.25">
      <c r="A1095" s="1" t="s">
        <v>130</v>
      </c>
      <c r="B1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Inc.\M-7-235A</v>
      </c>
      <c r="C1095" s="1" t="s">
        <v>1095</v>
      </c>
      <c r="D1095" s="1" t="str">
        <f>LEFT(Count_table[[#This Row],[Column1]],SEARCH("\",Count_table[[#This Row],[Column1]])-1)</f>
        <v>Maule Aerospace Technology, Inc.</v>
      </c>
      <c r="E1095" s="1" t="str">
        <f>RIGHT(Count_table[[#This Row],[Column1]],LEN(Count_table[[#This Row],[Column1]])-SEARCH("\",Count_table[[#This Row],[Column1]]))</f>
        <v>M-7-235A</v>
      </c>
      <c r="F1095" s="1" t="str">
        <f>INDEX(Sheet1!A:D,MATCH(Count_table[[#This Row],[Make]],Sheet1!D:D,0),1)</f>
        <v>Maule</v>
      </c>
      <c r="G1095" s="1" t="str">
        <f ca="1">IF(OR(Count_table[[#This Row],[STC Number]]&lt;&gt;OFFSET(Count_table[[#This Row],[STC Number]],-1,0),Count_table[[#This Row],[Fixed Make]]&lt;&gt;OFFSET(Count_table[[#This Row],[Fixed Make]],-1,0)),Count_table[[#This Row],[Fixed Make]],"")</f>
        <v/>
      </c>
      <c r="H1095" s="1" t="str">
        <f ca="1">IF(LEN(Count_table[[#This Row],[First]])=0,OFFSET(Count_table[[#This Row],[Range]],-1,0),"E"&amp;ROW(Count_table[[#This Row],[First]])&amp;":E"&amp;COUNTIFS(Count_table[[#All],[STC Number]],Count_table[[#This Row],[STC Number]],Count_table[[#All],[Fixed Make]],Count_table[[#This Row],[First]])+ROW(Count_table[[#This Row],[First]])-1)</f>
        <v>E1074:E1115</v>
      </c>
      <c r="I1095" s="1" t="str">
        <f ca="1">IF(LEN(Count_table[[#This Row],[First]])&lt;&gt;0,Count_table[[#This Row],[First]]&amp;": "&amp;_xlfn.TEXTJOIN(", ",TRUE,INDIRECT(Count_table[[#This Row],[Range]])),"")</f>
        <v/>
      </c>
      <c r="J10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6" spans="1:10" x14ac:dyDescent="0.25">
      <c r="A1096" s="1" t="s">
        <v>130</v>
      </c>
      <c r="B1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Inc.\M-7-235B</v>
      </c>
      <c r="C1096" s="1" t="s">
        <v>1096</v>
      </c>
      <c r="D1096" s="1" t="str">
        <f>LEFT(Count_table[[#This Row],[Column1]],SEARCH("\",Count_table[[#This Row],[Column1]])-1)</f>
        <v>Maule Aerospace Technology, Inc.</v>
      </c>
      <c r="E1096" s="1" t="str">
        <f>RIGHT(Count_table[[#This Row],[Column1]],LEN(Count_table[[#This Row],[Column1]])-SEARCH("\",Count_table[[#This Row],[Column1]]))</f>
        <v>M-7-235B</v>
      </c>
      <c r="F1096" s="1" t="str">
        <f>INDEX(Sheet1!A:D,MATCH(Count_table[[#This Row],[Make]],Sheet1!D:D,0),1)</f>
        <v>Maule</v>
      </c>
      <c r="G1096" s="1" t="str">
        <f ca="1">IF(OR(Count_table[[#This Row],[STC Number]]&lt;&gt;OFFSET(Count_table[[#This Row],[STC Number]],-1,0),Count_table[[#This Row],[Fixed Make]]&lt;&gt;OFFSET(Count_table[[#This Row],[Fixed Make]],-1,0)),Count_table[[#This Row],[Fixed Make]],"")</f>
        <v/>
      </c>
      <c r="H1096" s="1" t="str">
        <f ca="1">IF(LEN(Count_table[[#This Row],[First]])=0,OFFSET(Count_table[[#This Row],[Range]],-1,0),"E"&amp;ROW(Count_table[[#This Row],[First]])&amp;":E"&amp;COUNTIFS(Count_table[[#All],[STC Number]],Count_table[[#This Row],[STC Number]],Count_table[[#All],[Fixed Make]],Count_table[[#This Row],[First]])+ROW(Count_table[[#This Row],[First]])-1)</f>
        <v>E1074:E1115</v>
      </c>
      <c r="I1096" s="1" t="str">
        <f ca="1">IF(LEN(Count_table[[#This Row],[First]])&lt;&gt;0,Count_table[[#This Row],[First]]&amp;": "&amp;_xlfn.TEXTJOIN(", ",TRUE,INDIRECT(Count_table[[#This Row],[Range]])),"")</f>
        <v/>
      </c>
      <c r="J10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7" spans="1:10" x14ac:dyDescent="0.25">
      <c r="A1097" s="1" t="s">
        <v>130</v>
      </c>
      <c r="B1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Inc.\M-7-235C</v>
      </c>
      <c r="C1097" s="1" t="s">
        <v>1097</v>
      </c>
      <c r="D1097" s="1" t="str">
        <f>LEFT(Count_table[[#This Row],[Column1]],SEARCH("\",Count_table[[#This Row],[Column1]])-1)</f>
        <v>Maule Aerospace Technology, Inc.</v>
      </c>
      <c r="E1097" s="1" t="str">
        <f>RIGHT(Count_table[[#This Row],[Column1]],LEN(Count_table[[#This Row],[Column1]])-SEARCH("\",Count_table[[#This Row],[Column1]]))</f>
        <v>M-7-235C</v>
      </c>
      <c r="F1097" s="1" t="str">
        <f>INDEX(Sheet1!A:D,MATCH(Count_table[[#This Row],[Make]],Sheet1!D:D,0),1)</f>
        <v>Maule</v>
      </c>
      <c r="G1097" s="1" t="str">
        <f ca="1">IF(OR(Count_table[[#This Row],[STC Number]]&lt;&gt;OFFSET(Count_table[[#This Row],[STC Number]],-1,0),Count_table[[#This Row],[Fixed Make]]&lt;&gt;OFFSET(Count_table[[#This Row],[Fixed Make]],-1,0)),Count_table[[#This Row],[Fixed Make]],"")</f>
        <v/>
      </c>
      <c r="H1097" s="1" t="str">
        <f ca="1">IF(LEN(Count_table[[#This Row],[First]])=0,OFFSET(Count_table[[#This Row],[Range]],-1,0),"E"&amp;ROW(Count_table[[#This Row],[First]])&amp;":E"&amp;COUNTIFS(Count_table[[#All],[STC Number]],Count_table[[#This Row],[STC Number]],Count_table[[#All],[Fixed Make]],Count_table[[#This Row],[First]])+ROW(Count_table[[#This Row],[First]])-1)</f>
        <v>E1074:E1115</v>
      </c>
      <c r="I1097" s="1" t="str">
        <f ca="1">IF(LEN(Count_table[[#This Row],[First]])&lt;&gt;0,Count_table[[#This Row],[First]]&amp;": "&amp;_xlfn.TEXTJOIN(", ",TRUE,INDIRECT(Count_table[[#This Row],[Range]])),"")</f>
        <v/>
      </c>
      <c r="J10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8" spans="1:10" x14ac:dyDescent="0.25">
      <c r="A1098" s="1" t="s">
        <v>130</v>
      </c>
      <c r="B1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v>
      </c>
      <c r="C1098" s="1" t="s">
        <v>1098</v>
      </c>
      <c r="D1098" s="1" t="str">
        <f>LEFT(Count_table[[#This Row],[Column1]],SEARCH("\",Count_table[[#This Row],[Column1]])-1)</f>
        <v>Maule Aerospace Technology, Inc.</v>
      </c>
      <c r="E1098" s="1" t="str">
        <f>RIGHT(Count_table[[#This Row],[Column1]],LEN(Count_table[[#This Row],[Column1]])-SEARCH("\",Count_table[[#This Row],[Column1]]))</f>
        <v>M-7-260</v>
      </c>
      <c r="F1098" s="1" t="str">
        <f>INDEX(Sheet1!A:D,MATCH(Count_table[[#This Row],[Make]],Sheet1!D:D,0),1)</f>
        <v>Maule</v>
      </c>
      <c r="G1098" s="1" t="str">
        <f ca="1">IF(OR(Count_table[[#This Row],[STC Number]]&lt;&gt;OFFSET(Count_table[[#This Row],[STC Number]],-1,0),Count_table[[#This Row],[Fixed Make]]&lt;&gt;OFFSET(Count_table[[#This Row],[Fixed Make]],-1,0)),Count_table[[#This Row],[Fixed Make]],"")</f>
        <v/>
      </c>
      <c r="H1098" s="1" t="str">
        <f ca="1">IF(LEN(Count_table[[#This Row],[First]])=0,OFFSET(Count_table[[#This Row],[Range]],-1,0),"E"&amp;ROW(Count_table[[#This Row],[First]])&amp;":E"&amp;COUNTIFS(Count_table[[#All],[STC Number]],Count_table[[#This Row],[STC Number]],Count_table[[#All],[Fixed Make]],Count_table[[#This Row],[First]])+ROW(Count_table[[#This Row],[First]])-1)</f>
        <v>E1074:E1115</v>
      </c>
      <c r="I1098" s="1" t="str">
        <f ca="1">IF(LEN(Count_table[[#This Row],[First]])&lt;&gt;0,Count_table[[#This Row],[First]]&amp;": "&amp;_xlfn.TEXTJOIN(", ",TRUE,INDIRECT(Count_table[[#This Row],[Range]])),"")</f>
        <v/>
      </c>
      <c r="J10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099" spans="1:10" x14ac:dyDescent="0.25">
      <c r="A1099" s="1" t="s">
        <v>130</v>
      </c>
      <c r="B1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Inc.\M-7-260C</v>
      </c>
      <c r="C1099" s="1" t="s">
        <v>1099</v>
      </c>
      <c r="D1099" s="1" t="str">
        <f>LEFT(Count_table[[#This Row],[Column1]],SEARCH("\",Count_table[[#This Row],[Column1]])-1)</f>
        <v>Maule Aerospace Technology, Inc.</v>
      </c>
      <c r="E1099" s="1" t="str">
        <f>RIGHT(Count_table[[#This Row],[Column1]],LEN(Count_table[[#This Row],[Column1]])-SEARCH("\",Count_table[[#This Row],[Column1]]))</f>
        <v>M-7-260C</v>
      </c>
      <c r="F1099" s="1" t="str">
        <f>INDEX(Sheet1!A:D,MATCH(Count_table[[#This Row],[Make]],Sheet1!D:D,0),1)</f>
        <v>Maule</v>
      </c>
      <c r="G1099" s="1" t="str">
        <f ca="1">IF(OR(Count_table[[#This Row],[STC Number]]&lt;&gt;OFFSET(Count_table[[#This Row],[STC Number]],-1,0),Count_table[[#This Row],[Fixed Make]]&lt;&gt;OFFSET(Count_table[[#This Row],[Fixed Make]],-1,0)),Count_table[[#This Row],[Fixed Make]],"")</f>
        <v/>
      </c>
      <c r="H1099" s="1" t="str">
        <f ca="1">IF(LEN(Count_table[[#This Row],[First]])=0,OFFSET(Count_table[[#This Row],[Range]],-1,0),"E"&amp;ROW(Count_table[[#This Row],[First]])&amp;":E"&amp;COUNTIFS(Count_table[[#All],[STC Number]],Count_table[[#This Row],[STC Number]],Count_table[[#All],[Fixed Make]],Count_table[[#This Row],[First]])+ROW(Count_table[[#This Row],[First]])-1)</f>
        <v>E1074:E1115</v>
      </c>
      <c r="I1099" s="1" t="str">
        <f ca="1">IF(LEN(Count_table[[#This Row],[First]])&lt;&gt;0,Count_table[[#This Row],[First]]&amp;": "&amp;_xlfn.TEXTJOIN(", ",TRUE,INDIRECT(Count_table[[#This Row],[Range]])),"")</f>
        <v/>
      </c>
      <c r="J10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0" spans="1:10" x14ac:dyDescent="0.25">
      <c r="A1100" s="1" t="s">
        <v>130</v>
      </c>
      <c r="B1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v>
      </c>
      <c r="C1100" s="1" t="s">
        <v>1100</v>
      </c>
      <c r="D1100" s="1" t="str">
        <f>LEFT(Count_table[[#This Row],[Column1]],SEARCH("\",Count_table[[#This Row],[Column1]])-1)</f>
        <v>Maule Aerospace Technology, Inc.</v>
      </c>
      <c r="E1100" s="1" t="str">
        <f>RIGHT(Count_table[[#This Row],[Column1]],LEN(Count_table[[#This Row],[Column1]])-SEARCH("\",Count_table[[#This Row],[Column1]]))</f>
        <v>M-7-420A</v>
      </c>
      <c r="F1100" s="1" t="str">
        <f>INDEX(Sheet1!A:D,MATCH(Count_table[[#This Row],[Make]],Sheet1!D:D,0),1)</f>
        <v>Maule</v>
      </c>
      <c r="G1100" s="1" t="str">
        <f ca="1">IF(OR(Count_table[[#This Row],[STC Number]]&lt;&gt;OFFSET(Count_table[[#This Row],[STC Number]],-1,0),Count_table[[#This Row],[Fixed Make]]&lt;&gt;OFFSET(Count_table[[#This Row],[Fixed Make]],-1,0)),Count_table[[#This Row],[Fixed Make]],"")</f>
        <v/>
      </c>
      <c r="H1100" s="1" t="str">
        <f ca="1">IF(LEN(Count_table[[#This Row],[First]])=0,OFFSET(Count_table[[#This Row],[Range]],-1,0),"E"&amp;ROW(Count_table[[#This Row],[First]])&amp;":E"&amp;COUNTIFS(Count_table[[#All],[STC Number]],Count_table[[#This Row],[STC Number]],Count_table[[#All],[Fixed Make]],Count_table[[#This Row],[First]])+ROW(Count_table[[#This Row],[First]])-1)</f>
        <v>E1074:E1115</v>
      </c>
      <c r="I1100" s="1" t="str">
        <f ca="1">IF(LEN(Count_table[[#This Row],[First]])&lt;&gt;0,Count_table[[#This Row],[First]]&amp;": "&amp;_xlfn.TEXTJOIN(", ",TRUE,INDIRECT(Count_table[[#This Row],[Range]])),"")</f>
        <v/>
      </c>
      <c r="J11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1" spans="1:10" x14ac:dyDescent="0.25">
      <c r="A1101" s="1" t="s">
        <v>130</v>
      </c>
      <c r="B1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Inc.\M-7-420AC</v>
      </c>
      <c r="C1101" s="1" t="s">
        <v>1101</v>
      </c>
      <c r="D1101" s="1" t="str">
        <f>LEFT(Count_table[[#This Row],[Column1]],SEARCH("\",Count_table[[#This Row],[Column1]])-1)</f>
        <v>Maule Aerospace Technology, Inc.</v>
      </c>
      <c r="E1101" s="1" t="str">
        <f>RIGHT(Count_table[[#This Row],[Column1]],LEN(Count_table[[#This Row],[Column1]])-SEARCH("\",Count_table[[#This Row],[Column1]]))</f>
        <v>M-7-420AC</v>
      </c>
      <c r="F1101" s="1" t="str">
        <f>INDEX(Sheet1!A:D,MATCH(Count_table[[#This Row],[Make]],Sheet1!D:D,0),1)</f>
        <v>Maule</v>
      </c>
      <c r="G1101" s="1" t="str">
        <f ca="1">IF(OR(Count_table[[#This Row],[STC Number]]&lt;&gt;OFFSET(Count_table[[#This Row],[STC Number]],-1,0),Count_table[[#This Row],[Fixed Make]]&lt;&gt;OFFSET(Count_table[[#This Row],[Fixed Make]],-1,0)),Count_table[[#This Row],[Fixed Make]],"")</f>
        <v/>
      </c>
      <c r="H1101" s="1" t="str">
        <f ca="1">IF(LEN(Count_table[[#This Row],[First]])=0,OFFSET(Count_table[[#This Row],[Range]],-1,0),"E"&amp;ROW(Count_table[[#This Row],[First]])&amp;":E"&amp;COUNTIFS(Count_table[[#All],[STC Number]],Count_table[[#This Row],[STC Number]],Count_table[[#All],[Fixed Make]],Count_table[[#This Row],[First]])+ROW(Count_table[[#This Row],[First]])-1)</f>
        <v>E1074:E1115</v>
      </c>
      <c r="I1101" s="1" t="str">
        <f ca="1">IF(LEN(Count_table[[#This Row],[First]])&lt;&gt;0,Count_table[[#This Row],[First]]&amp;": "&amp;_xlfn.TEXTJOIN(", ",TRUE,INDIRECT(Count_table[[#This Row],[Range]])),"")</f>
        <v/>
      </c>
      <c r="J11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2" spans="1:10" x14ac:dyDescent="0.25">
      <c r="A1102" s="1" t="s">
        <v>130</v>
      </c>
      <c r="B1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Inc.\M-8-235</v>
      </c>
      <c r="C1102" s="1" t="s">
        <v>1102</v>
      </c>
      <c r="D1102" s="1" t="str">
        <f>LEFT(Count_table[[#This Row],[Column1]],SEARCH("\",Count_table[[#This Row],[Column1]])-1)</f>
        <v>Maule Aerospace Technology, Inc.</v>
      </c>
      <c r="E1102" s="1" t="str">
        <f>RIGHT(Count_table[[#This Row],[Column1]],LEN(Count_table[[#This Row],[Column1]])-SEARCH("\",Count_table[[#This Row],[Column1]]))</f>
        <v>M-8-235</v>
      </c>
      <c r="F1102" s="1" t="str">
        <f>INDEX(Sheet1!A:D,MATCH(Count_table[[#This Row],[Make]],Sheet1!D:D,0),1)</f>
        <v>Maule</v>
      </c>
      <c r="G1102" s="1" t="str">
        <f ca="1">IF(OR(Count_table[[#This Row],[STC Number]]&lt;&gt;OFFSET(Count_table[[#This Row],[STC Number]],-1,0),Count_table[[#This Row],[Fixed Make]]&lt;&gt;OFFSET(Count_table[[#This Row],[Fixed Make]],-1,0)),Count_table[[#This Row],[Fixed Make]],"")</f>
        <v/>
      </c>
      <c r="H1102" s="1" t="str">
        <f ca="1">IF(LEN(Count_table[[#This Row],[First]])=0,OFFSET(Count_table[[#This Row],[Range]],-1,0),"E"&amp;ROW(Count_table[[#This Row],[First]])&amp;":E"&amp;COUNTIFS(Count_table[[#All],[STC Number]],Count_table[[#This Row],[STC Number]],Count_table[[#All],[Fixed Make]],Count_table[[#This Row],[First]])+ROW(Count_table[[#This Row],[First]])-1)</f>
        <v>E1074:E1115</v>
      </c>
      <c r="I1102" s="1" t="str">
        <f ca="1">IF(LEN(Count_table[[#This Row],[First]])&lt;&gt;0,Count_table[[#This Row],[First]]&amp;": "&amp;_xlfn.TEXTJOIN(", ",TRUE,INDIRECT(Count_table[[#This Row],[Range]])),"")</f>
        <v/>
      </c>
      <c r="J11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3" spans="1:10" x14ac:dyDescent="0.25">
      <c r="A1103" s="1" t="s">
        <v>130</v>
      </c>
      <c r="B1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Inc.\M-9-235</v>
      </c>
      <c r="C1103" s="1" t="s">
        <v>1103</v>
      </c>
      <c r="D1103" s="1" t="str">
        <f>LEFT(Count_table[[#This Row],[Column1]],SEARCH("\",Count_table[[#This Row],[Column1]])-1)</f>
        <v>Maule Aerospace Technology, Inc.</v>
      </c>
      <c r="E1103" s="1" t="str">
        <f>RIGHT(Count_table[[#This Row],[Column1]],LEN(Count_table[[#This Row],[Column1]])-SEARCH("\",Count_table[[#This Row],[Column1]]))</f>
        <v>M-9-235</v>
      </c>
      <c r="F1103" s="1" t="str">
        <f>INDEX(Sheet1!A:D,MATCH(Count_table[[#This Row],[Make]],Sheet1!D:D,0),1)</f>
        <v>Maule</v>
      </c>
      <c r="G1103" s="1" t="str">
        <f ca="1">IF(OR(Count_table[[#This Row],[STC Number]]&lt;&gt;OFFSET(Count_table[[#This Row],[STC Number]],-1,0),Count_table[[#This Row],[Fixed Make]]&lt;&gt;OFFSET(Count_table[[#This Row],[Fixed Make]],-1,0)),Count_table[[#This Row],[Fixed Make]],"")</f>
        <v/>
      </c>
      <c r="H1103" s="1" t="str">
        <f ca="1">IF(LEN(Count_table[[#This Row],[First]])=0,OFFSET(Count_table[[#This Row],[Range]],-1,0),"E"&amp;ROW(Count_table[[#This Row],[First]])&amp;":E"&amp;COUNTIFS(Count_table[[#All],[STC Number]],Count_table[[#This Row],[STC Number]],Count_table[[#All],[Fixed Make]],Count_table[[#This Row],[First]])+ROW(Count_table[[#This Row],[First]])-1)</f>
        <v>E1074:E1115</v>
      </c>
      <c r="I1103" s="1" t="str">
        <f ca="1">IF(LEN(Count_table[[#This Row],[First]])&lt;&gt;0,Count_table[[#This Row],[First]]&amp;": "&amp;_xlfn.TEXTJOIN(", ",TRUE,INDIRECT(Count_table[[#This Row],[Range]])),"")</f>
        <v/>
      </c>
      <c r="J11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4" spans="1:10" x14ac:dyDescent="0.25">
      <c r="A1104" s="1" t="s">
        <v>130</v>
      </c>
      <c r="B1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Inc.\MT-7-235</v>
      </c>
      <c r="C1104" s="1" t="s">
        <v>1104</v>
      </c>
      <c r="D1104" s="1" t="str">
        <f>LEFT(Count_table[[#This Row],[Column1]],SEARCH("\",Count_table[[#This Row],[Column1]])-1)</f>
        <v>Maule Aerospace Technology, Inc.</v>
      </c>
      <c r="E1104" s="1" t="str">
        <f>RIGHT(Count_table[[#This Row],[Column1]],LEN(Count_table[[#This Row],[Column1]])-SEARCH("\",Count_table[[#This Row],[Column1]]))</f>
        <v>MT-7-235</v>
      </c>
      <c r="F1104" s="1" t="str">
        <f>INDEX(Sheet1!A:D,MATCH(Count_table[[#This Row],[Make]],Sheet1!D:D,0),1)</f>
        <v>Maule</v>
      </c>
      <c r="G1104" s="1" t="str">
        <f ca="1">IF(OR(Count_table[[#This Row],[STC Number]]&lt;&gt;OFFSET(Count_table[[#This Row],[STC Number]],-1,0),Count_table[[#This Row],[Fixed Make]]&lt;&gt;OFFSET(Count_table[[#This Row],[Fixed Make]],-1,0)),Count_table[[#This Row],[Fixed Make]],"")</f>
        <v/>
      </c>
      <c r="H1104" s="1" t="str">
        <f ca="1">IF(LEN(Count_table[[#This Row],[First]])=0,OFFSET(Count_table[[#This Row],[Range]],-1,0),"E"&amp;ROW(Count_table[[#This Row],[First]])&amp;":E"&amp;COUNTIFS(Count_table[[#All],[STC Number]],Count_table[[#This Row],[STC Number]],Count_table[[#All],[Fixed Make]],Count_table[[#This Row],[First]])+ROW(Count_table[[#This Row],[First]])-1)</f>
        <v>E1074:E1115</v>
      </c>
      <c r="I1104" s="1" t="str">
        <f ca="1">IF(LEN(Count_table[[#This Row],[First]])&lt;&gt;0,Count_table[[#This Row],[First]]&amp;": "&amp;_xlfn.TEXTJOIN(", ",TRUE,INDIRECT(Count_table[[#This Row],[Range]])),"")</f>
        <v/>
      </c>
      <c r="J11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5" spans="1:10" x14ac:dyDescent="0.25">
      <c r="A1105" s="1" t="s">
        <v>130</v>
      </c>
      <c r="B1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Inc.\MT-7-260</v>
      </c>
      <c r="C1105" s="1" t="s">
        <v>1105</v>
      </c>
      <c r="D1105" s="1" t="str">
        <f>LEFT(Count_table[[#This Row],[Column1]],SEARCH("\",Count_table[[#This Row],[Column1]])-1)</f>
        <v>Maule Aerospace Technology, Inc.</v>
      </c>
      <c r="E1105" s="1" t="str">
        <f>RIGHT(Count_table[[#This Row],[Column1]],LEN(Count_table[[#This Row],[Column1]])-SEARCH("\",Count_table[[#This Row],[Column1]]))</f>
        <v>MT-7-260</v>
      </c>
      <c r="F1105" s="1" t="str">
        <f>INDEX(Sheet1!A:D,MATCH(Count_table[[#This Row],[Make]],Sheet1!D:D,0),1)</f>
        <v>Maule</v>
      </c>
      <c r="G1105" s="1" t="str">
        <f ca="1">IF(OR(Count_table[[#This Row],[STC Number]]&lt;&gt;OFFSET(Count_table[[#This Row],[STC Number]],-1,0),Count_table[[#This Row],[Fixed Make]]&lt;&gt;OFFSET(Count_table[[#This Row],[Fixed Make]],-1,0)),Count_table[[#This Row],[Fixed Make]],"")</f>
        <v/>
      </c>
      <c r="H1105" s="1" t="str">
        <f ca="1">IF(LEN(Count_table[[#This Row],[First]])=0,OFFSET(Count_table[[#This Row],[Range]],-1,0),"E"&amp;ROW(Count_table[[#This Row],[First]])&amp;":E"&amp;COUNTIFS(Count_table[[#All],[STC Number]],Count_table[[#This Row],[STC Number]],Count_table[[#All],[Fixed Make]],Count_table[[#This Row],[First]])+ROW(Count_table[[#This Row],[First]])-1)</f>
        <v>E1074:E1115</v>
      </c>
      <c r="I1105" s="1" t="str">
        <f ca="1">IF(LEN(Count_table[[#This Row],[First]])&lt;&gt;0,Count_table[[#This Row],[First]]&amp;": "&amp;_xlfn.TEXTJOIN(", ",TRUE,INDIRECT(Count_table[[#This Row],[Range]])),"")</f>
        <v/>
      </c>
      <c r="J11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6" spans="1:10" x14ac:dyDescent="0.25">
      <c r="A1106" s="1" t="s">
        <v>130</v>
      </c>
      <c r="B1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Inc.\MT-7-420</v>
      </c>
      <c r="C1106" s="1" t="s">
        <v>1106</v>
      </c>
      <c r="D1106" s="1" t="str">
        <f>LEFT(Count_table[[#This Row],[Column1]],SEARCH("\",Count_table[[#This Row],[Column1]])-1)</f>
        <v>Maule Aerospace Technology, Inc.</v>
      </c>
      <c r="E1106" s="1" t="str">
        <f>RIGHT(Count_table[[#This Row],[Column1]],LEN(Count_table[[#This Row],[Column1]])-SEARCH("\",Count_table[[#This Row],[Column1]]))</f>
        <v>MT-7-420</v>
      </c>
      <c r="F1106" s="1" t="str">
        <f>INDEX(Sheet1!A:D,MATCH(Count_table[[#This Row],[Make]],Sheet1!D:D,0),1)</f>
        <v>Maule</v>
      </c>
      <c r="G1106" s="1" t="str">
        <f ca="1">IF(OR(Count_table[[#This Row],[STC Number]]&lt;&gt;OFFSET(Count_table[[#This Row],[STC Number]],-1,0),Count_table[[#This Row],[Fixed Make]]&lt;&gt;OFFSET(Count_table[[#This Row],[Fixed Make]],-1,0)),Count_table[[#This Row],[Fixed Make]],"")</f>
        <v/>
      </c>
      <c r="H1106" s="1" t="str">
        <f ca="1">IF(LEN(Count_table[[#This Row],[First]])=0,OFFSET(Count_table[[#This Row],[Range]],-1,0),"E"&amp;ROW(Count_table[[#This Row],[First]])&amp;":E"&amp;COUNTIFS(Count_table[[#All],[STC Number]],Count_table[[#This Row],[STC Number]],Count_table[[#All],[Fixed Make]],Count_table[[#This Row],[First]])+ROW(Count_table[[#This Row],[First]])-1)</f>
        <v>E1074:E1115</v>
      </c>
      <c r="I1106" s="1" t="str">
        <f ca="1">IF(LEN(Count_table[[#This Row],[First]])&lt;&gt;0,Count_table[[#This Row],[First]]&amp;": "&amp;_xlfn.TEXTJOIN(", ",TRUE,INDIRECT(Count_table[[#This Row],[Range]])),"")</f>
        <v/>
      </c>
      <c r="J11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7" spans="1:10" x14ac:dyDescent="0.25">
      <c r="A1107" s="1" t="s">
        <v>130</v>
      </c>
      <c r="B1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v>
      </c>
      <c r="C1107" s="1" t="s">
        <v>1107</v>
      </c>
      <c r="D1107" s="1" t="str">
        <f>LEFT(Count_table[[#This Row],[Column1]],SEARCH("\",Count_table[[#This Row],[Column1]])-1)</f>
        <v>Maule Aerospace Technology, Inc.</v>
      </c>
      <c r="E1107" s="1" t="str">
        <f>RIGHT(Count_table[[#This Row],[Column1]],LEN(Count_table[[#This Row],[Column1]])-SEARCH("\",Count_table[[#This Row],[Column1]]))</f>
        <v>MX-7-160</v>
      </c>
      <c r="F1107" s="1" t="str">
        <f>INDEX(Sheet1!A:D,MATCH(Count_table[[#This Row],[Make]],Sheet1!D:D,0),1)</f>
        <v>Maule</v>
      </c>
      <c r="G1107" s="1" t="str">
        <f ca="1">IF(OR(Count_table[[#This Row],[STC Number]]&lt;&gt;OFFSET(Count_table[[#This Row],[STC Number]],-1,0),Count_table[[#This Row],[Fixed Make]]&lt;&gt;OFFSET(Count_table[[#This Row],[Fixed Make]],-1,0)),Count_table[[#This Row],[Fixed Make]],"")</f>
        <v/>
      </c>
      <c r="H1107" s="1" t="str">
        <f ca="1">IF(LEN(Count_table[[#This Row],[First]])=0,OFFSET(Count_table[[#This Row],[Range]],-1,0),"E"&amp;ROW(Count_table[[#This Row],[First]])&amp;":E"&amp;COUNTIFS(Count_table[[#All],[STC Number]],Count_table[[#This Row],[STC Number]],Count_table[[#All],[Fixed Make]],Count_table[[#This Row],[First]])+ROW(Count_table[[#This Row],[First]])-1)</f>
        <v>E1074:E1115</v>
      </c>
      <c r="I1107" s="1" t="str">
        <f ca="1">IF(LEN(Count_table[[#This Row],[First]])&lt;&gt;0,Count_table[[#This Row],[First]]&amp;": "&amp;_xlfn.TEXTJOIN(", ",TRUE,INDIRECT(Count_table[[#This Row],[Range]])),"")</f>
        <v/>
      </c>
      <c r="J11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8" spans="1:10" x14ac:dyDescent="0.25">
      <c r="A1108" s="1" t="s">
        <v>130</v>
      </c>
      <c r="B1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Inc.\MX-7-160C</v>
      </c>
      <c r="C1108" s="1" t="s">
        <v>1108</v>
      </c>
      <c r="D1108" s="1" t="str">
        <f>LEFT(Count_table[[#This Row],[Column1]],SEARCH("\",Count_table[[#This Row],[Column1]])-1)</f>
        <v>Maule Aerospace Technology, Inc.</v>
      </c>
      <c r="E1108" s="1" t="str">
        <f>RIGHT(Count_table[[#This Row],[Column1]],LEN(Count_table[[#This Row],[Column1]])-SEARCH("\",Count_table[[#This Row],[Column1]]))</f>
        <v>MX-7-160C</v>
      </c>
      <c r="F1108" s="1" t="str">
        <f>INDEX(Sheet1!A:D,MATCH(Count_table[[#This Row],[Make]],Sheet1!D:D,0),1)</f>
        <v>Maule</v>
      </c>
      <c r="G1108" s="1" t="str">
        <f ca="1">IF(OR(Count_table[[#This Row],[STC Number]]&lt;&gt;OFFSET(Count_table[[#This Row],[STC Number]],-1,0),Count_table[[#This Row],[Fixed Make]]&lt;&gt;OFFSET(Count_table[[#This Row],[Fixed Make]],-1,0)),Count_table[[#This Row],[Fixed Make]],"")</f>
        <v/>
      </c>
      <c r="H1108" s="1" t="str">
        <f ca="1">IF(LEN(Count_table[[#This Row],[First]])=0,OFFSET(Count_table[[#This Row],[Range]],-1,0),"E"&amp;ROW(Count_table[[#This Row],[First]])&amp;":E"&amp;COUNTIFS(Count_table[[#All],[STC Number]],Count_table[[#This Row],[STC Number]],Count_table[[#All],[Fixed Make]],Count_table[[#This Row],[First]])+ROW(Count_table[[#This Row],[First]])-1)</f>
        <v>E1074:E1115</v>
      </c>
      <c r="I1108" s="1" t="str">
        <f ca="1">IF(LEN(Count_table[[#This Row],[First]])&lt;&gt;0,Count_table[[#This Row],[First]]&amp;": "&amp;_xlfn.TEXTJOIN(", ",TRUE,INDIRECT(Count_table[[#This Row],[Range]])),"")</f>
        <v/>
      </c>
      <c r="J11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09" spans="1:10" x14ac:dyDescent="0.25">
      <c r="A1109" s="1" t="s">
        <v>130</v>
      </c>
      <c r="B1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v>
      </c>
      <c r="C1109" s="1" t="s">
        <v>1109</v>
      </c>
      <c r="D1109" s="1" t="str">
        <f>LEFT(Count_table[[#This Row],[Column1]],SEARCH("\",Count_table[[#This Row],[Column1]])-1)</f>
        <v>Maule Aerospace Technology, Inc.</v>
      </c>
      <c r="E1109" s="1" t="str">
        <f>RIGHT(Count_table[[#This Row],[Column1]],LEN(Count_table[[#This Row],[Column1]])-SEARCH("\",Count_table[[#This Row],[Column1]]))</f>
        <v>MX-7-180</v>
      </c>
      <c r="F1109" s="1" t="str">
        <f>INDEX(Sheet1!A:D,MATCH(Count_table[[#This Row],[Make]],Sheet1!D:D,0),1)</f>
        <v>Maule</v>
      </c>
      <c r="G1109" s="1" t="str">
        <f ca="1">IF(OR(Count_table[[#This Row],[STC Number]]&lt;&gt;OFFSET(Count_table[[#This Row],[STC Number]],-1,0),Count_table[[#This Row],[Fixed Make]]&lt;&gt;OFFSET(Count_table[[#This Row],[Fixed Make]],-1,0)),Count_table[[#This Row],[Fixed Make]],"")</f>
        <v/>
      </c>
      <c r="H1109" s="1" t="str">
        <f ca="1">IF(LEN(Count_table[[#This Row],[First]])=0,OFFSET(Count_table[[#This Row],[Range]],-1,0),"E"&amp;ROW(Count_table[[#This Row],[First]])&amp;":E"&amp;COUNTIFS(Count_table[[#All],[STC Number]],Count_table[[#This Row],[STC Number]],Count_table[[#All],[Fixed Make]],Count_table[[#This Row],[First]])+ROW(Count_table[[#This Row],[First]])-1)</f>
        <v>E1074:E1115</v>
      </c>
      <c r="I1109" s="1" t="str">
        <f ca="1">IF(LEN(Count_table[[#This Row],[First]])&lt;&gt;0,Count_table[[#This Row],[First]]&amp;": "&amp;_xlfn.TEXTJOIN(", ",TRUE,INDIRECT(Count_table[[#This Row],[Range]])),"")</f>
        <v/>
      </c>
      <c r="J11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0" spans="1:10" x14ac:dyDescent="0.25">
      <c r="A1110" s="1" t="s">
        <v>130</v>
      </c>
      <c r="B1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v>
      </c>
      <c r="C1110" s="1" t="s">
        <v>1110</v>
      </c>
      <c r="D1110" s="1" t="str">
        <f>LEFT(Count_table[[#This Row],[Column1]],SEARCH("\",Count_table[[#This Row],[Column1]])-1)</f>
        <v>Maule Aerospace Technology, Inc.</v>
      </c>
      <c r="E1110" s="1" t="str">
        <f>RIGHT(Count_table[[#This Row],[Column1]],LEN(Count_table[[#This Row],[Column1]])-SEARCH("\",Count_table[[#This Row],[Column1]]))</f>
        <v>MX-7-180A</v>
      </c>
      <c r="F1110" s="1" t="str">
        <f>INDEX(Sheet1!A:D,MATCH(Count_table[[#This Row],[Make]],Sheet1!D:D,0),1)</f>
        <v>Maule</v>
      </c>
      <c r="G1110" s="1" t="str">
        <f ca="1">IF(OR(Count_table[[#This Row],[STC Number]]&lt;&gt;OFFSET(Count_table[[#This Row],[STC Number]],-1,0),Count_table[[#This Row],[Fixed Make]]&lt;&gt;OFFSET(Count_table[[#This Row],[Fixed Make]],-1,0)),Count_table[[#This Row],[Fixed Make]],"")</f>
        <v/>
      </c>
      <c r="H1110" s="1" t="str">
        <f ca="1">IF(LEN(Count_table[[#This Row],[First]])=0,OFFSET(Count_table[[#This Row],[Range]],-1,0),"E"&amp;ROW(Count_table[[#This Row],[First]])&amp;":E"&amp;COUNTIFS(Count_table[[#All],[STC Number]],Count_table[[#This Row],[STC Number]],Count_table[[#All],[Fixed Make]],Count_table[[#This Row],[First]])+ROW(Count_table[[#This Row],[First]])-1)</f>
        <v>E1074:E1115</v>
      </c>
      <c r="I1110" s="1" t="str">
        <f ca="1">IF(LEN(Count_table[[#This Row],[First]])&lt;&gt;0,Count_table[[#This Row],[First]]&amp;": "&amp;_xlfn.TEXTJOIN(", ",TRUE,INDIRECT(Count_table[[#This Row],[Range]])),"")</f>
        <v/>
      </c>
      <c r="J11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1" spans="1:10" x14ac:dyDescent="0.25">
      <c r="A1111" s="1" t="s">
        <v>130</v>
      </c>
      <c r="B1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Inc.\MX-7-180AC</v>
      </c>
      <c r="C1111" s="1" t="s">
        <v>1111</v>
      </c>
      <c r="D1111" s="1" t="str">
        <f>LEFT(Count_table[[#This Row],[Column1]],SEARCH("\",Count_table[[#This Row],[Column1]])-1)</f>
        <v>Maule Aerospace Technology, Inc.</v>
      </c>
      <c r="E1111" s="1" t="str">
        <f>RIGHT(Count_table[[#This Row],[Column1]],LEN(Count_table[[#This Row],[Column1]])-SEARCH("\",Count_table[[#This Row],[Column1]]))</f>
        <v>MX-7-180AC</v>
      </c>
      <c r="F1111" s="1" t="str">
        <f>INDEX(Sheet1!A:D,MATCH(Count_table[[#This Row],[Make]],Sheet1!D:D,0),1)</f>
        <v>Maule</v>
      </c>
      <c r="G1111" s="1" t="str">
        <f ca="1">IF(OR(Count_table[[#This Row],[STC Number]]&lt;&gt;OFFSET(Count_table[[#This Row],[STC Number]],-1,0),Count_table[[#This Row],[Fixed Make]]&lt;&gt;OFFSET(Count_table[[#This Row],[Fixed Make]],-1,0)),Count_table[[#This Row],[Fixed Make]],"")</f>
        <v/>
      </c>
      <c r="H1111" s="1" t="str">
        <f ca="1">IF(LEN(Count_table[[#This Row],[First]])=0,OFFSET(Count_table[[#This Row],[Range]],-1,0),"E"&amp;ROW(Count_table[[#This Row],[First]])&amp;":E"&amp;COUNTIFS(Count_table[[#All],[STC Number]],Count_table[[#This Row],[STC Number]],Count_table[[#All],[Fixed Make]],Count_table[[#This Row],[First]])+ROW(Count_table[[#This Row],[First]])-1)</f>
        <v>E1074:E1115</v>
      </c>
      <c r="I1111" s="1" t="str">
        <f ca="1">IF(LEN(Count_table[[#This Row],[First]])&lt;&gt;0,Count_table[[#This Row],[First]]&amp;": "&amp;_xlfn.TEXTJOIN(", ",TRUE,INDIRECT(Count_table[[#This Row],[Range]])),"")</f>
        <v/>
      </c>
      <c r="J11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2" spans="1:10" x14ac:dyDescent="0.25">
      <c r="A1112" s="1" t="s">
        <v>130</v>
      </c>
      <c r="B1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Inc.\MX-7-180B</v>
      </c>
      <c r="C1112" s="1" t="s">
        <v>1112</v>
      </c>
      <c r="D1112" s="1" t="str">
        <f>LEFT(Count_table[[#This Row],[Column1]],SEARCH("\",Count_table[[#This Row],[Column1]])-1)</f>
        <v>Maule Aerospace Technology, Inc.</v>
      </c>
      <c r="E1112" s="1" t="str">
        <f>RIGHT(Count_table[[#This Row],[Column1]],LEN(Count_table[[#This Row],[Column1]])-SEARCH("\",Count_table[[#This Row],[Column1]]))</f>
        <v>MX-7-180B</v>
      </c>
      <c r="F1112" s="1" t="str">
        <f>INDEX(Sheet1!A:D,MATCH(Count_table[[#This Row],[Make]],Sheet1!D:D,0),1)</f>
        <v>Maule</v>
      </c>
      <c r="G1112" s="1" t="str">
        <f ca="1">IF(OR(Count_table[[#This Row],[STC Number]]&lt;&gt;OFFSET(Count_table[[#This Row],[STC Number]],-1,0),Count_table[[#This Row],[Fixed Make]]&lt;&gt;OFFSET(Count_table[[#This Row],[Fixed Make]],-1,0)),Count_table[[#This Row],[Fixed Make]],"")</f>
        <v/>
      </c>
      <c r="H1112" s="1" t="str">
        <f ca="1">IF(LEN(Count_table[[#This Row],[First]])=0,OFFSET(Count_table[[#This Row],[Range]],-1,0),"E"&amp;ROW(Count_table[[#This Row],[First]])&amp;":E"&amp;COUNTIFS(Count_table[[#All],[STC Number]],Count_table[[#This Row],[STC Number]],Count_table[[#All],[Fixed Make]],Count_table[[#This Row],[First]])+ROW(Count_table[[#This Row],[First]])-1)</f>
        <v>E1074:E1115</v>
      </c>
      <c r="I1112" s="1" t="str">
        <f ca="1">IF(LEN(Count_table[[#This Row],[First]])&lt;&gt;0,Count_table[[#This Row],[First]]&amp;": "&amp;_xlfn.TEXTJOIN(", ",TRUE,INDIRECT(Count_table[[#This Row],[Range]])),"")</f>
        <v/>
      </c>
      <c r="J11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3" spans="1:10" x14ac:dyDescent="0.25">
      <c r="A1113" s="1" t="s">
        <v>130</v>
      </c>
      <c r="B1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Inc.\MX-7-180C</v>
      </c>
      <c r="C1113" s="1" t="s">
        <v>1113</v>
      </c>
      <c r="D1113" s="1" t="str">
        <f>LEFT(Count_table[[#This Row],[Column1]],SEARCH("\",Count_table[[#This Row],[Column1]])-1)</f>
        <v>Maule Aerospace Technology, Inc.</v>
      </c>
      <c r="E1113" s="1" t="str">
        <f>RIGHT(Count_table[[#This Row],[Column1]],LEN(Count_table[[#This Row],[Column1]])-SEARCH("\",Count_table[[#This Row],[Column1]]))</f>
        <v>MX-7-180C</v>
      </c>
      <c r="F1113" s="1" t="str">
        <f>INDEX(Sheet1!A:D,MATCH(Count_table[[#This Row],[Make]],Sheet1!D:D,0),1)</f>
        <v>Maule</v>
      </c>
      <c r="G1113" s="1" t="str">
        <f ca="1">IF(OR(Count_table[[#This Row],[STC Number]]&lt;&gt;OFFSET(Count_table[[#This Row],[STC Number]],-1,0),Count_table[[#This Row],[Fixed Make]]&lt;&gt;OFFSET(Count_table[[#This Row],[Fixed Make]],-1,0)),Count_table[[#This Row],[Fixed Make]],"")</f>
        <v/>
      </c>
      <c r="H1113" s="1" t="str">
        <f ca="1">IF(LEN(Count_table[[#This Row],[First]])=0,OFFSET(Count_table[[#This Row],[Range]],-1,0),"E"&amp;ROW(Count_table[[#This Row],[First]])&amp;":E"&amp;COUNTIFS(Count_table[[#All],[STC Number]],Count_table[[#This Row],[STC Number]],Count_table[[#All],[Fixed Make]],Count_table[[#This Row],[First]])+ROW(Count_table[[#This Row],[First]])-1)</f>
        <v>E1074:E1115</v>
      </c>
      <c r="I1113" s="1" t="str">
        <f ca="1">IF(LEN(Count_table[[#This Row],[First]])&lt;&gt;0,Count_table[[#This Row],[First]]&amp;": "&amp;_xlfn.TEXTJOIN(", ",TRUE,INDIRECT(Count_table[[#This Row],[Range]])),"")</f>
        <v/>
      </c>
      <c r="J11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4" spans="1:10" x14ac:dyDescent="0.25">
      <c r="A1114" s="1" t="s">
        <v>130</v>
      </c>
      <c r="B1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v>
      </c>
      <c r="C1114" s="1" t="s">
        <v>1114</v>
      </c>
      <c r="D1114" s="1" t="str">
        <f>LEFT(Count_table[[#This Row],[Column1]],SEARCH("\",Count_table[[#This Row],[Column1]])-1)</f>
        <v>Maule Aerospace Technology, Inc.</v>
      </c>
      <c r="E1114" s="1" t="str">
        <f>RIGHT(Count_table[[#This Row],[Column1]],LEN(Count_table[[#This Row],[Column1]])-SEARCH("\",Count_table[[#This Row],[Column1]]))</f>
        <v>MXT-7-180</v>
      </c>
      <c r="F1114" s="1" t="str">
        <f>INDEX(Sheet1!A:D,MATCH(Count_table[[#This Row],[Make]],Sheet1!D:D,0),1)</f>
        <v>Maule</v>
      </c>
      <c r="G1114" s="1" t="str">
        <f ca="1">IF(OR(Count_table[[#This Row],[STC Number]]&lt;&gt;OFFSET(Count_table[[#This Row],[STC Number]],-1,0),Count_table[[#This Row],[Fixed Make]]&lt;&gt;OFFSET(Count_table[[#This Row],[Fixed Make]],-1,0)),Count_table[[#This Row],[Fixed Make]],"")</f>
        <v/>
      </c>
      <c r="H1114" s="1" t="str">
        <f ca="1">IF(LEN(Count_table[[#This Row],[First]])=0,OFFSET(Count_table[[#This Row],[Range]],-1,0),"E"&amp;ROW(Count_table[[#This Row],[First]])&amp;":E"&amp;COUNTIFS(Count_table[[#All],[STC Number]],Count_table[[#This Row],[STC Number]],Count_table[[#All],[Fixed Make]],Count_table[[#This Row],[First]])+ROW(Count_table[[#This Row],[First]])-1)</f>
        <v>E1074:E1115</v>
      </c>
      <c r="I1114" s="1" t="str">
        <f ca="1">IF(LEN(Count_table[[#This Row],[First]])&lt;&gt;0,Count_table[[#This Row],[First]]&amp;": "&amp;_xlfn.TEXTJOIN(", ",TRUE,INDIRECT(Count_table[[#This Row],[Range]])),"")</f>
        <v/>
      </c>
      <c r="J11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5" spans="1:10" x14ac:dyDescent="0.25">
      <c r="A1115" s="1" t="s">
        <v>130</v>
      </c>
      <c r="B1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Inc.\MXT-7-180A</v>
      </c>
      <c r="C1115" s="1" t="s">
        <v>1115</v>
      </c>
      <c r="D1115" s="1" t="str">
        <f>LEFT(Count_table[[#This Row],[Column1]],SEARCH("\",Count_table[[#This Row],[Column1]])-1)</f>
        <v>Maule Aerospace Technology, Inc.</v>
      </c>
      <c r="E1115" s="1" t="str">
        <f>RIGHT(Count_table[[#This Row],[Column1]],LEN(Count_table[[#This Row],[Column1]])-SEARCH("\",Count_table[[#This Row],[Column1]]))</f>
        <v>MXT-7-180A</v>
      </c>
      <c r="F1115" s="1" t="str">
        <f>INDEX(Sheet1!A:D,MATCH(Count_table[[#This Row],[Make]],Sheet1!D:D,0),1)</f>
        <v>Maule</v>
      </c>
      <c r="G1115" s="1" t="str">
        <f ca="1">IF(OR(Count_table[[#This Row],[STC Number]]&lt;&gt;OFFSET(Count_table[[#This Row],[STC Number]],-1,0),Count_table[[#This Row],[Fixed Make]]&lt;&gt;OFFSET(Count_table[[#This Row],[Fixed Make]],-1,0)),Count_table[[#This Row],[Fixed Make]],"")</f>
        <v/>
      </c>
      <c r="H1115" s="1" t="str">
        <f ca="1">IF(LEN(Count_table[[#This Row],[First]])=0,OFFSET(Count_table[[#This Row],[Range]],-1,0),"E"&amp;ROW(Count_table[[#This Row],[First]])&amp;":E"&amp;COUNTIFS(Count_table[[#All],[STC Number]],Count_table[[#This Row],[STC Number]],Count_table[[#All],[Fixed Make]],Count_table[[#This Row],[First]])+ROW(Count_table[[#This Row],[First]])-1)</f>
        <v>E1074:E1115</v>
      </c>
      <c r="I1115" s="1" t="str">
        <f ca="1">IF(LEN(Count_table[[#This Row],[First]])&lt;&gt;0,Count_table[[#This Row],[First]]&amp;": "&amp;_xlfn.TEXTJOIN(", ",TRUE,INDIRECT(Count_table[[#This Row],[Range]])),"")</f>
        <v/>
      </c>
      <c r="J11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6" spans="1:10" x14ac:dyDescent="0.25">
      <c r="A1116" s="1" t="s">
        <v>130</v>
      </c>
      <c r="B1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1116" s="1" t="s">
        <v>868</v>
      </c>
      <c r="D1116" s="1" t="str">
        <f>LEFT(Count_table[[#This Row],[Column1]],SEARCH("\",Count_table[[#This Row],[Column1]])-1)</f>
        <v>MICCO Aircraft Company</v>
      </c>
      <c r="E1116" s="1" t="str">
        <f>RIGHT(Count_table[[#This Row],[Column1]],LEN(Count_table[[#This Row],[Column1]])-SEARCH("\",Count_table[[#This Row],[Column1]]))</f>
        <v>MAC-125C</v>
      </c>
      <c r="F1116" s="1" t="str">
        <f>INDEX(Sheet1!A:D,MATCH(Count_table[[#This Row],[Make]],Sheet1!D:D,0),1)</f>
        <v>MICCO</v>
      </c>
      <c r="G1116" s="1" t="str">
        <f ca="1">IF(OR(Count_table[[#This Row],[STC Number]]&lt;&gt;OFFSET(Count_table[[#This Row],[STC Number]],-1,0),Count_table[[#This Row],[Fixed Make]]&lt;&gt;OFFSET(Count_table[[#This Row],[Fixed Make]],-1,0)),Count_table[[#This Row],[Fixed Make]],"")</f>
        <v>MICCO</v>
      </c>
      <c r="H1116" s="1" t="str">
        <f ca="1">IF(LEN(Count_table[[#This Row],[First]])=0,OFFSET(Count_table[[#This Row],[Range]],-1,0),"E"&amp;ROW(Count_table[[#This Row],[First]])&amp;":E"&amp;COUNTIFS(Count_table[[#All],[STC Number]],Count_table[[#This Row],[STC Number]],Count_table[[#All],[Fixed Make]],Count_table[[#This Row],[First]])+ROW(Count_table[[#This Row],[First]])-1)</f>
        <v>E1116:E1117</v>
      </c>
      <c r="I1116" s="1" t="str">
        <f ca="1">IF(LEN(Count_table[[#This Row],[First]])&lt;&gt;0,Count_table[[#This Row],[First]]&amp;": "&amp;_xlfn.TEXTJOIN(", ",TRUE,INDIRECT(Count_table[[#This Row],[Range]])),"")</f>
        <v>MICCO: MAC-125C, MAC-145</v>
      </c>
      <c r="J11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7" spans="1:10" x14ac:dyDescent="0.25">
      <c r="A1117" s="1" t="s">
        <v>130</v>
      </c>
      <c r="B1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1117" s="1" t="s">
        <v>869</v>
      </c>
      <c r="D1117" s="1" t="str">
        <f>LEFT(Count_table[[#This Row],[Column1]],SEARCH("\",Count_table[[#This Row],[Column1]])-1)</f>
        <v>MICCO Aircraft Company</v>
      </c>
      <c r="E1117" s="1" t="str">
        <f>RIGHT(Count_table[[#This Row],[Column1]],LEN(Count_table[[#This Row],[Column1]])-SEARCH("\",Count_table[[#This Row],[Column1]]))</f>
        <v>MAC-145</v>
      </c>
      <c r="F1117" s="1" t="str">
        <f>INDEX(Sheet1!A:D,MATCH(Count_table[[#This Row],[Make]],Sheet1!D:D,0),1)</f>
        <v>MICCO</v>
      </c>
      <c r="G1117" s="1" t="str">
        <f ca="1">IF(OR(Count_table[[#This Row],[STC Number]]&lt;&gt;OFFSET(Count_table[[#This Row],[STC Number]],-1,0),Count_table[[#This Row],[Fixed Make]]&lt;&gt;OFFSET(Count_table[[#This Row],[Fixed Make]],-1,0)),Count_table[[#This Row],[Fixed Make]],"")</f>
        <v/>
      </c>
      <c r="H1117" s="1" t="str">
        <f ca="1">IF(LEN(Count_table[[#This Row],[First]])=0,OFFSET(Count_table[[#This Row],[Range]],-1,0),"E"&amp;ROW(Count_table[[#This Row],[First]])&amp;":E"&amp;COUNTIFS(Count_table[[#All],[STC Number]],Count_table[[#This Row],[STC Number]],Count_table[[#All],[Fixed Make]],Count_table[[#This Row],[First]])+ROW(Count_table[[#This Row],[First]])-1)</f>
        <v>E1116:E1117</v>
      </c>
      <c r="I1117" s="1" t="str">
        <f ca="1">IF(LEN(Count_table[[#This Row],[First]])&lt;&gt;0,Count_table[[#This Row],[First]]&amp;": "&amp;_xlfn.TEXTJOIN(", ",TRUE,INDIRECT(Count_table[[#This Row],[Range]])),"")</f>
        <v/>
      </c>
      <c r="J11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8" spans="1:10" x14ac:dyDescent="0.25">
      <c r="A1118" s="1" t="s">
        <v>130</v>
      </c>
      <c r="B1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1118" s="1" t="s">
        <v>872</v>
      </c>
      <c r="D1118" s="1" t="str">
        <f>LEFT(Count_table[[#This Row],[Column1]],SEARCH("\",Count_table[[#This Row],[Column1]])-1)</f>
        <v>Mooney Aircraft Corporation</v>
      </c>
      <c r="E1118" s="1" t="str">
        <f>RIGHT(Count_table[[#This Row],[Column1]],LEN(Count_table[[#This Row],[Column1]])-SEARCH("\",Count_table[[#This Row],[Column1]]))</f>
        <v>M22</v>
      </c>
      <c r="F1118" s="1" t="str">
        <f>INDEX(Sheet1!A:D,MATCH(Count_table[[#This Row],[Make]],Sheet1!D:D,0),1)</f>
        <v>Mooney</v>
      </c>
      <c r="G1118" s="1" t="str">
        <f ca="1">IF(OR(Count_table[[#This Row],[STC Number]]&lt;&gt;OFFSET(Count_table[[#This Row],[STC Number]],-1,0),Count_table[[#This Row],[Fixed Make]]&lt;&gt;OFFSET(Count_table[[#This Row],[Fixed Make]],-1,0)),Count_table[[#This Row],[Fixed Make]],"")</f>
        <v>Mooney</v>
      </c>
      <c r="H1118" s="1" t="str">
        <f ca="1">IF(LEN(Count_table[[#This Row],[First]])=0,OFFSET(Count_table[[#This Row],[Range]],-1,0),"E"&amp;ROW(Count_table[[#This Row],[First]])&amp;":E"&amp;COUNTIFS(Count_table[[#All],[STC Number]],Count_table[[#This Row],[STC Number]],Count_table[[#All],[Fixed Make]],Count_table[[#This Row],[First]])+ROW(Count_table[[#This Row],[First]])-1)</f>
        <v>E1118:E1132</v>
      </c>
      <c r="I1118" s="1" t="str">
        <f ca="1">IF(LEN(Count_table[[#This Row],[First]])&lt;&gt;0,Count_table[[#This Row],[First]]&amp;": "&amp;_xlfn.TEXTJOIN(", ",TRUE,INDIRECT(Count_table[[#This Row],[Range]])),"")</f>
        <v>Mooney: M22, M20, M20A, M20B, M20C, M20D, M20E, M20F, M20G, M20J, M20K, M20L, M20M, M20R, M20S</v>
      </c>
      <c r="J11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19" spans="1:10" x14ac:dyDescent="0.25">
      <c r="A1119" s="1" t="s">
        <v>130</v>
      </c>
      <c r="B1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1119" s="1" t="s">
        <v>873</v>
      </c>
      <c r="D1119" s="1" t="str">
        <f>LEFT(Count_table[[#This Row],[Column1]],SEARCH("\",Count_table[[#This Row],[Column1]])-1)</f>
        <v>Mooney International Corporation</v>
      </c>
      <c r="E1119" s="1" t="str">
        <f>RIGHT(Count_table[[#This Row],[Column1]],LEN(Count_table[[#This Row],[Column1]])-SEARCH("\",Count_table[[#This Row],[Column1]]))</f>
        <v>M20</v>
      </c>
      <c r="F1119" s="1" t="str">
        <f>INDEX(Sheet1!A:D,MATCH(Count_table[[#This Row],[Make]],Sheet1!D:D,0),1)</f>
        <v>Mooney</v>
      </c>
      <c r="G1119" s="1" t="str">
        <f ca="1">IF(OR(Count_table[[#This Row],[STC Number]]&lt;&gt;OFFSET(Count_table[[#This Row],[STC Number]],-1,0),Count_table[[#This Row],[Fixed Make]]&lt;&gt;OFFSET(Count_table[[#This Row],[Fixed Make]],-1,0)),Count_table[[#This Row],[Fixed Make]],"")</f>
        <v/>
      </c>
      <c r="H1119" s="1" t="str">
        <f ca="1">IF(LEN(Count_table[[#This Row],[First]])=0,OFFSET(Count_table[[#This Row],[Range]],-1,0),"E"&amp;ROW(Count_table[[#This Row],[First]])&amp;":E"&amp;COUNTIFS(Count_table[[#All],[STC Number]],Count_table[[#This Row],[STC Number]],Count_table[[#All],[Fixed Make]],Count_table[[#This Row],[First]])+ROW(Count_table[[#This Row],[First]])-1)</f>
        <v>E1118:E1132</v>
      </c>
      <c r="I1119" s="1" t="str">
        <f ca="1">IF(LEN(Count_table[[#This Row],[First]])&lt;&gt;0,Count_table[[#This Row],[First]]&amp;": "&amp;_xlfn.TEXTJOIN(", ",TRUE,INDIRECT(Count_table[[#This Row],[Range]])),"")</f>
        <v/>
      </c>
      <c r="J11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0" spans="1:10" x14ac:dyDescent="0.25">
      <c r="A1120" s="1" t="s">
        <v>130</v>
      </c>
      <c r="B1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1120" s="1" t="s">
        <v>874</v>
      </c>
      <c r="D1120" s="1" t="str">
        <f>LEFT(Count_table[[#This Row],[Column1]],SEARCH("\",Count_table[[#This Row],[Column1]])-1)</f>
        <v>Mooney International Corporation</v>
      </c>
      <c r="E1120" s="1" t="str">
        <f>RIGHT(Count_table[[#This Row],[Column1]],LEN(Count_table[[#This Row],[Column1]])-SEARCH("\",Count_table[[#This Row],[Column1]]))</f>
        <v>M20A</v>
      </c>
      <c r="F1120" s="1" t="str">
        <f>INDEX(Sheet1!A:D,MATCH(Count_table[[#This Row],[Make]],Sheet1!D:D,0),1)</f>
        <v>Mooney</v>
      </c>
      <c r="G1120" s="1" t="str">
        <f ca="1">IF(OR(Count_table[[#This Row],[STC Number]]&lt;&gt;OFFSET(Count_table[[#This Row],[STC Number]],-1,0),Count_table[[#This Row],[Fixed Make]]&lt;&gt;OFFSET(Count_table[[#This Row],[Fixed Make]],-1,0)),Count_table[[#This Row],[Fixed Make]],"")</f>
        <v/>
      </c>
      <c r="H1120" s="1" t="str">
        <f ca="1">IF(LEN(Count_table[[#This Row],[First]])=0,OFFSET(Count_table[[#This Row],[Range]],-1,0),"E"&amp;ROW(Count_table[[#This Row],[First]])&amp;":E"&amp;COUNTIFS(Count_table[[#All],[STC Number]],Count_table[[#This Row],[STC Number]],Count_table[[#All],[Fixed Make]],Count_table[[#This Row],[First]])+ROW(Count_table[[#This Row],[First]])-1)</f>
        <v>E1118:E1132</v>
      </c>
      <c r="I1120" s="1" t="str">
        <f ca="1">IF(LEN(Count_table[[#This Row],[First]])&lt;&gt;0,Count_table[[#This Row],[First]]&amp;": "&amp;_xlfn.TEXTJOIN(", ",TRUE,INDIRECT(Count_table[[#This Row],[Range]])),"")</f>
        <v/>
      </c>
      <c r="J11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1" spans="1:10" x14ac:dyDescent="0.25">
      <c r="A1121" s="1" t="s">
        <v>130</v>
      </c>
      <c r="B1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1121" s="1" t="s">
        <v>875</v>
      </c>
      <c r="D1121" s="1" t="str">
        <f>LEFT(Count_table[[#This Row],[Column1]],SEARCH("\",Count_table[[#This Row],[Column1]])-1)</f>
        <v>Mooney International Corporation</v>
      </c>
      <c r="E1121" s="1" t="str">
        <f>RIGHT(Count_table[[#This Row],[Column1]],LEN(Count_table[[#This Row],[Column1]])-SEARCH("\",Count_table[[#This Row],[Column1]]))</f>
        <v>M20B</v>
      </c>
      <c r="F1121" s="1" t="str">
        <f>INDEX(Sheet1!A:D,MATCH(Count_table[[#This Row],[Make]],Sheet1!D:D,0),1)</f>
        <v>Mooney</v>
      </c>
      <c r="G1121" s="1" t="str">
        <f ca="1">IF(OR(Count_table[[#This Row],[STC Number]]&lt;&gt;OFFSET(Count_table[[#This Row],[STC Number]],-1,0),Count_table[[#This Row],[Fixed Make]]&lt;&gt;OFFSET(Count_table[[#This Row],[Fixed Make]],-1,0)),Count_table[[#This Row],[Fixed Make]],"")</f>
        <v/>
      </c>
      <c r="H1121" s="1" t="str">
        <f ca="1">IF(LEN(Count_table[[#This Row],[First]])=0,OFFSET(Count_table[[#This Row],[Range]],-1,0),"E"&amp;ROW(Count_table[[#This Row],[First]])&amp;":E"&amp;COUNTIFS(Count_table[[#All],[STC Number]],Count_table[[#This Row],[STC Number]],Count_table[[#All],[Fixed Make]],Count_table[[#This Row],[First]])+ROW(Count_table[[#This Row],[First]])-1)</f>
        <v>E1118:E1132</v>
      </c>
      <c r="I1121" s="1" t="str">
        <f ca="1">IF(LEN(Count_table[[#This Row],[First]])&lt;&gt;0,Count_table[[#This Row],[First]]&amp;": "&amp;_xlfn.TEXTJOIN(", ",TRUE,INDIRECT(Count_table[[#This Row],[Range]])),"")</f>
        <v/>
      </c>
      <c r="J11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2" spans="1:10" x14ac:dyDescent="0.25">
      <c r="A1122" s="1" t="s">
        <v>130</v>
      </c>
      <c r="B1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1122" s="1" t="s">
        <v>876</v>
      </c>
      <c r="D1122" s="1" t="str">
        <f>LEFT(Count_table[[#This Row],[Column1]],SEARCH("\",Count_table[[#This Row],[Column1]])-1)</f>
        <v>Mooney International Corporation</v>
      </c>
      <c r="E1122" s="1" t="str">
        <f>RIGHT(Count_table[[#This Row],[Column1]],LEN(Count_table[[#This Row],[Column1]])-SEARCH("\",Count_table[[#This Row],[Column1]]))</f>
        <v>M20C</v>
      </c>
      <c r="F1122" s="1" t="str">
        <f>INDEX(Sheet1!A:D,MATCH(Count_table[[#This Row],[Make]],Sheet1!D:D,0),1)</f>
        <v>Mooney</v>
      </c>
      <c r="G1122" s="1" t="str">
        <f ca="1">IF(OR(Count_table[[#This Row],[STC Number]]&lt;&gt;OFFSET(Count_table[[#This Row],[STC Number]],-1,0),Count_table[[#This Row],[Fixed Make]]&lt;&gt;OFFSET(Count_table[[#This Row],[Fixed Make]],-1,0)),Count_table[[#This Row],[Fixed Make]],"")</f>
        <v/>
      </c>
      <c r="H1122" s="1" t="str">
        <f ca="1">IF(LEN(Count_table[[#This Row],[First]])=0,OFFSET(Count_table[[#This Row],[Range]],-1,0),"E"&amp;ROW(Count_table[[#This Row],[First]])&amp;":E"&amp;COUNTIFS(Count_table[[#All],[STC Number]],Count_table[[#This Row],[STC Number]],Count_table[[#All],[Fixed Make]],Count_table[[#This Row],[First]])+ROW(Count_table[[#This Row],[First]])-1)</f>
        <v>E1118:E1132</v>
      </c>
      <c r="I1122" s="1" t="str">
        <f ca="1">IF(LEN(Count_table[[#This Row],[First]])&lt;&gt;0,Count_table[[#This Row],[First]]&amp;": "&amp;_xlfn.TEXTJOIN(", ",TRUE,INDIRECT(Count_table[[#This Row],[Range]])),"")</f>
        <v/>
      </c>
      <c r="J11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3" spans="1:10" x14ac:dyDescent="0.25">
      <c r="A1123" s="1" t="s">
        <v>130</v>
      </c>
      <c r="B1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1123" s="1" t="s">
        <v>877</v>
      </c>
      <c r="D1123" s="1" t="str">
        <f>LEFT(Count_table[[#This Row],[Column1]],SEARCH("\",Count_table[[#This Row],[Column1]])-1)</f>
        <v>Mooney International Corporation</v>
      </c>
      <c r="E1123" s="1" t="str">
        <f>RIGHT(Count_table[[#This Row],[Column1]],LEN(Count_table[[#This Row],[Column1]])-SEARCH("\",Count_table[[#This Row],[Column1]]))</f>
        <v>M20D</v>
      </c>
      <c r="F1123" s="1" t="str">
        <f>INDEX(Sheet1!A:D,MATCH(Count_table[[#This Row],[Make]],Sheet1!D:D,0),1)</f>
        <v>Mooney</v>
      </c>
      <c r="G1123" s="1" t="str">
        <f ca="1">IF(OR(Count_table[[#This Row],[STC Number]]&lt;&gt;OFFSET(Count_table[[#This Row],[STC Number]],-1,0),Count_table[[#This Row],[Fixed Make]]&lt;&gt;OFFSET(Count_table[[#This Row],[Fixed Make]],-1,0)),Count_table[[#This Row],[Fixed Make]],"")</f>
        <v/>
      </c>
      <c r="H1123" s="1" t="str">
        <f ca="1">IF(LEN(Count_table[[#This Row],[First]])=0,OFFSET(Count_table[[#This Row],[Range]],-1,0),"E"&amp;ROW(Count_table[[#This Row],[First]])&amp;":E"&amp;COUNTIFS(Count_table[[#All],[STC Number]],Count_table[[#This Row],[STC Number]],Count_table[[#All],[Fixed Make]],Count_table[[#This Row],[First]])+ROW(Count_table[[#This Row],[First]])-1)</f>
        <v>E1118:E1132</v>
      </c>
      <c r="I1123" s="1" t="str">
        <f ca="1">IF(LEN(Count_table[[#This Row],[First]])&lt;&gt;0,Count_table[[#This Row],[First]]&amp;": "&amp;_xlfn.TEXTJOIN(", ",TRUE,INDIRECT(Count_table[[#This Row],[Range]])),"")</f>
        <v/>
      </c>
      <c r="J11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4" spans="1:10" x14ac:dyDescent="0.25">
      <c r="A1124" s="1" t="s">
        <v>130</v>
      </c>
      <c r="B1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1124" s="1" t="s">
        <v>878</v>
      </c>
      <c r="D1124" s="1" t="str">
        <f>LEFT(Count_table[[#This Row],[Column1]],SEARCH("\",Count_table[[#This Row],[Column1]])-1)</f>
        <v>Mooney International Corporation</v>
      </c>
      <c r="E1124" s="1" t="str">
        <f>RIGHT(Count_table[[#This Row],[Column1]],LEN(Count_table[[#This Row],[Column1]])-SEARCH("\",Count_table[[#This Row],[Column1]]))</f>
        <v>M20E</v>
      </c>
      <c r="F1124" s="1" t="str">
        <f>INDEX(Sheet1!A:D,MATCH(Count_table[[#This Row],[Make]],Sheet1!D:D,0),1)</f>
        <v>Mooney</v>
      </c>
      <c r="G1124" s="1" t="str">
        <f ca="1">IF(OR(Count_table[[#This Row],[STC Number]]&lt;&gt;OFFSET(Count_table[[#This Row],[STC Number]],-1,0),Count_table[[#This Row],[Fixed Make]]&lt;&gt;OFFSET(Count_table[[#This Row],[Fixed Make]],-1,0)),Count_table[[#This Row],[Fixed Make]],"")</f>
        <v/>
      </c>
      <c r="H1124" s="1" t="str">
        <f ca="1">IF(LEN(Count_table[[#This Row],[First]])=0,OFFSET(Count_table[[#This Row],[Range]],-1,0),"E"&amp;ROW(Count_table[[#This Row],[First]])&amp;":E"&amp;COUNTIFS(Count_table[[#All],[STC Number]],Count_table[[#This Row],[STC Number]],Count_table[[#All],[Fixed Make]],Count_table[[#This Row],[First]])+ROW(Count_table[[#This Row],[First]])-1)</f>
        <v>E1118:E1132</v>
      </c>
      <c r="I1124" s="1" t="str">
        <f ca="1">IF(LEN(Count_table[[#This Row],[First]])&lt;&gt;0,Count_table[[#This Row],[First]]&amp;": "&amp;_xlfn.TEXTJOIN(", ",TRUE,INDIRECT(Count_table[[#This Row],[Range]])),"")</f>
        <v/>
      </c>
      <c r="J11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5" spans="1:10" x14ac:dyDescent="0.25">
      <c r="A1125" s="1" t="s">
        <v>130</v>
      </c>
      <c r="B1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1125" s="1" t="s">
        <v>879</v>
      </c>
      <c r="D1125" s="1" t="str">
        <f>LEFT(Count_table[[#This Row],[Column1]],SEARCH("\",Count_table[[#This Row],[Column1]])-1)</f>
        <v>Mooney International Corporation</v>
      </c>
      <c r="E1125" s="1" t="str">
        <f>RIGHT(Count_table[[#This Row],[Column1]],LEN(Count_table[[#This Row],[Column1]])-SEARCH("\",Count_table[[#This Row],[Column1]]))</f>
        <v>M20F</v>
      </c>
      <c r="F1125" s="1" t="str">
        <f>INDEX(Sheet1!A:D,MATCH(Count_table[[#This Row],[Make]],Sheet1!D:D,0),1)</f>
        <v>Mooney</v>
      </c>
      <c r="G1125" s="1" t="str">
        <f ca="1">IF(OR(Count_table[[#This Row],[STC Number]]&lt;&gt;OFFSET(Count_table[[#This Row],[STC Number]],-1,0),Count_table[[#This Row],[Fixed Make]]&lt;&gt;OFFSET(Count_table[[#This Row],[Fixed Make]],-1,0)),Count_table[[#This Row],[Fixed Make]],"")</f>
        <v/>
      </c>
      <c r="H1125" s="1" t="str">
        <f ca="1">IF(LEN(Count_table[[#This Row],[First]])=0,OFFSET(Count_table[[#This Row],[Range]],-1,0),"E"&amp;ROW(Count_table[[#This Row],[First]])&amp;":E"&amp;COUNTIFS(Count_table[[#All],[STC Number]],Count_table[[#This Row],[STC Number]],Count_table[[#All],[Fixed Make]],Count_table[[#This Row],[First]])+ROW(Count_table[[#This Row],[First]])-1)</f>
        <v>E1118:E1132</v>
      </c>
      <c r="I1125" s="1" t="str">
        <f ca="1">IF(LEN(Count_table[[#This Row],[First]])&lt;&gt;0,Count_table[[#This Row],[First]]&amp;": "&amp;_xlfn.TEXTJOIN(", ",TRUE,INDIRECT(Count_table[[#This Row],[Range]])),"")</f>
        <v/>
      </c>
      <c r="J11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6" spans="1:10" x14ac:dyDescent="0.25">
      <c r="A1126" s="1" t="s">
        <v>130</v>
      </c>
      <c r="B1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1126" s="1" t="s">
        <v>880</v>
      </c>
      <c r="D1126" s="1" t="str">
        <f>LEFT(Count_table[[#This Row],[Column1]],SEARCH("\",Count_table[[#This Row],[Column1]])-1)</f>
        <v>Mooney International Corporation</v>
      </c>
      <c r="E1126" s="1" t="str">
        <f>RIGHT(Count_table[[#This Row],[Column1]],LEN(Count_table[[#This Row],[Column1]])-SEARCH("\",Count_table[[#This Row],[Column1]]))</f>
        <v>M20G</v>
      </c>
      <c r="F1126" s="1" t="str">
        <f>INDEX(Sheet1!A:D,MATCH(Count_table[[#This Row],[Make]],Sheet1!D:D,0),1)</f>
        <v>Mooney</v>
      </c>
      <c r="G1126" s="1" t="str">
        <f ca="1">IF(OR(Count_table[[#This Row],[STC Number]]&lt;&gt;OFFSET(Count_table[[#This Row],[STC Number]],-1,0),Count_table[[#This Row],[Fixed Make]]&lt;&gt;OFFSET(Count_table[[#This Row],[Fixed Make]],-1,0)),Count_table[[#This Row],[Fixed Make]],"")</f>
        <v/>
      </c>
      <c r="H1126" s="1" t="str">
        <f ca="1">IF(LEN(Count_table[[#This Row],[First]])=0,OFFSET(Count_table[[#This Row],[Range]],-1,0),"E"&amp;ROW(Count_table[[#This Row],[First]])&amp;":E"&amp;COUNTIFS(Count_table[[#All],[STC Number]],Count_table[[#This Row],[STC Number]],Count_table[[#All],[Fixed Make]],Count_table[[#This Row],[First]])+ROW(Count_table[[#This Row],[First]])-1)</f>
        <v>E1118:E1132</v>
      </c>
      <c r="I1126" s="1" t="str">
        <f ca="1">IF(LEN(Count_table[[#This Row],[First]])&lt;&gt;0,Count_table[[#This Row],[First]]&amp;": "&amp;_xlfn.TEXTJOIN(", ",TRUE,INDIRECT(Count_table[[#This Row],[Range]])),"")</f>
        <v/>
      </c>
      <c r="J11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7" spans="1:10" x14ac:dyDescent="0.25">
      <c r="A1127" s="1" t="s">
        <v>130</v>
      </c>
      <c r="B1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1127" s="1" t="s">
        <v>881</v>
      </c>
      <c r="D1127" s="1" t="str">
        <f>LEFT(Count_table[[#This Row],[Column1]],SEARCH("\",Count_table[[#This Row],[Column1]])-1)</f>
        <v>Mooney International Corporation</v>
      </c>
      <c r="E1127" s="1" t="str">
        <f>RIGHT(Count_table[[#This Row],[Column1]],LEN(Count_table[[#This Row],[Column1]])-SEARCH("\",Count_table[[#This Row],[Column1]]))</f>
        <v>M20J</v>
      </c>
      <c r="F1127" s="1" t="str">
        <f>INDEX(Sheet1!A:D,MATCH(Count_table[[#This Row],[Make]],Sheet1!D:D,0),1)</f>
        <v>Mooney</v>
      </c>
      <c r="G1127" s="1" t="str">
        <f ca="1">IF(OR(Count_table[[#This Row],[STC Number]]&lt;&gt;OFFSET(Count_table[[#This Row],[STC Number]],-1,0),Count_table[[#This Row],[Fixed Make]]&lt;&gt;OFFSET(Count_table[[#This Row],[Fixed Make]],-1,0)),Count_table[[#This Row],[Fixed Make]],"")</f>
        <v/>
      </c>
      <c r="H1127" s="1" t="str">
        <f ca="1">IF(LEN(Count_table[[#This Row],[First]])=0,OFFSET(Count_table[[#This Row],[Range]],-1,0),"E"&amp;ROW(Count_table[[#This Row],[First]])&amp;":E"&amp;COUNTIFS(Count_table[[#All],[STC Number]],Count_table[[#This Row],[STC Number]],Count_table[[#All],[Fixed Make]],Count_table[[#This Row],[First]])+ROW(Count_table[[#This Row],[First]])-1)</f>
        <v>E1118:E1132</v>
      </c>
      <c r="I1127" s="1" t="str">
        <f ca="1">IF(LEN(Count_table[[#This Row],[First]])&lt;&gt;0,Count_table[[#This Row],[First]]&amp;": "&amp;_xlfn.TEXTJOIN(", ",TRUE,INDIRECT(Count_table[[#This Row],[Range]])),"")</f>
        <v/>
      </c>
      <c r="J11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8" spans="1:10" x14ac:dyDescent="0.25">
      <c r="A1128" s="1" t="s">
        <v>130</v>
      </c>
      <c r="B1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1128" s="1" t="s">
        <v>882</v>
      </c>
      <c r="D1128" s="1" t="str">
        <f>LEFT(Count_table[[#This Row],[Column1]],SEARCH("\",Count_table[[#This Row],[Column1]])-1)</f>
        <v>Mooney International Corporation</v>
      </c>
      <c r="E1128" s="1" t="str">
        <f>RIGHT(Count_table[[#This Row],[Column1]],LEN(Count_table[[#This Row],[Column1]])-SEARCH("\",Count_table[[#This Row],[Column1]]))</f>
        <v>M20K</v>
      </c>
      <c r="F1128" s="1" t="str">
        <f>INDEX(Sheet1!A:D,MATCH(Count_table[[#This Row],[Make]],Sheet1!D:D,0),1)</f>
        <v>Mooney</v>
      </c>
      <c r="G1128" s="1" t="str">
        <f ca="1">IF(OR(Count_table[[#This Row],[STC Number]]&lt;&gt;OFFSET(Count_table[[#This Row],[STC Number]],-1,0),Count_table[[#This Row],[Fixed Make]]&lt;&gt;OFFSET(Count_table[[#This Row],[Fixed Make]],-1,0)),Count_table[[#This Row],[Fixed Make]],"")</f>
        <v/>
      </c>
      <c r="H1128" s="1" t="str">
        <f ca="1">IF(LEN(Count_table[[#This Row],[First]])=0,OFFSET(Count_table[[#This Row],[Range]],-1,0),"E"&amp;ROW(Count_table[[#This Row],[First]])&amp;":E"&amp;COUNTIFS(Count_table[[#All],[STC Number]],Count_table[[#This Row],[STC Number]],Count_table[[#All],[Fixed Make]],Count_table[[#This Row],[First]])+ROW(Count_table[[#This Row],[First]])-1)</f>
        <v>E1118:E1132</v>
      </c>
      <c r="I1128" s="1" t="str">
        <f ca="1">IF(LEN(Count_table[[#This Row],[First]])&lt;&gt;0,Count_table[[#This Row],[First]]&amp;": "&amp;_xlfn.TEXTJOIN(", ",TRUE,INDIRECT(Count_table[[#This Row],[Range]])),"")</f>
        <v/>
      </c>
      <c r="J11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29" spans="1:10" x14ac:dyDescent="0.25">
      <c r="A1129" s="1" t="s">
        <v>130</v>
      </c>
      <c r="B1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1129" s="1" t="s">
        <v>883</v>
      </c>
      <c r="D1129" s="1" t="str">
        <f>LEFT(Count_table[[#This Row],[Column1]],SEARCH("\",Count_table[[#This Row],[Column1]])-1)</f>
        <v>Mooney International Corporation</v>
      </c>
      <c r="E1129" s="1" t="str">
        <f>RIGHT(Count_table[[#This Row],[Column1]],LEN(Count_table[[#This Row],[Column1]])-SEARCH("\",Count_table[[#This Row],[Column1]]))</f>
        <v>M20L</v>
      </c>
      <c r="F1129" s="1" t="str">
        <f>INDEX(Sheet1!A:D,MATCH(Count_table[[#This Row],[Make]],Sheet1!D:D,0),1)</f>
        <v>Mooney</v>
      </c>
      <c r="G1129" s="1" t="str">
        <f ca="1">IF(OR(Count_table[[#This Row],[STC Number]]&lt;&gt;OFFSET(Count_table[[#This Row],[STC Number]],-1,0),Count_table[[#This Row],[Fixed Make]]&lt;&gt;OFFSET(Count_table[[#This Row],[Fixed Make]],-1,0)),Count_table[[#This Row],[Fixed Make]],"")</f>
        <v/>
      </c>
      <c r="H1129" s="1" t="str">
        <f ca="1">IF(LEN(Count_table[[#This Row],[First]])=0,OFFSET(Count_table[[#This Row],[Range]],-1,0),"E"&amp;ROW(Count_table[[#This Row],[First]])&amp;":E"&amp;COUNTIFS(Count_table[[#All],[STC Number]],Count_table[[#This Row],[STC Number]],Count_table[[#All],[Fixed Make]],Count_table[[#This Row],[First]])+ROW(Count_table[[#This Row],[First]])-1)</f>
        <v>E1118:E1132</v>
      </c>
      <c r="I1129" s="1" t="str">
        <f ca="1">IF(LEN(Count_table[[#This Row],[First]])&lt;&gt;0,Count_table[[#This Row],[First]]&amp;": "&amp;_xlfn.TEXTJOIN(", ",TRUE,INDIRECT(Count_table[[#This Row],[Range]])),"")</f>
        <v/>
      </c>
      <c r="J11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0" spans="1:10" x14ac:dyDescent="0.25">
      <c r="A1130" s="1" t="s">
        <v>130</v>
      </c>
      <c r="B1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1130" s="1" t="s">
        <v>884</v>
      </c>
      <c r="D1130" s="1" t="str">
        <f>LEFT(Count_table[[#This Row],[Column1]],SEARCH("\",Count_table[[#This Row],[Column1]])-1)</f>
        <v>Mooney International Corporation</v>
      </c>
      <c r="E1130" s="1" t="str">
        <f>RIGHT(Count_table[[#This Row],[Column1]],LEN(Count_table[[#This Row],[Column1]])-SEARCH("\",Count_table[[#This Row],[Column1]]))</f>
        <v>M20M</v>
      </c>
      <c r="F1130" s="1" t="str">
        <f>INDEX(Sheet1!A:D,MATCH(Count_table[[#This Row],[Make]],Sheet1!D:D,0),1)</f>
        <v>Mooney</v>
      </c>
      <c r="G1130" s="1" t="str">
        <f ca="1">IF(OR(Count_table[[#This Row],[STC Number]]&lt;&gt;OFFSET(Count_table[[#This Row],[STC Number]],-1,0),Count_table[[#This Row],[Fixed Make]]&lt;&gt;OFFSET(Count_table[[#This Row],[Fixed Make]],-1,0)),Count_table[[#This Row],[Fixed Make]],"")</f>
        <v/>
      </c>
      <c r="H1130" s="1" t="str">
        <f ca="1">IF(LEN(Count_table[[#This Row],[First]])=0,OFFSET(Count_table[[#This Row],[Range]],-1,0),"E"&amp;ROW(Count_table[[#This Row],[First]])&amp;":E"&amp;COUNTIFS(Count_table[[#All],[STC Number]],Count_table[[#This Row],[STC Number]],Count_table[[#All],[Fixed Make]],Count_table[[#This Row],[First]])+ROW(Count_table[[#This Row],[First]])-1)</f>
        <v>E1118:E1132</v>
      </c>
      <c r="I1130" s="1" t="str">
        <f ca="1">IF(LEN(Count_table[[#This Row],[First]])&lt;&gt;0,Count_table[[#This Row],[First]]&amp;": "&amp;_xlfn.TEXTJOIN(", ",TRUE,INDIRECT(Count_table[[#This Row],[Range]])),"")</f>
        <v/>
      </c>
      <c r="J11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1" spans="1:10" x14ac:dyDescent="0.25">
      <c r="A1131" s="1" t="s">
        <v>130</v>
      </c>
      <c r="B1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1131" s="1" t="s">
        <v>885</v>
      </c>
      <c r="D1131" s="1" t="str">
        <f>LEFT(Count_table[[#This Row],[Column1]],SEARCH("\",Count_table[[#This Row],[Column1]])-1)</f>
        <v>Mooney International Corporation</v>
      </c>
      <c r="E1131" s="1" t="str">
        <f>RIGHT(Count_table[[#This Row],[Column1]],LEN(Count_table[[#This Row],[Column1]])-SEARCH("\",Count_table[[#This Row],[Column1]]))</f>
        <v>M20R</v>
      </c>
      <c r="F1131" s="1" t="str">
        <f>INDEX(Sheet1!A:D,MATCH(Count_table[[#This Row],[Make]],Sheet1!D:D,0),1)</f>
        <v>Mooney</v>
      </c>
      <c r="G1131" s="1" t="str">
        <f ca="1">IF(OR(Count_table[[#This Row],[STC Number]]&lt;&gt;OFFSET(Count_table[[#This Row],[STC Number]],-1,0),Count_table[[#This Row],[Fixed Make]]&lt;&gt;OFFSET(Count_table[[#This Row],[Fixed Make]],-1,0)),Count_table[[#This Row],[Fixed Make]],"")</f>
        <v/>
      </c>
      <c r="H1131" s="1" t="str">
        <f ca="1">IF(LEN(Count_table[[#This Row],[First]])=0,OFFSET(Count_table[[#This Row],[Range]],-1,0),"E"&amp;ROW(Count_table[[#This Row],[First]])&amp;":E"&amp;COUNTIFS(Count_table[[#All],[STC Number]],Count_table[[#This Row],[STC Number]],Count_table[[#All],[Fixed Make]],Count_table[[#This Row],[First]])+ROW(Count_table[[#This Row],[First]])-1)</f>
        <v>E1118:E1132</v>
      </c>
      <c r="I1131" s="1" t="str">
        <f ca="1">IF(LEN(Count_table[[#This Row],[First]])&lt;&gt;0,Count_table[[#This Row],[First]]&amp;": "&amp;_xlfn.TEXTJOIN(", ",TRUE,INDIRECT(Count_table[[#This Row],[Range]])),"")</f>
        <v/>
      </c>
      <c r="J11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2" spans="1:10" x14ac:dyDescent="0.25">
      <c r="A1132" s="1" t="s">
        <v>130</v>
      </c>
      <c r="B1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1132" s="1" t="s">
        <v>886</v>
      </c>
      <c r="D1132" s="1" t="str">
        <f>LEFT(Count_table[[#This Row],[Column1]],SEARCH("\",Count_table[[#This Row],[Column1]])-1)</f>
        <v>Mooney International Corporation</v>
      </c>
      <c r="E1132" s="1" t="str">
        <f>RIGHT(Count_table[[#This Row],[Column1]],LEN(Count_table[[#This Row],[Column1]])-SEARCH("\",Count_table[[#This Row],[Column1]]))</f>
        <v>M20S</v>
      </c>
      <c r="F1132" s="1" t="str">
        <f>INDEX(Sheet1!A:D,MATCH(Count_table[[#This Row],[Make]],Sheet1!D:D,0),1)</f>
        <v>Mooney</v>
      </c>
      <c r="G1132" s="1" t="str">
        <f ca="1">IF(OR(Count_table[[#This Row],[STC Number]]&lt;&gt;OFFSET(Count_table[[#This Row],[STC Number]],-1,0),Count_table[[#This Row],[Fixed Make]]&lt;&gt;OFFSET(Count_table[[#This Row],[Fixed Make]],-1,0)),Count_table[[#This Row],[Fixed Make]],"")</f>
        <v/>
      </c>
      <c r="H1132" s="1" t="str">
        <f ca="1">IF(LEN(Count_table[[#This Row],[First]])=0,OFFSET(Count_table[[#This Row],[Range]],-1,0),"E"&amp;ROW(Count_table[[#This Row],[First]])&amp;":E"&amp;COUNTIFS(Count_table[[#All],[STC Number]],Count_table[[#This Row],[STC Number]],Count_table[[#All],[Fixed Make]],Count_table[[#This Row],[First]])+ROW(Count_table[[#This Row],[First]])-1)</f>
        <v>E1118:E1132</v>
      </c>
      <c r="I1132" s="1" t="str">
        <f ca="1">IF(LEN(Count_table[[#This Row],[First]])&lt;&gt;0,Count_table[[#This Row],[First]]&amp;": "&amp;_xlfn.TEXTJOIN(", ",TRUE,INDIRECT(Count_table[[#This Row],[Range]])),"")</f>
        <v/>
      </c>
      <c r="J11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3" spans="1:10" x14ac:dyDescent="0.25">
      <c r="A1133" s="1" t="s">
        <v>130</v>
      </c>
      <c r="B1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1133" s="1" t="s">
        <v>888</v>
      </c>
      <c r="D1133" s="1" t="str">
        <f>LEFT(Count_table[[#This Row],[Column1]],SEARCH("\",Count_table[[#This Row],[Column1]])-1)</f>
        <v>Nardi S.A.</v>
      </c>
      <c r="E1133" s="1" t="str">
        <f>RIGHT(Count_table[[#This Row],[Column1]],LEN(Count_table[[#This Row],[Column1]])-SEARCH("\",Count_table[[#This Row],[Column1]]))</f>
        <v>FN-333</v>
      </c>
      <c r="F1133" s="1" t="str">
        <f>INDEX(Sheet1!A:D,MATCH(Count_table[[#This Row],[Make]],Sheet1!D:D,0),1)</f>
        <v>Nardi</v>
      </c>
      <c r="G1133" s="1" t="str">
        <f ca="1">IF(OR(Count_table[[#This Row],[STC Number]]&lt;&gt;OFFSET(Count_table[[#This Row],[STC Number]],-1,0),Count_table[[#This Row],[Fixed Make]]&lt;&gt;OFFSET(Count_table[[#This Row],[Fixed Make]],-1,0)),Count_table[[#This Row],[Fixed Make]],"")</f>
        <v>Nardi</v>
      </c>
      <c r="H1133" s="1" t="str">
        <f ca="1">IF(LEN(Count_table[[#This Row],[First]])=0,OFFSET(Count_table[[#This Row],[Range]],-1,0),"E"&amp;ROW(Count_table[[#This Row],[First]])&amp;":E"&amp;COUNTIFS(Count_table[[#All],[STC Number]],Count_table[[#This Row],[STC Number]],Count_table[[#All],[Fixed Make]],Count_table[[#This Row],[First]])+ROW(Count_table[[#This Row],[First]])-1)</f>
        <v>E1133:E1133</v>
      </c>
      <c r="I1133" s="1" t="str">
        <f ca="1">IF(LEN(Count_table[[#This Row],[First]])&lt;&gt;0,Count_table[[#This Row],[First]]&amp;": "&amp;_xlfn.TEXTJOIN(", ",TRUE,INDIRECT(Count_table[[#This Row],[Range]])),"")</f>
        <v>Nardi: FN-333</v>
      </c>
      <c r="J11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4" spans="1:10" x14ac:dyDescent="0.25">
      <c r="A1134" s="1" t="s">
        <v>130</v>
      </c>
      <c r="B1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1134" s="1" t="s">
        <v>889</v>
      </c>
      <c r="D1134" s="1" t="str">
        <f>LEFT(Count_table[[#This Row],[Column1]],SEARCH("\",Count_table[[#This Row],[Column1]])-1)</f>
        <v>Piaggio &amp; C.</v>
      </c>
      <c r="E1134" s="1" t="str">
        <f>RIGHT(Count_table[[#This Row],[Column1]],LEN(Count_table[[#This Row],[Column1]])-SEARCH("\",Count_table[[#This Row],[Column1]]))</f>
        <v>P.136-L</v>
      </c>
      <c r="F1134" s="1" t="str">
        <f>INDEX(Sheet1!A:D,MATCH(Count_table[[#This Row],[Make]],Sheet1!D:D,0),1)</f>
        <v>Piaggio</v>
      </c>
      <c r="G1134" s="1" t="str">
        <f ca="1">IF(OR(Count_table[[#This Row],[STC Number]]&lt;&gt;OFFSET(Count_table[[#This Row],[STC Number]],-1,0),Count_table[[#This Row],[Fixed Make]]&lt;&gt;OFFSET(Count_table[[#This Row],[Fixed Make]],-1,0)),Count_table[[#This Row],[Fixed Make]],"")</f>
        <v>Piaggio</v>
      </c>
      <c r="H1134" s="1" t="str">
        <f ca="1">IF(LEN(Count_table[[#This Row],[First]])=0,OFFSET(Count_table[[#This Row],[Range]],-1,0),"E"&amp;ROW(Count_table[[#This Row],[First]])&amp;":E"&amp;COUNTIFS(Count_table[[#All],[STC Number]],Count_table[[#This Row],[STC Number]],Count_table[[#All],[Fixed Make]],Count_table[[#This Row],[First]])+ROW(Count_table[[#This Row],[First]])-1)</f>
        <v>E1134:E1136</v>
      </c>
      <c r="I1134" s="1" t="str">
        <f ca="1">IF(LEN(Count_table[[#This Row],[First]])&lt;&gt;0,Count_table[[#This Row],[First]]&amp;": "&amp;_xlfn.TEXTJOIN(", ",TRUE,INDIRECT(Count_table[[#This Row],[Range]])),"")</f>
        <v>Piaggio: P.136-L, P.136-L1, P.136-L2</v>
      </c>
      <c r="J11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5" spans="1:10" x14ac:dyDescent="0.25">
      <c r="A1135" s="1" t="s">
        <v>130</v>
      </c>
      <c r="B1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1135" s="1" t="s">
        <v>890</v>
      </c>
      <c r="D1135" s="1" t="str">
        <f>LEFT(Count_table[[#This Row],[Column1]],SEARCH("\",Count_table[[#This Row],[Column1]])-1)</f>
        <v>Piaggio &amp; C.</v>
      </c>
      <c r="E1135" s="1" t="str">
        <f>RIGHT(Count_table[[#This Row],[Column1]],LEN(Count_table[[#This Row],[Column1]])-SEARCH("\",Count_table[[#This Row],[Column1]]))</f>
        <v>P.136-L1</v>
      </c>
      <c r="F1135" s="1" t="str">
        <f>INDEX(Sheet1!A:D,MATCH(Count_table[[#This Row],[Make]],Sheet1!D:D,0),1)</f>
        <v>Piaggio</v>
      </c>
      <c r="G1135" s="1" t="str">
        <f ca="1">IF(OR(Count_table[[#This Row],[STC Number]]&lt;&gt;OFFSET(Count_table[[#This Row],[STC Number]],-1,0),Count_table[[#This Row],[Fixed Make]]&lt;&gt;OFFSET(Count_table[[#This Row],[Fixed Make]],-1,0)),Count_table[[#This Row],[Fixed Make]],"")</f>
        <v/>
      </c>
      <c r="H1135" s="1" t="str">
        <f ca="1">IF(LEN(Count_table[[#This Row],[First]])=0,OFFSET(Count_table[[#This Row],[Range]],-1,0),"E"&amp;ROW(Count_table[[#This Row],[First]])&amp;":E"&amp;COUNTIFS(Count_table[[#All],[STC Number]],Count_table[[#This Row],[STC Number]],Count_table[[#All],[Fixed Make]],Count_table[[#This Row],[First]])+ROW(Count_table[[#This Row],[First]])-1)</f>
        <v>E1134:E1136</v>
      </c>
      <c r="I1135" s="1" t="str">
        <f ca="1">IF(LEN(Count_table[[#This Row],[First]])&lt;&gt;0,Count_table[[#This Row],[First]]&amp;": "&amp;_xlfn.TEXTJOIN(", ",TRUE,INDIRECT(Count_table[[#This Row],[Range]])),"")</f>
        <v/>
      </c>
      <c r="J11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6" spans="1:10" x14ac:dyDescent="0.25">
      <c r="A1136" s="1" t="s">
        <v>130</v>
      </c>
      <c r="B1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1136" s="1" t="s">
        <v>891</v>
      </c>
      <c r="D1136" s="1" t="str">
        <f>LEFT(Count_table[[#This Row],[Column1]],SEARCH("\",Count_table[[#This Row],[Column1]])-1)</f>
        <v>Piaggio &amp; C.</v>
      </c>
      <c r="E1136" s="1" t="str">
        <f>RIGHT(Count_table[[#This Row],[Column1]],LEN(Count_table[[#This Row],[Column1]])-SEARCH("\",Count_table[[#This Row],[Column1]]))</f>
        <v>P.136-L2</v>
      </c>
      <c r="F1136" s="1" t="str">
        <f>INDEX(Sheet1!A:D,MATCH(Count_table[[#This Row],[Make]],Sheet1!D:D,0),1)</f>
        <v>Piaggio</v>
      </c>
      <c r="G1136" s="1" t="str">
        <f ca="1">IF(OR(Count_table[[#This Row],[STC Number]]&lt;&gt;OFFSET(Count_table[[#This Row],[STC Number]],-1,0),Count_table[[#This Row],[Fixed Make]]&lt;&gt;OFFSET(Count_table[[#This Row],[Fixed Make]],-1,0)),Count_table[[#This Row],[Fixed Make]],"")</f>
        <v/>
      </c>
      <c r="H1136" s="1" t="str">
        <f ca="1">IF(LEN(Count_table[[#This Row],[First]])=0,OFFSET(Count_table[[#This Row],[Range]],-1,0),"E"&amp;ROW(Count_table[[#This Row],[First]])&amp;":E"&amp;COUNTIFS(Count_table[[#All],[STC Number]],Count_table[[#This Row],[STC Number]],Count_table[[#All],[Fixed Make]],Count_table[[#This Row],[First]])+ROW(Count_table[[#This Row],[First]])-1)</f>
        <v>E1134:E1136</v>
      </c>
      <c r="I1136" s="1" t="str">
        <f ca="1">IF(LEN(Count_table[[#This Row],[First]])&lt;&gt;0,Count_table[[#This Row],[First]]&amp;": "&amp;_xlfn.TEXTJOIN(", ",TRUE,INDIRECT(Count_table[[#This Row],[Range]])),"")</f>
        <v/>
      </c>
      <c r="J11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7" spans="1:10" x14ac:dyDescent="0.25">
      <c r="A1137" s="1" t="s">
        <v>130</v>
      </c>
      <c r="B1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1137" s="1" t="s">
        <v>892</v>
      </c>
      <c r="D1137" s="1" t="str">
        <f>LEFT(Count_table[[#This Row],[Column1]],SEARCH("\",Count_table[[#This Row],[Column1]])-1)</f>
        <v>Pilatus Aircraft Limited</v>
      </c>
      <c r="E1137" s="1" t="str">
        <f>RIGHT(Count_table[[#This Row],[Column1]],LEN(Count_table[[#This Row],[Column1]])-SEARCH("\",Count_table[[#This Row],[Column1]]))</f>
        <v>PC-6-H1</v>
      </c>
      <c r="F1137" s="1" t="str">
        <f>INDEX(Sheet1!A:D,MATCH(Count_table[[#This Row],[Make]],Sheet1!D:D,0),1)</f>
        <v>Pilatus</v>
      </c>
      <c r="G1137" s="1" t="str">
        <f ca="1">IF(OR(Count_table[[#This Row],[STC Number]]&lt;&gt;OFFSET(Count_table[[#This Row],[STC Number]],-1,0),Count_table[[#This Row],[Fixed Make]]&lt;&gt;OFFSET(Count_table[[#This Row],[Fixed Make]],-1,0)),Count_table[[#This Row],[Fixed Make]],"")</f>
        <v>Pilatus</v>
      </c>
      <c r="H1137" s="1" t="str">
        <f ca="1">IF(LEN(Count_table[[#This Row],[First]])=0,OFFSET(Count_table[[#This Row],[Range]],-1,0),"E"&amp;ROW(Count_table[[#This Row],[First]])&amp;":E"&amp;COUNTIFS(Count_table[[#All],[STC Number]],Count_table[[#This Row],[STC Number]],Count_table[[#All],[Fixed Make]],Count_table[[#This Row],[First]])+ROW(Count_table[[#This Row],[First]])-1)</f>
        <v>E1137:E1142</v>
      </c>
      <c r="I1137" s="1" t="str">
        <f ca="1">IF(LEN(Count_table[[#This Row],[First]])&lt;&gt;0,Count_table[[#This Row],[First]]&amp;": "&amp;_xlfn.TEXTJOIN(", ",TRUE,INDIRECT(Count_table[[#This Row],[Range]])),"")</f>
        <v>Pilatus: PC-6-H1, PC-6-H2, PC-6, PC-6/350-H1, PC-6/350-H2, PC-6/350</v>
      </c>
      <c r="J11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8" spans="1:10" x14ac:dyDescent="0.25">
      <c r="A1138" s="1" t="s">
        <v>130</v>
      </c>
      <c r="B1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1138" s="1" t="s">
        <v>893</v>
      </c>
      <c r="D1138" s="1" t="str">
        <f>LEFT(Count_table[[#This Row],[Column1]],SEARCH("\",Count_table[[#This Row],[Column1]])-1)</f>
        <v>Pilatus Aircraft Limited</v>
      </c>
      <c r="E1138" s="1" t="str">
        <f>RIGHT(Count_table[[#This Row],[Column1]],LEN(Count_table[[#This Row],[Column1]])-SEARCH("\",Count_table[[#This Row],[Column1]]))</f>
        <v>PC-6-H2</v>
      </c>
      <c r="F1138" s="1" t="str">
        <f>INDEX(Sheet1!A:D,MATCH(Count_table[[#This Row],[Make]],Sheet1!D:D,0),1)</f>
        <v>Pilatus</v>
      </c>
      <c r="G1138" s="1" t="str">
        <f ca="1">IF(OR(Count_table[[#This Row],[STC Number]]&lt;&gt;OFFSET(Count_table[[#This Row],[STC Number]],-1,0),Count_table[[#This Row],[Fixed Make]]&lt;&gt;OFFSET(Count_table[[#This Row],[Fixed Make]],-1,0)),Count_table[[#This Row],[Fixed Make]],"")</f>
        <v/>
      </c>
      <c r="H1138" s="1" t="str">
        <f ca="1">IF(LEN(Count_table[[#This Row],[First]])=0,OFFSET(Count_table[[#This Row],[Range]],-1,0),"E"&amp;ROW(Count_table[[#This Row],[First]])&amp;":E"&amp;COUNTIFS(Count_table[[#All],[STC Number]],Count_table[[#This Row],[STC Number]],Count_table[[#All],[Fixed Make]],Count_table[[#This Row],[First]])+ROW(Count_table[[#This Row],[First]])-1)</f>
        <v>E1137:E1142</v>
      </c>
      <c r="I1138" s="1" t="str">
        <f ca="1">IF(LEN(Count_table[[#This Row],[First]])&lt;&gt;0,Count_table[[#This Row],[First]]&amp;": "&amp;_xlfn.TEXTJOIN(", ",TRUE,INDIRECT(Count_table[[#This Row],[Range]])),"")</f>
        <v/>
      </c>
      <c r="J11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39" spans="1:10" x14ac:dyDescent="0.25">
      <c r="A1139" s="1" t="s">
        <v>130</v>
      </c>
      <c r="B1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1139" s="1" t="s">
        <v>894</v>
      </c>
      <c r="D1139" s="1" t="str">
        <f>LEFT(Count_table[[#This Row],[Column1]],SEARCH("\",Count_table[[#This Row],[Column1]])-1)</f>
        <v>Pilatus Aircraft Limited</v>
      </c>
      <c r="E1139" s="1" t="str">
        <f>RIGHT(Count_table[[#This Row],[Column1]],LEN(Count_table[[#This Row],[Column1]])-SEARCH("\",Count_table[[#This Row],[Column1]]))</f>
        <v>PC-6</v>
      </c>
      <c r="F1139" s="1" t="str">
        <f>INDEX(Sheet1!A:D,MATCH(Count_table[[#This Row],[Make]],Sheet1!D:D,0),1)</f>
        <v>Pilatus</v>
      </c>
      <c r="G1139" s="1" t="str">
        <f ca="1">IF(OR(Count_table[[#This Row],[STC Number]]&lt;&gt;OFFSET(Count_table[[#This Row],[STC Number]],-1,0),Count_table[[#This Row],[Fixed Make]]&lt;&gt;OFFSET(Count_table[[#This Row],[Fixed Make]],-1,0)),Count_table[[#This Row],[Fixed Make]],"")</f>
        <v/>
      </c>
      <c r="H1139" s="1" t="str">
        <f ca="1">IF(LEN(Count_table[[#This Row],[First]])=0,OFFSET(Count_table[[#This Row],[Range]],-1,0),"E"&amp;ROW(Count_table[[#This Row],[First]])&amp;":E"&amp;COUNTIFS(Count_table[[#All],[STC Number]],Count_table[[#This Row],[STC Number]],Count_table[[#All],[Fixed Make]],Count_table[[#This Row],[First]])+ROW(Count_table[[#This Row],[First]])-1)</f>
        <v>E1137:E1142</v>
      </c>
      <c r="I1139" s="1" t="str">
        <f ca="1">IF(LEN(Count_table[[#This Row],[First]])&lt;&gt;0,Count_table[[#This Row],[First]]&amp;": "&amp;_xlfn.TEXTJOIN(", ",TRUE,INDIRECT(Count_table[[#This Row],[Range]])),"")</f>
        <v/>
      </c>
      <c r="J11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0" spans="1:10" x14ac:dyDescent="0.25">
      <c r="A1140" s="1" t="s">
        <v>130</v>
      </c>
      <c r="B1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1140" s="1" t="s">
        <v>895</v>
      </c>
      <c r="D1140" s="1" t="str">
        <f>LEFT(Count_table[[#This Row],[Column1]],SEARCH("\",Count_table[[#This Row],[Column1]])-1)</f>
        <v>Pilatus Aircraft Limited</v>
      </c>
      <c r="E1140" s="1" t="str">
        <f>RIGHT(Count_table[[#This Row],[Column1]],LEN(Count_table[[#This Row],[Column1]])-SEARCH("\",Count_table[[#This Row],[Column1]]))</f>
        <v>PC-6/350-H1</v>
      </c>
      <c r="F1140" s="1" t="str">
        <f>INDEX(Sheet1!A:D,MATCH(Count_table[[#This Row],[Make]],Sheet1!D:D,0),1)</f>
        <v>Pilatus</v>
      </c>
      <c r="G1140" s="1" t="str">
        <f ca="1">IF(OR(Count_table[[#This Row],[STC Number]]&lt;&gt;OFFSET(Count_table[[#This Row],[STC Number]],-1,0),Count_table[[#This Row],[Fixed Make]]&lt;&gt;OFFSET(Count_table[[#This Row],[Fixed Make]],-1,0)),Count_table[[#This Row],[Fixed Make]],"")</f>
        <v/>
      </c>
      <c r="H1140" s="1" t="str">
        <f ca="1">IF(LEN(Count_table[[#This Row],[First]])=0,OFFSET(Count_table[[#This Row],[Range]],-1,0),"E"&amp;ROW(Count_table[[#This Row],[First]])&amp;":E"&amp;COUNTIFS(Count_table[[#All],[STC Number]],Count_table[[#This Row],[STC Number]],Count_table[[#All],[Fixed Make]],Count_table[[#This Row],[First]])+ROW(Count_table[[#This Row],[First]])-1)</f>
        <v>E1137:E1142</v>
      </c>
      <c r="I1140" s="1" t="str">
        <f ca="1">IF(LEN(Count_table[[#This Row],[First]])&lt;&gt;0,Count_table[[#This Row],[First]]&amp;": "&amp;_xlfn.TEXTJOIN(", ",TRUE,INDIRECT(Count_table[[#This Row],[Range]])),"")</f>
        <v/>
      </c>
      <c r="J11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1" spans="1:10" x14ac:dyDescent="0.25">
      <c r="A1141" s="1" t="s">
        <v>130</v>
      </c>
      <c r="B1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1141" s="1" t="s">
        <v>896</v>
      </c>
      <c r="D1141" s="1" t="str">
        <f>LEFT(Count_table[[#This Row],[Column1]],SEARCH("\",Count_table[[#This Row],[Column1]])-1)</f>
        <v>Pilatus Aircraft Limited</v>
      </c>
      <c r="E1141" s="1" t="str">
        <f>RIGHT(Count_table[[#This Row],[Column1]],LEN(Count_table[[#This Row],[Column1]])-SEARCH("\",Count_table[[#This Row],[Column1]]))</f>
        <v>PC-6/350-H2</v>
      </c>
      <c r="F1141" s="1" t="str">
        <f>INDEX(Sheet1!A:D,MATCH(Count_table[[#This Row],[Make]],Sheet1!D:D,0),1)</f>
        <v>Pilatus</v>
      </c>
      <c r="G1141" s="1" t="str">
        <f ca="1">IF(OR(Count_table[[#This Row],[STC Number]]&lt;&gt;OFFSET(Count_table[[#This Row],[STC Number]],-1,0),Count_table[[#This Row],[Fixed Make]]&lt;&gt;OFFSET(Count_table[[#This Row],[Fixed Make]],-1,0)),Count_table[[#This Row],[Fixed Make]],"")</f>
        <v/>
      </c>
      <c r="H1141" s="1" t="str">
        <f ca="1">IF(LEN(Count_table[[#This Row],[First]])=0,OFFSET(Count_table[[#This Row],[Range]],-1,0),"E"&amp;ROW(Count_table[[#This Row],[First]])&amp;":E"&amp;COUNTIFS(Count_table[[#All],[STC Number]],Count_table[[#This Row],[STC Number]],Count_table[[#All],[Fixed Make]],Count_table[[#This Row],[First]])+ROW(Count_table[[#This Row],[First]])-1)</f>
        <v>E1137:E1142</v>
      </c>
      <c r="I1141" s="1" t="str">
        <f ca="1">IF(LEN(Count_table[[#This Row],[First]])&lt;&gt;0,Count_table[[#This Row],[First]]&amp;": "&amp;_xlfn.TEXTJOIN(", ",TRUE,INDIRECT(Count_table[[#This Row],[Range]])),"")</f>
        <v/>
      </c>
      <c r="J11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2" spans="1:10" x14ac:dyDescent="0.25">
      <c r="A1142" s="1" t="s">
        <v>130</v>
      </c>
      <c r="B1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1142" s="1" t="s">
        <v>897</v>
      </c>
      <c r="D1142" s="1" t="str">
        <f>LEFT(Count_table[[#This Row],[Column1]],SEARCH("\",Count_table[[#This Row],[Column1]])-1)</f>
        <v>Pilatus Aircraft Limited</v>
      </c>
      <c r="E1142" s="1" t="str">
        <f>RIGHT(Count_table[[#This Row],[Column1]],LEN(Count_table[[#This Row],[Column1]])-SEARCH("\",Count_table[[#This Row],[Column1]]))</f>
        <v>PC-6/350</v>
      </c>
      <c r="F1142" s="1" t="str">
        <f>INDEX(Sheet1!A:D,MATCH(Count_table[[#This Row],[Make]],Sheet1!D:D,0),1)</f>
        <v>Pilatus</v>
      </c>
      <c r="G1142" s="1" t="str">
        <f ca="1">IF(OR(Count_table[[#This Row],[STC Number]]&lt;&gt;OFFSET(Count_table[[#This Row],[STC Number]],-1,0),Count_table[[#This Row],[Fixed Make]]&lt;&gt;OFFSET(Count_table[[#This Row],[Fixed Make]],-1,0)),Count_table[[#This Row],[Fixed Make]],"")</f>
        <v/>
      </c>
      <c r="H1142" s="1" t="str">
        <f ca="1">IF(LEN(Count_table[[#This Row],[First]])=0,OFFSET(Count_table[[#This Row],[Range]],-1,0),"E"&amp;ROW(Count_table[[#This Row],[First]])&amp;":E"&amp;COUNTIFS(Count_table[[#All],[STC Number]],Count_table[[#This Row],[STC Number]],Count_table[[#All],[Fixed Make]],Count_table[[#This Row],[First]])+ROW(Count_table[[#This Row],[First]])-1)</f>
        <v>E1137:E1142</v>
      </c>
      <c r="I1142" s="1" t="str">
        <f ca="1">IF(LEN(Count_table[[#This Row],[First]])&lt;&gt;0,Count_table[[#This Row],[First]]&amp;": "&amp;_xlfn.TEXTJOIN(", ",TRUE,INDIRECT(Count_table[[#This Row],[Range]])),"")</f>
        <v/>
      </c>
      <c r="J11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3" spans="1:10" x14ac:dyDescent="0.25">
      <c r="A1143" s="1" t="s">
        <v>130</v>
      </c>
      <c r="B1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1143" s="1" t="s">
        <v>898</v>
      </c>
      <c r="D1143" s="1" t="str">
        <f>LEFT(Count_table[[#This Row],[Column1]],SEARCH("\",Count_table[[#This Row],[Column1]])-1)</f>
        <v>Piper Aircraft, Inc.</v>
      </c>
      <c r="E1143" s="1" t="str">
        <f>RIGHT(Count_table[[#This Row],[Column1]],LEN(Count_table[[#This Row],[Column1]])-SEARCH("\",Count_table[[#This Row],[Column1]]))</f>
        <v>PA-20-115</v>
      </c>
      <c r="F1143" s="1" t="str">
        <f>INDEX(Sheet1!A:D,MATCH(Count_table[[#This Row],[Make]],Sheet1!D:D,0),1)</f>
        <v>Piper</v>
      </c>
      <c r="G1143" s="1" t="str">
        <f ca="1">IF(OR(Count_table[[#This Row],[STC Number]]&lt;&gt;OFFSET(Count_table[[#This Row],[STC Number]],-1,0),Count_table[[#This Row],[Fixed Make]]&lt;&gt;OFFSET(Count_table[[#This Row],[Fixed Make]],-1,0)),Count_table[[#This Row],[Fixed Make]],"")</f>
        <v>Piper</v>
      </c>
      <c r="H1143" s="1" t="str">
        <f ca="1">IF(LEN(Count_table[[#This Row],[First]])=0,OFFSET(Count_table[[#This Row],[Range]],-1,0),"E"&amp;ROW(Count_table[[#This Row],[First]])&amp;":E"&amp;COUNTIFS(Count_table[[#All],[STC Number]],Count_table[[#This Row],[STC Number]],Count_table[[#All],[Fixed Make]],Count_table[[#This Row],[First]])+ROW(Count_table[[#This Row],[First]])-1)</f>
        <v>E1143:E1206</v>
      </c>
      <c r="I1143"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PA-28-180, PA-28-201T, PA-28-235, PA-28-236, PA-28R-180, PA-28R-200, PA-28R-201, PA-28R-201T, PA-28RT-201, PA-28RT-201T, PA-28S-160, PA-28S-180, PA-30, PA-31-300, PA-31-325, PA-31-350, PA-31, PA-31P-350, PA-31P, PA-32-260, PA-32-300, PA-32R-300, PA-32RT-300, PA-32RT-300T, PA-32S-300, PA-34-200, PA-34-200T, PA-38-112, PA-39, PA-40, PA-42-720, PA-42, PA-44-180, PA-44-180T, PA-46-310P, PA-46-350P, PA-46R-350T, PA-E23-250</v>
      </c>
      <c r="J11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4" spans="1:10" x14ac:dyDescent="0.25">
      <c r="A1144" s="1" t="s">
        <v>130</v>
      </c>
      <c r="B1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1144" s="1" t="s">
        <v>899</v>
      </c>
      <c r="D1144" s="1" t="str">
        <f>LEFT(Count_table[[#This Row],[Column1]],SEARCH("\",Count_table[[#This Row],[Column1]])-1)</f>
        <v>Piper Aircraft, Inc.</v>
      </c>
      <c r="E1144" s="1" t="str">
        <f>RIGHT(Count_table[[#This Row],[Column1]],LEN(Count_table[[#This Row],[Column1]])-SEARCH("\",Count_table[[#This Row],[Column1]]))</f>
        <v>PA-20-135</v>
      </c>
      <c r="F1144" s="1" t="str">
        <f>INDEX(Sheet1!A:D,MATCH(Count_table[[#This Row],[Make]],Sheet1!D:D,0),1)</f>
        <v>Piper</v>
      </c>
      <c r="G1144" s="1" t="str">
        <f ca="1">IF(OR(Count_table[[#This Row],[STC Number]]&lt;&gt;OFFSET(Count_table[[#This Row],[STC Number]],-1,0),Count_table[[#This Row],[Fixed Make]]&lt;&gt;OFFSET(Count_table[[#This Row],[Fixed Make]],-1,0)),Count_table[[#This Row],[Fixed Make]],"")</f>
        <v/>
      </c>
      <c r="H1144" s="1" t="str">
        <f ca="1">IF(LEN(Count_table[[#This Row],[First]])=0,OFFSET(Count_table[[#This Row],[Range]],-1,0),"E"&amp;ROW(Count_table[[#This Row],[First]])&amp;":E"&amp;COUNTIFS(Count_table[[#All],[STC Number]],Count_table[[#This Row],[STC Number]],Count_table[[#All],[Fixed Make]],Count_table[[#This Row],[First]])+ROW(Count_table[[#This Row],[First]])-1)</f>
        <v>E1143:E1206</v>
      </c>
      <c r="I1144" s="1" t="str">
        <f ca="1">IF(LEN(Count_table[[#This Row],[First]])&lt;&gt;0,Count_table[[#This Row],[First]]&amp;": "&amp;_xlfn.TEXTJOIN(", ",TRUE,INDIRECT(Count_table[[#This Row],[Range]])),"")</f>
        <v/>
      </c>
      <c r="J11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5" spans="1:10" x14ac:dyDescent="0.25">
      <c r="A1145" s="1" t="s">
        <v>130</v>
      </c>
      <c r="B1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1145" s="1" t="s">
        <v>900</v>
      </c>
      <c r="D1145" s="1" t="str">
        <f>LEFT(Count_table[[#This Row],[Column1]],SEARCH("\",Count_table[[#This Row],[Column1]])-1)</f>
        <v>Piper Aircraft, Inc.</v>
      </c>
      <c r="E1145" s="1" t="str">
        <f>RIGHT(Count_table[[#This Row],[Column1]],LEN(Count_table[[#This Row],[Column1]])-SEARCH("\",Count_table[[#This Row],[Column1]]))</f>
        <v>PA-20</v>
      </c>
      <c r="F1145" s="1" t="str">
        <f>INDEX(Sheet1!A:D,MATCH(Count_table[[#This Row],[Make]],Sheet1!D:D,0),1)</f>
        <v>Piper</v>
      </c>
      <c r="G1145" s="1" t="str">
        <f ca="1">IF(OR(Count_table[[#This Row],[STC Number]]&lt;&gt;OFFSET(Count_table[[#This Row],[STC Number]],-1,0),Count_table[[#This Row],[Fixed Make]]&lt;&gt;OFFSET(Count_table[[#This Row],[Fixed Make]],-1,0)),Count_table[[#This Row],[Fixed Make]],"")</f>
        <v/>
      </c>
      <c r="H1145" s="1" t="str">
        <f ca="1">IF(LEN(Count_table[[#This Row],[First]])=0,OFFSET(Count_table[[#This Row],[Range]],-1,0),"E"&amp;ROW(Count_table[[#This Row],[First]])&amp;":E"&amp;COUNTIFS(Count_table[[#All],[STC Number]],Count_table[[#This Row],[STC Number]],Count_table[[#All],[Fixed Make]],Count_table[[#This Row],[First]])+ROW(Count_table[[#This Row],[First]])-1)</f>
        <v>E1143:E1206</v>
      </c>
      <c r="I1145" s="1" t="str">
        <f ca="1">IF(LEN(Count_table[[#This Row],[First]])&lt;&gt;0,Count_table[[#This Row],[First]]&amp;": "&amp;_xlfn.TEXTJOIN(", ",TRUE,INDIRECT(Count_table[[#This Row],[Range]])),"")</f>
        <v/>
      </c>
      <c r="J11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6" spans="1:10" x14ac:dyDescent="0.25">
      <c r="A1146" s="1" t="s">
        <v>130</v>
      </c>
      <c r="B1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1146" s="1" t="s">
        <v>901</v>
      </c>
      <c r="D1146" s="1" t="str">
        <f>LEFT(Count_table[[#This Row],[Column1]],SEARCH("\",Count_table[[#This Row],[Column1]])-1)</f>
        <v>Piper Aircraft, Inc.</v>
      </c>
      <c r="E1146" s="1" t="str">
        <f>RIGHT(Count_table[[#This Row],[Column1]],LEN(Count_table[[#This Row],[Column1]])-SEARCH("\",Count_table[[#This Row],[Column1]]))</f>
        <v>PA-20S-115</v>
      </c>
      <c r="F1146" s="1" t="str">
        <f>INDEX(Sheet1!A:D,MATCH(Count_table[[#This Row],[Make]],Sheet1!D:D,0),1)</f>
        <v>Piper</v>
      </c>
      <c r="G1146" s="1" t="str">
        <f ca="1">IF(OR(Count_table[[#This Row],[STC Number]]&lt;&gt;OFFSET(Count_table[[#This Row],[STC Number]],-1,0),Count_table[[#This Row],[Fixed Make]]&lt;&gt;OFFSET(Count_table[[#This Row],[Fixed Make]],-1,0)),Count_table[[#This Row],[Fixed Make]],"")</f>
        <v/>
      </c>
      <c r="H1146" s="1" t="str">
        <f ca="1">IF(LEN(Count_table[[#This Row],[First]])=0,OFFSET(Count_table[[#This Row],[Range]],-1,0),"E"&amp;ROW(Count_table[[#This Row],[First]])&amp;":E"&amp;COUNTIFS(Count_table[[#All],[STC Number]],Count_table[[#This Row],[STC Number]],Count_table[[#All],[Fixed Make]],Count_table[[#This Row],[First]])+ROW(Count_table[[#This Row],[First]])-1)</f>
        <v>E1143:E1206</v>
      </c>
      <c r="I1146" s="1" t="str">
        <f ca="1">IF(LEN(Count_table[[#This Row],[First]])&lt;&gt;0,Count_table[[#This Row],[First]]&amp;": "&amp;_xlfn.TEXTJOIN(", ",TRUE,INDIRECT(Count_table[[#This Row],[Range]])),"")</f>
        <v/>
      </c>
      <c r="J11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7" spans="1:10" x14ac:dyDescent="0.25">
      <c r="A1147" s="1" t="s">
        <v>130</v>
      </c>
      <c r="B1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1147" s="1" t="s">
        <v>902</v>
      </c>
      <c r="D1147" s="1" t="str">
        <f>LEFT(Count_table[[#This Row],[Column1]],SEARCH("\",Count_table[[#This Row],[Column1]])-1)</f>
        <v>Piper Aircraft, Inc.</v>
      </c>
      <c r="E1147" s="1" t="str">
        <f>RIGHT(Count_table[[#This Row],[Column1]],LEN(Count_table[[#This Row],[Column1]])-SEARCH("\",Count_table[[#This Row],[Column1]]))</f>
        <v>PA-20S-135</v>
      </c>
      <c r="F1147" s="1" t="str">
        <f>INDEX(Sheet1!A:D,MATCH(Count_table[[#This Row],[Make]],Sheet1!D:D,0),1)</f>
        <v>Piper</v>
      </c>
      <c r="G1147" s="1" t="str">
        <f ca="1">IF(OR(Count_table[[#This Row],[STC Number]]&lt;&gt;OFFSET(Count_table[[#This Row],[STC Number]],-1,0),Count_table[[#This Row],[Fixed Make]]&lt;&gt;OFFSET(Count_table[[#This Row],[Fixed Make]],-1,0)),Count_table[[#This Row],[Fixed Make]],"")</f>
        <v/>
      </c>
      <c r="H1147" s="1" t="str">
        <f ca="1">IF(LEN(Count_table[[#This Row],[First]])=0,OFFSET(Count_table[[#This Row],[Range]],-1,0),"E"&amp;ROW(Count_table[[#This Row],[First]])&amp;":E"&amp;COUNTIFS(Count_table[[#All],[STC Number]],Count_table[[#This Row],[STC Number]],Count_table[[#All],[Fixed Make]],Count_table[[#This Row],[First]])+ROW(Count_table[[#This Row],[First]])-1)</f>
        <v>E1143:E1206</v>
      </c>
      <c r="I1147" s="1" t="str">
        <f ca="1">IF(LEN(Count_table[[#This Row],[First]])&lt;&gt;0,Count_table[[#This Row],[First]]&amp;": "&amp;_xlfn.TEXTJOIN(", ",TRUE,INDIRECT(Count_table[[#This Row],[Range]])),"")</f>
        <v/>
      </c>
      <c r="J11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8" spans="1:10" x14ac:dyDescent="0.25">
      <c r="A1148" s="1" t="s">
        <v>130</v>
      </c>
      <c r="B1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1148" s="1" t="s">
        <v>903</v>
      </c>
      <c r="D1148" s="1" t="str">
        <f>LEFT(Count_table[[#This Row],[Column1]],SEARCH("\",Count_table[[#This Row],[Column1]])-1)</f>
        <v>Piper Aircraft, Inc.</v>
      </c>
      <c r="E1148" s="1" t="str">
        <f>RIGHT(Count_table[[#This Row],[Column1]],LEN(Count_table[[#This Row],[Column1]])-SEARCH("\",Count_table[[#This Row],[Column1]]))</f>
        <v>PA-20S</v>
      </c>
      <c r="F1148" s="1" t="str">
        <f>INDEX(Sheet1!A:D,MATCH(Count_table[[#This Row],[Make]],Sheet1!D:D,0),1)</f>
        <v>Piper</v>
      </c>
      <c r="G1148" s="1" t="str">
        <f ca="1">IF(OR(Count_table[[#This Row],[STC Number]]&lt;&gt;OFFSET(Count_table[[#This Row],[STC Number]],-1,0),Count_table[[#This Row],[Fixed Make]]&lt;&gt;OFFSET(Count_table[[#This Row],[Fixed Make]],-1,0)),Count_table[[#This Row],[Fixed Make]],"")</f>
        <v/>
      </c>
      <c r="H1148" s="1" t="str">
        <f ca="1">IF(LEN(Count_table[[#This Row],[First]])=0,OFFSET(Count_table[[#This Row],[Range]],-1,0),"E"&amp;ROW(Count_table[[#This Row],[First]])&amp;":E"&amp;COUNTIFS(Count_table[[#All],[STC Number]],Count_table[[#This Row],[STC Number]],Count_table[[#All],[Fixed Make]],Count_table[[#This Row],[First]])+ROW(Count_table[[#This Row],[First]])-1)</f>
        <v>E1143:E1206</v>
      </c>
      <c r="I1148" s="1" t="str">
        <f ca="1">IF(LEN(Count_table[[#This Row],[First]])&lt;&gt;0,Count_table[[#This Row],[First]]&amp;": "&amp;_xlfn.TEXTJOIN(", ",TRUE,INDIRECT(Count_table[[#This Row],[Range]])),"")</f>
        <v/>
      </c>
      <c r="J11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49" spans="1:10" x14ac:dyDescent="0.25">
      <c r="A1149" s="1" t="s">
        <v>130</v>
      </c>
      <c r="B1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1149" s="1" t="s">
        <v>904</v>
      </c>
      <c r="D1149" s="1" t="str">
        <f>LEFT(Count_table[[#This Row],[Column1]],SEARCH("\",Count_table[[#This Row],[Column1]])-1)</f>
        <v>Piper Aircraft, Inc.</v>
      </c>
      <c r="E1149" s="1" t="str">
        <f>RIGHT(Count_table[[#This Row],[Column1]],LEN(Count_table[[#This Row],[Column1]])-SEARCH("\",Count_table[[#This Row],[Column1]]))</f>
        <v>PA-22-108</v>
      </c>
      <c r="F1149" s="1" t="str">
        <f>INDEX(Sheet1!A:D,MATCH(Count_table[[#This Row],[Make]],Sheet1!D:D,0),1)</f>
        <v>Piper</v>
      </c>
      <c r="G1149" s="1" t="str">
        <f ca="1">IF(OR(Count_table[[#This Row],[STC Number]]&lt;&gt;OFFSET(Count_table[[#This Row],[STC Number]],-1,0),Count_table[[#This Row],[Fixed Make]]&lt;&gt;OFFSET(Count_table[[#This Row],[Fixed Make]],-1,0)),Count_table[[#This Row],[Fixed Make]],"")</f>
        <v/>
      </c>
      <c r="H1149" s="1" t="str">
        <f ca="1">IF(LEN(Count_table[[#This Row],[First]])=0,OFFSET(Count_table[[#This Row],[Range]],-1,0),"E"&amp;ROW(Count_table[[#This Row],[First]])&amp;":E"&amp;COUNTIFS(Count_table[[#All],[STC Number]],Count_table[[#This Row],[STC Number]],Count_table[[#All],[Fixed Make]],Count_table[[#This Row],[First]])+ROW(Count_table[[#This Row],[First]])-1)</f>
        <v>E1143:E1206</v>
      </c>
      <c r="I1149" s="1" t="str">
        <f ca="1">IF(LEN(Count_table[[#This Row],[First]])&lt;&gt;0,Count_table[[#This Row],[First]]&amp;": "&amp;_xlfn.TEXTJOIN(", ",TRUE,INDIRECT(Count_table[[#This Row],[Range]])),"")</f>
        <v/>
      </c>
      <c r="J11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0" spans="1:10" x14ac:dyDescent="0.25">
      <c r="A1150" s="1" t="s">
        <v>130</v>
      </c>
      <c r="B1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1150" s="1" t="s">
        <v>905</v>
      </c>
      <c r="D1150" s="1" t="str">
        <f>LEFT(Count_table[[#This Row],[Column1]],SEARCH("\",Count_table[[#This Row],[Column1]])-1)</f>
        <v>Piper Aircraft, Inc.</v>
      </c>
      <c r="E1150" s="1" t="str">
        <f>RIGHT(Count_table[[#This Row],[Column1]],LEN(Count_table[[#This Row],[Column1]])-SEARCH("\",Count_table[[#This Row],[Column1]]))</f>
        <v>PA-22-135</v>
      </c>
      <c r="F1150" s="1" t="str">
        <f>INDEX(Sheet1!A:D,MATCH(Count_table[[#This Row],[Make]],Sheet1!D:D,0),1)</f>
        <v>Piper</v>
      </c>
      <c r="G1150" s="1" t="str">
        <f ca="1">IF(OR(Count_table[[#This Row],[STC Number]]&lt;&gt;OFFSET(Count_table[[#This Row],[STC Number]],-1,0),Count_table[[#This Row],[Fixed Make]]&lt;&gt;OFFSET(Count_table[[#This Row],[Fixed Make]],-1,0)),Count_table[[#This Row],[Fixed Make]],"")</f>
        <v/>
      </c>
      <c r="H1150" s="1" t="str">
        <f ca="1">IF(LEN(Count_table[[#This Row],[First]])=0,OFFSET(Count_table[[#This Row],[Range]],-1,0),"E"&amp;ROW(Count_table[[#This Row],[First]])&amp;":E"&amp;COUNTIFS(Count_table[[#All],[STC Number]],Count_table[[#This Row],[STC Number]],Count_table[[#All],[Fixed Make]],Count_table[[#This Row],[First]])+ROW(Count_table[[#This Row],[First]])-1)</f>
        <v>E1143:E1206</v>
      </c>
      <c r="I1150" s="1" t="str">
        <f ca="1">IF(LEN(Count_table[[#This Row],[First]])&lt;&gt;0,Count_table[[#This Row],[First]]&amp;": "&amp;_xlfn.TEXTJOIN(", ",TRUE,INDIRECT(Count_table[[#This Row],[Range]])),"")</f>
        <v/>
      </c>
      <c r="J11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1" spans="1:10" x14ac:dyDescent="0.25">
      <c r="A1151" s="1" t="s">
        <v>130</v>
      </c>
      <c r="B1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1151" s="1" t="s">
        <v>906</v>
      </c>
      <c r="D1151" s="1" t="str">
        <f>LEFT(Count_table[[#This Row],[Column1]],SEARCH("\",Count_table[[#This Row],[Column1]])-1)</f>
        <v>Piper Aircraft, Inc.</v>
      </c>
      <c r="E1151" s="1" t="str">
        <f>RIGHT(Count_table[[#This Row],[Column1]],LEN(Count_table[[#This Row],[Column1]])-SEARCH("\",Count_table[[#This Row],[Column1]]))</f>
        <v>PA-22-150</v>
      </c>
      <c r="F1151" s="1" t="str">
        <f>INDEX(Sheet1!A:D,MATCH(Count_table[[#This Row],[Make]],Sheet1!D:D,0),1)</f>
        <v>Piper</v>
      </c>
      <c r="G1151" s="1" t="str">
        <f ca="1">IF(OR(Count_table[[#This Row],[STC Number]]&lt;&gt;OFFSET(Count_table[[#This Row],[STC Number]],-1,0),Count_table[[#This Row],[Fixed Make]]&lt;&gt;OFFSET(Count_table[[#This Row],[Fixed Make]],-1,0)),Count_table[[#This Row],[Fixed Make]],"")</f>
        <v/>
      </c>
      <c r="H1151" s="1" t="str">
        <f ca="1">IF(LEN(Count_table[[#This Row],[First]])=0,OFFSET(Count_table[[#This Row],[Range]],-1,0),"E"&amp;ROW(Count_table[[#This Row],[First]])&amp;":E"&amp;COUNTIFS(Count_table[[#All],[STC Number]],Count_table[[#This Row],[STC Number]],Count_table[[#All],[Fixed Make]],Count_table[[#This Row],[First]])+ROW(Count_table[[#This Row],[First]])-1)</f>
        <v>E1143:E1206</v>
      </c>
      <c r="I1151" s="1" t="str">
        <f ca="1">IF(LEN(Count_table[[#This Row],[First]])&lt;&gt;0,Count_table[[#This Row],[First]]&amp;": "&amp;_xlfn.TEXTJOIN(", ",TRUE,INDIRECT(Count_table[[#This Row],[Range]])),"")</f>
        <v/>
      </c>
      <c r="J11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2" spans="1:10" x14ac:dyDescent="0.25">
      <c r="A1152" s="1" t="s">
        <v>130</v>
      </c>
      <c r="B1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1152" s="1" t="s">
        <v>907</v>
      </c>
      <c r="D1152" s="1" t="str">
        <f>LEFT(Count_table[[#This Row],[Column1]],SEARCH("\",Count_table[[#This Row],[Column1]])-1)</f>
        <v>Piper Aircraft, Inc.</v>
      </c>
      <c r="E1152" s="1" t="str">
        <f>RIGHT(Count_table[[#This Row],[Column1]],LEN(Count_table[[#This Row],[Column1]])-SEARCH("\",Count_table[[#This Row],[Column1]]))</f>
        <v>PA-22-160</v>
      </c>
      <c r="F1152" s="1" t="str">
        <f>INDEX(Sheet1!A:D,MATCH(Count_table[[#This Row],[Make]],Sheet1!D:D,0),1)</f>
        <v>Piper</v>
      </c>
      <c r="G1152" s="1" t="str">
        <f ca="1">IF(OR(Count_table[[#This Row],[STC Number]]&lt;&gt;OFFSET(Count_table[[#This Row],[STC Number]],-1,0),Count_table[[#This Row],[Fixed Make]]&lt;&gt;OFFSET(Count_table[[#This Row],[Fixed Make]],-1,0)),Count_table[[#This Row],[Fixed Make]],"")</f>
        <v/>
      </c>
      <c r="H1152" s="1" t="str">
        <f ca="1">IF(LEN(Count_table[[#This Row],[First]])=0,OFFSET(Count_table[[#This Row],[Range]],-1,0),"E"&amp;ROW(Count_table[[#This Row],[First]])&amp;":E"&amp;COUNTIFS(Count_table[[#All],[STC Number]],Count_table[[#This Row],[STC Number]],Count_table[[#All],[Fixed Make]],Count_table[[#This Row],[First]])+ROW(Count_table[[#This Row],[First]])-1)</f>
        <v>E1143:E1206</v>
      </c>
      <c r="I1152" s="1" t="str">
        <f ca="1">IF(LEN(Count_table[[#This Row],[First]])&lt;&gt;0,Count_table[[#This Row],[First]]&amp;": "&amp;_xlfn.TEXTJOIN(", ",TRUE,INDIRECT(Count_table[[#This Row],[Range]])),"")</f>
        <v/>
      </c>
      <c r="J11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3" spans="1:10" x14ac:dyDescent="0.25">
      <c r="A1153" s="1" t="s">
        <v>130</v>
      </c>
      <c r="B1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1153" s="1" t="s">
        <v>908</v>
      </c>
      <c r="D1153" s="1" t="str">
        <f>LEFT(Count_table[[#This Row],[Column1]],SEARCH("\",Count_table[[#This Row],[Column1]])-1)</f>
        <v>Piper Aircraft, Inc.</v>
      </c>
      <c r="E1153" s="1" t="str">
        <f>RIGHT(Count_table[[#This Row],[Column1]],LEN(Count_table[[#This Row],[Column1]])-SEARCH("\",Count_table[[#This Row],[Column1]]))</f>
        <v>PA-22</v>
      </c>
      <c r="F1153" s="1" t="str">
        <f>INDEX(Sheet1!A:D,MATCH(Count_table[[#This Row],[Make]],Sheet1!D:D,0),1)</f>
        <v>Piper</v>
      </c>
      <c r="G1153" s="1" t="str">
        <f ca="1">IF(OR(Count_table[[#This Row],[STC Number]]&lt;&gt;OFFSET(Count_table[[#This Row],[STC Number]],-1,0),Count_table[[#This Row],[Fixed Make]]&lt;&gt;OFFSET(Count_table[[#This Row],[Fixed Make]],-1,0)),Count_table[[#This Row],[Fixed Make]],"")</f>
        <v/>
      </c>
      <c r="H1153" s="1" t="str">
        <f ca="1">IF(LEN(Count_table[[#This Row],[First]])=0,OFFSET(Count_table[[#This Row],[Range]],-1,0),"E"&amp;ROW(Count_table[[#This Row],[First]])&amp;":E"&amp;COUNTIFS(Count_table[[#All],[STC Number]],Count_table[[#This Row],[STC Number]],Count_table[[#All],[Fixed Make]],Count_table[[#This Row],[First]])+ROW(Count_table[[#This Row],[First]])-1)</f>
        <v>E1143:E1206</v>
      </c>
      <c r="I1153" s="1" t="str">
        <f ca="1">IF(LEN(Count_table[[#This Row],[First]])&lt;&gt;0,Count_table[[#This Row],[First]]&amp;": "&amp;_xlfn.TEXTJOIN(", ",TRUE,INDIRECT(Count_table[[#This Row],[Range]])),"")</f>
        <v/>
      </c>
      <c r="J11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4" spans="1:10" x14ac:dyDescent="0.25">
      <c r="A1154" s="1" t="s">
        <v>130</v>
      </c>
      <c r="B1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1154" s="1" t="s">
        <v>909</v>
      </c>
      <c r="D1154" s="1" t="str">
        <f>LEFT(Count_table[[#This Row],[Column1]],SEARCH("\",Count_table[[#This Row],[Column1]])-1)</f>
        <v>Piper Aircraft, Inc.</v>
      </c>
      <c r="E1154" s="1" t="str">
        <f>RIGHT(Count_table[[#This Row],[Column1]],LEN(Count_table[[#This Row],[Column1]])-SEARCH("\",Count_table[[#This Row],[Column1]]))</f>
        <v>PA-22S-135</v>
      </c>
      <c r="F1154" s="1" t="str">
        <f>INDEX(Sheet1!A:D,MATCH(Count_table[[#This Row],[Make]],Sheet1!D:D,0),1)</f>
        <v>Piper</v>
      </c>
      <c r="G1154" s="1" t="str">
        <f ca="1">IF(OR(Count_table[[#This Row],[STC Number]]&lt;&gt;OFFSET(Count_table[[#This Row],[STC Number]],-1,0),Count_table[[#This Row],[Fixed Make]]&lt;&gt;OFFSET(Count_table[[#This Row],[Fixed Make]],-1,0)),Count_table[[#This Row],[Fixed Make]],"")</f>
        <v/>
      </c>
      <c r="H1154" s="1" t="str">
        <f ca="1">IF(LEN(Count_table[[#This Row],[First]])=0,OFFSET(Count_table[[#This Row],[Range]],-1,0),"E"&amp;ROW(Count_table[[#This Row],[First]])&amp;":E"&amp;COUNTIFS(Count_table[[#All],[STC Number]],Count_table[[#This Row],[STC Number]],Count_table[[#All],[Fixed Make]],Count_table[[#This Row],[First]])+ROW(Count_table[[#This Row],[First]])-1)</f>
        <v>E1143:E1206</v>
      </c>
      <c r="I1154" s="1" t="str">
        <f ca="1">IF(LEN(Count_table[[#This Row],[First]])&lt;&gt;0,Count_table[[#This Row],[First]]&amp;": "&amp;_xlfn.TEXTJOIN(", ",TRUE,INDIRECT(Count_table[[#This Row],[Range]])),"")</f>
        <v/>
      </c>
      <c r="J11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5" spans="1:10" x14ac:dyDescent="0.25">
      <c r="A1155" s="1" t="s">
        <v>130</v>
      </c>
      <c r="B1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1155" s="1" t="s">
        <v>910</v>
      </c>
      <c r="D1155" s="1" t="str">
        <f>LEFT(Count_table[[#This Row],[Column1]],SEARCH("\",Count_table[[#This Row],[Column1]])-1)</f>
        <v>Piper Aircraft, Inc.</v>
      </c>
      <c r="E1155" s="1" t="str">
        <f>RIGHT(Count_table[[#This Row],[Column1]],LEN(Count_table[[#This Row],[Column1]])-SEARCH("\",Count_table[[#This Row],[Column1]]))</f>
        <v>PA-22S-150</v>
      </c>
      <c r="F1155" s="1" t="str">
        <f>INDEX(Sheet1!A:D,MATCH(Count_table[[#This Row],[Make]],Sheet1!D:D,0),1)</f>
        <v>Piper</v>
      </c>
      <c r="G1155" s="1" t="str">
        <f ca="1">IF(OR(Count_table[[#This Row],[STC Number]]&lt;&gt;OFFSET(Count_table[[#This Row],[STC Number]],-1,0),Count_table[[#This Row],[Fixed Make]]&lt;&gt;OFFSET(Count_table[[#This Row],[Fixed Make]],-1,0)),Count_table[[#This Row],[Fixed Make]],"")</f>
        <v/>
      </c>
      <c r="H1155" s="1" t="str">
        <f ca="1">IF(LEN(Count_table[[#This Row],[First]])=0,OFFSET(Count_table[[#This Row],[Range]],-1,0),"E"&amp;ROW(Count_table[[#This Row],[First]])&amp;":E"&amp;COUNTIFS(Count_table[[#All],[STC Number]],Count_table[[#This Row],[STC Number]],Count_table[[#All],[Fixed Make]],Count_table[[#This Row],[First]])+ROW(Count_table[[#This Row],[First]])-1)</f>
        <v>E1143:E1206</v>
      </c>
      <c r="I1155" s="1" t="str">
        <f ca="1">IF(LEN(Count_table[[#This Row],[First]])&lt;&gt;0,Count_table[[#This Row],[First]]&amp;": "&amp;_xlfn.TEXTJOIN(", ",TRUE,INDIRECT(Count_table[[#This Row],[Range]])),"")</f>
        <v/>
      </c>
      <c r="J11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6" spans="1:10" x14ac:dyDescent="0.25">
      <c r="A1156" s="1" t="s">
        <v>130</v>
      </c>
      <c r="B1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1156" s="1" t="s">
        <v>911</v>
      </c>
      <c r="D1156" s="1" t="str">
        <f>LEFT(Count_table[[#This Row],[Column1]],SEARCH("\",Count_table[[#This Row],[Column1]])-1)</f>
        <v>Piper Aircraft, Inc.</v>
      </c>
      <c r="E1156" s="1" t="str">
        <f>RIGHT(Count_table[[#This Row],[Column1]],LEN(Count_table[[#This Row],[Column1]])-SEARCH("\",Count_table[[#This Row],[Column1]]))</f>
        <v>PA-22S-160</v>
      </c>
      <c r="F1156" s="1" t="str">
        <f>INDEX(Sheet1!A:D,MATCH(Count_table[[#This Row],[Make]],Sheet1!D:D,0),1)</f>
        <v>Piper</v>
      </c>
      <c r="G1156" s="1" t="str">
        <f ca="1">IF(OR(Count_table[[#This Row],[STC Number]]&lt;&gt;OFFSET(Count_table[[#This Row],[STC Number]],-1,0),Count_table[[#This Row],[Fixed Make]]&lt;&gt;OFFSET(Count_table[[#This Row],[Fixed Make]],-1,0)),Count_table[[#This Row],[Fixed Make]],"")</f>
        <v/>
      </c>
      <c r="H1156" s="1" t="str">
        <f ca="1">IF(LEN(Count_table[[#This Row],[First]])=0,OFFSET(Count_table[[#This Row],[Range]],-1,0),"E"&amp;ROW(Count_table[[#This Row],[First]])&amp;":E"&amp;COUNTIFS(Count_table[[#All],[STC Number]],Count_table[[#This Row],[STC Number]],Count_table[[#All],[Fixed Make]],Count_table[[#This Row],[First]])+ROW(Count_table[[#This Row],[First]])-1)</f>
        <v>E1143:E1206</v>
      </c>
      <c r="I1156" s="1" t="str">
        <f ca="1">IF(LEN(Count_table[[#This Row],[First]])&lt;&gt;0,Count_table[[#This Row],[First]]&amp;": "&amp;_xlfn.TEXTJOIN(", ",TRUE,INDIRECT(Count_table[[#This Row],[Range]])),"")</f>
        <v/>
      </c>
      <c r="J11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7" spans="1:10" x14ac:dyDescent="0.25">
      <c r="A1157" s="1" t="s">
        <v>130</v>
      </c>
      <c r="B1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1157" s="1" t="s">
        <v>912</v>
      </c>
      <c r="D1157" s="1" t="str">
        <f>LEFT(Count_table[[#This Row],[Column1]],SEARCH("\",Count_table[[#This Row],[Column1]])-1)</f>
        <v>Piper Aircraft, Inc.</v>
      </c>
      <c r="E1157" s="1" t="str">
        <f>RIGHT(Count_table[[#This Row],[Column1]],LEN(Count_table[[#This Row],[Column1]])-SEARCH("\",Count_table[[#This Row],[Column1]]))</f>
        <v>PA-23-160</v>
      </c>
      <c r="F1157" s="1" t="str">
        <f>INDEX(Sheet1!A:D,MATCH(Count_table[[#This Row],[Make]],Sheet1!D:D,0),1)</f>
        <v>Piper</v>
      </c>
      <c r="G1157" s="1" t="str">
        <f ca="1">IF(OR(Count_table[[#This Row],[STC Number]]&lt;&gt;OFFSET(Count_table[[#This Row],[STC Number]],-1,0),Count_table[[#This Row],[Fixed Make]]&lt;&gt;OFFSET(Count_table[[#This Row],[Fixed Make]],-1,0)),Count_table[[#This Row],[Fixed Make]],"")</f>
        <v/>
      </c>
      <c r="H1157" s="1" t="str">
        <f ca="1">IF(LEN(Count_table[[#This Row],[First]])=0,OFFSET(Count_table[[#This Row],[Range]],-1,0),"E"&amp;ROW(Count_table[[#This Row],[First]])&amp;":E"&amp;COUNTIFS(Count_table[[#All],[STC Number]],Count_table[[#This Row],[STC Number]],Count_table[[#All],[Fixed Make]],Count_table[[#This Row],[First]])+ROW(Count_table[[#This Row],[First]])-1)</f>
        <v>E1143:E1206</v>
      </c>
      <c r="I1157" s="1" t="str">
        <f ca="1">IF(LEN(Count_table[[#This Row],[First]])&lt;&gt;0,Count_table[[#This Row],[First]]&amp;": "&amp;_xlfn.TEXTJOIN(", ",TRUE,INDIRECT(Count_table[[#This Row],[Range]])),"")</f>
        <v/>
      </c>
      <c r="J11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8" spans="1:10" x14ac:dyDescent="0.25">
      <c r="A1158" s="1" t="s">
        <v>130</v>
      </c>
      <c r="B1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1158" s="1" t="s">
        <v>913</v>
      </c>
      <c r="D1158" s="1" t="str">
        <f>LEFT(Count_table[[#This Row],[Column1]],SEARCH("\",Count_table[[#This Row],[Column1]])-1)</f>
        <v>Piper Aircraft, Inc.</v>
      </c>
      <c r="E1158" s="1" t="str">
        <f>RIGHT(Count_table[[#This Row],[Column1]],LEN(Count_table[[#This Row],[Column1]])-SEARCH("\",Count_table[[#This Row],[Column1]]))</f>
        <v>PA-23-235</v>
      </c>
      <c r="F1158" s="1" t="str">
        <f>INDEX(Sheet1!A:D,MATCH(Count_table[[#This Row],[Make]],Sheet1!D:D,0),1)</f>
        <v>Piper</v>
      </c>
      <c r="G1158" s="1" t="str">
        <f ca="1">IF(OR(Count_table[[#This Row],[STC Number]]&lt;&gt;OFFSET(Count_table[[#This Row],[STC Number]],-1,0),Count_table[[#This Row],[Fixed Make]]&lt;&gt;OFFSET(Count_table[[#This Row],[Fixed Make]],-1,0)),Count_table[[#This Row],[Fixed Make]],"")</f>
        <v/>
      </c>
      <c r="H1158" s="1" t="str">
        <f ca="1">IF(LEN(Count_table[[#This Row],[First]])=0,OFFSET(Count_table[[#This Row],[Range]],-1,0),"E"&amp;ROW(Count_table[[#This Row],[First]])&amp;":E"&amp;COUNTIFS(Count_table[[#All],[STC Number]],Count_table[[#This Row],[STC Number]],Count_table[[#All],[Fixed Make]],Count_table[[#This Row],[First]])+ROW(Count_table[[#This Row],[First]])-1)</f>
        <v>E1143:E1206</v>
      </c>
      <c r="I1158" s="1" t="str">
        <f ca="1">IF(LEN(Count_table[[#This Row],[First]])&lt;&gt;0,Count_table[[#This Row],[First]]&amp;": "&amp;_xlfn.TEXTJOIN(", ",TRUE,INDIRECT(Count_table[[#This Row],[Range]])),"")</f>
        <v/>
      </c>
      <c r="J11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59" spans="1:10" x14ac:dyDescent="0.25">
      <c r="A1159" s="1" t="s">
        <v>130</v>
      </c>
      <c r="B1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1159" s="1" t="s">
        <v>914</v>
      </c>
      <c r="D1159" s="1" t="str">
        <f>LEFT(Count_table[[#This Row],[Column1]],SEARCH("\",Count_table[[#This Row],[Column1]])-1)</f>
        <v>Piper Aircraft, Inc.</v>
      </c>
      <c r="E1159" s="1" t="str">
        <f>RIGHT(Count_table[[#This Row],[Column1]],LEN(Count_table[[#This Row],[Column1]])-SEARCH("\",Count_table[[#This Row],[Column1]]))</f>
        <v>PA-23-250</v>
      </c>
      <c r="F1159" s="1" t="str">
        <f>INDEX(Sheet1!A:D,MATCH(Count_table[[#This Row],[Make]],Sheet1!D:D,0),1)</f>
        <v>Piper</v>
      </c>
      <c r="G1159" s="1" t="str">
        <f ca="1">IF(OR(Count_table[[#This Row],[STC Number]]&lt;&gt;OFFSET(Count_table[[#This Row],[STC Number]],-1,0),Count_table[[#This Row],[Fixed Make]]&lt;&gt;OFFSET(Count_table[[#This Row],[Fixed Make]],-1,0)),Count_table[[#This Row],[Fixed Make]],"")</f>
        <v/>
      </c>
      <c r="H1159" s="1" t="str">
        <f ca="1">IF(LEN(Count_table[[#This Row],[First]])=0,OFFSET(Count_table[[#This Row],[Range]],-1,0),"E"&amp;ROW(Count_table[[#This Row],[First]])&amp;":E"&amp;COUNTIFS(Count_table[[#All],[STC Number]],Count_table[[#This Row],[STC Number]],Count_table[[#All],[Fixed Make]],Count_table[[#This Row],[First]])+ROW(Count_table[[#This Row],[First]])-1)</f>
        <v>E1143:E1206</v>
      </c>
      <c r="I1159" s="1" t="str">
        <f ca="1">IF(LEN(Count_table[[#This Row],[First]])&lt;&gt;0,Count_table[[#This Row],[First]]&amp;": "&amp;_xlfn.TEXTJOIN(", ",TRUE,INDIRECT(Count_table[[#This Row],[Range]])),"")</f>
        <v/>
      </c>
      <c r="J11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0" spans="1:10" x14ac:dyDescent="0.25">
      <c r="A1160" s="1" t="s">
        <v>130</v>
      </c>
      <c r="B1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1160" s="1" t="s">
        <v>915</v>
      </c>
      <c r="D1160" s="1" t="str">
        <f>LEFT(Count_table[[#This Row],[Column1]],SEARCH("\",Count_table[[#This Row],[Column1]])-1)</f>
        <v>Piper Aircraft, Inc.</v>
      </c>
      <c r="E1160" s="1" t="str">
        <f>RIGHT(Count_table[[#This Row],[Column1]],LEN(Count_table[[#This Row],[Column1]])-SEARCH("\",Count_table[[#This Row],[Column1]]))</f>
        <v>PA-23</v>
      </c>
      <c r="F1160" s="1" t="str">
        <f>INDEX(Sheet1!A:D,MATCH(Count_table[[#This Row],[Make]],Sheet1!D:D,0),1)</f>
        <v>Piper</v>
      </c>
      <c r="G1160" s="1" t="str">
        <f ca="1">IF(OR(Count_table[[#This Row],[STC Number]]&lt;&gt;OFFSET(Count_table[[#This Row],[STC Number]],-1,0),Count_table[[#This Row],[Fixed Make]]&lt;&gt;OFFSET(Count_table[[#This Row],[Fixed Make]],-1,0)),Count_table[[#This Row],[Fixed Make]],"")</f>
        <v/>
      </c>
      <c r="H1160" s="1" t="str">
        <f ca="1">IF(LEN(Count_table[[#This Row],[First]])=0,OFFSET(Count_table[[#This Row],[Range]],-1,0),"E"&amp;ROW(Count_table[[#This Row],[First]])&amp;":E"&amp;COUNTIFS(Count_table[[#All],[STC Number]],Count_table[[#This Row],[STC Number]],Count_table[[#All],[Fixed Make]],Count_table[[#This Row],[First]])+ROW(Count_table[[#This Row],[First]])-1)</f>
        <v>E1143:E1206</v>
      </c>
      <c r="I1160" s="1" t="str">
        <f ca="1">IF(LEN(Count_table[[#This Row],[First]])&lt;&gt;0,Count_table[[#This Row],[First]]&amp;": "&amp;_xlfn.TEXTJOIN(", ",TRUE,INDIRECT(Count_table[[#This Row],[Range]])),"")</f>
        <v/>
      </c>
      <c r="J11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1" spans="1:10" x14ac:dyDescent="0.25">
      <c r="A1161" s="1" t="s">
        <v>130</v>
      </c>
      <c r="B1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1161" s="1" t="s">
        <v>916</v>
      </c>
      <c r="D1161" s="1" t="str">
        <f>LEFT(Count_table[[#This Row],[Column1]],SEARCH("\",Count_table[[#This Row],[Column1]])-1)</f>
        <v>Piper Aircraft, Inc.</v>
      </c>
      <c r="E1161" s="1" t="str">
        <f>RIGHT(Count_table[[#This Row],[Column1]],LEN(Count_table[[#This Row],[Column1]])-SEARCH("\",Count_table[[#This Row],[Column1]]))</f>
        <v>PA-24-250</v>
      </c>
      <c r="F1161" s="1" t="str">
        <f>INDEX(Sheet1!A:D,MATCH(Count_table[[#This Row],[Make]],Sheet1!D:D,0),1)</f>
        <v>Piper</v>
      </c>
      <c r="G1161" s="1" t="str">
        <f ca="1">IF(OR(Count_table[[#This Row],[STC Number]]&lt;&gt;OFFSET(Count_table[[#This Row],[STC Number]],-1,0),Count_table[[#This Row],[Fixed Make]]&lt;&gt;OFFSET(Count_table[[#This Row],[Fixed Make]],-1,0)),Count_table[[#This Row],[Fixed Make]],"")</f>
        <v/>
      </c>
      <c r="H1161" s="1" t="str">
        <f ca="1">IF(LEN(Count_table[[#This Row],[First]])=0,OFFSET(Count_table[[#This Row],[Range]],-1,0),"E"&amp;ROW(Count_table[[#This Row],[First]])&amp;":E"&amp;COUNTIFS(Count_table[[#All],[STC Number]],Count_table[[#This Row],[STC Number]],Count_table[[#All],[Fixed Make]],Count_table[[#This Row],[First]])+ROW(Count_table[[#This Row],[First]])-1)</f>
        <v>E1143:E1206</v>
      </c>
      <c r="I1161" s="1" t="str">
        <f ca="1">IF(LEN(Count_table[[#This Row],[First]])&lt;&gt;0,Count_table[[#This Row],[First]]&amp;": "&amp;_xlfn.TEXTJOIN(", ",TRUE,INDIRECT(Count_table[[#This Row],[Range]])),"")</f>
        <v/>
      </c>
      <c r="J11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2" spans="1:10" x14ac:dyDescent="0.25">
      <c r="A1162" s="1" t="s">
        <v>130</v>
      </c>
      <c r="B1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1162" s="1" t="s">
        <v>917</v>
      </c>
      <c r="D1162" s="1" t="str">
        <f>LEFT(Count_table[[#This Row],[Column1]],SEARCH("\",Count_table[[#This Row],[Column1]])-1)</f>
        <v>Piper Aircraft, Inc.</v>
      </c>
      <c r="E1162" s="1" t="str">
        <f>RIGHT(Count_table[[#This Row],[Column1]],LEN(Count_table[[#This Row],[Column1]])-SEARCH("\",Count_table[[#This Row],[Column1]]))</f>
        <v>PA-24-260</v>
      </c>
      <c r="F1162" s="1" t="str">
        <f>INDEX(Sheet1!A:D,MATCH(Count_table[[#This Row],[Make]],Sheet1!D:D,0),1)</f>
        <v>Piper</v>
      </c>
      <c r="G1162" s="1" t="str">
        <f ca="1">IF(OR(Count_table[[#This Row],[STC Number]]&lt;&gt;OFFSET(Count_table[[#This Row],[STC Number]],-1,0),Count_table[[#This Row],[Fixed Make]]&lt;&gt;OFFSET(Count_table[[#This Row],[Fixed Make]],-1,0)),Count_table[[#This Row],[Fixed Make]],"")</f>
        <v/>
      </c>
      <c r="H1162" s="1" t="str">
        <f ca="1">IF(LEN(Count_table[[#This Row],[First]])=0,OFFSET(Count_table[[#This Row],[Range]],-1,0),"E"&amp;ROW(Count_table[[#This Row],[First]])&amp;":E"&amp;COUNTIFS(Count_table[[#All],[STC Number]],Count_table[[#This Row],[STC Number]],Count_table[[#All],[Fixed Make]],Count_table[[#This Row],[First]])+ROW(Count_table[[#This Row],[First]])-1)</f>
        <v>E1143:E1206</v>
      </c>
      <c r="I1162" s="1" t="str">
        <f ca="1">IF(LEN(Count_table[[#This Row],[First]])&lt;&gt;0,Count_table[[#This Row],[First]]&amp;": "&amp;_xlfn.TEXTJOIN(", ",TRUE,INDIRECT(Count_table[[#This Row],[Range]])),"")</f>
        <v/>
      </c>
      <c r="J11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3" spans="1:10" x14ac:dyDescent="0.25">
      <c r="A1163" s="1" t="s">
        <v>130</v>
      </c>
      <c r="B1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1163" s="1" t="s">
        <v>918</v>
      </c>
      <c r="D1163" s="1" t="str">
        <f>LEFT(Count_table[[#This Row],[Column1]],SEARCH("\",Count_table[[#This Row],[Column1]])-1)</f>
        <v>Piper Aircraft, Inc.</v>
      </c>
      <c r="E1163" s="1" t="str">
        <f>RIGHT(Count_table[[#This Row],[Column1]],LEN(Count_table[[#This Row],[Column1]])-SEARCH("\",Count_table[[#This Row],[Column1]]))</f>
        <v>PA-24-400</v>
      </c>
      <c r="F1163" s="1" t="str">
        <f>INDEX(Sheet1!A:D,MATCH(Count_table[[#This Row],[Make]],Sheet1!D:D,0),1)</f>
        <v>Piper</v>
      </c>
      <c r="G1163" s="1" t="str">
        <f ca="1">IF(OR(Count_table[[#This Row],[STC Number]]&lt;&gt;OFFSET(Count_table[[#This Row],[STC Number]],-1,0),Count_table[[#This Row],[Fixed Make]]&lt;&gt;OFFSET(Count_table[[#This Row],[Fixed Make]],-1,0)),Count_table[[#This Row],[Fixed Make]],"")</f>
        <v/>
      </c>
      <c r="H1163" s="1" t="str">
        <f ca="1">IF(LEN(Count_table[[#This Row],[First]])=0,OFFSET(Count_table[[#This Row],[Range]],-1,0),"E"&amp;ROW(Count_table[[#This Row],[First]])&amp;":E"&amp;COUNTIFS(Count_table[[#All],[STC Number]],Count_table[[#This Row],[STC Number]],Count_table[[#All],[Fixed Make]],Count_table[[#This Row],[First]])+ROW(Count_table[[#This Row],[First]])-1)</f>
        <v>E1143:E1206</v>
      </c>
      <c r="I1163" s="1" t="str">
        <f ca="1">IF(LEN(Count_table[[#This Row],[First]])&lt;&gt;0,Count_table[[#This Row],[First]]&amp;": "&amp;_xlfn.TEXTJOIN(", ",TRUE,INDIRECT(Count_table[[#This Row],[Range]])),"")</f>
        <v/>
      </c>
      <c r="J11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4" spans="1:10" x14ac:dyDescent="0.25">
      <c r="A1164" s="1" t="s">
        <v>130</v>
      </c>
      <c r="B1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1164" s="1" t="s">
        <v>919</v>
      </c>
      <c r="D1164" s="1" t="str">
        <f>LEFT(Count_table[[#This Row],[Column1]],SEARCH("\",Count_table[[#This Row],[Column1]])-1)</f>
        <v>Piper Aircraft, Inc.</v>
      </c>
      <c r="E1164" s="1" t="str">
        <f>RIGHT(Count_table[[#This Row],[Column1]],LEN(Count_table[[#This Row],[Column1]])-SEARCH("\",Count_table[[#This Row],[Column1]]))</f>
        <v>PA-24</v>
      </c>
      <c r="F1164" s="1" t="str">
        <f>INDEX(Sheet1!A:D,MATCH(Count_table[[#This Row],[Make]],Sheet1!D:D,0),1)</f>
        <v>Piper</v>
      </c>
      <c r="G1164" s="1" t="str">
        <f ca="1">IF(OR(Count_table[[#This Row],[STC Number]]&lt;&gt;OFFSET(Count_table[[#This Row],[STC Number]],-1,0),Count_table[[#This Row],[Fixed Make]]&lt;&gt;OFFSET(Count_table[[#This Row],[Fixed Make]],-1,0)),Count_table[[#This Row],[Fixed Make]],"")</f>
        <v/>
      </c>
      <c r="H1164" s="1" t="str">
        <f ca="1">IF(LEN(Count_table[[#This Row],[First]])=0,OFFSET(Count_table[[#This Row],[Range]],-1,0),"E"&amp;ROW(Count_table[[#This Row],[First]])&amp;":E"&amp;COUNTIFS(Count_table[[#All],[STC Number]],Count_table[[#This Row],[STC Number]],Count_table[[#All],[Fixed Make]],Count_table[[#This Row],[First]])+ROW(Count_table[[#This Row],[First]])-1)</f>
        <v>E1143:E1206</v>
      </c>
      <c r="I1164" s="1" t="str">
        <f ca="1">IF(LEN(Count_table[[#This Row],[First]])&lt;&gt;0,Count_table[[#This Row],[First]]&amp;": "&amp;_xlfn.TEXTJOIN(", ",TRUE,INDIRECT(Count_table[[#This Row],[Range]])),"")</f>
        <v/>
      </c>
      <c r="J11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5" spans="1:10" x14ac:dyDescent="0.25">
      <c r="A1165" s="1" t="s">
        <v>130</v>
      </c>
      <c r="B1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1165" s="1" t="s">
        <v>920</v>
      </c>
      <c r="D1165" s="1" t="str">
        <f>LEFT(Count_table[[#This Row],[Column1]],SEARCH("\",Count_table[[#This Row],[Column1]])-1)</f>
        <v>Piper Aircraft, Inc.</v>
      </c>
      <c r="E1165" s="1" t="str">
        <f>RIGHT(Count_table[[#This Row],[Column1]],LEN(Count_table[[#This Row],[Column1]])-SEARCH("\",Count_table[[#This Row],[Column1]]))</f>
        <v>PA-28-140</v>
      </c>
      <c r="F1165" s="1" t="str">
        <f>INDEX(Sheet1!A:D,MATCH(Count_table[[#This Row],[Make]],Sheet1!D:D,0),1)</f>
        <v>Piper</v>
      </c>
      <c r="G1165" s="1" t="str">
        <f ca="1">IF(OR(Count_table[[#This Row],[STC Number]]&lt;&gt;OFFSET(Count_table[[#This Row],[STC Number]],-1,0),Count_table[[#This Row],[Fixed Make]]&lt;&gt;OFFSET(Count_table[[#This Row],[Fixed Make]],-1,0)),Count_table[[#This Row],[Fixed Make]],"")</f>
        <v/>
      </c>
      <c r="H1165" s="1" t="str">
        <f ca="1">IF(LEN(Count_table[[#This Row],[First]])=0,OFFSET(Count_table[[#This Row],[Range]],-1,0),"E"&amp;ROW(Count_table[[#This Row],[First]])&amp;":E"&amp;COUNTIFS(Count_table[[#All],[STC Number]],Count_table[[#This Row],[STC Number]],Count_table[[#All],[Fixed Make]],Count_table[[#This Row],[First]])+ROW(Count_table[[#This Row],[First]])-1)</f>
        <v>E1143:E1206</v>
      </c>
      <c r="I1165" s="1" t="str">
        <f ca="1">IF(LEN(Count_table[[#This Row],[First]])&lt;&gt;0,Count_table[[#This Row],[First]]&amp;": "&amp;_xlfn.TEXTJOIN(", ",TRUE,INDIRECT(Count_table[[#This Row],[Range]])),"")</f>
        <v/>
      </c>
      <c r="J11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6" spans="1:10" x14ac:dyDescent="0.25">
      <c r="A1166" s="1" t="s">
        <v>130</v>
      </c>
      <c r="B1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1166" s="1" t="s">
        <v>921</v>
      </c>
      <c r="D1166" s="1" t="str">
        <f>LEFT(Count_table[[#This Row],[Column1]],SEARCH("\",Count_table[[#This Row],[Column1]])-1)</f>
        <v>Piper Aircraft, Inc.</v>
      </c>
      <c r="E1166" s="1" t="str">
        <f>RIGHT(Count_table[[#This Row],[Column1]],LEN(Count_table[[#This Row],[Column1]])-SEARCH("\",Count_table[[#This Row],[Column1]]))</f>
        <v>PA-28-150</v>
      </c>
      <c r="F1166" s="1" t="str">
        <f>INDEX(Sheet1!A:D,MATCH(Count_table[[#This Row],[Make]],Sheet1!D:D,0),1)</f>
        <v>Piper</v>
      </c>
      <c r="G1166" s="1" t="str">
        <f ca="1">IF(OR(Count_table[[#This Row],[STC Number]]&lt;&gt;OFFSET(Count_table[[#This Row],[STC Number]],-1,0),Count_table[[#This Row],[Fixed Make]]&lt;&gt;OFFSET(Count_table[[#This Row],[Fixed Make]],-1,0)),Count_table[[#This Row],[Fixed Make]],"")</f>
        <v/>
      </c>
      <c r="H1166" s="1" t="str">
        <f ca="1">IF(LEN(Count_table[[#This Row],[First]])=0,OFFSET(Count_table[[#This Row],[Range]],-1,0),"E"&amp;ROW(Count_table[[#This Row],[First]])&amp;":E"&amp;COUNTIFS(Count_table[[#All],[STC Number]],Count_table[[#This Row],[STC Number]],Count_table[[#All],[Fixed Make]],Count_table[[#This Row],[First]])+ROW(Count_table[[#This Row],[First]])-1)</f>
        <v>E1143:E1206</v>
      </c>
      <c r="I1166" s="1" t="str">
        <f ca="1">IF(LEN(Count_table[[#This Row],[First]])&lt;&gt;0,Count_table[[#This Row],[First]]&amp;": "&amp;_xlfn.TEXTJOIN(", ",TRUE,INDIRECT(Count_table[[#This Row],[Range]])),"")</f>
        <v/>
      </c>
      <c r="J11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7" spans="1:10" x14ac:dyDescent="0.25">
      <c r="A1167" s="1" t="s">
        <v>130</v>
      </c>
      <c r="B1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1167" s="1" t="s">
        <v>922</v>
      </c>
      <c r="D1167" s="1" t="str">
        <f>LEFT(Count_table[[#This Row],[Column1]],SEARCH("\",Count_table[[#This Row],[Column1]])-1)</f>
        <v>Piper Aircraft, Inc.</v>
      </c>
      <c r="E1167" s="1" t="str">
        <f>RIGHT(Count_table[[#This Row],[Column1]],LEN(Count_table[[#This Row],[Column1]])-SEARCH("\",Count_table[[#This Row],[Column1]]))</f>
        <v>PA-28-151</v>
      </c>
      <c r="F1167" s="1" t="str">
        <f>INDEX(Sheet1!A:D,MATCH(Count_table[[#This Row],[Make]],Sheet1!D:D,0),1)</f>
        <v>Piper</v>
      </c>
      <c r="G1167" s="1" t="str">
        <f ca="1">IF(OR(Count_table[[#This Row],[STC Number]]&lt;&gt;OFFSET(Count_table[[#This Row],[STC Number]],-1,0),Count_table[[#This Row],[Fixed Make]]&lt;&gt;OFFSET(Count_table[[#This Row],[Fixed Make]],-1,0)),Count_table[[#This Row],[Fixed Make]],"")</f>
        <v/>
      </c>
      <c r="H1167" s="1" t="str">
        <f ca="1">IF(LEN(Count_table[[#This Row],[First]])=0,OFFSET(Count_table[[#This Row],[Range]],-1,0),"E"&amp;ROW(Count_table[[#This Row],[First]])&amp;":E"&amp;COUNTIFS(Count_table[[#All],[STC Number]],Count_table[[#This Row],[STC Number]],Count_table[[#All],[Fixed Make]],Count_table[[#This Row],[First]])+ROW(Count_table[[#This Row],[First]])-1)</f>
        <v>E1143:E1206</v>
      </c>
      <c r="I1167" s="1" t="str">
        <f ca="1">IF(LEN(Count_table[[#This Row],[First]])&lt;&gt;0,Count_table[[#This Row],[First]]&amp;": "&amp;_xlfn.TEXTJOIN(", ",TRUE,INDIRECT(Count_table[[#This Row],[Range]])),"")</f>
        <v/>
      </c>
      <c r="J11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8" spans="1:10" x14ac:dyDescent="0.25">
      <c r="A1168" s="1" t="s">
        <v>130</v>
      </c>
      <c r="B1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1168" s="1" t="s">
        <v>923</v>
      </c>
      <c r="D1168" s="1" t="str">
        <f>LEFT(Count_table[[#This Row],[Column1]],SEARCH("\",Count_table[[#This Row],[Column1]])-1)</f>
        <v>Piper Aircraft, Inc.</v>
      </c>
      <c r="E1168" s="1" t="str">
        <f>RIGHT(Count_table[[#This Row],[Column1]],LEN(Count_table[[#This Row],[Column1]])-SEARCH("\",Count_table[[#This Row],[Column1]]))</f>
        <v>PA-28-160</v>
      </c>
      <c r="F1168" s="1" t="str">
        <f>INDEX(Sheet1!A:D,MATCH(Count_table[[#This Row],[Make]],Sheet1!D:D,0),1)</f>
        <v>Piper</v>
      </c>
      <c r="G1168" s="1" t="str">
        <f ca="1">IF(OR(Count_table[[#This Row],[STC Number]]&lt;&gt;OFFSET(Count_table[[#This Row],[STC Number]],-1,0),Count_table[[#This Row],[Fixed Make]]&lt;&gt;OFFSET(Count_table[[#This Row],[Fixed Make]],-1,0)),Count_table[[#This Row],[Fixed Make]],"")</f>
        <v/>
      </c>
      <c r="H1168" s="1" t="str">
        <f ca="1">IF(LEN(Count_table[[#This Row],[First]])=0,OFFSET(Count_table[[#This Row],[Range]],-1,0),"E"&amp;ROW(Count_table[[#This Row],[First]])&amp;":E"&amp;COUNTIFS(Count_table[[#All],[STC Number]],Count_table[[#This Row],[STC Number]],Count_table[[#All],[Fixed Make]],Count_table[[#This Row],[First]])+ROW(Count_table[[#This Row],[First]])-1)</f>
        <v>E1143:E1206</v>
      </c>
      <c r="I1168" s="1" t="str">
        <f ca="1">IF(LEN(Count_table[[#This Row],[First]])&lt;&gt;0,Count_table[[#This Row],[First]]&amp;": "&amp;_xlfn.TEXTJOIN(", ",TRUE,INDIRECT(Count_table[[#This Row],[Range]])),"")</f>
        <v/>
      </c>
      <c r="J11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69" spans="1:10" x14ac:dyDescent="0.25">
      <c r="A1169" s="1" t="s">
        <v>130</v>
      </c>
      <c r="B1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1169" s="1" t="s">
        <v>925</v>
      </c>
      <c r="D1169" s="1" t="str">
        <f>LEFT(Count_table[[#This Row],[Column1]],SEARCH("\",Count_table[[#This Row],[Column1]])-1)</f>
        <v>Piper Aircraft, Inc.</v>
      </c>
      <c r="E1169" s="1" t="str">
        <f>RIGHT(Count_table[[#This Row],[Column1]],LEN(Count_table[[#This Row],[Column1]])-SEARCH("\",Count_table[[#This Row],[Column1]]))</f>
        <v>PA-28-180</v>
      </c>
      <c r="F1169" s="1" t="str">
        <f>INDEX(Sheet1!A:D,MATCH(Count_table[[#This Row],[Make]],Sheet1!D:D,0),1)</f>
        <v>Piper</v>
      </c>
      <c r="G1169" s="1" t="str">
        <f ca="1">IF(OR(Count_table[[#This Row],[STC Number]]&lt;&gt;OFFSET(Count_table[[#This Row],[STC Number]],-1,0),Count_table[[#This Row],[Fixed Make]]&lt;&gt;OFFSET(Count_table[[#This Row],[Fixed Make]],-1,0)),Count_table[[#This Row],[Fixed Make]],"")</f>
        <v/>
      </c>
      <c r="H1169" s="1" t="str">
        <f ca="1">IF(LEN(Count_table[[#This Row],[First]])=0,OFFSET(Count_table[[#This Row],[Range]],-1,0),"E"&amp;ROW(Count_table[[#This Row],[First]])&amp;":E"&amp;COUNTIFS(Count_table[[#All],[STC Number]],Count_table[[#This Row],[STC Number]],Count_table[[#All],[Fixed Make]],Count_table[[#This Row],[First]])+ROW(Count_table[[#This Row],[First]])-1)</f>
        <v>E1143:E1206</v>
      </c>
      <c r="I1169" s="1" t="str">
        <f ca="1">IF(LEN(Count_table[[#This Row],[First]])&lt;&gt;0,Count_table[[#This Row],[First]]&amp;": "&amp;_xlfn.TEXTJOIN(", ",TRUE,INDIRECT(Count_table[[#This Row],[Range]])),"")</f>
        <v/>
      </c>
      <c r="J11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0" spans="1:10" x14ac:dyDescent="0.25">
      <c r="A1170" s="1" t="s">
        <v>130</v>
      </c>
      <c r="B1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1170" s="1" t="s">
        <v>927</v>
      </c>
      <c r="D1170" s="1" t="str">
        <f>LEFT(Count_table[[#This Row],[Column1]],SEARCH("\",Count_table[[#This Row],[Column1]])-1)</f>
        <v>Piper Aircraft, Inc.</v>
      </c>
      <c r="E1170" s="1" t="str">
        <f>RIGHT(Count_table[[#This Row],[Column1]],LEN(Count_table[[#This Row],[Column1]])-SEARCH("\",Count_table[[#This Row],[Column1]]))</f>
        <v>PA-28-201T</v>
      </c>
      <c r="F1170" s="1" t="str">
        <f>INDEX(Sheet1!A:D,MATCH(Count_table[[#This Row],[Make]],Sheet1!D:D,0),1)</f>
        <v>Piper</v>
      </c>
      <c r="G1170" s="1" t="str">
        <f ca="1">IF(OR(Count_table[[#This Row],[STC Number]]&lt;&gt;OFFSET(Count_table[[#This Row],[STC Number]],-1,0),Count_table[[#This Row],[Fixed Make]]&lt;&gt;OFFSET(Count_table[[#This Row],[Fixed Make]],-1,0)),Count_table[[#This Row],[Fixed Make]],"")</f>
        <v/>
      </c>
      <c r="H1170" s="1" t="str">
        <f ca="1">IF(LEN(Count_table[[#This Row],[First]])=0,OFFSET(Count_table[[#This Row],[Range]],-1,0),"E"&amp;ROW(Count_table[[#This Row],[First]])&amp;":E"&amp;COUNTIFS(Count_table[[#All],[STC Number]],Count_table[[#This Row],[STC Number]],Count_table[[#All],[Fixed Make]],Count_table[[#This Row],[First]])+ROW(Count_table[[#This Row],[First]])-1)</f>
        <v>E1143:E1206</v>
      </c>
      <c r="I1170" s="1" t="str">
        <f ca="1">IF(LEN(Count_table[[#This Row],[First]])&lt;&gt;0,Count_table[[#This Row],[First]]&amp;": "&amp;_xlfn.TEXTJOIN(", ",TRUE,INDIRECT(Count_table[[#This Row],[Range]])),"")</f>
        <v/>
      </c>
      <c r="J11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1" spans="1:10" x14ac:dyDescent="0.25">
      <c r="A1171" s="1" t="s">
        <v>130</v>
      </c>
      <c r="B1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1171" s="1" t="s">
        <v>928</v>
      </c>
      <c r="D1171" s="1" t="str">
        <f>LEFT(Count_table[[#This Row],[Column1]],SEARCH("\",Count_table[[#This Row],[Column1]])-1)</f>
        <v>Piper Aircraft, Inc.</v>
      </c>
      <c r="E1171" s="1" t="str">
        <f>RIGHT(Count_table[[#This Row],[Column1]],LEN(Count_table[[#This Row],[Column1]])-SEARCH("\",Count_table[[#This Row],[Column1]]))</f>
        <v>PA-28-235</v>
      </c>
      <c r="F1171" s="1" t="str">
        <f>INDEX(Sheet1!A:D,MATCH(Count_table[[#This Row],[Make]],Sheet1!D:D,0),1)</f>
        <v>Piper</v>
      </c>
      <c r="G1171" s="1" t="str">
        <f ca="1">IF(OR(Count_table[[#This Row],[STC Number]]&lt;&gt;OFFSET(Count_table[[#This Row],[STC Number]],-1,0),Count_table[[#This Row],[Fixed Make]]&lt;&gt;OFFSET(Count_table[[#This Row],[Fixed Make]],-1,0)),Count_table[[#This Row],[Fixed Make]],"")</f>
        <v/>
      </c>
      <c r="H1171" s="1" t="str">
        <f ca="1">IF(LEN(Count_table[[#This Row],[First]])=0,OFFSET(Count_table[[#This Row],[Range]],-1,0),"E"&amp;ROW(Count_table[[#This Row],[First]])&amp;":E"&amp;COUNTIFS(Count_table[[#All],[STC Number]],Count_table[[#This Row],[STC Number]],Count_table[[#All],[Fixed Make]],Count_table[[#This Row],[First]])+ROW(Count_table[[#This Row],[First]])-1)</f>
        <v>E1143:E1206</v>
      </c>
      <c r="I1171" s="1" t="str">
        <f ca="1">IF(LEN(Count_table[[#This Row],[First]])&lt;&gt;0,Count_table[[#This Row],[First]]&amp;": "&amp;_xlfn.TEXTJOIN(", ",TRUE,INDIRECT(Count_table[[#This Row],[Range]])),"")</f>
        <v/>
      </c>
      <c r="J11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2" spans="1:10" x14ac:dyDescent="0.25">
      <c r="A1172" s="1" t="s">
        <v>130</v>
      </c>
      <c r="B1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1172" s="1" t="s">
        <v>929</v>
      </c>
      <c r="D1172" s="1" t="str">
        <f>LEFT(Count_table[[#This Row],[Column1]],SEARCH("\",Count_table[[#This Row],[Column1]])-1)</f>
        <v>Piper Aircraft, Inc.</v>
      </c>
      <c r="E1172" s="1" t="str">
        <f>RIGHT(Count_table[[#This Row],[Column1]],LEN(Count_table[[#This Row],[Column1]])-SEARCH("\",Count_table[[#This Row],[Column1]]))</f>
        <v>PA-28-236</v>
      </c>
      <c r="F1172" s="1" t="str">
        <f>INDEX(Sheet1!A:D,MATCH(Count_table[[#This Row],[Make]],Sheet1!D:D,0),1)</f>
        <v>Piper</v>
      </c>
      <c r="G1172" s="1" t="str">
        <f ca="1">IF(OR(Count_table[[#This Row],[STC Number]]&lt;&gt;OFFSET(Count_table[[#This Row],[STC Number]],-1,0),Count_table[[#This Row],[Fixed Make]]&lt;&gt;OFFSET(Count_table[[#This Row],[Fixed Make]],-1,0)),Count_table[[#This Row],[Fixed Make]],"")</f>
        <v/>
      </c>
      <c r="H1172" s="1" t="str">
        <f ca="1">IF(LEN(Count_table[[#This Row],[First]])=0,OFFSET(Count_table[[#This Row],[Range]],-1,0),"E"&amp;ROW(Count_table[[#This Row],[First]])&amp;":E"&amp;COUNTIFS(Count_table[[#All],[STC Number]],Count_table[[#This Row],[STC Number]],Count_table[[#All],[Fixed Make]],Count_table[[#This Row],[First]])+ROW(Count_table[[#This Row],[First]])-1)</f>
        <v>E1143:E1206</v>
      </c>
      <c r="I1172" s="1" t="str">
        <f ca="1">IF(LEN(Count_table[[#This Row],[First]])&lt;&gt;0,Count_table[[#This Row],[First]]&amp;": "&amp;_xlfn.TEXTJOIN(", ",TRUE,INDIRECT(Count_table[[#This Row],[Range]])),"")</f>
        <v/>
      </c>
      <c r="J11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3" spans="1:10" x14ac:dyDescent="0.25">
      <c r="A1173" s="1" t="s">
        <v>130</v>
      </c>
      <c r="B1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1173" s="1" t="s">
        <v>930</v>
      </c>
      <c r="D1173" s="1" t="str">
        <f>LEFT(Count_table[[#This Row],[Column1]],SEARCH("\",Count_table[[#This Row],[Column1]])-1)</f>
        <v>Piper Aircraft, Inc.</v>
      </c>
      <c r="E1173" s="1" t="str">
        <f>RIGHT(Count_table[[#This Row],[Column1]],LEN(Count_table[[#This Row],[Column1]])-SEARCH("\",Count_table[[#This Row],[Column1]]))</f>
        <v>PA-28R-180</v>
      </c>
      <c r="F1173" s="1" t="str">
        <f>INDEX(Sheet1!A:D,MATCH(Count_table[[#This Row],[Make]],Sheet1!D:D,0),1)</f>
        <v>Piper</v>
      </c>
      <c r="G1173" s="1" t="str">
        <f ca="1">IF(OR(Count_table[[#This Row],[STC Number]]&lt;&gt;OFFSET(Count_table[[#This Row],[STC Number]],-1,0),Count_table[[#This Row],[Fixed Make]]&lt;&gt;OFFSET(Count_table[[#This Row],[Fixed Make]],-1,0)),Count_table[[#This Row],[Fixed Make]],"")</f>
        <v/>
      </c>
      <c r="H1173" s="1" t="str">
        <f ca="1">IF(LEN(Count_table[[#This Row],[First]])=0,OFFSET(Count_table[[#This Row],[Range]],-1,0),"E"&amp;ROW(Count_table[[#This Row],[First]])&amp;":E"&amp;COUNTIFS(Count_table[[#All],[STC Number]],Count_table[[#This Row],[STC Number]],Count_table[[#All],[Fixed Make]],Count_table[[#This Row],[First]])+ROW(Count_table[[#This Row],[First]])-1)</f>
        <v>E1143:E1206</v>
      </c>
      <c r="I1173" s="1" t="str">
        <f ca="1">IF(LEN(Count_table[[#This Row],[First]])&lt;&gt;0,Count_table[[#This Row],[First]]&amp;": "&amp;_xlfn.TEXTJOIN(", ",TRUE,INDIRECT(Count_table[[#This Row],[Range]])),"")</f>
        <v/>
      </c>
      <c r="J11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4" spans="1:10" x14ac:dyDescent="0.25">
      <c r="A1174" s="1" t="s">
        <v>130</v>
      </c>
      <c r="B1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1174" s="1" t="s">
        <v>931</v>
      </c>
      <c r="D1174" s="1" t="str">
        <f>LEFT(Count_table[[#This Row],[Column1]],SEARCH("\",Count_table[[#This Row],[Column1]])-1)</f>
        <v>Piper Aircraft, Inc.</v>
      </c>
      <c r="E1174" s="1" t="str">
        <f>RIGHT(Count_table[[#This Row],[Column1]],LEN(Count_table[[#This Row],[Column1]])-SEARCH("\",Count_table[[#This Row],[Column1]]))</f>
        <v>PA-28R-200</v>
      </c>
      <c r="F1174" s="1" t="str">
        <f>INDEX(Sheet1!A:D,MATCH(Count_table[[#This Row],[Make]],Sheet1!D:D,0),1)</f>
        <v>Piper</v>
      </c>
      <c r="G1174" s="1" t="str">
        <f ca="1">IF(OR(Count_table[[#This Row],[STC Number]]&lt;&gt;OFFSET(Count_table[[#This Row],[STC Number]],-1,0),Count_table[[#This Row],[Fixed Make]]&lt;&gt;OFFSET(Count_table[[#This Row],[Fixed Make]],-1,0)),Count_table[[#This Row],[Fixed Make]],"")</f>
        <v/>
      </c>
      <c r="H1174" s="1" t="str">
        <f ca="1">IF(LEN(Count_table[[#This Row],[First]])=0,OFFSET(Count_table[[#This Row],[Range]],-1,0),"E"&amp;ROW(Count_table[[#This Row],[First]])&amp;":E"&amp;COUNTIFS(Count_table[[#All],[STC Number]],Count_table[[#This Row],[STC Number]],Count_table[[#All],[Fixed Make]],Count_table[[#This Row],[First]])+ROW(Count_table[[#This Row],[First]])-1)</f>
        <v>E1143:E1206</v>
      </c>
      <c r="I1174" s="1" t="str">
        <f ca="1">IF(LEN(Count_table[[#This Row],[First]])&lt;&gt;0,Count_table[[#This Row],[First]]&amp;": "&amp;_xlfn.TEXTJOIN(", ",TRUE,INDIRECT(Count_table[[#This Row],[Range]])),"")</f>
        <v/>
      </c>
      <c r="J11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5" spans="1:10" x14ac:dyDescent="0.25">
      <c r="A1175" s="1" t="s">
        <v>130</v>
      </c>
      <c r="B1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1175" s="1" t="s">
        <v>932</v>
      </c>
      <c r="D1175" s="1" t="str">
        <f>LEFT(Count_table[[#This Row],[Column1]],SEARCH("\",Count_table[[#This Row],[Column1]])-1)</f>
        <v>Piper Aircraft, Inc.</v>
      </c>
      <c r="E1175" s="1" t="str">
        <f>RIGHT(Count_table[[#This Row],[Column1]],LEN(Count_table[[#This Row],[Column1]])-SEARCH("\",Count_table[[#This Row],[Column1]]))</f>
        <v>PA-28R-201</v>
      </c>
      <c r="F1175" s="1" t="str">
        <f>INDEX(Sheet1!A:D,MATCH(Count_table[[#This Row],[Make]],Sheet1!D:D,0),1)</f>
        <v>Piper</v>
      </c>
      <c r="G1175" s="1" t="str">
        <f ca="1">IF(OR(Count_table[[#This Row],[STC Number]]&lt;&gt;OFFSET(Count_table[[#This Row],[STC Number]],-1,0),Count_table[[#This Row],[Fixed Make]]&lt;&gt;OFFSET(Count_table[[#This Row],[Fixed Make]],-1,0)),Count_table[[#This Row],[Fixed Make]],"")</f>
        <v/>
      </c>
      <c r="H1175" s="1" t="str">
        <f ca="1">IF(LEN(Count_table[[#This Row],[First]])=0,OFFSET(Count_table[[#This Row],[Range]],-1,0),"E"&amp;ROW(Count_table[[#This Row],[First]])&amp;":E"&amp;COUNTIFS(Count_table[[#All],[STC Number]],Count_table[[#This Row],[STC Number]],Count_table[[#All],[Fixed Make]],Count_table[[#This Row],[First]])+ROW(Count_table[[#This Row],[First]])-1)</f>
        <v>E1143:E1206</v>
      </c>
      <c r="I1175" s="1" t="str">
        <f ca="1">IF(LEN(Count_table[[#This Row],[First]])&lt;&gt;0,Count_table[[#This Row],[First]]&amp;": "&amp;_xlfn.TEXTJOIN(", ",TRUE,INDIRECT(Count_table[[#This Row],[Range]])),"")</f>
        <v/>
      </c>
      <c r="J11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6" spans="1:10" x14ac:dyDescent="0.25">
      <c r="A1176" s="1" t="s">
        <v>130</v>
      </c>
      <c r="B1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1176" s="1" t="s">
        <v>933</v>
      </c>
      <c r="D1176" s="1" t="str">
        <f>LEFT(Count_table[[#This Row],[Column1]],SEARCH("\",Count_table[[#This Row],[Column1]])-1)</f>
        <v>Piper Aircraft, Inc.</v>
      </c>
      <c r="E1176" s="1" t="str">
        <f>RIGHT(Count_table[[#This Row],[Column1]],LEN(Count_table[[#This Row],[Column1]])-SEARCH("\",Count_table[[#This Row],[Column1]]))</f>
        <v>PA-28R-201T</v>
      </c>
      <c r="F1176" s="1" t="str">
        <f>INDEX(Sheet1!A:D,MATCH(Count_table[[#This Row],[Make]],Sheet1!D:D,0),1)</f>
        <v>Piper</v>
      </c>
      <c r="G1176" s="1" t="str">
        <f ca="1">IF(OR(Count_table[[#This Row],[STC Number]]&lt;&gt;OFFSET(Count_table[[#This Row],[STC Number]],-1,0),Count_table[[#This Row],[Fixed Make]]&lt;&gt;OFFSET(Count_table[[#This Row],[Fixed Make]],-1,0)),Count_table[[#This Row],[Fixed Make]],"")</f>
        <v/>
      </c>
      <c r="H1176" s="1" t="str">
        <f ca="1">IF(LEN(Count_table[[#This Row],[First]])=0,OFFSET(Count_table[[#This Row],[Range]],-1,0),"E"&amp;ROW(Count_table[[#This Row],[First]])&amp;":E"&amp;COUNTIFS(Count_table[[#All],[STC Number]],Count_table[[#This Row],[STC Number]],Count_table[[#All],[Fixed Make]],Count_table[[#This Row],[First]])+ROW(Count_table[[#This Row],[First]])-1)</f>
        <v>E1143:E1206</v>
      </c>
      <c r="I1176" s="1" t="str">
        <f ca="1">IF(LEN(Count_table[[#This Row],[First]])&lt;&gt;0,Count_table[[#This Row],[First]]&amp;": "&amp;_xlfn.TEXTJOIN(", ",TRUE,INDIRECT(Count_table[[#This Row],[Range]])),"")</f>
        <v/>
      </c>
      <c r="J11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7" spans="1:10" x14ac:dyDescent="0.25">
      <c r="A1177" s="1" t="s">
        <v>130</v>
      </c>
      <c r="B1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1177" s="1" t="s">
        <v>934</v>
      </c>
      <c r="D1177" s="1" t="str">
        <f>LEFT(Count_table[[#This Row],[Column1]],SEARCH("\",Count_table[[#This Row],[Column1]])-1)</f>
        <v>Piper Aircraft, Inc.</v>
      </c>
      <c r="E1177" s="1" t="str">
        <f>RIGHT(Count_table[[#This Row],[Column1]],LEN(Count_table[[#This Row],[Column1]])-SEARCH("\",Count_table[[#This Row],[Column1]]))</f>
        <v>PA-28RT-201</v>
      </c>
      <c r="F1177" s="1" t="str">
        <f>INDEX(Sheet1!A:D,MATCH(Count_table[[#This Row],[Make]],Sheet1!D:D,0),1)</f>
        <v>Piper</v>
      </c>
      <c r="G1177" s="1" t="str">
        <f ca="1">IF(OR(Count_table[[#This Row],[STC Number]]&lt;&gt;OFFSET(Count_table[[#This Row],[STC Number]],-1,0),Count_table[[#This Row],[Fixed Make]]&lt;&gt;OFFSET(Count_table[[#This Row],[Fixed Make]],-1,0)),Count_table[[#This Row],[Fixed Make]],"")</f>
        <v/>
      </c>
      <c r="H1177" s="1" t="str">
        <f ca="1">IF(LEN(Count_table[[#This Row],[First]])=0,OFFSET(Count_table[[#This Row],[Range]],-1,0),"E"&amp;ROW(Count_table[[#This Row],[First]])&amp;":E"&amp;COUNTIFS(Count_table[[#All],[STC Number]],Count_table[[#This Row],[STC Number]],Count_table[[#All],[Fixed Make]],Count_table[[#This Row],[First]])+ROW(Count_table[[#This Row],[First]])-1)</f>
        <v>E1143:E1206</v>
      </c>
      <c r="I1177" s="1" t="str">
        <f ca="1">IF(LEN(Count_table[[#This Row],[First]])&lt;&gt;0,Count_table[[#This Row],[First]]&amp;": "&amp;_xlfn.TEXTJOIN(", ",TRUE,INDIRECT(Count_table[[#This Row],[Range]])),"")</f>
        <v/>
      </c>
      <c r="J11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8" spans="1:10" x14ac:dyDescent="0.25">
      <c r="A1178" s="1" t="s">
        <v>130</v>
      </c>
      <c r="B1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1178" s="1" t="s">
        <v>935</v>
      </c>
      <c r="D1178" s="1" t="str">
        <f>LEFT(Count_table[[#This Row],[Column1]],SEARCH("\",Count_table[[#This Row],[Column1]])-1)</f>
        <v>Piper Aircraft, Inc.</v>
      </c>
      <c r="E1178" s="1" t="str">
        <f>RIGHT(Count_table[[#This Row],[Column1]],LEN(Count_table[[#This Row],[Column1]])-SEARCH("\",Count_table[[#This Row],[Column1]]))</f>
        <v>PA-28RT-201T</v>
      </c>
      <c r="F1178" s="1" t="str">
        <f>INDEX(Sheet1!A:D,MATCH(Count_table[[#This Row],[Make]],Sheet1!D:D,0),1)</f>
        <v>Piper</v>
      </c>
      <c r="G1178" s="1" t="str">
        <f ca="1">IF(OR(Count_table[[#This Row],[STC Number]]&lt;&gt;OFFSET(Count_table[[#This Row],[STC Number]],-1,0),Count_table[[#This Row],[Fixed Make]]&lt;&gt;OFFSET(Count_table[[#This Row],[Fixed Make]],-1,0)),Count_table[[#This Row],[Fixed Make]],"")</f>
        <v/>
      </c>
      <c r="H1178" s="1" t="str">
        <f ca="1">IF(LEN(Count_table[[#This Row],[First]])=0,OFFSET(Count_table[[#This Row],[Range]],-1,0),"E"&amp;ROW(Count_table[[#This Row],[First]])&amp;":E"&amp;COUNTIFS(Count_table[[#All],[STC Number]],Count_table[[#This Row],[STC Number]],Count_table[[#All],[Fixed Make]],Count_table[[#This Row],[First]])+ROW(Count_table[[#This Row],[First]])-1)</f>
        <v>E1143:E1206</v>
      </c>
      <c r="I1178" s="1" t="str">
        <f ca="1">IF(LEN(Count_table[[#This Row],[First]])&lt;&gt;0,Count_table[[#This Row],[First]]&amp;": "&amp;_xlfn.TEXTJOIN(", ",TRUE,INDIRECT(Count_table[[#This Row],[Range]])),"")</f>
        <v/>
      </c>
      <c r="J11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79" spans="1:10" x14ac:dyDescent="0.25">
      <c r="A1179" s="1" t="s">
        <v>130</v>
      </c>
      <c r="B1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1179" s="1" t="s">
        <v>936</v>
      </c>
      <c r="D1179" s="1" t="str">
        <f>LEFT(Count_table[[#This Row],[Column1]],SEARCH("\",Count_table[[#This Row],[Column1]])-1)</f>
        <v>Piper Aircraft, Inc.</v>
      </c>
      <c r="E1179" s="1" t="str">
        <f>RIGHT(Count_table[[#This Row],[Column1]],LEN(Count_table[[#This Row],[Column1]])-SEARCH("\",Count_table[[#This Row],[Column1]]))</f>
        <v>PA-28S-160</v>
      </c>
      <c r="F1179" s="1" t="str">
        <f>INDEX(Sheet1!A:D,MATCH(Count_table[[#This Row],[Make]],Sheet1!D:D,0),1)</f>
        <v>Piper</v>
      </c>
      <c r="G1179" s="1" t="str">
        <f ca="1">IF(OR(Count_table[[#This Row],[STC Number]]&lt;&gt;OFFSET(Count_table[[#This Row],[STC Number]],-1,0),Count_table[[#This Row],[Fixed Make]]&lt;&gt;OFFSET(Count_table[[#This Row],[Fixed Make]],-1,0)),Count_table[[#This Row],[Fixed Make]],"")</f>
        <v/>
      </c>
      <c r="H1179" s="1" t="str">
        <f ca="1">IF(LEN(Count_table[[#This Row],[First]])=0,OFFSET(Count_table[[#This Row],[Range]],-1,0),"E"&amp;ROW(Count_table[[#This Row],[First]])&amp;":E"&amp;COUNTIFS(Count_table[[#All],[STC Number]],Count_table[[#This Row],[STC Number]],Count_table[[#All],[Fixed Make]],Count_table[[#This Row],[First]])+ROW(Count_table[[#This Row],[First]])-1)</f>
        <v>E1143:E1206</v>
      </c>
      <c r="I1179" s="1" t="str">
        <f ca="1">IF(LEN(Count_table[[#This Row],[First]])&lt;&gt;0,Count_table[[#This Row],[First]]&amp;": "&amp;_xlfn.TEXTJOIN(", ",TRUE,INDIRECT(Count_table[[#This Row],[Range]])),"")</f>
        <v/>
      </c>
      <c r="J11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0" spans="1:10" x14ac:dyDescent="0.25">
      <c r="A1180" s="1" t="s">
        <v>130</v>
      </c>
      <c r="B1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1180" s="1" t="s">
        <v>937</v>
      </c>
      <c r="D1180" s="1" t="str">
        <f>LEFT(Count_table[[#This Row],[Column1]],SEARCH("\",Count_table[[#This Row],[Column1]])-1)</f>
        <v>Piper Aircraft, Inc.</v>
      </c>
      <c r="E1180" s="1" t="str">
        <f>RIGHT(Count_table[[#This Row],[Column1]],LEN(Count_table[[#This Row],[Column1]])-SEARCH("\",Count_table[[#This Row],[Column1]]))</f>
        <v>PA-28S-180</v>
      </c>
      <c r="F1180" s="1" t="str">
        <f>INDEX(Sheet1!A:D,MATCH(Count_table[[#This Row],[Make]],Sheet1!D:D,0),1)</f>
        <v>Piper</v>
      </c>
      <c r="G1180" s="1" t="str">
        <f ca="1">IF(OR(Count_table[[#This Row],[STC Number]]&lt;&gt;OFFSET(Count_table[[#This Row],[STC Number]],-1,0),Count_table[[#This Row],[Fixed Make]]&lt;&gt;OFFSET(Count_table[[#This Row],[Fixed Make]],-1,0)),Count_table[[#This Row],[Fixed Make]],"")</f>
        <v/>
      </c>
      <c r="H1180" s="1" t="str">
        <f ca="1">IF(LEN(Count_table[[#This Row],[First]])=0,OFFSET(Count_table[[#This Row],[Range]],-1,0),"E"&amp;ROW(Count_table[[#This Row],[First]])&amp;":E"&amp;COUNTIFS(Count_table[[#All],[STC Number]],Count_table[[#This Row],[STC Number]],Count_table[[#All],[Fixed Make]],Count_table[[#This Row],[First]])+ROW(Count_table[[#This Row],[First]])-1)</f>
        <v>E1143:E1206</v>
      </c>
      <c r="I1180" s="1" t="str">
        <f ca="1">IF(LEN(Count_table[[#This Row],[First]])&lt;&gt;0,Count_table[[#This Row],[First]]&amp;": "&amp;_xlfn.TEXTJOIN(", ",TRUE,INDIRECT(Count_table[[#This Row],[Range]])),"")</f>
        <v/>
      </c>
      <c r="J11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1" spans="1:10" x14ac:dyDescent="0.25">
      <c r="A1181" s="1" t="s">
        <v>130</v>
      </c>
      <c r="B1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1181" s="1" t="s">
        <v>938</v>
      </c>
      <c r="D1181" s="1" t="str">
        <f>LEFT(Count_table[[#This Row],[Column1]],SEARCH("\",Count_table[[#This Row],[Column1]])-1)</f>
        <v>Piper Aircraft, Inc.</v>
      </c>
      <c r="E1181" s="1" t="str">
        <f>RIGHT(Count_table[[#This Row],[Column1]],LEN(Count_table[[#This Row],[Column1]])-SEARCH("\",Count_table[[#This Row],[Column1]]))</f>
        <v>PA-30</v>
      </c>
      <c r="F1181" s="1" t="str">
        <f>INDEX(Sheet1!A:D,MATCH(Count_table[[#This Row],[Make]],Sheet1!D:D,0),1)</f>
        <v>Piper</v>
      </c>
      <c r="G1181" s="1" t="str">
        <f ca="1">IF(OR(Count_table[[#This Row],[STC Number]]&lt;&gt;OFFSET(Count_table[[#This Row],[STC Number]],-1,0),Count_table[[#This Row],[Fixed Make]]&lt;&gt;OFFSET(Count_table[[#This Row],[Fixed Make]],-1,0)),Count_table[[#This Row],[Fixed Make]],"")</f>
        <v/>
      </c>
      <c r="H1181" s="1" t="str">
        <f ca="1">IF(LEN(Count_table[[#This Row],[First]])=0,OFFSET(Count_table[[#This Row],[Range]],-1,0),"E"&amp;ROW(Count_table[[#This Row],[First]])&amp;":E"&amp;COUNTIFS(Count_table[[#All],[STC Number]],Count_table[[#This Row],[STC Number]],Count_table[[#All],[Fixed Make]],Count_table[[#This Row],[First]])+ROW(Count_table[[#This Row],[First]])-1)</f>
        <v>E1143:E1206</v>
      </c>
      <c r="I1181" s="1" t="str">
        <f ca="1">IF(LEN(Count_table[[#This Row],[First]])&lt;&gt;0,Count_table[[#This Row],[First]]&amp;": "&amp;_xlfn.TEXTJOIN(", ",TRUE,INDIRECT(Count_table[[#This Row],[Range]])),"")</f>
        <v/>
      </c>
      <c r="J118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2" spans="1:10" x14ac:dyDescent="0.25">
      <c r="A1182" s="1" t="s">
        <v>130</v>
      </c>
      <c r="B1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1182" s="1" t="s">
        <v>939</v>
      </c>
      <c r="D1182" s="1" t="str">
        <f>LEFT(Count_table[[#This Row],[Column1]],SEARCH("\",Count_table[[#This Row],[Column1]])-1)</f>
        <v>Piper Aircraft, Inc.</v>
      </c>
      <c r="E1182" s="1" t="str">
        <f>RIGHT(Count_table[[#This Row],[Column1]],LEN(Count_table[[#This Row],[Column1]])-SEARCH("\",Count_table[[#This Row],[Column1]]))</f>
        <v>PA-31-300</v>
      </c>
      <c r="F1182" s="1" t="str">
        <f>INDEX(Sheet1!A:D,MATCH(Count_table[[#This Row],[Make]],Sheet1!D:D,0),1)</f>
        <v>Piper</v>
      </c>
      <c r="G1182" s="1" t="str">
        <f ca="1">IF(OR(Count_table[[#This Row],[STC Number]]&lt;&gt;OFFSET(Count_table[[#This Row],[STC Number]],-1,0),Count_table[[#This Row],[Fixed Make]]&lt;&gt;OFFSET(Count_table[[#This Row],[Fixed Make]],-1,0)),Count_table[[#This Row],[Fixed Make]],"")</f>
        <v/>
      </c>
      <c r="H1182" s="1" t="str">
        <f ca="1">IF(LEN(Count_table[[#This Row],[First]])=0,OFFSET(Count_table[[#This Row],[Range]],-1,0),"E"&amp;ROW(Count_table[[#This Row],[First]])&amp;":E"&amp;COUNTIFS(Count_table[[#All],[STC Number]],Count_table[[#This Row],[STC Number]],Count_table[[#All],[Fixed Make]],Count_table[[#This Row],[First]])+ROW(Count_table[[#This Row],[First]])-1)</f>
        <v>E1143:E1206</v>
      </c>
      <c r="I1182" s="1" t="str">
        <f ca="1">IF(LEN(Count_table[[#This Row],[First]])&lt;&gt;0,Count_table[[#This Row],[First]]&amp;": "&amp;_xlfn.TEXTJOIN(", ",TRUE,INDIRECT(Count_table[[#This Row],[Range]])),"")</f>
        <v/>
      </c>
      <c r="J118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3" spans="1:10" x14ac:dyDescent="0.25">
      <c r="A1183" s="1" t="s">
        <v>130</v>
      </c>
      <c r="B1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1183" s="1" t="s">
        <v>940</v>
      </c>
      <c r="D1183" s="1" t="str">
        <f>LEFT(Count_table[[#This Row],[Column1]],SEARCH("\",Count_table[[#This Row],[Column1]])-1)</f>
        <v>Piper Aircraft, Inc.</v>
      </c>
      <c r="E1183" s="1" t="str">
        <f>RIGHT(Count_table[[#This Row],[Column1]],LEN(Count_table[[#This Row],[Column1]])-SEARCH("\",Count_table[[#This Row],[Column1]]))</f>
        <v>PA-31-325</v>
      </c>
      <c r="F1183" s="1" t="str">
        <f>INDEX(Sheet1!A:D,MATCH(Count_table[[#This Row],[Make]],Sheet1!D:D,0),1)</f>
        <v>Piper</v>
      </c>
      <c r="G1183" s="1" t="str">
        <f ca="1">IF(OR(Count_table[[#This Row],[STC Number]]&lt;&gt;OFFSET(Count_table[[#This Row],[STC Number]],-1,0),Count_table[[#This Row],[Fixed Make]]&lt;&gt;OFFSET(Count_table[[#This Row],[Fixed Make]],-1,0)),Count_table[[#This Row],[Fixed Make]],"")</f>
        <v/>
      </c>
      <c r="H1183" s="1" t="str">
        <f ca="1">IF(LEN(Count_table[[#This Row],[First]])=0,OFFSET(Count_table[[#This Row],[Range]],-1,0),"E"&amp;ROW(Count_table[[#This Row],[First]])&amp;":E"&amp;COUNTIFS(Count_table[[#All],[STC Number]],Count_table[[#This Row],[STC Number]],Count_table[[#All],[Fixed Make]],Count_table[[#This Row],[First]])+ROW(Count_table[[#This Row],[First]])-1)</f>
        <v>E1143:E1206</v>
      </c>
      <c r="I1183" s="1" t="str">
        <f ca="1">IF(LEN(Count_table[[#This Row],[First]])&lt;&gt;0,Count_table[[#This Row],[First]]&amp;": "&amp;_xlfn.TEXTJOIN(", ",TRUE,INDIRECT(Count_table[[#This Row],[Range]])),"")</f>
        <v/>
      </c>
      <c r="J118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4" spans="1:10" x14ac:dyDescent="0.25">
      <c r="A1184" s="1" t="s">
        <v>130</v>
      </c>
      <c r="B1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1184" s="1" t="s">
        <v>941</v>
      </c>
      <c r="D1184" s="1" t="str">
        <f>LEFT(Count_table[[#This Row],[Column1]],SEARCH("\",Count_table[[#This Row],[Column1]])-1)</f>
        <v>Piper Aircraft, Inc.</v>
      </c>
      <c r="E1184" s="1" t="str">
        <f>RIGHT(Count_table[[#This Row],[Column1]],LEN(Count_table[[#This Row],[Column1]])-SEARCH("\",Count_table[[#This Row],[Column1]]))</f>
        <v>PA-31-350</v>
      </c>
      <c r="F1184" s="1" t="str">
        <f>INDEX(Sheet1!A:D,MATCH(Count_table[[#This Row],[Make]],Sheet1!D:D,0),1)</f>
        <v>Piper</v>
      </c>
      <c r="G1184" s="1" t="str">
        <f ca="1">IF(OR(Count_table[[#This Row],[STC Number]]&lt;&gt;OFFSET(Count_table[[#This Row],[STC Number]],-1,0),Count_table[[#This Row],[Fixed Make]]&lt;&gt;OFFSET(Count_table[[#This Row],[Fixed Make]],-1,0)),Count_table[[#This Row],[Fixed Make]],"")</f>
        <v/>
      </c>
      <c r="H1184" s="1" t="str">
        <f ca="1">IF(LEN(Count_table[[#This Row],[First]])=0,OFFSET(Count_table[[#This Row],[Range]],-1,0),"E"&amp;ROW(Count_table[[#This Row],[First]])&amp;":E"&amp;COUNTIFS(Count_table[[#All],[STC Number]],Count_table[[#This Row],[STC Number]],Count_table[[#All],[Fixed Make]],Count_table[[#This Row],[First]])+ROW(Count_table[[#This Row],[First]])-1)</f>
        <v>E1143:E1206</v>
      </c>
      <c r="I1184" s="1" t="str">
        <f ca="1">IF(LEN(Count_table[[#This Row],[First]])&lt;&gt;0,Count_table[[#This Row],[First]]&amp;": "&amp;_xlfn.TEXTJOIN(", ",TRUE,INDIRECT(Count_table[[#This Row],[Range]])),"")</f>
        <v/>
      </c>
      <c r="J118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5" spans="1:10" x14ac:dyDescent="0.25">
      <c r="A1185" s="1" t="s">
        <v>130</v>
      </c>
      <c r="B1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1185" s="1" t="s">
        <v>942</v>
      </c>
      <c r="D1185" s="1" t="str">
        <f>LEFT(Count_table[[#This Row],[Column1]],SEARCH("\",Count_table[[#This Row],[Column1]])-1)</f>
        <v>Piper Aircraft, Inc.</v>
      </c>
      <c r="E1185" s="1" t="str">
        <f>RIGHT(Count_table[[#This Row],[Column1]],LEN(Count_table[[#This Row],[Column1]])-SEARCH("\",Count_table[[#This Row],[Column1]]))</f>
        <v>PA-31</v>
      </c>
      <c r="F1185" s="1" t="str">
        <f>INDEX(Sheet1!A:D,MATCH(Count_table[[#This Row],[Make]],Sheet1!D:D,0),1)</f>
        <v>Piper</v>
      </c>
      <c r="G1185" s="1" t="str">
        <f ca="1">IF(OR(Count_table[[#This Row],[STC Number]]&lt;&gt;OFFSET(Count_table[[#This Row],[STC Number]],-1,0),Count_table[[#This Row],[Fixed Make]]&lt;&gt;OFFSET(Count_table[[#This Row],[Fixed Make]],-1,0)),Count_table[[#This Row],[Fixed Make]],"")</f>
        <v/>
      </c>
      <c r="H1185" s="1" t="str">
        <f ca="1">IF(LEN(Count_table[[#This Row],[First]])=0,OFFSET(Count_table[[#This Row],[Range]],-1,0),"E"&amp;ROW(Count_table[[#This Row],[First]])&amp;":E"&amp;COUNTIFS(Count_table[[#All],[STC Number]],Count_table[[#This Row],[STC Number]],Count_table[[#All],[Fixed Make]],Count_table[[#This Row],[First]])+ROW(Count_table[[#This Row],[First]])-1)</f>
        <v>E1143:E1206</v>
      </c>
      <c r="I1185" s="1" t="str">
        <f ca="1">IF(LEN(Count_table[[#This Row],[First]])&lt;&gt;0,Count_table[[#This Row],[First]]&amp;": "&amp;_xlfn.TEXTJOIN(", ",TRUE,INDIRECT(Count_table[[#This Row],[Range]])),"")</f>
        <v/>
      </c>
      <c r="J118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6" spans="1:10" x14ac:dyDescent="0.25">
      <c r="A1186" s="1" t="s">
        <v>130</v>
      </c>
      <c r="B1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1186" s="1" t="s">
        <v>943</v>
      </c>
      <c r="D1186" s="1" t="str">
        <f>LEFT(Count_table[[#This Row],[Column1]],SEARCH("\",Count_table[[#This Row],[Column1]])-1)</f>
        <v>Piper Aircraft, Inc.</v>
      </c>
      <c r="E1186" s="1" t="str">
        <f>RIGHT(Count_table[[#This Row],[Column1]],LEN(Count_table[[#This Row],[Column1]])-SEARCH("\",Count_table[[#This Row],[Column1]]))</f>
        <v>PA-31P-350</v>
      </c>
      <c r="F1186" s="1" t="str">
        <f>INDEX(Sheet1!A:D,MATCH(Count_table[[#This Row],[Make]],Sheet1!D:D,0),1)</f>
        <v>Piper</v>
      </c>
      <c r="G1186" s="1" t="str">
        <f ca="1">IF(OR(Count_table[[#This Row],[STC Number]]&lt;&gt;OFFSET(Count_table[[#This Row],[STC Number]],-1,0),Count_table[[#This Row],[Fixed Make]]&lt;&gt;OFFSET(Count_table[[#This Row],[Fixed Make]],-1,0)),Count_table[[#This Row],[Fixed Make]],"")</f>
        <v/>
      </c>
      <c r="H1186" s="1" t="str">
        <f ca="1">IF(LEN(Count_table[[#This Row],[First]])=0,OFFSET(Count_table[[#This Row],[Range]],-1,0),"E"&amp;ROW(Count_table[[#This Row],[First]])&amp;":E"&amp;COUNTIFS(Count_table[[#All],[STC Number]],Count_table[[#This Row],[STC Number]],Count_table[[#All],[Fixed Make]],Count_table[[#This Row],[First]])+ROW(Count_table[[#This Row],[First]])-1)</f>
        <v>E1143:E1206</v>
      </c>
      <c r="I1186" s="1" t="str">
        <f ca="1">IF(LEN(Count_table[[#This Row],[First]])&lt;&gt;0,Count_table[[#This Row],[First]]&amp;": "&amp;_xlfn.TEXTJOIN(", ",TRUE,INDIRECT(Count_table[[#This Row],[Range]])),"")</f>
        <v/>
      </c>
      <c r="J118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7" spans="1:10" x14ac:dyDescent="0.25">
      <c r="A1187" s="1" t="s">
        <v>130</v>
      </c>
      <c r="B1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1187" s="1" t="s">
        <v>944</v>
      </c>
      <c r="D1187" s="1" t="str">
        <f>LEFT(Count_table[[#This Row],[Column1]],SEARCH("\",Count_table[[#This Row],[Column1]])-1)</f>
        <v>Piper Aircraft, Inc.</v>
      </c>
      <c r="E1187" s="1" t="str">
        <f>RIGHT(Count_table[[#This Row],[Column1]],LEN(Count_table[[#This Row],[Column1]])-SEARCH("\",Count_table[[#This Row],[Column1]]))</f>
        <v>PA-31P</v>
      </c>
      <c r="F1187" s="1" t="str">
        <f>INDEX(Sheet1!A:D,MATCH(Count_table[[#This Row],[Make]],Sheet1!D:D,0),1)</f>
        <v>Piper</v>
      </c>
      <c r="G1187" s="1" t="str">
        <f ca="1">IF(OR(Count_table[[#This Row],[STC Number]]&lt;&gt;OFFSET(Count_table[[#This Row],[STC Number]],-1,0),Count_table[[#This Row],[Fixed Make]]&lt;&gt;OFFSET(Count_table[[#This Row],[Fixed Make]],-1,0)),Count_table[[#This Row],[Fixed Make]],"")</f>
        <v/>
      </c>
      <c r="H1187" s="1" t="str">
        <f ca="1">IF(LEN(Count_table[[#This Row],[First]])=0,OFFSET(Count_table[[#This Row],[Range]],-1,0),"E"&amp;ROW(Count_table[[#This Row],[First]])&amp;":E"&amp;COUNTIFS(Count_table[[#All],[STC Number]],Count_table[[#This Row],[STC Number]],Count_table[[#All],[Fixed Make]],Count_table[[#This Row],[First]])+ROW(Count_table[[#This Row],[First]])-1)</f>
        <v>E1143:E1206</v>
      </c>
      <c r="I1187" s="1" t="str">
        <f ca="1">IF(LEN(Count_table[[#This Row],[First]])&lt;&gt;0,Count_table[[#This Row],[First]]&amp;": "&amp;_xlfn.TEXTJOIN(", ",TRUE,INDIRECT(Count_table[[#This Row],[Range]])),"")</f>
        <v/>
      </c>
      <c r="J118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8" spans="1:10" x14ac:dyDescent="0.25">
      <c r="A1188" s="1" t="s">
        <v>130</v>
      </c>
      <c r="B1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1188" s="1" t="s">
        <v>945</v>
      </c>
      <c r="D1188" s="1" t="str">
        <f>LEFT(Count_table[[#This Row],[Column1]],SEARCH("\",Count_table[[#This Row],[Column1]])-1)</f>
        <v>Piper Aircraft, Inc.</v>
      </c>
      <c r="E1188" s="1" t="str">
        <f>RIGHT(Count_table[[#This Row],[Column1]],LEN(Count_table[[#This Row],[Column1]])-SEARCH("\",Count_table[[#This Row],[Column1]]))</f>
        <v>PA-32-260</v>
      </c>
      <c r="F1188" s="1" t="str">
        <f>INDEX(Sheet1!A:D,MATCH(Count_table[[#This Row],[Make]],Sheet1!D:D,0),1)</f>
        <v>Piper</v>
      </c>
      <c r="G1188" s="1" t="str">
        <f ca="1">IF(OR(Count_table[[#This Row],[STC Number]]&lt;&gt;OFFSET(Count_table[[#This Row],[STC Number]],-1,0),Count_table[[#This Row],[Fixed Make]]&lt;&gt;OFFSET(Count_table[[#This Row],[Fixed Make]],-1,0)),Count_table[[#This Row],[Fixed Make]],"")</f>
        <v/>
      </c>
      <c r="H1188" s="1" t="str">
        <f ca="1">IF(LEN(Count_table[[#This Row],[First]])=0,OFFSET(Count_table[[#This Row],[Range]],-1,0),"E"&amp;ROW(Count_table[[#This Row],[First]])&amp;":E"&amp;COUNTIFS(Count_table[[#All],[STC Number]],Count_table[[#This Row],[STC Number]],Count_table[[#All],[Fixed Make]],Count_table[[#This Row],[First]])+ROW(Count_table[[#This Row],[First]])-1)</f>
        <v>E1143:E1206</v>
      </c>
      <c r="I1188" s="1" t="str">
        <f ca="1">IF(LEN(Count_table[[#This Row],[First]])&lt;&gt;0,Count_table[[#This Row],[First]]&amp;": "&amp;_xlfn.TEXTJOIN(", ",TRUE,INDIRECT(Count_table[[#This Row],[Range]])),"")</f>
        <v/>
      </c>
      <c r="J118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89" spans="1:10" x14ac:dyDescent="0.25">
      <c r="A1189" s="1" t="s">
        <v>130</v>
      </c>
      <c r="B1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1189" s="1" t="s">
        <v>946</v>
      </c>
      <c r="D1189" s="1" t="str">
        <f>LEFT(Count_table[[#This Row],[Column1]],SEARCH("\",Count_table[[#This Row],[Column1]])-1)</f>
        <v>Piper Aircraft, Inc.</v>
      </c>
      <c r="E1189" s="1" t="str">
        <f>RIGHT(Count_table[[#This Row],[Column1]],LEN(Count_table[[#This Row],[Column1]])-SEARCH("\",Count_table[[#This Row],[Column1]]))</f>
        <v>PA-32-300</v>
      </c>
      <c r="F1189" s="1" t="str">
        <f>INDEX(Sheet1!A:D,MATCH(Count_table[[#This Row],[Make]],Sheet1!D:D,0),1)</f>
        <v>Piper</v>
      </c>
      <c r="G1189" s="1" t="str">
        <f ca="1">IF(OR(Count_table[[#This Row],[STC Number]]&lt;&gt;OFFSET(Count_table[[#This Row],[STC Number]],-1,0),Count_table[[#This Row],[Fixed Make]]&lt;&gt;OFFSET(Count_table[[#This Row],[Fixed Make]],-1,0)),Count_table[[#This Row],[Fixed Make]],"")</f>
        <v/>
      </c>
      <c r="H1189" s="1" t="str">
        <f ca="1">IF(LEN(Count_table[[#This Row],[First]])=0,OFFSET(Count_table[[#This Row],[Range]],-1,0),"E"&amp;ROW(Count_table[[#This Row],[First]])&amp;":E"&amp;COUNTIFS(Count_table[[#All],[STC Number]],Count_table[[#This Row],[STC Number]],Count_table[[#All],[Fixed Make]],Count_table[[#This Row],[First]])+ROW(Count_table[[#This Row],[First]])-1)</f>
        <v>E1143:E1206</v>
      </c>
      <c r="I1189" s="1" t="str">
        <f ca="1">IF(LEN(Count_table[[#This Row],[First]])&lt;&gt;0,Count_table[[#This Row],[First]]&amp;": "&amp;_xlfn.TEXTJOIN(", ",TRUE,INDIRECT(Count_table[[#This Row],[Range]])),"")</f>
        <v/>
      </c>
      <c r="J118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0" spans="1:10" x14ac:dyDescent="0.25">
      <c r="A1190" s="1" t="s">
        <v>130</v>
      </c>
      <c r="B1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1190" s="1" t="s">
        <v>951</v>
      </c>
      <c r="D1190" s="1" t="str">
        <f>LEFT(Count_table[[#This Row],[Column1]],SEARCH("\",Count_table[[#This Row],[Column1]])-1)</f>
        <v>Piper Aircraft, Inc.</v>
      </c>
      <c r="E1190" s="1" t="str">
        <f>RIGHT(Count_table[[#This Row],[Column1]],LEN(Count_table[[#This Row],[Column1]])-SEARCH("\",Count_table[[#This Row],[Column1]]))</f>
        <v>PA-32R-300</v>
      </c>
      <c r="F1190" s="1" t="str">
        <f>INDEX(Sheet1!A:D,MATCH(Count_table[[#This Row],[Make]],Sheet1!D:D,0),1)</f>
        <v>Piper</v>
      </c>
      <c r="G1190" s="1" t="str">
        <f ca="1">IF(OR(Count_table[[#This Row],[STC Number]]&lt;&gt;OFFSET(Count_table[[#This Row],[STC Number]],-1,0),Count_table[[#This Row],[Fixed Make]]&lt;&gt;OFFSET(Count_table[[#This Row],[Fixed Make]],-1,0)),Count_table[[#This Row],[Fixed Make]],"")</f>
        <v/>
      </c>
      <c r="H1190" s="1" t="str">
        <f ca="1">IF(LEN(Count_table[[#This Row],[First]])=0,OFFSET(Count_table[[#This Row],[Range]],-1,0),"E"&amp;ROW(Count_table[[#This Row],[First]])&amp;":E"&amp;COUNTIFS(Count_table[[#All],[STC Number]],Count_table[[#This Row],[STC Number]],Count_table[[#All],[Fixed Make]],Count_table[[#This Row],[First]])+ROW(Count_table[[#This Row],[First]])-1)</f>
        <v>E1143:E1206</v>
      </c>
      <c r="I1190" s="1" t="str">
        <f ca="1">IF(LEN(Count_table[[#This Row],[First]])&lt;&gt;0,Count_table[[#This Row],[First]]&amp;": "&amp;_xlfn.TEXTJOIN(", ",TRUE,INDIRECT(Count_table[[#This Row],[Range]])),"")</f>
        <v/>
      </c>
      <c r="J119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1" spans="1:10" x14ac:dyDescent="0.25">
      <c r="A1191" s="1" t="s">
        <v>130</v>
      </c>
      <c r="B1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1191" s="1" t="s">
        <v>955</v>
      </c>
      <c r="D1191" s="1" t="str">
        <f>LEFT(Count_table[[#This Row],[Column1]],SEARCH("\",Count_table[[#This Row],[Column1]])-1)</f>
        <v>Piper Aircraft, Inc.</v>
      </c>
      <c r="E1191" s="1" t="str">
        <f>RIGHT(Count_table[[#This Row],[Column1]],LEN(Count_table[[#This Row],[Column1]])-SEARCH("\",Count_table[[#This Row],[Column1]]))</f>
        <v>PA-32RT-300</v>
      </c>
      <c r="F1191" s="1" t="str">
        <f>INDEX(Sheet1!A:D,MATCH(Count_table[[#This Row],[Make]],Sheet1!D:D,0),1)</f>
        <v>Piper</v>
      </c>
      <c r="G1191" s="1" t="str">
        <f ca="1">IF(OR(Count_table[[#This Row],[STC Number]]&lt;&gt;OFFSET(Count_table[[#This Row],[STC Number]],-1,0),Count_table[[#This Row],[Fixed Make]]&lt;&gt;OFFSET(Count_table[[#This Row],[Fixed Make]],-1,0)),Count_table[[#This Row],[Fixed Make]],"")</f>
        <v/>
      </c>
      <c r="H1191" s="1" t="str">
        <f ca="1">IF(LEN(Count_table[[#This Row],[First]])=0,OFFSET(Count_table[[#This Row],[Range]],-1,0),"E"&amp;ROW(Count_table[[#This Row],[First]])&amp;":E"&amp;COUNTIFS(Count_table[[#All],[STC Number]],Count_table[[#This Row],[STC Number]],Count_table[[#All],[Fixed Make]],Count_table[[#This Row],[First]])+ROW(Count_table[[#This Row],[First]])-1)</f>
        <v>E1143:E1206</v>
      </c>
      <c r="I1191" s="1" t="str">
        <f ca="1">IF(LEN(Count_table[[#This Row],[First]])&lt;&gt;0,Count_table[[#This Row],[First]]&amp;": "&amp;_xlfn.TEXTJOIN(", ",TRUE,INDIRECT(Count_table[[#This Row],[Range]])),"")</f>
        <v/>
      </c>
      <c r="J119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2" spans="1:10" x14ac:dyDescent="0.25">
      <c r="A1192" s="1" t="s">
        <v>130</v>
      </c>
      <c r="B1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1192" s="1" t="s">
        <v>956</v>
      </c>
      <c r="D1192" s="1" t="str">
        <f>LEFT(Count_table[[#This Row],[Column1]],SEARCH("\",Count_table[[#This Row],[Column1]])-1)</f>
        <v>Piper Aircraft, Inc.</v>
      </c>
      <c r="E1192" s="1" t="str">
        <f>RIGHT(Count_table[[#This Row],[Column1]],LEN(Count_table[[#This Row],[Column1]])-SEARCH("\",Count_table[[#This Row],[Column1]]))</f>
        <v>PA-32RT-300T</v>
      </c>
      <c r="F1192" s="1" t="str">
        <f>INDEX(Sheet1!A:D,MATCH(Count_table[[#This Row],[Make]],Sheet1!D:D,0),1)</f>
        <v>Piper</v>
      </c>
      <c r="G1192" s="1" t="str">
        <f ca="1">IF(OR(Count_table[[#This Row],[STC Number]]&lt;&gt;OFFSET(Count_table[[#This Row],[STC Number]],-1,0),Count_table[[#This Row],[Fixed Make]]&lt;&gt;OFFSET(Count_table[[#This Row],[Fixed Make]],-1,0)),Count_table[[#This Row],[Fixed Make]],"")</f>
        <v/>
      </c>
      <c r="H1192" s="1" t="str">
        <f ca="1">IF(LEN(Count_table[[#This Row],[First]])=0,OFFSET(Count_table[[#This Row],[Range]],-1,0),"E"&amp;ROW(Count_table[[#This Row],[First]])&amp;":E"&amp;COUNTIFS(Count_table[[#All],[STC Number]],Count_table[[#This Row],[STC Number]],Count_table[[#All],[Fixed Make]],Count_table[[#This Row],[First]])+ROW(Count_table[[#This Row],[First]])-1)</f>
        <v>E1143:E1206</v>
      </c>
      <c r="I1192" s="1" t="str">
        <f ca="1">IF(LEN(Count_table[[#This Row],[First]])&lt;&gt;0,Count_table[[#This Row],[First]]&amp;": "&amp;_xlfn.TEXTJOIN(", ",TRUE,INDIRECT(Count_table[[#This Row],[Range]])),"")</f>
        <v/>
      </c>
      <c r="J119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3" spans="1:10" x14ac:dyDescent="0.25">
      <c r="A1193" s="1" t="s">
        <v>130</v>
      </c>
      <c r="B1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1193" s="1" t="s">
        <v>957</v>
      </c>
      <c r="D1193" s="1" t="str">
        <f>LEFT(Count_table[[#This Row],[Column1]],SEARCH("\",Count_table[[#This Row],[Column1]])-1)</f>
        <v>Piper Aircraft, Inc.</v>
      </c>
      <c r="E1193" s="1" t="str">
        <f>RIGHT(Count_table[[#This Row],[Column1]],LEN(Count_table[[#This Row],[Column1]])-SEARCH("\",Count_table[[#This Row],[Column1]]))</f>
        <v>PA-32S-300</v>
      </c>
      <c r="F1193" s="1" t="str">
        <f>INDEX(Sheet1!A:D,MATCH(Count_table[[#This Row],[Make]],Sheet1!D:D,0),1)</f>
        <v>Piper</v>
      </c>
      <c r="G1193" s="1" t="str">
        <f ca="1">IF(OR(Count_table[[#This Row],[STC Number]]&lt;&gt;OFFSET(Count_table[[#This Row],[STC Number]],-1,0),Count_table[[#This Row],[Fixed Make]]&lt;&gt;OFFSET(Count_table[[#This Row],[Fixed Make]],-1,0)),Count_table[[#This Row],[Fixed Make]],"")</f>
        <v/>
      </c>
      <c r="H1193" s="1" t="str">
        <f ca="1">IF(LEN(Count_table[[#This Row],[First]])=0,OFFSET(Count_table[[#This Row],[Range]],-1,0),"E"&amp;ROW(Count_table[[#This Row],[First]])&amp;":E"&amp;COUNTIFS(Count_table[[#All],[STC Number]],Count_table[[#This Row],[STC Number]],Count_table[[#All],[Fixed Make]],Count_table[[#This Row],[First]])+ROW(Count_table[[#This Row],[First]])-1)</f>
        <v>E1143:E1206</v>
      </c>
      <c r="I1193" s="1" t="str">
        <f ca="1">IF(LEN(Count_table[[#This Row],[First]])&lt;&gt;0,Count_table[[#This Row],[First]]&amp;": "&amp;_xlfn.TEXTJOIN(", ",TRUE,INDIRECT(Count_table[[#This Row],[Range]])),"")</f>
        <v/>
      </c>
      <c r="J119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4" spans="1:10" x14ac:dyDescent="0.25">
      <c r="A1194" s="1" t="s">
        <v>130</v>
      </c>
      <c r="B1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1194" s="1" t="s">
        <v>958</v>
      </c>
      <c r="D1194" s="1" t="str">
        <f>LEFT(Count_table[[#This Row],[Column1]],SEARCH("\",Count_table[[#This Row],[Column1]])-1)</f>
        <v>Piper Aircraft, Inc.</v>
      </c>
      <c r="E1194" s="1" t="str">
        <f>RIGHT(Count_table[[#This Row],[Column1]],LEN(Count_table[[#This Row],[Column1]])-SEARCH("\",Count_table[[#This Row],[Column1]]))</f>
        <v>PA-34-200</v>
      </c>
      <c r="F1194" s="1" t="str">
        <f>INDEX(Sheet1!A:D,MATCH(Count_table[[#This Row],[Make]],Sheet1!D:D,0),1)</f>
        <v>Piper</v>
      </c>
      <c r="G1194" s="1" t="str">
        <f ca="1">IF(OR(Count_table[[#This Row],[STC Number]]&lt;&gt;OFFSET(Count_table[[#This Row],[STC Number]],-1,0),Count_table[[#This Row],[Fixed Make]]&lt;&gt;OFFSET(Count_table[[#This Row],[Fixed Make]],-1,0)),Count_table[[#This Row],[Fixed Make]],"")</f>
        <v/>
      </c>
      <c r="H1194" s="1" t="str">
        <f ca="1">IF(LEN(Count_table[[#This Row],[First]])=0,OFFSET(Count_table[[#This Row],[Range]],-1,0),"E"&amp;ROW(Count_table[[#This Row],[First]])&amp;":E"&amp;COUNTIFS(Count_table[[#All],[STC Number]],Count_table[[#This Row],[STC Number]],Count_table[[#All],[Fixed Make]],Count_table[[#This Row],[First]])+ROW(Count_table[[#This Row],[First]])-1)</f>
        <v>E1143:E1206</v>
      </c>
      <c r="I1194" s="1" t="str">
        <f ca="1">IF(LEN(Count_table[[#This Row],[First]])&lt;&gt;0,Count_table[[#This Row],[First]]&amp;": "&amp;_xlfn.TEXTJOIN(", ",TRUE,INDIRECT(Count_table[[#This Row],[Range]])),"")</f>
        <v/>
      </c>
      <c r="J119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5" spans="1:10" x14ac:dyDescent="0.25">
      <c r="A1195" s="1" t="s">
        <v>130</v>
      </c>
      <c r="B1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1195" s="1" t="s">
        <v>959</v>
      </c>
      <c r="D1195" s="1" t="str">
        <f>LEFT(Count_table[[#This Row],[Column1]],SEARCH("\",Count_table[[#This Row],[Column1]])-1)</f>
        <v>Piper Aircraft, Inc.</v>
      </c>
      <c r="E1195" s="1" t="str">
        <f>RIGHT(Count_table[[#This Row],[Column1]],LEN(Count_table[[#This Row],[Column1]])-SEARCH("\",Count_table[[#This Row],[Column1]]))</f>
        <v>PA-34-200T</v>
      </c>
      <c r="F1195" s="1" t="str">
        <f>INDEX(Sheet1!A:D,MATCH(Count_table[[#This Row],[Make]],Sheet1!D:D,0),1)</f>
        <v>Piper</v>
      </c>
      <c r="G1195" s="1" t="str">
        <f ca="1">IF(OR(Count_table[[#This Row],[STC Number]]&lt;&gt;OFFSET(Count_table[[#This Row],[STC Number]],-1,0),Count_table[[#This Row],[Fixed Make]]&lt;&gt;OFFSET(Count_table[[#This Row],[Fixed Make]],-1,0)),Count_table[[#This Row],[Fixed Make]],"")</f>
        <v/>
      </c>
      <c r="H1195" s="1" t="str">
        <f ca="1">IF(LEN(Count_table[[#This Row],[First]])=0,OFFSET(Count_table[[#This Row],[Range]],-1,0),"E"&amp;ROW(Count_table[[#This Row],[First]])&amp;":E"&amp;COUNTIFS(Count_table[[#All],[STC Number]],Count_table[[#This Row],[STC Number]],Count_table[[#All],[Fixed Make]],Count_table[[#This Row],[First]])+ROW(Count_table[[#This Row],[First]])-1)</f>
        <v>E1143:E1206</v>
      </c>
      <c r="I1195" s="1" t="str">
        <f ca="1">IF(LEN(Count_table[[#This Row],[First]])&lt;&gt;0,Count_table[[#This Row],[First]]&amp;": "&amp;_xlfn.TEXTJOIN(", ",TRUE,INDIRECT(Count_table[[#This Row],[Range]])),"")</f>
        <v/>
      </c>
      <c r="J119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6" spans="1:10" x14ac:dyDescent="0.25">
      <c r="A1196" s="1" t="s">
        <v>130</v>
      </c>
      <c r="B1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1196" s="1" t="s">
        <v>961</v>
      </c>
      <c r="D1196" s="1" t="str">
        <f>LEFT(Count_table[[#This Row],[Column1]],SEARCH("\",Count_table[[#This Row],[Column1]])-1)</f>
        <v>Piper Aircraft, Inc.</v>
      </c>
      <c r="E1196" s="1" t="str">
        <f>RIGHT(Count_table[[#This Row],[Column1]],LEN(Count_table[[#This Row],[Column1]])-SEARCH("\",Count_table[[#This Row],[Column1]]))</f>
        <v>PA-38-112</v>
      </c>
      <c r="F1196" s="1" t="str">
        <f>INDEX(Sheet1!A:D,MATCH(Count_table[[#This Row],[Make]],Sheet1!D:D,0),1)</f>
        <v>Piper</v>
      </c>
      <c r="G1196" s="1" t="str">
        <f ca="1">IF(OR(Count_table[[#This Row],[STC Number]]&lt;&gt;OFFSET(Count_table[[#This Row],[STC Number]],-1,0),Count_table[[#This Row],[Fixed Make]]&lt;&gt;OFFSET(Count_table[[#This Row],[Fixed Make]],-1,0)),Count_table[[#This Row],[Fixed Make]],"")</f>
        <v/>
      </c>
      <c r="H1196" s="1" t="str">
        <f ca="1">IF(LEN(Count_table[[#This Row],[First]])=0,OFFSET(Count_table[[#This Row],[Range]],-1,0),"E"&amp;ROW(Count_table[[#This Row],[First]])&amp;":E"&amp;COUNTIFS(Count_table[[#All],[STC Number]],Count_table[[#This Row],[STC Number]],Count_table[[#All],[Fixed Make]],Count_table[[#This Row],[First]])+ROW(Count_table[[#This Row],[First]])-1)</f>
        <v>E1143:E1206</v>
      </c>
      <c r="I1196" s="1" t="str">
        <f ca="1">IF(LEN(Count_table[[#This Row],[First]])&lt;&gt;0,Count_table[[#This Row],[First]]&amp;": "&amp;_xlfn.TEXTJOIN(", ",TRUE,INDIRECT(Count_table[[#This Row],[Range]])),"")</f>
        <v/>
      </c>
      <c r="J119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7" spans="1:10" x14ac:dyDescent="0.25">
      <c r="A1197" s="1" t="s">
        <v>130</v>
      </c>
      <c r="B1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1197" s="1" t="s">
        <v>1116</v>
      </c>
      <c r="D1197" s="1" t="str">
        <f>LEFT(Count_table[[#This Row],[Column1]],SEARCH("\",Count_table[[#This Row],[Column1]])-1)</f>
        <v>Piper Aircraft, Inc.</v>
      </c>
      <c r="E1197" s="1" t="str">
        <f>RIGHT(Count_table[[#This Row],[Column1]],LEN(Count_table[[#This Row],[Column1]])-SEARCH("\",Count_table[[#This Row],[Column1]]))</f>
        <v>PA-39</v>
      </c>
      <c r="F1197" s="1" t="str">
        <f>INDEX(Sheet1!A:D,MATCH(Count_table[[#This Row],[Make]],Sheet1!D:D,0),1)</f>
        <v>Piper</v>
      </c>
      <c r="G1197" s="1" t="str">
        <f ca="1">IF(OR(Count_table[[#This Row],[STC Number]]&lt;&gt;OFFSET(Count_table[[#This Row],[STC Number]],-1,0),Count_table[[#This Row],[Fixed Make]]&lt;&gt;OFFSET(Count_table[[#This Row],[Fixed Make]],-1,0)),Count_table[[#This Row],[Fixed Make]],"")</f>
        <v/>
      </c>
      <c r="H1197" s="1" t="str">
        <f ca="1">IF(LEN(Count_table[[#This Row],[First]])=0,OFFSET(Count_table[[#This Row],[Range]],-1,0),"E"&amp;ROW(Count_table[[#This Row],[First]])&amp;":E"&amp;COUNTIFS(Count_table[[#All],[STC Number]],Count_table[[#This Row],[STC Number]],Count_table[[#All],[Fixed Make]],Count_table[[#This Row],[First]])+ROW(Count_table[[#This Row],[First]])-1)</f>
        <v>E1143:E1206</v>
      </c>
      <c r="I1197" s="1" t="str">
        <f ca="1">IF(LEN(Count_table[[#This Row],[First]])&lt;&gt;0,Count_table[[#This Row],[First]]&amp;": "&amp;_xlfn.TEXTJOIN(", ",TRUE,INDIRECT(Count_table[[#This Row],[Range]])),"")</f>
        <v/>
      </c>
      <c r="J119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8" spans="1:10" x14ac:dyDescent="0.25">
      <c r="A1198" s="1" t="s">
        <v>130</v>
      </c>
      <c r="B1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1198" s="1" t="s">
        <v>963</v>
      </c>
      <c r="D1198" s="1" t="str">
        <f>LEFT(Count_table[[#This Row],[Column1]],SEARCH("\",Count_table[[#This Row],[Column1]])-1)</f>
        <v>Piper Aircraft, Inc.</v>
      </c>
      <c r="E1198" s="1" t="str">
        <f>RIGHT(Count_table[[#This Row],[Column1]],LEN(Count_table[[#This Row],[Column1]])-SEARCH("\",Count_table[[#This Row],[Column1]]))</f>
        <v>PA-40</v>
      </c>
      <c r="F1198" s="1" t="str">
        <f>INDEX(Sheet1!A:D,MATCH(Count_table[[#This Row],[Make]],Sheet1!D:D,0),1)</f>
        <v>Piper</v>
      </c>
      <c r="G1198" s="1" t="str">
        <f ca="1">IF(OR(Count_table[[#This Row],[STC Number]]&lt;&gt;OFFSET(Count_table[[#This Row],[STC Number]],-1,0),Count_table[[#This Row],[Fixed Make]]&lt;&gt;OFFSET(Count_table[[#This Row],[Fixed Make]],-1,0)),Count_table[[#This Row],[Fixed Make]],"")</f>
        <v/>
      </c>
      <c r="H1198" s="1" t="str">
        <f ca="1">IF(LEN(Count_table[[#This Row],[First]])=0,OFFSET(Count_table[[#This Row],[Range]],-1,0),"E"&amp;ROW(Count_table[[#This Row],[First]])&amp;":E"&amp;COUNTIFS(Count_table[[#All],[STC Number]],Count_table[[#This Row],[STC Number]],Count_table[[#All],[Fixed Make]],Count_table[[#This Row],[First]])+ROW(Count_table[[#This Row],[First]])-1)</f>
        <v>E1143:E1206</v>
      </c>
      <c r="I1198" s="1" t="str">
        <f ca="1">IF(LEN(Count_table[[#This Row],[First]])&lt;&gt;0,Count_table[[#This Row],[First]]&amp;": "&amp;_xlfn.TEXTJOIN(", ",TRUE,INDIRECT(Count_table[[#This Row],[Range]])),"")</f>
        <v/>
      </c>
      <c r="J119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199" spans="1:10" x14ac:dyDescent="0.25">
      <c r="A1199" s="1" t="s">
        <v>130</v>
      </c>
      <c r="B1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Inc.\PA-42-720</v>
      </c>
      <c r="C1199" s="1" t="s">
        <v>1117</v>
      </c>
      <c r="D1199" s="1" t="str">
        <f>LEFT(Count_table[[#This Row],[Column1]],SEARCH("\",Count_table[[#This Row],[Column1]])-1)</f>
        <v>Piper Aircraft, Inc.</v>
      </c>
      <c r="E1199" s="1" t="str">
        <f>RIGHT(Count_table[[#This Row],[Column1]],LEN(Count_table[[#This Row],[Column1]])-SEARCH("\",Count_table[[#This Row],[Column1]]))</f>
        <v>PA-42-720</v>
      </c>
      <c r="F1199" s="1" t="str">
        <f>INDEX(Sheet1!A:D,MATCH(Count_table[[#This Row],[Make]],Sheet1!D:D,0),1)</f>
        <v>Piper</v>
      </c>
      <c r="G1199" s="1" t="str">
        <f ca="1">IF(OR(Count_table[[#This Row],[STC Number]]&lt;&gt;OFFSET(Count_table[[#This Row],[STC Number]],-1,0),Count_table[[#This Row],[Fixed Make]]&lt;&gt;OFFSET(Count_table[[#This Row],[Fixed Make]],-1,0)),Count_table[[#This Row],[Fixed Make]],"")</f>
        <v/>
      </c>
      <c r="H1199" s="1" t="str">
        <f ca="1">IF(LEN(Count_table[[#This Row],[First]])=0,OFFSET(Count_table[[#This Row],[Range]],-1,0),"E"&amp;ROW(Count_table[[#This Row],[First]])&amp;":E"&amp;COUNTIFS(Count_table[[#All],[STC Number]],Count_table[[#This Row],[STC Number]],Count_table[[#All],[Fixed Make]],Count_table[[#This Row],[First]])+ROW(Count_table[[#This Row],[First]])-1)</f>
        <v>E1143:E1206</v>
      </c>
      <c r="I1199" s="1" t="str">
        <f ca="1">IF(LEN(Count_table[[#This Row],[First]])&lt;&gt;0,Count_table[[#This Row],[First]]&amp;": "&amp;_xlfn.TEXTJOIN(", ",TRUE,INDIRECT(Count_table[[#This Row],[Range]])),"")</f>
        <v/>
      </c>
      <c r="J119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0" spans="1:10" x14ac:dyDescent="0.25">
      <c r="A1200" s="1" t="s">
        <v>130</v>
      </c>
      <c r="B1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Inc.\PA-42</v>
      </c>
      <c r="C1200" s="1" t="s">
        <v>1118</v>
      </c>
      <c r="D1200" s="1" t="str">
        <f>LEFT(Count_table[[#This Row],[Column1]],SEARCH("\",Count_table[[#This Row],[Column1]])-1)</f>
        <v>Piper Aircraft, Inc.</v>
      </c>
      <c r="E1200" s="1" t="str">
        <f>RIGHT(Count_table[[#This Row],[Column1]],LEN(Count_table[[#This Row],[Column1]])-SEARCH("\",Count_table[[#This Row],[Column1]]))</f>
        <v>PA-42</v>
      </c>
      <c r="F1200" s="1" t="str">
        <f>INDEX(Sheet1!A:D,MATCH(Count_table[[#This Row],[Make]],Sheet1!D:D,0),1)</f>
        <v>Piper</v>
      </c>
      <c r="G1200" s="1" t="str">
        <f ca="1">IF(OR(Count_table[[#This Row],[STC Number]]&lt;&gt;OFFSET(Count_table[[#This Row],[STC Number]],-1,0),Count_table[[#This Row],[Fixed Make]]&lt;&gt;OFFSET(Count_table[[#This Row],[Fixed Make]],-1,0)),Count_table[[#This Row],[Fixed Make]],"")</f>
        <v/>
      </c>
      <c r="H1200" s="1" t="str">
        <f ca="1">IF(LEN(Count_table[[#This Row],[First]])=0,OFFSET(Count_table[[#This Row],[Range]],-1,0),"E"&amp;ROW(Count_table[[#This Row],[First]])&amp;":E"&amp;COUNTIFS(Count_table[[#All],[STC Number]],Count_table[[#This Row],[STC Number]],Count_table[[#All],[Fixed Make]],Count_table[[#This Row],[First]])+ROW(Count_table[[#This Row],[First]])-1)</f>
        <v>E1143:E1206</v>
      </c>
      <c r="I1200" s="1" t="str">
        <f ca="1">IF(LEN(Count_table[[#This Row],[First]])&lt;&gt;0,Count_table[[#This Row],[First]]&amp;": "&amp;_xlfn.TEXTJOIN(", ",TRUE,INDIRECT(Count_table[[#This Row],[Range]])),"")</f>
        <v/>
      </c>
      <c r="J120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1" spans="1:10" x14ac:dyDescent="0.25">
      <c r="A1201" s="1" t="s">
        <v>130</v>
      </c>
      <c r="B1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1201" s="1" t="s">
        <v>964</v>
      </c>
      <c r="D1201" s="1" t="str">
        <f>LEFT(Count_table[[#This Row],[Column1]],SEARCH("\",Count_table[[#This Row],[Column1]])-1)</f>
        <v>Piper Aircraft, Inc.</v>
      </c>
      <c r="E1201" s="1" t="str">
        <f>RIGHT(Count_table[[#This Row],[Column1]],LEN(Count_table[[#This Row],[Column1]])-SEARCH("\",Count_table[[#This Row],[Column1]]))</f>
        <v>PA-44-180</v>
      </c>
      <c r="F1201" s="1" t="str">
        <f>INDEX(Sheet1!A:D,MATCH(Count_table[[#This Row],[Make]],Sheet1!D:D,0),1)</f>
        <v>Piper</v>
      </c>
      <c r="G1201" s="1" t="str">
        <f ca="1">IF(OR(Count_table[[#This Row],[STC Number]]&lt;&gt;OFFSET(Count_table[[#This Row],[STC Number]],-1,0),Count_table[[#This Row],[Fixed Make]]&lt;&gt;OFFSET(Count_table[[#This Row],[Fixed Make]],-1,0)),Count_table[[#This Row],[Fixed Make]],"")</f>
        <v/>
      </c>
      <c r="H1201" s="1" t="str">
        <f ca="1">IF(LEN(Count_table[[#This Row],[First]])=0,OFFSET(Count_table[[#This Row],[Range]],-1,0),"E"&amp;ROW(Count_table[[#This Row],[First]])&amp;":E"&amp;COUNTIFS(Count_table[[#All],[STC Number]],Count_table[[#This Row],[STC Number]],Count_table[[#All],[Fixed Make]],Count_table[[#This Row],[First]])+ROW(Count_table[[#This Row],[First]])-1)</f>
        <v>E1143:E1206</v>
      </c>
      <c r="I1201" s="1" t="str">
        <f ca="1">IF(LEN(Count_table[[#This Row],[First]])&lt;&gt;0,Count_table[[#This Row],[First]]&amp;": "&amp;_xlfn.TEXTJOIN(", ",TRUE,INDIRECT(Count_table[[#This Row],[Range]])),"")</f>
        <v/>
      </c>
      <c r="J120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2" spans="1:10" x14ac:dyDescent="0.25">
      <c r="A1202" s="1" t="s">
        <v>130</v>
      </c>
      <c r="B1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1202" s="1" t="s">
        <v>965</v>
      </c>
      <c r="D1202" s="1" t="str">
        <f>LEFT(Count_table[[#This Row],[Column1]],SEARCH("\",Count_table[[#This Row],[Column1]])-1)</f>
        <v>Piper Aircraft, Inc.</v>
      </c>
      <c r="E1202" s="1" t="str">
        <f>RIGHT(Count_table[[#This Row],[Column1]],LEN(Count_table[[#This Row],[Column1]])-SEARCH("\",Count_table[[#This Row],[Column1]]))</f>
        <v>PA-44-180T</v>
      </c>
      <c r="F1202" s="1" t="str">
        <f>INDEX(Sheet1!A:D,MATCH(Count_table[[#This Row],[Make]],Sheet1!D:D,0),1)</f>
        <v>Piper</v>
      </c>
      <c r="G1202" s="1" t="str">
        <f ca="1">IF(OR(Count_table[[#This Row],[STC Number]]&lt;&gt;OFFSET(Count_table[[#This Row],[STC Number]],-1,0),Count_table[[#This Row],[Fixed Make]]&lt;&gt;OFFSET(Count_table[[#This Row],[Fixed Make]],-1,0)),Count_table[[#This Row],[Fixed Make]],"")</f>
        <v/>
      </c>
      <c r="H1202" s="1" t="str">
        <f ca="1">IF(LEN(Count_table[[#This Row],[First]])=0,OFFSET(Count_table[[#This Row],[Range]],-1,0),"E"&amp;ROW(Count_table[[#This Row],[First]])&amp;":E"&amp;COUNTIFS(Count_table[[#All],[STC Number]],Count_table[[#This Row],[STC Number]],Count_table[[#All],[Fixed Make]],Count_table[[#This Row],[First]])+ROW(Count_table[[#This Row],[First]])-1)</f>
        <v>E1143:E1206</v>
      </c>
      <c r="I1202" s="1" t="str">
        <f ca="1">IF(LEN(Count_table[[#This Row],[First]])&lt;&gt;0,Count_table[[#This Row],[First]]&amp;": "&amp;_xlfn.TEXTJOIN(", ",TRUE,INDIRECT(Count_table[[#This Row],[Range]])),"")</f>
        <v/>
      </c>
      <c r="J120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3" spans="1:10" x14ac:dyDescent="0.25">
      <c r="A1203" s="1" t="s">
        <v>130</v>
      </c>
      <c r="B1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1203" s="1" t="s">
        <v>966</v>
      </c>
      <c r="D1203" s="1" t="str">
        <f>LEFT(Count_table[[#This Row],[Column1]],SEARCH("\",Count_table[[#This Row],[Column1]])-1)</f>
        <v>Piper Aircraft, Inc.</v>
      </c>
      <c r="E1203" s="1" t="str">
        <f>RIGHT(Count_table[[#This Row],[Column1]],LEN(Count_table[[#This Row],[Column1]])-SEARCH("\",Count_table[[#This Row],[Column1]]))</f>
        <v>PA-46-310P</v>
      </c>
      <c r="F1203" s="1" t="str">
        <f>INDEX(Sheet1!A:D,MATCH(Count_table[[#This Row],[Make]],Sheet1!D:D,0),1)</f>
        <v>Piper</v>
      </c>
      <c r="G1203" s="1" t="str">
        <f ca="1">IF(OR(Count_table[[#This Row],[STC Number]]&lt;&gt;OFFSET(Count_table[[#This Row],[STC Number]],-1,0),Count_table[[#This Row],[Fixed Make]]&lt;&gt;OFFSET(Count_table[[#This Row],[Fixed Make]],-1,0)),Count_table[[#This Row],[Fixed Make]],"")</f>
        <v/>
      </c>
      <c r="H1203" s="1" t="str">
        <f ca="1">IF(LEN(Count_table[[#This Row],[First]])=0,OFFSET(Count_table[[#This Row],[Range]],-1,0),"E"&amp;ROW(Count_table[[#This Row],[First]])&amp;":E"&amp;COUNTIFS(Count_table[[#All],[STC Number]],Count_table[[#This Row],[STC Number]],Count_table[[#All],[Fixed Make]],Count_table[[#This Row],[First]])+ROW(Count_table[[#This Row],[First]])-1)</f>
        <v>E1143:E1206</v>
      </c>
      <c r="I1203" s="1" t="str">
        <f ca="1">IF(LEN(Count_table[[#This Row],[First]])&lt;&gt;0,Count_table[[#This Row],[First]]&amp;": "&amp;_xlfn.TEXTJOIN(", ",TRUE,INDIRECT(Count_table[[#This Row],[Range]])),"")</f>
        <v/>
      </c>
      <c r="J120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4" spans="1:10" x14ac:dyDescent="0.25">
      <c r="A1204" s="1" t="s">
        <v>130</v>
      </c>
      <c r="B1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204" s="1" t="s">
        <v>967</v>
      </c>
      <c r="D1204" s="1" t="str">
        <f>LEFT(Count_table[[#This Row],[Column1]],SEARCH("\",Count_table[[#This Row],[Column1]])-1)</f>
        <v>Piper Aircraft, Inc.</v>
      </c>
      <c r="E1204" s="1" t="str">
        <f>RIGHT(Count_table[[#This Row],[Column1]],LEN(Count_table[[#This Row],[Column1]])-SEARCH("\",Count_table[[#This Row],[Column1]]))</f>
        <v>PA-46-350P</v>
      </c>
      <c r="F1204" s="1" t="str">
        <f>INDEX(Sheet1!A:D,MATCH(Count_table[[#This Row],[Make]],Sheet1!D:D,0),1)</f>
        <v>Piper</v>
      </c>
      <c r="G1204" s="1" t="str">
        <f ca="1">IF(OR(Count_table[[#This Row],[STC Number]]&lt;&gt;OFFSET(Count_table[[#This Row],[STC Number]],-1,0),Count_table[[#This Row],[Fixed Make]]&lt;&gt;OFFSET(Count_table[[#This Row],[Fixed Make]],-1,0)),Count_table[[#This Row],[Fixed Make]],"")</f>
        <v/>
      </c>
      <c r="H1204" s="1" t="str">
        <f ca="1">IF(LEN(Count_table[[#This Row],[First]])=0,OFFSET(Count_table[[#This Row],[Range]],-1,0),"E"&amp;ROW(Count_table[[#This Row],[First]])&amp;":E"&amp;COUNTIFS(Count_table[[#All],[STC Number]],Count_table[[#This Row],[STC Number]],Count_table[[#All],[Fixed Make]],Count_table[[#This Row],[First]])+ROW(Count_table[[#This Row],[First]])-1)</f>
        <v>E1143:E1206</v>
      </c>
      <c r="I1204" s="1" t="str">
        <f ca="1">IF(LEN(Count_table[[#This Row],[First]])&lt;&gt;0,Count_table[[#This Row],[First]]&amp;": "&amp;_xlfn.TEXTJOIN(", ",TRUE,INDIRECT(Count_table[[#This Row],[Range]])),"")</f>
        <v/>
      </c>
      <c r="J120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5" spans="1:10" x14ac:dyDescent="0.25">
      <c r="A1205" s="1" t="s">
        <v>130</v>
      </c>
      <c r="B1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205" s="1" t="s">
        <v>968</v>
      </c>
      <c r="D1205" s="1" t="str">
        <f>LEFT(Count_table[[#This Row],[Column1]],SEARCH("\",Count_table[[#This Row],[Column1]])-1)</f>
        <v>Piper Aircraft, Inc.</v>
      </c>
      <c r="E1205" s="1" t="str">
        <f>RIGHT(Count_table[[#This Row],[Column1]],LEN(Count_table[[#This Row],[Column1]])-SEARCH("\",Count_table[[#This Row],[Column1]]))</f>
        <v>PA-46R-350T</v>
      </c>
      <c r="F1205" s="1" t="str">
        <f>INDEX(Sheet1!A:D,MATCH(Count_table[[#This Row],[Make]],Sheet1!D:D,0),1)</f>
        <v>Piper</v>
      </c>
      <c r="G1205" s="1" t="str">
        <f ca="1">IF(OR(Count_table[[#This Row],[STC Number]]&lt;&gt;OFFSET(Count_table[[#This Row],[STC Number]],-1,0),Count_table[[#This Row],[Fixed Make]]&lt;&gt;OFFSET(Count_table[[#This Row],[Fixed Make]],-1,0)),Count_table[[#This Row],[Fixed Make]],"")</f>
        <v/>
      </c>
      <c r="H1205" s="1" t="str">
        <f ca="1">IF(LEN(Count_table[[#This Row],[First]])=0,OFFSET(Count_table[[#This Row],[Range]],-1,0),"E"&amp;ROW(Count_table[[#This Row],[First]])&amp;":E"&amp;COUNTIFS(Count_table[[#All],[STC Number]],Count_table[[#This Row],[STC Number]],Count_table[[#All],[Fixed Make]],Count_table[[#This Row],[First]])+ROW(Count_table[[#This Row],[First]])-1)</f>
        <v>E1143:E1206</v>
      </c>
      <c r="I1205" s="1" t="str">
        <f ca="1">IF(LEN(Count_table[[#This Row],[First]])&lt;&gt;0,Count_table[[#This Row],[First]]&amp;": "&amp;_xlfn.TEXTJOIN(", ",TRUE,INDIRECT(Count_table[[#This Row],[Range]])),"")</f>
        <v/>
      </c>
      <c r="J120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6" spans="1:10" x14ac:dyDescent="0.25">
      <c r="A1206" s="1" t="s">
        <v>130</v>
      </c>
      <c r="B1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1206" s="1" t="s">
        <v>969</v>
      </c>
      <c r="D1206" s="1" t="str">
        <f>LEFT(Count_table[[#This Row],[Column1]],SEARCH("\",Count_table[[#This Row],[Column1]])-1)</f>
        <v>Piper Aircraft, Inc.</v>
      </c>
      <c r="E1206" s="1" t="str">
        <f>RIGHT(Count_table[[#This Row],[Column1]],LEN(Count_table[[#This Row],[Column1]])-SEARCH("\",Count_table[[#This Row],[Column1]]))</f>
        <v>PA-E23-250</v>
      </c>
      <c r="F1206" s="1" t="str">
        <f>INDEX(Sheet1!A:D,MATCH(Count_table[[#This Row],[Make]],Sheet1!D:D,0),1)</f>
        <v>Piper</v>
      </c>
      <c r="G1206" s="1" t="str">
        <f ca="1">IF(OR(Count_table[[#This Row],[STC Number]]&lt;&gt;OFFSET(Count_table[[#This Row],[STC Number]],-1,0),Count_table[[#This Row],[Fixed Make]]&lt;&gt;OFFSET(Count_table[[#This Row],[Fixed Make]],-1,0)),Count_table[[#This Row],[Fixed Make]],"")</f>
        <v/>
      </c>
      <c r="H1206" s="1" t="str">
        <f ca="1">IF(LEN(Count_table[[#This Row],[First]])=0,OFFSET(Count_table[[#This Row],[Range]],-1,0),"E"&amp;ROW(Count_table[[#This Row],[First]])&amp;":E"&amp;COUNTIFS(Count_table[[#All],[STC Number]],Count_table[[#This Row],[STC Number]],Count_table[[#All],[Fixed Make]],Count_table[[#This Row],[First]])+ROW(Count_table[[#This Row],[First]])-1)</f>
        <v>E1143:E1206</v>
      </c>
      <c r="I1206" s="1" t="str">
        <f ca="1">IF(LEN(Count_table[[#This Row],[First]])&lt;&gt;0,Count_table[[#This Row],[First]]&amp;": "&amp;_xlfn.TEXTJOIN(", ",TRUE,INDIRECT(Count_table[[#This Row],[Range]])),"")</f>
        <v/>
      </c>
      <c r="J120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7" spans="1:10" x14ac:dyDescent="0.25">
      <c r="A1207" s="1" t="s">
        <v>130</v>
      </c>
      <c r="B1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1207" s="1" t="s">
        <v>971</v>
      </c>
      <c r="D1207" s="1" t="str">
        <f>LEFT(Count_table[[#This Row],[Column1]],SEARCH("\",Count_table[[#This Row],[Column1]])-1)</f>
        <v>Revo, Incorporated</v>
      </c>
      <c r="E1207" s="1" t="str">
        <f>RIGHT(Count_table[[#This Row],[Column1]],LEN(Count_table[[#This Row],[Column1]])-SEARCH("\",Count_table[[#This Row],[Column1]]))</f>
        <v>Colonial C-1</v>
      </c>
      <c r="F1207" s="1" t="str">
        <f>INDEX(Sheet1!A:D,MATCH(Count_table[[#This Row],[Make]],Sheet1!D:D,0),1)</f>
        <v>Revo</v>
      </c>
      <c r="G1207" s="1" t="str">
        <f ca="1">IF(OR(Count_table[[#This Row],[STC Number]]&lt;&gt;OFFSET(Count_table[[#This Row],[STC Number]],-1,0),Count_table[[#This Row],[Fixed Make]]&lt;&gt;OFFSET(Count_table[[#This Row],[Fixed Make]],-1,0)),Count_table[[#This Row],[Fixed Make]],"")</f>
        <v>Revo</v>
      </c>
      <c r="H1207" s="1" t="str">
        <f ca="1">IF(LEN(Count_table[[#This Row],[First]])=0,OFFSET(Count_table[[#This Row],[Range]],-1,0),"E"&amp;ROW(Count_table[[#This Row],[First]])&amp;":E"&amp;COUNTIFS(Count_table[[#All],[STC Number]],Count_table[[#This Row],[STC Number]],Count_table[[#All],[Fixed Make]],Count_table[[#This Row],[First]])+ROW(Count_table[[#This Row],[First]])-1)</f>
        <v>E1207:E1213</v>
      </c>
      <c r="I1207" s="1" t="str">
        <f ca="1">IF(LEN(Count_table[[#This Row],[First]])&lt;&gt;0,Count_table[[#This Row],[First]]&amp;": "&amp;_xlfn.TEXTJOIN(", ",TRUE,INDIRECT(Count_table[[#This Row],[Range]])),"")</f>
        <v>Revo: Colonial C-1, Colonial C-2, Lake LA-4-200, Lake LA-4, Lake LA-4A, Lake LA-4P, Lake Model 250</v>
      </c>
      <c r="J120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8" spans="1:10" x14ac:dyDescent="0.25">
      <c r="A1208" s="1" t="s">
        <v>130</v>
      </c>
      <c r="B1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1208" s="1" t="s">
        <v>972</v>
      </c>
      <c r="D1208" s="1" t="str">
        <f>LEFT(Count_table[[#This Row],[Column1]],SEARCH("\",Count_table[[#This Row],[Column1]])-1)</f>
        <v>Revo, Incorporated</v>
      </c>
      <c r="E1208" s="1" t="str">
        <f>RIGHT(Count_table[[#This Row],[Column1]],LEN(Count_table[[#This Row],[Column1]])-SEARCH("\",Count_table[[#This Row],[Column1]]))</f>
        <v>Colonial C-2</v>
      </c>
      <c r="F1208" s="1" t="str">
        <f>INDEX(Sheet1!A:D,MATCH(Count_table[[#This Row],[Make]],Sheet1!D:D,0),1)</f>
        <v>Revo</v>
      </c>
      <c r="G1208" s="1" t="str">
        <f ca="1">IF(OR(Count_table[[#This Row],[STC Number]]&lt;&gt;OFFSET(Count_table[[#This Row],[STC Number]],-1,0),Count_table[[#This Row],[Fixed Make]]&lt;&gt;OFFSET(Count_table[[#This Row],[Fixed Make]],-1,0)),Count_table[[#This Row],[Fixed Make]],"")</f>
        <v/>
      </c>
      <c r="H1208" s="1" t="str">
        <f ca="1">IF(LEN(Count_table[[#This Row],[First]])=0,OFFSET(Count_table[[#This Row],[Range]],-1,0),"E"&amp;ROW(Count_table[[#This Row],[First]])&amp;":E"&amp;COUNTIFS(Count_table[[#All],[STC Number]],Count_table[[#This Row],[STC Number]],Count_table[[#All],[Fixed Make]],Count_table[[#This Row],[First]])+ROW(Count_table[[#This Row],[First]])-1)</f>
        <v>E1207:E1213</v>
      </c>
      <c r="I1208" s="1" t="str">
        <f ca="1">IF(LEN(Count_table[[#This Row],[First]])&lt;&gt;0,Count_table[[#This Row],[First]]&amp;": "&amp;_xlfn.TEXTJOIN(", ",TRUE,INDIRECT(Count_table[[#This Row],[Range]])),"")</f>
        <v/>
      </c>
      <c r="J120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09" spans="1:10" x14ac:dyDescent="0.25">
      <c r="A1209" s="1" t="s">
        <v>130</v>
      </c>
      <c r="B1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1209" s="1" t="s">
        <v>973</v>
      </c>
      <c r="D1209" s="1" t="str">
        <f>LEFT(Count_table[[#This Row],[Column1]],SEARCH("\",Count_table[[#This Row],[Column1]])-1)</f>
        <v>Revo, Incorporated</v>
      </c>
      <c r="E1209" s="1" t="str">
        <f>RIGHT(Count_table[[#This Row],[Column1]],LEN(Count_table[[#This Row],[Column1]])-SEARCH("\",Count_table[[#This Row],[Column1]]))</f>
        <v>Lake LA-4-200</v>
      </c>
      <c r="F1209" s="1" t="str">
        <f>INDEX(Sheet1!A:D,MATCH(Count_table[[#This Row],[Make]],Sheet1!D:D,0),1)</f>
        <v>Revo</v>
      </c>
      <c r="G1209" s="1" t="str">
        <f ca="1">IF(OR(Count_table[[#This Row],[STC Number]]&lt;&gt;OFFSET(Count_table[[#This Row],[STC Number]],-1,0),Count_table[[#This Row],[Fixed Make]]&lt;&gt;OFFSET(Count_table[[#This Row],[Fixed Make]],-1,0)),Count_table[[#This Row],[Fixed Make]],"")</f>
        <v/>
      </c>
      <c r="H1209" s="1" t="str">
        <f ca="1">IF(LEN(Count_table[[#This Row],[First]])=0,OFFSET(Count_table[[#This Row],[Range]],-1,0),"E"&amp;ROW(Count_table[[#This Row],[First]])&amp;":E"&amp;COUNTIFS(Count_table[[#All],[STC Number]],Count_table[[#This Row],[STC Number]],Count_table[[#All],[Fixed Make]],Count_table[[#This Row],[First]])+ROW(Count_table[[#This Row],[First]])-1)</f>
        <v>E1207:E1213</v>
      </c>
      <c r="I1209" s="1" t="str">
        <f ca="1">IF(LEN(Count_table[[#This Row],[First]])&lt;&gt;0,Count_table[[#This Row],[First]]&amp;": "&amp;_xlfn.TEXTJOIN(", ",TRUE,INDIRECT(Count_table[[#This Row],[Range]])),"")</f>
        <v/>
      </c>
      <c r="J120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0" spans="1:10" x14ac:dyDescent="0.25">
      <c r="A1210" s="1" t="s">
        <v>130</v>
      </c>
      <c r="B1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1210" s="1" t="s">
        <v>974</v>
      </c>
      <c r="D1210" s="1" t="str">
        <f>LEFT(Count_table[[#This Row],[Column1]],SEARCH("\",Count_table[[#This Row],[Column1]])-1)</f>
        <v>Revo, Incorporated</v>
      </c>
      <c r="E1210" s="1" t="str">
        <f>RIGHT(Count_table[[#This Row],[Column1]],LEN(Count_table[[#This Row],[Column1]])-SEARCH("\",Count_table[[#This Row],[Column1]]))</f>
        <v>Lake LA-4</v>
      </c>
      <c r="F1210" s="1" t="str">
        <f>INDEX(Sheet1!A:D,MATCH(Count_table[[#This Row],[Make]],Sheet1!D:D,0),1)</f>
        <v>Revo</v>
      </c>
      <c r="G1210" s="1" t="str">
        <f ca="1">IF(OR(Count_table[[#This Row],[STC Number]]&lt;&gt;OFFSET(Count_table[[#This Row],[STC Number]],-1,0),Count_table[[#This Row],[Fixed Make]]&lt;&gt;OFFSET(Count_table[[#This Row],[Fixed Make]],-1,0)),Count_table[[#This Row],[Fixed Make]],"")</f>
        <v/>
      </c>
      <c r="H1210" s="1" t="str">
        <f ca="1">IF(LEN(Count_table[[#This Row],[First]])=0,OFFSET(Count_table[[#This Row],[Range]],-1,0),"E"&amp;ROW(Count_table[[#This Row],[First]])&amp;":E"&amp;COUNTIFS(Count_table[[#All],[STC Number]],Count_table[[#This Row],[STC Number]],Count_table[[#All],[Fixed Make]],Count_table[[#This Row],[First]])+ROW(Count_table[[#This Row],[First]])-1)</f>
        <v>E1207:E1213</v>
      </c>
      <c r="I1210" s="1" t="str">
        <f ca="1">IF(LEN(Count_table[[#This Row],[First]])&lt;&gt;0,Count_table[[#This Row],[First]]&amp;": "&amp;_xlfn.TEXTJOIN(", ",TRUE,INDIRECT(Count_table[[#This Row],[Range]])),"")</f>
        <v/>
      </c>
      <c r="J121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1" spans="1:10" x14ac:dyDescent="0.25">
      <c r="A1211" s="1" t="s">
        <v>130</v>
      </c>
      <c r="B1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1211" s="1" t="s">
        <v>975</v>
      </c>
      <c r="D1211" s="1" t="str">
        <f>LEFT(Count_table[[#This Row],[Column1]],SEARCH("\",Count_table[[#This Row],[Column1]])-1)</f>
        <v>Revo, Incorporated</v>
      </c>
      <c r="E1211" s="1" t="str">
        <f>RIGHT(Count_table[[#This Row],[Column1]],LEN(Count_table[[#This Row],[Column1]])-SEARCH("\",Count_table[[#This Row],[Column1]]))</f>
        <v>Lake LA-4A</v>
      </c>
      <c r="F1211" s="1" t="str">
        <f>INDEX(Sheet1!A:D,MATCH(Count_table[[#This Row],[Make]],Sheet1!D:D,0),1)</f>
        <v>Revo</v>
      </c>
      <c r="G1211" s="1" t="str">
        <f ca="1">IF(OR(Count_table[[#This Row],[STC Number]]&lt;&gt;OFFSET(Count_table[[#This Row],[STC Number]],-1,0),Count_table[[#This Row],[Fixed Make]]&lt;&gt;OFFSET(Count_table[[#This Row],[Fixed Make]],-1,0)),Count_table[[#This Row],[Fixed Make]],"")</f>
        <v/>
      </c>
      <c r="H1211" s="1" t="str">
        <f ca="1">IF(LEN(Count_table[[#This Row],[First]])=0,OFFSET(Count_table[[#This Row],[Range]],-1,0),"E"&amp;ROW(Count_table[[#This Row],[First]])&amp;":E"&amp;COUNTIFS(Count_table[[#All],[STC Number]],Count_table[[#This Row],[STC Number]],Count_table[[#All],[Fixed Make]],Count_table[[#This Row],[First]])+ROW(Count_table[[#This Row],[First]])-1)</f>
        <v>E1207:E1213</v>
      </c>
      <c r="I1211" s="1" t="str">
        <f ca="1">IF(LEN(Count_table[[#This Row],[First]])&lt;&gt;0,Count_table[[#This Row],[First]]&amp;": "&amp;_xlfn.TEXTJOIN(", ",TRUE,INDIRECT(Count_table[[#This Row],[Range]])),"")</f>
        <v/>
      </c>
      <c r="J121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2" spans="1:10" x14ac:dyDescent="0.25">
      <c r="A1212" s="1" t="s">
        <v>130</v>
      </c>
      <c r="B1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1212" s="1" t="s">
        <v>976</v>
      </c>
      <c r="D1212" s="1" t="str">
        <f>LEFT(Count_table[[#This Row],[Column1]],SEARCH("\",Count_table[[#This Row],[Column1]])-1)</f>
        <v>Revo, Incorporated</v>
      </c>
      <c r="E1212" s="1" t="str">
        <f>RIGHT(Count_table[[#This Row],[Column1]],LEN(Count_table[[#This Row],[Column1]])-SEARCH("\",Count_table[[#This Row],[Column1]]))</f>
        <v>Lake LA-4P</v>
      </c>
      <c r="F1212" s="1" t="str">
        <f>INDEX(Sheet1!A:D,MATCH(Count_table[[#This Row],[Make]],Sheet1!D:D,0),1)</f>
        <v>Revo</v>
      </c>
      <c r="G1212" s="1" t="str">
        <f ca="1">IF(OR(Count_table[[#This Row],[STC Number]]&lt;&gt;OFFSET(Count_table[[#This Row],[STC Number]],-1,0),Count_table[[#This Row],[Fixed Make]]&lt;&gt;OFFSET(Count_table[[#This Row],[Fixed Make]],-1,0)),Count_table[[#This Row],[Fixed Make]],"")</f>
        <v/>
      </c>
      <c r="H1212" s="1" t="str">
        <f ca="1">IF(LEN(Count_table[[#This Row],[First]])=0,OFFSET(Count_table[[#This Row],[Range]],-1,0),"E"&amp;ROW(Count_table[[#This Row],[First]])&amp;":E"&amp;COUNTIFS(Count_table[[#All],[STC Number]],Count_table[[#This Row],[STC Number]],Count_table[[#All],[Fixed Make]],Count_table[[#This Row],[First]])+ROW(Count_table[[#This Row],[First]])-1)</f>
        <v>E1207:E1213</v>
      </c>
      <c r="I1212" s="1" t="str">
        <f ca="1">IF(LEN(Count_table[[#This Row],[First]])&lt;&gt;0,Count_table[[#This Row],[First]]&amp;": "&amp;_xlfn.TEXTJOIN(", ",TRUE,INDIRECT(Count_table[[#This Row],[Range]])),"")</f>
        <v/>
      </c>
      <c r="J121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3" spans="1:10" x14ac:dyDescent="0.25">
      <c r="A1213" s="1" t="s">
        <v>130</v>
      </c>
      <c r="B1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1213" s="1" t="s">
        <v>977</v>
      </c>
      <c r="D1213" s="1" t="str">
        <f>LEFT(Count_table[[#This Row],[Column1]],SEARCH("\",Count_table[[#This Row],[Column1]])-1)</f>
        <v>Revo, Incorporated</v>
      </c>
      <c r="E1213" s="1" t="str">
        <f>RIGHT(Count_table[[#This Row],[Column1]],LEN(Count_table[[#This Row],[Column1]])-SEARCH("\",Count_table[[#This Row],[Column1]]))</f>
        <v>Lake Model 250</v>
      </c>
      <c r="F1213" s="1" t="str">
        <f>INDEX(Sheet1!A:D,MATCH(Count_table[[#This Row],[Make]],Sheet1!D:D,0),1)</f>
        <v>Revo</v>
      </c>
      <c r="G1213" s="1" t="str">
        <f ca="1">IF(OR(Count_table[[#This Row],[STC Number]]&lt;&gt;OFFSET(Count_table[[#This Row],[STC Number]],-1,0),Count_table[[#This Row],[Fixed Make]]&lt;&gt;OFFSET(Count_table[[#This Row],[Fixed Make]],-1,0)),Count_table[[#This Row],[Fixed Make]],"")</f>
        <v/>
      </c>
      <c r="H1213" s="1" t="str">
        <f ca="1">IF(LEN(Count_table[[#This Row],[First]])=0,OFFSET(Count_table[[#This Row],[Range]],-1,0),"E"&amp;ROW(Count_table[[#This Row],[First]])&amp;":E"&amp;COUNTIFS(Count_table[[#All],[STC Number]],Count_table[[#This Row],[STC Number]],Count_table[[#All],[Fixed Make]],Count_table[[#This Row],[First]])+ROW(Count_table[[#This Row],[First]])-1)</f>
        <v>E1207:E1213</v>
      </c>
      <c r="I1213" s="1" t="str">
        <f ca="1">IF(LEN(Count_table[[#This Row],[First]])&lt;&gt;0,Count_table[[#This Row],[First]]&amp;": "&amp;_xlfn.TEXTJOIN(", ",TRUE,INDIRECT(Count_table[[#This Row],[Range]])),"")</f>
        <v/>
      </c>
      <c r="J121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4" spans="1:10" x14ac:dyDescent="0.25">
      <c r="A1214" s="1" t="s">
        <v>130</v>
      </c>
      <c r="B1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1214" s="1" t="s">
        <v>978</v>
      </c>
      <c r="D1214" s="1" t="str">
        <f>LEFT(Count_table[[#This Row],[Column1]],SEARCH("\",Count_table[[#This Row],[Column1]])-1)</f>
        <v>Sierra Hotel Aero, Inc.</v>
      </c>
      <c r="E1214" s="1" t="str">
        <f>RIGHT(Count_table[[#This Row],[Column1]],LEN(Count_table[[#This Row],[Column1]])-SEARCH("\",Count_table[[#This Row],[Column1]]))</f>
        <v>Navion (Army L-17A)</v>
      </c>
      <c r="F1214" s="1" t="str">
        <f>INDEX(Sheet1!A:D,MATCH(Count_table[[#This Row],[Make]],Sheet1!D:D,0),1)</f>
        <v>Sierra Hotel Aero</v>
      </c>
      <c r="G1214" s="1" t="str">
        <f ca="1">IF(OR(Count_table[[#This Row],[STC Number]]&lt;&gt;OFFSET(Count_table[[#This Row],[STC Number]],-1,0),Count_table[[#This Row],[Fixed Make]]&lt;&gt;OFFSET(Count_table[[#This Row],[Fixed Make]],-1,0)),Count_table[[#This Row],[Fixed Make]],"")</f>
        <v>Sierra Hotel Aero</v>
      </c>
      <c r="H1214" s="1" t="str">
        <f ca="1">IF(LEN(Count_table[[#This Row],[First]])=0,OFFSET(Count_table[[#This Row],[Range]],-1,0),"E"&amp;ROW(Count_table[[#This Row],[First]])&amp;":E"&amp;COUNTIFS(Count_table[[#All],[STC Number]],Count_table[[#This Row],[STC Number]],Count_table[[#All],[Fixed Make]],Count_table[[#This Row],[First]])+ROW(Count_table[[#This Row],[First]])-1)</f>
        <v>E1214:E1221</v>
      </c>
      <c r="I1214" s="1" t="str">
        <f ca="1">IF(LEN(Count_table[[#This Row],[First]])&lt;&gt;0,Count_table[[#This Row],[First]]&amp;": "&amp;_xlfn.TEXTJOIN(", ",TRUE,INDIRECT(Count_table[[#This Row],[Range]])),"")</f>
        <v>Sierra Hotel Aero: Navion (Army L-17A), Navion A (Army L-17B and L-17C), Navion B, Navion D, Navion E, Navion F, Navion G, Navion H</v>
      </c>
      <c r="J121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5" spans="1:10" x14ac:dyDescent="0.25">
      <c r="A1215" s="1" t="s">
        <v>130</v>
      </c>
      <c r="B1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1215" s="1" t="s">
        <v>979</v>
      </c>
      <c r="D1215" s="1" t="str">
        <f>LEFT(Count_table[[#This Row],[Column1]],SEARCH("\",Count_table[[#This Row],[Column1]])-1)</f>
        <v>Sierra Hotel Aero, Inc.</v>
      </c>
      <c r="E1215" s="1" t="str">
        <f>RIGHT(Count_table[[#This Row],[Column1]],LEN(Count_table[[#This Row],[Column1]])-SEARCH("\",Count_table[[#This Row],[Column1]]))</f>
        <v>Navion A (Army L-17B and L-17C)</v>
      </c>
      <c r="F1215" s="1" t="str">
        <f>INDEX(Sheet1!A:D,MATCH(Count_table[[#This Row],[Make]],Sheet1!D:D,0),1)</f>
        <v>Sierra Hotel Aero</v>
      </c>
      <c r="G1215" s="1" t="str">
        <f ca="1">IF(OR(Count_table[[#This Row],[STC Number]]&lt;&gt;OFFSET(Count_table[[#This Row],[STC Number]],-1,0),Count_table[[#This Row],[Fixed Make]]&lt;&gt;OFFSET(Count_table[[#This Row],[Fixed Make]],-1,0)),Count_table[[#This Row],[Fixed Make]],"")</f>
        <v/>
      </c>
      <c r="H1215" s="1" t="str">
        <f ca="1">IF(LEN(Count_table[[#This Row],[First]])=0,OFFSET(Count_table[[#This Row],[Range]],-1,0),"E"&amp;ROW(Count_table[[#This Row],[First]])&amp;":E"&amp;COUNTIFS(Count_table[[#All],[STC Number]],Count_table[[#This Row],[STC Number]],Count_table[[#All],[Fixed Make]],Count_table[[#This Row],[First]])+ROW(Count_table[[#This Row],[First]])-1)</f>
        <v>E1214:E1221</v>
      </c>
      <c r="I1215" s="1" t="str">
        <f ca="1">IF(LEN(Count_table[[#This Row],[First]])&lt;&gt;0,Count_table[[#This Row],[First]]&amp;": "&amp;_xlfn.TEXTJOIN(", ",TRUE,INDIRECT(Count_table[[#This Row],[Range]])),"")</f>
        <v/>
      </c>
      <c r="J121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6" spans="1:10" x14ac:dyDescent="0.25">
      <c r="A1216" s="1" t="s">
        <v>130</v>
      </c>
      <c r="B1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1216" s="1" t="s">
        <v>980</v>
      </c>
      <c r="D1216" s="1" t="str">
        <f>LEFT(Count_table[[#This Row],[Column1]],SEARCH("\",Count_table[[#This Row],[Column1]])-1)</f>
        <v>Sierra Hotel Aero, Inc.</v>
      </c>
      <c r="E1216" s="1" t="str">
        <f>RIGHT(Count_table[[#This Row],[Column1]],LEN(Count_table[[#This Row],[Column1]])-SEARCH("\",Count_table[[#This Row],[Column1]]))</f>
        <v>Navion B</v>
      </c>
      <c r="F1216" s="1" t="str">
        <f>INDEX(Sheet1!A:D,MATCH(Count_table[[#This Row],[Make]],Sheet1!D:D,0),1)</f>
        <v>Sierra Hotel Aero</v>
      </c>
      <c r="G1216" s="1" t="str">
        <f ca="1">IF(OR(Count_table[[#This Row],[STC Number]]&lt;&gt;OFFSET(Count_table[[#This Row],[STC Number]],-1,0),Count_table[[#This Row],[Fixed Make]]&lt;&gt;OFFSET(Count_table[[#This Row],[Fixed Make]],-1,0)),Count_table[[#This Row],[Fixed Make]],"")</f>
        <v/>
      </c>
      <c r="H1216" s="1" t="str">
        <f ca="1">IF(LEN(Count_table[[#This Row],[First]])=0,OFFSET(Count_table[[#This Row],[Range]],-1,0),"E"&amp;ROW(Count_table[[#This Row],[First]])&amp;":E"&amp;COUNTIFS(Count_table[[#All],[STC Number]],Count_table[[#This Row],[STC Number]],Count_table[[#All],[Fixed Make]],Count_table[[#This Row],[First]])+ROW(Count_table[[#This Row],[First]])-1)</f>
        <v>E1214:E1221</v>
      </c>
      <c r="I1216" s="1" t="str">
        <f ca="1">IF(LEN(Count_table[[#This Row],[First]])&lt;&gt;0,Count_table[[#This Row],[First]]&amp;": "&amp;_xlfn.TEXTJOIN(", ",TRUE,INDIRECT(Count_table[[#This Row],[Range]])),"")</f>
        <v/>
      </c>
      <c r="J121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7" spans="1:10" x14ac:dyDescent="0.25">
      <c r="A1217" s="1" t="s">
        <v>130</v>
      </c>
      <c r="B1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1217" s="1" t="s">
        <v>981</v>
      </c>
      <c r="D1217" s="1" t="str">
        <f>LEFT(Count_table[[#This Row],[Column1]],SEARCH("\",Count_table[[#This Row],[Column1]])-1)</f>
        <v>Sierra Hotel Aero, Inc.</v>
      </c>
      <c r="E1217" s="1" t="str">
        <f>RIGHT(Count_table[[#This Row],[Column1]],LEN(Count_table[[#This Row],[Column1]])-SEARCH("\",Count_table[[#This Row],[Column1]]))</f>
        <v>Navion D</v>
      </c>
      <c r="F1217" s="1" t="str">
        <f>INDEX(Sheet1!A:D,MATCH(Count_table[[#This Row],[Make]],Sheet1!D:D,0),1)</f>
        <v>Sierra Hotel Aero</v>
      </c>
      <c r="G1217" s="1" t="str">
        <f ca="1">IF(OR(Count_table[[#This Row],[STC Number]]&lt;&gt;OFFSET(Count_table[[#This Row],[STC Number]],-1,0),Count_table[[#This Row],[Fixed Make]]&lt;&gt;OFFSET(Count_table[[#This Row],[Fixed Make]],-1,0)),Count_table[[#This Row],[Fixed Make]],"")</f>
        <v/>
      </c>
      <c r="H1217" s="1" t="str">
        <f ca="1">IF(LEN(Count_table[[#This Row],[First]])=0,OFFSET(Count_table[[#This Row],[Range]],-1,0),"E"&amp;ROW(Count_table[[#This Row],[First]])&amp;":E"&amp;COUNTIFS(Count_table[[#All],[STC Number]],Count_table[[#This Row],[STC Number]],Count_table[[#All],[Fixed Make]],Count_table[[#This Row],[First]])+ROW(Count_table[[#This Row],[First]])-1)</f>
        <v>E1214:E1221</v>
      </c>
      <c r="I1217" s="1" t="str">
        <f ca="1">IF(LEN(Count_table[[#This Row],[First]])&lt;&gt;0,Count_table[[#This Row],[First]]&amp;": "&amp;_xlfn.TEXTJOIN(", ",TRUE,INDIRECT(Count_table[[#This Row],[Range]])),"")</f>
        <v/>
      </c>
      <c r="J121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8" spans="1:10" x14ac:dyDescent="0.25">
      <c r="A1218" s="1" t="s">
        <v>130</v>
      </c>
      <c r="B1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1218" s="1" t="s">
        <v>982</v>
      </c>
      <c r="D1218" s="1" t="str">
        <f>LEFT(Count_table[[#This Row],[Column1]],SEARCH("\",Count_table[[#This Row],[Column1]])-1)</f>
        <v>Sierra Hotel Aero, Inc.</v>
      </c>
      <c r="E1218" s="1" t="str">
        <f>RIGHT(Count_table[[#This Row],[Column1]],LEN(Count_table[[#This Row],[Column1]])-SEARCH("\",Count_table[[#This Row],[Column1]]))</f>
        <v>Navion E</v>
      </c>
      <c r="F1218" s="1" t="str">
        <f>INDEX(Sheet1!A:D,MATCH(Count_table[[#This Row],[Make]],Sheet1!D:D,0),1)</f>
        <v>Sierra Hotel Aero</v>
      </c>
      <c r="G1218" s="1" t="str">
        <f ca="1">IF(OR(Count_table[[#This Row],[STC Number]]&lt;&gt;OFFSET(Count_table[[#This Row],[STC Number]],-1,0),Count_table[[#This Row],[Fixed Make]]&lt;&gt;OFFSET(Count_table[[#This Row],[Fixed Make]],-1,0)),Count_table[[#This Row],[Fixed Make]],"")</f>
        <v/>
      </c>
      <c r="H1218" s="1" t="str">
        <f ca="1">IF(LEN(Count_table[[#This Row],[First]])=0,OFFSET(Count_table[[#This Row],[Range]],-1,0),"E"&amp;ROW(Count_table[[#This Row],[First]])&amp;":E"&amp;COUNTIFS(Count_table[[#All],[STC Number]],Count_table[[#This Row],[STC Number]],Count_table[[#All],[Fixed Make]],Count_table[[#This Row],[First]])+ROW(Count_table[[#This Row],[First]])-1)</f>
        <v>E1214:E1221</v>
      </c>
      <c r="I1218" s="1" t="str">
        <f ca="1">IF(LEN(Count_table[[#This Row],[First]])&lt;&gt;0,Count_table[[#This Row],[First]]&amp;": "&amp;_xlfn.TEXTJOIN(", ",TRUE,INDIRECT(Count_table[[#This Row],[Range]])),"")</f>
        <v/>
      </c>
      <c r="J121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19" spans="1:10" x14ac:dyDescent="0.25">
      <c r="A1219" s="1" t="s">
        <v>130</v>
      </c>
      <c r="B1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1219" s="1" t="s">
        <v>983</v>
      </c>
      <c r="D1219" s="1" t="str">
        <f>LEFT(Count_table[[#This Row],[Column1]],SEARCH("\",Count_table[[#This Row],[Column1]])-1)</f>
        <v>Sierra Hotel Aero, Inc.</v>
      </c>
      <c r="E1219" s="1" t="str">
        <f>RIGHT(Count_table[[#This Row],[Column1]],LEN(Count_table[[#This Row],[Column1]])-SEARCH("\",Count_table[[#This Row],[Column1]]))</f>
        <v>Navion F</v>
      </c>
      <c r="F1219" s="1" t="str">
        <f>INDEX(Sheet1!A:D,MATCH(Count_table[[#This Row],[Make]],Sheet1!D:D,0),1)</f>
        <v>Sierra Hotel Aero</v>
      </c>
      <c r="G1219" s="1" t="str">
        <f ca="1">IF(OR(Count_table[[#This Row],[STC Number]]&lt;&gt;OFFSET(Count_table[[#This Row],[STC Number]],-1,0),Count_table[[#This Row],[Fixed Make]]&lt;&gt;OFFSET(Count_table[[#This Row],[Fixed Make]],-1,0)),Count_table[[#This Row],[Fixed Make]],"")</f>
        <v/>
      </c>
      <c r="H1219" s="1" t="str">
        <f ca="1">IF(LEN(Count_table[[#This Row],[First]])=0,OFFSET(Count_table[[#This Row],[Range]],-1,0),"E"&amp;ROW(Count_table[[#This Row],[First]])&amp;":E"&amp;COUNTIFS(Count_table[[#All],[STC Number]],Count_table[[#This Row],[STC Number]],Count_table[[#All],[Fixed Make]],Count_table[[#This Row],[First]])+ROW(Count_table[[#This Row],[First]])-1)</f>
        <v>E1214:E1221</v>
      </c>
      <c r="I1219" s="1" t="str">
        <f ca="1">IF(LEN(Count_table[[#This Row],[First]])&lt;&gt;0,Count_table[[#This Row],[First]]&amp;": "&amp;_xlfn.TEXTJOIN(", ",TRUE,INDIRECT(Count_table[[#This Row],[Range]])),"")</f>
        <v/>
      </c>
      <c r="J121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0" spans="1:10" x14ac:dyDescent="0.25">
      <c r="A1220" s="1" t="s">
        <v>130</v>
      </c>
      <c r="B1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1220" s="1" t="s">
        <v>984</v>
      </c>
      <c r="D1220" s="1" t="str">
        <f>LEFT(Count_table[[#This Row],[Column1]],SEARCH("\",Count_table[[#This Row],[Column1]])-1)</f>
        <v>Sierra Hotel Aero, Inc.</v>
      </c>
      <c r="E1220" s="1" t="str">
        <f>RIGHT(Count_table[[#This Row],[Column1]],LEN(Count_table[[#This Row],[Column1]])-SEARCH("\",Count_table[[#This Row],[Column1]]))</f>
        <v>Navion G</v>
      </c>
      <c r="F1220" s="1" t="str">
        <f>INDEX(Sheet1!A:D,MATCH(Count_table[[#This Row],[Make]],Sheet1!D:D,0),1)</f>
        <v>Sierra Hotel Aero</v>
      </c>
      <c r="G1220" s="1" t="str">
        <f ca="1">IF(OR(Count_table[[#This Row],[STC Number]]&lt;&gt;OFFSET(Count_table[[#This Row],[STC Number]],-1,0),Count_table[[#This Row],[Fixed Make]]&lt;&gt;OFFSET(Count_table[[#This Row],[Fixed Make]],-1,0)),Count_table[[#This Row],[Fixed Make]],"")</f>
        <v/>
      </c>
      <c r="H1220" s="1" t="str">
        <f ca="1">IF(LEN(Count_table[[#This Row],[First]])=0,OFFSET(Count_table[[#This Row],[Range]],-1,0),"E"&amp;ROW(Count_table[[#This Row],[First]])&amp;":E"&amp;COUNTIFS(Count_table[[#All],[STC Number]],Count_table[[#This Row],[STC Number]],Count_table[[#All],[Fixed Make]],Count_table[[#This Row],[First]])+ROW(Count_table[[#This Row],[First]])-1)</f>
        <v>E1214:E1221</v>
      </c>
      <c r="I1220" s="1" t="str">
        <f ca="1">IF(LEN(Count_table[[#This Row],[First]])&lt;&gt;0,Count_table[[#This Row],[First]]&amp;": "&amp;_xlfn.TEXTJOIN(", ",TRUE,INDIRECT(Count_table[[#This Row],[Range]])),"")</f>
        <v/>
      </c>
      <c r="J122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1" spans="1:10" x14ac:dyDescent="0.25">
      <c r="A1221" s="1" t="s">
        <v>130</v>
      </c>
      <c r="B1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1221" s="1" t="s">
        <v>985</v>
      </c>
      <c r="D1221" s="1" t="str">
        <f>LEFT(Count_table[[#This Row],[Column1]],SEARCH("\",Count_table[[#This Row],[Column1]])-1)</f>
        <v>Sierra Hotel Aero, Inc.</v>
      </c>
      <c r="E1221" s="1" t="str">
        <f>RIGHT(Count_table[[#This Row],[Column1]],LEN(Count_table[[#This Row],[Column1]])-SEARCH("\",Count_table[[#This Row],[Column1]]))</f>
        <v>Navion H</v>
      </c>
      <c r="F1221" s="1" t="str">
        <f>INDEX(Sheet1!A:D,MATCH(Count_table[[#This Row],[Make]],Sheet1!D:D,0),1)</f>
        <v>Sierra Hotel Aero</v>
      </c>
      <c r="G1221" s="1" t="str">
        <f ca="1">IF(OR(Count_table[[#This Row],[STC Number]]&lt;&gt;OFFSET(Count_table[[#This Row],[STC Number]],-1,0),Count_table[[#This Row],[Fixed Make]]&lt;&gt;OFFSET(Count_table[[#This Row],[Fixed Make]],-1,0)),Count_table[[#This Row],[Fixed Make]],"")</f>
        <v/>
      </c>
      <c r="H1221" s="1" t="str">
        <f ca="1">IF(LEN(Count_table[[#This Row],[First]])=0,OFFSET(Count_table[[#This Row],[Range]],-1,0),"E"&amp;ROW(Count_table[[#This Row],[First]])&amp;":E"&amp;COUNTIFS(Count_table[[#All],[STC Number]],Count_table[[#This Row],[STC Number]],Count_table[[#All],[Fixed Make]],Count_table[[#This Row],[First]])+ROW(Count_table[[#This Row],[First]])-1)</f>
        <v>E1214:E1221</v>
      </c>
      <c r="I1221" s="1" t="str">
        <f ca="1">IF(LEN(Count_table[[#This Row],[First]])&lt;&gt;0,Count_table[[#This Row],[First]]&amp;": "&amp;_xlfn.TEXTJOIN(", ",TRUE,INDIRECT(Count_table[[#This Row],[Range]])),"")</f>
        <v/>
      </c>
      <c r="J122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2" spans="1:10" x14ac:dyDescent="0.25">
      <c r="A1222" s="1" t="s">
        <v>130</v>
      </c>
      <c r="B1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1222" s="1" t="s">
        <v>986</v>
      </c>
      <c r="D1222" s="1" t="str">
        <f>LEFT(Count_table[[#This Row],[Column1]],SEARCH("\",Count_table[[#This Row],[Column1]])-1)</f>
        <v>Sky Enterprises, Inc.</v>
      </c>
      <c r="E1222" s="1" t="str">
        <f>RIGHT(Count_table[[#This Row],[Column1]],LEN(Count_table[[#This Row],[Column1]])-SEARCH("\",Count_table[[#This Row],[Column1]]))</f>
        <v>RC-3</v>
      </c>
      <c r="F1222" s="1" t="str">
        <f>INDEX(Sheet1!A:D,MATCH(Count_table[[#This Row],[Make]],Sheet1!D:D,0),1)</f>
        <v>Sky Enterprises</v>
      </c>
      <c r="G1222" s="1" t="str">
        <f ca="1">IF(OR(Count_table[[#This Row],[STC Number]]&lt;&gt;OFFSET(Count_table[[#This Row],[STC Number]],-1,0),Count_table[[#This Row],[Fixed Make]]&lt;&gt;OFFSET(Count_table[[#This Row],[Fixed Make]],-1,0)),Count_table[[#This Row],[Fixed Make]],"")</f>
        <v>Sky Enterprises</v>
      </c>
      <c r="H1222" s="1" t="str">
        <f ca="1">IF(LEN(Count_table[[#This Row],[First]])=0,OFFSET(Count_table[[#This Row],[Range]],-1,0),"E"&amp;ROW(Count_table[[#This Row],[First]])&amp;":E"&amp;COUNTIFS(Count_table[[#All],[STC Number]],Count_table[[#This Row],[STC Number]],Count_table[[#All],[Fixed Make]],Count_table[[#This Row],[First]])+ROW(Count_table[[#This Row],[First]])-1)</f>
        <v>E1222:E1222</v>
      </c>
      <c r="I1222" s="1" t="str">
        <f ca="1">IF(LEN(Count_table[[#This Row],[First]])&lt;&gt;0,Count_table[[#This Row],[First]]&amp;": "&amp;_xlfn.TEXTJOIN(", ",TRUE,INDIRECT(Count_table[[#This Row],[Range]])),"")</f>
        <v>Sky Enterprises: RC-3</v>
      </c>
      <c r="J122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3" spans="1:10" x14ac:dyDescent="0.25">
      <c r="A1223" s="1" t="s">
        <v>130</v>
      </c>
      <c r="B1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1223" s="1" t="s">
        <v>989</v>
      </c>
      <c r="D1223" s="1" t="str">
        <f>LEFT(Count_table[[#This Row],[Column1]],SEARCH("\",Count_table[[#This Row],[Column1]])-1)</f>
        <v>SOCATA - Groupe Aerospatiale</v>
      </c>
      <c r="E1223" s="1" t="str">
        <f>RIGHT(Count_table[[#This Row],[Column1]],LEN(Count_table[[#This Row],[Column1]])-SEARCH("\",Count_table[[#This Row],[Column1]]))</f>
        <v>GA-7</v>
      </c>
      <c r="F1223" s="1" t="str">
        <f>INDEX(Sheet1!A:D,MATCH(Count_table[[#This Row],[Make]],Sheet1!D:D,0),1)</f>
        <v>SOCATA</v>
      </c>
      <c r="G1223" s="1" t="str">
        <f ca="1">IF(OR(Count_table[[#This Row],[STC Number]]&lt;&gt;OFFSET(Count_table[[#This Row],[STC Number]],-1,0),Count_table[[#This Row],[Fixed Make]]&lt;&gt;OFFSET(Count_table[[#This Row],[Fixed Make]],-1,0)),Count_table[[#This Row],[Fixed Make]],"")</f>
        <v>SOCATA</v>
      </c>
      <c r="H1223" s="1" t="str">
        <f ca="1">IF(LEN(Count_table[[#This Row],[First]])=0,OFFSET(Count_table[[#This Row],[Range]],-1,0),"E"&amp;ROW(Count_table[[#This Row],[First]])&amp;":E"&amp;COUNTIFS(Count_table[[#All],[STC Number]],Count_table[[#This Row],[STC Number]],Count_table[[#All],[Fixed Make]],Count_table[[#This Row],[First]])+ROW(Count_table[[#This Row],[First]])-1)</f>
        <v>E1223:E1241</v>
      </c>
      <c r="I122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v>
      </c>
      <c r="J122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4" spans="1:10" x14ac:dyDescent="0.25">
      <c r="A1224" s="1" t="s">
        <v>130</v>
      </c>
      <c r="B1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1224" s="1" t="s">
        <v>990</v>
      </c>
      <c r="D1224" s="1" t="str">
        <f>LEFT(Count_table[[#This Row],[Column1]],SEARCH("\",Count_table[[#This Row],[Column1]])-1)</f>
        <v>SOCATA</v>
      </c>
      <c r="E1224" s="1" t="str">
        <f>RIGHT(Count_table[[#This Row],[Column1]],LEN(Count_table[[#This Row],[Column1]])-SEARCH("\",Count_table[[#This Row],[Column1]]))</f>
        <v>MS 880B</v>
      </c>
      <c r="F1224" s="1" t="str">
        <f>INDEX(Sheet1!A:D,MATCH(Count_table[[#This Row],[Make]],Sheet1!D:D,0),1)</f>
        <v>SOCATA</v>
      </c>
      <c r="G1224" s="1" t="str">
        <f ca="1">IF(OR(Count_table[[#This Row],[STC Number]]&lt;&gt;OFFSET(Count_table[[#This Row],[STC Number]],-1,0),Count_table[[#This Row],[Fixed Make]]&lt;&gt;OFFSET(Count_table[[#This Row],[Fixed Make]],-1,0)),Count_table[[#This Row],[Fixed Make]],"")</f>
        <v/>
      </c>
      <c r="H1224" s="1" t="str">
        <f ca="1">IF(LEN(Count_table[[#This Row],[First]])=0,OFFSET(Count_table[[#This Row],[Range]],-1,0),"E"&amp;ROW(Count_table[[#This Row],[First]])&amp;":E"&amp;COUNTIFS(Count_table[[#All],[STC Number]],Count_table[[#This Row],[STC Number]],Count_table[[#All],[Fixed Make]],Count_table[[#This Row],[First]])+ROW(Count_table[[#This Row],[First]])-1)</f>
        <v>E1223:E1241</v>
      </c>
      <c r="I1224" s="1" t="str">
        <f ca="1">IF(LEN(Count_table[[#This Row],[First]])&lt;&gt;0,Count_table[[#This Row],[First]]&amp;": "&amp;_xlfn.TEXTJOIN(", ",TRUE,INDIRECT(Count_table[[#This Row],[Range]])),"")</f>
        <v/>
      </c>
      <c r="J122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5" spans="1:10" x14ac:dyDescent="0.25">
      <c r="A1225" s="1" t="s">
        <v>130</v>
      </c>
      <c r="B1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1225" s="1" t="s">
        <v>991</v>
      </c>
      <c r="D1225" s="1" t="str">
        <f>LEFT(Count_table[[#This Row],[Column1]],SEARCH("\",Count_table[[#This Row],[Column1]])-1)</f>
        <v>SOCATA</v>
      </c>
      <c r="E1225" s="1" t="str">
        <f>RIGHT(Count_table[[#This Row],[Column1]],LEN(Count_table[[#This Row],[Column1]])-SEARCH("\",Count_table[[#This Row],[Column1]]))</f>
        <v>MS 885</v>
      </c>
      <c r="F1225" s="1" t="str">
        <f>INDEX(Sheet1!A:D,MATCH(Count_table[[#This Row],[Make]],Sheet1!D:D,0),1)</f>
        <v>SOCATA</v>
      </c>
      <c r="G1225" s="1" t="str">
        <f ca="1">IF(OR(Count_table[[#This Row],[STC Number]]&lt;&gt;OFFSET(Count_table[[#This Row],[STC Number]],-1,0),Count_table[[#This Row],[Fixed Make]]&lt;&gt;OFFSET(Count_table[[#This Row],[Fixed Make]],-1,0)),Count_table[[#This Row],[Fixed Make]],"")</f>
        <v/>
      </c>
      <c r="H1225" s="1" t="str">
        <f ca="1">IF(LEN(Count_table[[#This Row],[First]])=0,OFFSET(Count_table[[#This Row],[Range]],-1,0),"E"&amp;ROW(Count_table[[#This Row],[First]])&amp;":E"&amp;COUNTIFS(Count_table[[#All],[STC Number]],Count_table[[#This Row],[STC Number]],Count_table[[#All],[Fixed Make]],Count_table[[#This Row],[First]])+ROW(Count_table[[#This Row],[First]])-1)</f>
        <v>E1223:E1241</v>
      </c>
      <c r="I1225" s="1" t="str">
        <f ca="1">IF(LEN(Count_table[[#This Row],[First]])&lt;&gt;0,Count_table[[#This Row],[First]]&amp;": "&amp;_xlfn.TEXTJOIN(", ",TRUE,INDIRECT(Count_table[[#This Row],[Range]])),"")</f>
        <v/>
      </c>
      <c r="J122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6" spans="1:10" x14ac:dyDescent="0.25">
      <c r="A1226" s="1" t="s">
        <v>130</v>
      </c>
      <c r="B1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1226" s="1" t="s">
        <v>992</v>
      </c>
      <c r="D1226" s="1" t="str">
        <f>LEFT(Count_table[[#This Row],[Column1]],SEARCH("\",Count_table[[#This Row],[Column1]])-1)</f>
        <v>SOCATA</v>
      </c>
      <c r="E1226" s="1" t="str">
        <f>RIGHT(Count_table[[#This Row],[Column1]],LEN(Count_table[[#This Row],[Column1]])-SEARCH("\",Count_table[[#This Row],[Column1]]))</f>
        <v>MS 892A-150</v>
      </c>
      <c r="F1226" s="1" t="str">
        <f>INDEX(Sheet1!A:D,MATCH(Count_table[[#This Row],[Make]],Sheet1!D:D,0),1)</f>
        <v>SOCATA</v>
      </c>
      <c r="G1226" s="1" t="str">
        <f ca="1">IF(OR(Count_table[[#This Row],[STC Number]]&lt;&gt;OFFSET(Count_table[[#This Row],[STC Number]],-1,0),Count_table[[#This Row],[Fixed Make]]&lt;&gt;OFFSET(Count_table[[#This Row],[Fixed Make]],-1,0)),Count_table[[#This Row],[Fixed Make]],"")</f>
        <v/>
      </c>
      <c r="H1226" s="1" t="str">
        <f ca="1">IF(LEN(Count_table[[#This Row],[First]])=0,OFFSET(Count_table[[#This Row],[Range]],-1,0),"E"&amp;ROW(Count_table[[#This Row],[First]])&amp;":E"&amp;COUNTIFS(Count_table[[#All],[STC Number]],Count_table[[#This Row],[STC Number]],Count_table[[#All],[Fixed Make]],Count_table[[#This Row],[First]])+ROW(Count_table[[#This Row],[First]])-1)</f>
        <v>E1223:E1241</v>
      </c>
      <c r="I1226" s="1" t="str">
        <f ca="1">IF(LEN(Count_table[[#This Row],[First]])&lt;&gt;0,Count_table[[#This Row],[First]]&amp;": "&amp;_xlfn.TEXTJOIN(", ",TRUE,INDIRECT(Count_table[[#This Row],[Range]])),"")</f>
        <v/>
      </c>
      <c r="J122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7" spans="1:10" x14ac:dyDescent="0.25">
      <c r="A1227" s="1" t="s">
        <v>130</v>
      </c>
      <c r="B1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1227" s="1" t="s">
        <v>993</v>
      </c>
      <c r="D1227" s="1" t="str">
        <f>LEFT(Count_table[[#This Row],[Column1]],SEARCH("\",Count_table[[#This Row],[Column1]])-1)</f>
        <v>SOCATA</v>
      </c>
      <c r="E1227" s="1" t="str">
        <f>RIGHT(Count_table[[#This Row],[Column1]],LEN(Count_table[[#This Row],[Column1]])-SEARCH("\",Count_table[[#This Row],[Column1]]))</f>
        <v>MS 892E-150</v>
      </c>
      <c r="F1227" s="1" t="str">
        <f>INDEX(Sheet1!A:D,MATCH(Count_table[[#This Row],[Make]],Sheet1!D:D,0),1)</f>
        <v>SOCATA</v>
      </c>
      <c r="G1227" s="1" t="str">
        <f ca="1">IF(OR(Count_table[[#This Row],[STC Number]]&lt;&gt;OFFSET(Count_table[[#This Row],[STC Number]],-1,0),Count_table[[#This Row],[Fixed Make]]&lt;&gt;OFFSET(Count_table[[#This Row],[Fixed Make]],-1,0)),Count_table[[#This Row],[Fixed Make]],"")</f>
        <v/>
      </c>
      <c r="H1227" s="1" t="str">
        <f ca="1">IF(LEN(Count_table[[#This Row],[First]])=0,OFFSET(Count_table[[#This Row],[Range]],-1,0),"E"&amp;ROW(Count_table[[#This Row],[First]])&amp;":E"&amp;COUNTIFS(Count_table[[#All],[STC Number]],Count_table[[#This Row],[STC Number]],Count_table[[#All],[Fixed Make]],Count_table[[#This Row],[First]])+ROW(Count_table[[#This Row],[First]])-1)</f>
        <v>E1223:E1241</v>
      </c>
      <c r="I1227" s="1" t="str">
        <f ca="1">IF(LEN(Count_table[[#This Row],[First]])&lt;&gt;0,Count_table[[#This Row],[First]]&amp;": "&amp;_xlfn.TEXTJOIN(", ",TRUE,INDIRECT(Count_table[[#This Row],[Range]])),"")</f>
        <v/>
      </c>
      <c r="J122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8" spans="1:10" x14ac:dyDescent="0.25">
      <c r="A1228" s="1" t="s">
        <v>130</v>
      </c>
      <c r="B1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1228" s="1" t="s">
        <v>1119</v>
      </c>
      <c r="D1228" s="1" t="str">
        <f>LEFT(Count_table[[#This Row],[Column1]],SEARCH("\",Count_table[[#This Row],[Column1]])-1)</f>
        <v>SOCATA</v>
      </c>
      <c r="E1228" s="1" t="str">
        <f>RIGHT(Count_table[[#This Row],[Column1]],LEN(Count_table[[#This Row],[Column1]])-SEARCH("\",Count_table[[#This Row],[Column1]]))</f>
        <v>MS 893A</v>
      </c>
      <c r="F1228" s="1" t="str">
        <f>INDEX(Sheet1!A:D,MATCH(Count_table[[#This Row],[Make]],Sheet1!D:D,0),1)</f>
        <v>SOCATA</v>
      </c>
      <c r="G1228" s="1" t="str">
        <f ca="1">IF(OR(Count_table[[#This Row],[STC Number]]&lt;&gt;OFFSET(Count_table[[#This Row],[STC Number]],-1,0),Count_table[[#This Row],[Fixed Make]]&lt;&gt;OFFSET(Count_table[[#This Row],[Fixed Make]],-1,0)),Count_table[[#This Row],[Fixed Make]],"")</f>
        <v/>
      </c>
      <c r="H1228" s="1" t="str">
        <f ca="1">IF(LEN(Count_table[[#This Row],[First]])=0,OFFSET(Count_table[[#This Row],[Range]],-1,0),"E"&amp;ROW(Count_table[[#This Row],[First]])&amp;":E"&amp;COUNTIFS(Count_table[[#All],[STC Number]],Count_table[[#This Row],[STC Number]],Count_table[[#All],[Fixed Make]],Count_table[[#This Row],[First]])+ROW(Count_table[[#This Row],[First]])-1)</f>
        <v>E1223:E1241</v>
      </c>
      <c r="I1228" s="1" t="str">
        <f ca="1">IF(LEN(Count_table[[#This Row],[First]])&lt;&gt;0,Count_table[[#This Row],[First]]&amp;": "&amp;_xlfn.TEXTJOIN(", ",TRUE,INDIRECT(Count_table[[#This Row],[Range]])),"")</f>
        <v/>
      </c>
      <c r="J122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29" spans="1:10" x14ac:dyDescent="0.25">
      <c r="A1229" s="1" t="s">
        <v>130</v>
      </c>
      <c r="B1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1229" s="1" t="s">
        <v>995</v>
      </c>
      <c r="D1229" s="1" t="str">
        <f>LEFT(Count_table[[#This Row],[Column1]],SEARCH("\",Count_table[[#This Row],[Column1]])-1)</f>
        <v>SOCATA</v>
      </c>
      <c r="E1229" s="1" t="str">
        <f>RIGHT(Count_table[[#This Row],[Column1]],LEN(Count_table[[#This Row],[Column1]])-SEARCH("\",Count_table[[#This Row],[Column1]]))</f>
        <v>MS 893E</v>
      </c>
      <c r="F1229" s="1" t="str">
        <f>INDEX(Sheet1!A:D,MATCH(Count_table[[#This Row],[Make]],Sheet1!D:D,0),1)</f>
        <v>SOCATA</v>
      </c>
      <c r="G1229" s="1" t="str">
        <f ca="1">IF(OR(Count_table[[#This Row],[STC Number]]&lt;&gt;OFFSET(Count_table[[#This Row],[STC Number]],-1,0),Count_table[[#This Row],[Fixed Make]]&lt;&gt;OFFSET(Count_table[[#This Row],[Fixed Make]],-1,0)),Count_table[[#This Row],[Fixed Make]],"")</f>
        <v/>
      </c>
      <c r="H1229" s="1" t="str">
        <f ca="1">IF(LEN(Count_table[[#This Row],[First]])=0,OFFSET(Count_table[[#This Row],[Range]],-1,0),"E"&amp;ROW(Count_table[[#This Row],[First]])&amp;":E"&amp;COUNTIFS(Count_table[[#All],[STC Number]],Count_table[[#This Row],[STC Number]],Count_table[[#All],[Fixed Make]],Count_table[[#This Row],[First]])+ROW(Count_table[[#This Row],[First]])-1)</f>
        <v>E1223:E1241</v>
      </c>
      <c r="I1229" s="1" t="str">
        <f ca="1">IF(LEN(Count_table[[#This Row],[First]])&lt;&gt;0,Count_table[[#This Row],[First]]&amp;": "&amp;_xlfn.TEXTJOIN(", ",TRUE,INDIRECT(Count_table[[#This Row],[Range]])),"")</f>
        <v/>
      </c>
      <c r="J122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0" spans="1:10" x14ac:dyDescent="0.25">
      <c r="A1230" s="1" t="s">
        <v>130</v>
      </c>
      <c r="B1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1230" s="1" t="s">
        <v>996</v>
      </c>
      <c r="D1230" s="1" t="str">
        <f>LEFT(Count_table[[#This Row],[Column1]],SEARCH("\",Count_table[[#This Row],[Column1]])-1)</f>
        <v>SOCATA</v>
      </c>
      <c r="E1230" s="1" t="str">
        <f>RIGHT(Count_table[[#This Row],[Column1]],LEN(Count_table[[#This Row],[Column1]])-SEARCH("\",Count_table[[#This Row],[Column1]]))</f>
        <v>MS 894A</v>
      </c>
      <c r="F1230" s="1" t="str">
        <f>INDEX(Sheet1!A:D,MATCH(Count_table[[#This Row],[Make]],Sheet1!D:D,0),1)</f>
        <v>SOCATA</v>
      </c>
      <c r="G1230" s="1" t="str">
        <f ca="1">IF(OR(Count_table[[#This Row],[STC Number]]&lt;&gt;OFFSET(Count_table[[#This Row],[STC Number]],-1,0),Count_table[[#This Row],[Fixed Make]]&lt;&gt;OFFSET(Count_table[[#This Row],[Fixed Make]],-1,0)),Count_table[[#This Row],[Fixed Make]],"")</f>
        <v/>
      </c>
      <c r="H1230" s="1" t="str">
        <f ca="1">IF(LEN(Count_table[[#This Row],[First]])=0,OFFSET(Count_table[[#This Row],[Range]],-1,0),"E"&amp;ROW(Count_table[[#This Row],[First]])&amp;":E"&amp;COUNTIFS(Count_table[[#All],[STC Number]],Count_table[[#This Row],[STC Number]],Count_table[[#All],[Fixed Make]],Count_table[[#This Row],[First]])+ROW(Count_table[[#This Row],[First]])-1)</f>
        <v>E1223:E1241</v>
      </c>
      <c r="I1230" s="1" t="str">
        <f ca="1">IF(LEN(Count_table[[#This Row],[First]])&lt;&gt;0,Count_table[[#This Row],[First]]&amp;": "&amp;_xlfn.TEXTJOIN(", ",TRUE,INDIRECT(Count_table[[#This Row],[Range]])),"")</f>
        <v/>
      </c>
      <c r="J123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1" spans="1:10" x14ac:dyDescent="0.25">
      <c r="A1231" s="1" t="s">
        <v>130</v>
      </c>
      <c r="B1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1231" s="1" t="s">
        <v>997</v>
      </c>
      <c r="D1231" s="1" t="str">
        <f>LEFT(Count_table[[#This Row],[Column1]],SEARCH("\",Count_table[[#This Row],[Column1]])-1)</f>
        <v>SOCATA</v>
      </c>
      <c r="E1231" s="1" t="str">
        <f>RIGHT(Count_table[[#This Row],[Column1]],LEN(Count_table[[#This Row],[Column1]])-SEARCH("\",Count_table[[#This Row],[Column1]]))</f>
        <v>MS 894E</v>
      </c>
      <c r="F1231" s="1" t="str">
        <f>INDEX(Sheet1!A:D,MATCH(Count_table[[#This Row],[Make]],Sheet1!D:D,0),1)</f>
        <v>SOCATA</v>
      </c>
      <c r="G1231" s="1" t="str">
        <f ca="1">IF(OR(Count_table[[#This Row],[STC Number]]&lt;&gt;OFFSET(Count_table[[#This Row],[STC Number]],-1,0),Count_table[[#This Row],[Fixed Make]]&lt;&gt;OFFSET(Count_table[[#This Row],[Fixed Make]],-1,0)),Count_table[[#This Row],[Fixed Make]],"")</f>
        <v/>
      </c>
      <c r="H1231" s="1" t="str">
        <f ca="1">IF(LEN(Count_table[[#This Row],[First]])=0,OFFSET(Count_table[[#This Row],[Range]],-1,0),"E"&amp;ROW(Count_table[[#This Row],[First]])&amp;":E"&amp;COUNTIFS(Count_table[[#All],[STC Number]],Count_table[[#This Row],[STC Number]],Count_table[[#All],[Fixed Make]],Count_table[[#This Row],[First]])+ROW(Count_table[[#This Row],[First]])-1)</f>
        <v>E1223:E1241</v>
      </c>
      <c r="I1231" s="1" t="str">
        <f ca="1">IF(LEN(Count_table[[#This Row],[First]])&lt;&gt;0,Count_table[[#This Row],[First]]&amp;": "&amp;_xlfn.TEXTJOIN(", ",TRUE,INDIRECT(Count_table[[#This Row],[Range]])),"")</f>
        <v/>
      </c>
      <c r="J123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2" spans="1:10" x14ac:dyDescent="0.25">
      <c r="A1232" s="1" t="s">
        <v>130</v>
      </c>
      <c r="B1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1232" s="1" t="s">
        <v>998</v>
      </c>
      <c r="D1232" s="1" t="str">
        <f>LEFT(Count_table[[#This Row],[Column1]],SEARCH("\",Count_table[[#This Row],[Column1]])-1)</f>
        <v>SOCATA</v>
      </c>
      <c r="E1232" s="1" t="str">
        <f>RIGHT(Count_table[[#This Row],[Column1]],LEN(Count_table[[#This Row],[Column1]])-SEARCH("\",Count_table[[#This Row],[Column1]]))</f>
        <v>Rallye 100S</v>
      </c>
      <c r="F1232" s="1" t="str">
        <f>INDEX(Sheet1!A:D,MATCH(Count_table[[#This Row],[Make]],Sheet1!D:D,0),1)</f>
        <v>SOCATA</v>
      </c>
      <c r="G1232" s="1" t="str">
        <f ca="1">IF(OR(Count_table[[#This Row],[STC Number]]&lt;&gt;OFFSET(Count_table[[#This Row],[STC Number]],-1,0),Count_table[[#This Row],[Fixed Make]]&lt;&gt;OFFSET(Count_table[[#This Row],[Fixed Make]],-1,0)),Count_table[[#This Row],[Fixed Make]],"")</f>
        <v/>
      </c>
      <c r="H1232" s="1" t="str">
        <f ca="1">IF(LEN(Count_table[[#This Row],[First]])=0,OFFSET(Count_table[[#This Row],[Range]],-1,0),"E"&amp;ROW(Count_table[[#This Row],[First]])&amp;":E"&amp;COUNTIFS(Count_table[[#All],[STC Number]],Count_table[[#This Row],[STC Number]],Count_table[[#All],[Fixed Make]],Count_table[[#This Row],[First]])+ROW(Count_table[[#This Row],[First]])-1)</f>
        <v>E1223:E1241</v>
      </c>
      <c r="I1232" s="1" t="str">
        <f ca="1">IF(LEN(Count_table[[#This Row],[First]])&lt;&gt;0,Count_table[[#This Row],[First]]&amp;": "&amp;_xlfn.TEXTJOIN(", ",TRUE,INDIRECT(Count_table[[#This Row],[Range]])),"")</f>
        <v/>
      </c>
      <c r="J123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3" spans="1:10" x14ac:dyDescent="0.25">
      <c r="A1233" s="1" t="s">
        <v>130</v>
      </c>
      <c r="B1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1233" s="1" t="s">
        <v>999</v>
      </c>
      <c r="D1233" s="1" t="str">
        <f>LEFT(Count_table[[#This Row],[Column1]],SEARCH("\",Count_table[[#This Row],[Column1]])-1)</f>
        <v>SOCATA</v>
      </c>
      <c r="E1233" s="1" t="str">
        <f>RIGHT(Count_table[[#This Row],[Column1]],LEN(Count_table[[#This Row],[Column1]])-SEARCH("\",Count_table[[#This Row],[Column1]]))</f>
        <v>Rallye 150 ST</v>
      </c>
      <c r="F1233" s="1" t="str">
        <f>INDEX(Sheet1!A:D,MATCH(Count_table[[#This Row],[Make]],Sheet1!D:D,0),1)</f>
        <v>SOCATA</v>
      </c>
      <c r="G1233" s="1" t="str">
        <f ca="1">IF(OR(Count_table[[#This Row],[STC Number]]&lt;&gt;OFFSET(Count_table[[#This Row],[STC Number]],-1,0),Count_table[[#This Row],[Fixed Make]]&lt;&gt;OFFSET(Count_table[[#This Row],[Fixed Make]],-1,0)),Count_table[[#This Row],[Fixed Make]],"")</f>
        <v/>
      </c>
      <c r="H1233" s="1" t="str">
        <f ca="1">IF(LEN(Count_table[[#This Row],[First]])=0,OFFSET(Count_table[[#This Row],[Range]],-1,0),"E"&amp;ROW(Count_table[[#This Row],[First]])&amp;":E"&amp;COUNTIFS(Count_table[[#All],[STC Number]],Count_table[[#This Row],[STC Number]],Count_table[[#All],[Fixed Make]],Count_table[[#This Row],[First]])+ROW(Count_table[[#This Row],[First]])-1)</f>
        <v>E1223:E1241</v>
      </c>
      <c r="I1233" s="1" t="str">
        <f ca="1">IF(LEN(Count_table[[#This Row],[First]])&lt;&gt;0,Count_table[[#This Row],[First]]&amp;": "&amp;_xlfn.TEXTJOIN(", ",TRUE,INDIRECT(Count_table[[#This Row],[Range]])),"")</f>
        <v/>
      </c>
      <c r="J123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4" spans="1:10" x14ac:dyDescent="0.25">
      <c r="A1234" s="1" t="s">
        <v>130</v>
      </c>
      <c r="B1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1234" s="1" t="s">
        <v>1000</v>
      </c>
      <c r="D1234" s="1" t="str">
        <f>LEFT(Count_table[[#This Row],[Column1]],SEARCH("\",Count_table[[#This Row],[Column1]])-1)</f>
        <v>SOCATA</v>
      </c>
      <c r="E1234" s="1" t="str">
        <f>RIGHT(Count_table[[#This Row],[Column1]],LEN(Count_table[[#This Row],[Column1]])-SEARCH("\",Count_table[[#This Row],[Column1]]))</f>
        <v>Rallye 150 T</v>
      </c>
      <c r="F1234" s="1" t="str">
        <f>INDEX(Sheet1!A:D,MATCH(Count_table[[#This Row],[Make]],Sheet1!D:D,0),1)</f>
        <v>SOCATA</v>
      </c>
      <c r="G1234" s="1" t="str">
        <f ca="1">IF(OR(Count_table[[#This Row],[STC Number]]&lt;&gt;OFFSET(Count_table[[#This Row],[STC Number]],-1,0),Count_table[[#This Row],[Fixed Make]]&lt;&gt;OFFSET(Count_table[[#This Row],[Fixed Make]],-1,0)),Count_table[[#This Row],[Fixed Make]],"")</f>
        <v/>
      </c>
      <c r="H1234" s="1" t="str">
        <f ca="1">IF(LEN(Count_table[[#This Row],[First]])=0,OFFSET(Count_table[[#This Row],[Range]],-1,0),"E"&amp;ROW(Count_table[[#This Row],[First]])&amp;":E"&amp;COUNTIFS(Count_table[[#All],[STC Number]],Count_table[[#This Row],[STC Number]],Count_table[[#All],[Fixed Make]],Count_table[[#This Row],[First]])+ROW(Count_table[[#This Row],[First]])-1)</f>
        <v>E1223:E1241</v>
      </c>
      <c r="I1234" s="1" t="str">
        <f ca="1">IF(LEN(Count_table[[#This Row],[First]])&lt;&gt;0,Count_table[[#This Row],[First]]&amp;": "&amp;_xlfn.TEXTJOIN(", ",TRUE,INDIRECT(Count_table[[#This Row],[Range]])),"")</f>
        <v/>
      </c>
      <c r="J123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5" spans="1:10" x14ac:dyDescent="0.25">
      <c r="A1235" s="1" t="s">
        <v>130</v>
      </c>
      <c r="B1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1235" s="1" t="s">
        <v>1001</v>
      </c>
      <c r="D1235" s="1" t="str">
        <f>LEFT(Count_table[[#This Row],[Column1]],SEARCH("\",Count_table[[#This Row],[Column1]])-1)</f>
        <v>SOCATA</v>
      </c>
      <c r="E1235" s="1" t="str">
        <f>RIGHT(Count_table[[#This Row],[Column1]],LEN(Count_table[[#This Row],[Column1]])-SEARCH("\",Count_table[[#This Row],[Column1]]))</f>
        <v>Rallye 235 E</v>
      </c>
      <c r="F1235" s="1" t="str">
        <f>INDEX(Sheet1!A:D,MATCH(Count_table[[#This Row],[Make]],Sheet1!D:D,0),1)</f>
        <v>SOCATA</v>
      </c>
      <c r="G1235" s="1" t="str">
        <f ca="1">IF(OR(Count_table[[#This Row],[STC Number]]&lt;&gt;OFFSET(Count_table[[#This Row],[STC Number]],-1,0),Count_table[[#This Row],[Fixed Make]]&lt;&gt;OFFSET(Count_table[[#This Row],[Fixed Make]],-1,0)),Count_table[[#This Row],[Fixed Make]],"")</f>
        <v/>
      </c>
      <c r="H1235" s="1" t="str">
        <f ca="1">IF(LEN(Count_table[[#This Row],[First]])=0,OFFSET(Count_table[[#This Row],[Range]],-1,0),"E"&amp;ROW(Count_table[[#This Row],[First]])&amp;":E"&amp;COUNTIFS(Count_table[[#All],[STC Number]],Count_table[[#This Row],[STC Number]],Count_table[[#All],[Fixed Make]],Count_table[[#This Row],[First]])+ROW(Count_table[[#This Row],[First]])-1)</f>
        <v>E1223:E1241</v>
      </c>
      <c r="I1235" s="1" t="str">
        <f ca="1">IF(LEN(Count_table[[#This Row],[First]])&lt;&gt;0,Count_table[[#This Row],[First]]&amp;": "&amp;_xlfn.TEXTJOIN(", ",TRUE,INDIRECT(Count_table[[#This Row],[Range]])),"")</f>
        <v/>
      </c>
      <c r="J123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6" spans="1:10" x14ac:dyDescent="0.25">
      <c r="A1236" s="1" t="s">
        <v>130</v>
      </c>
      <c r="B1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1236" s="1" t="s">
        <v>1002</v>
      </c>
      <c r="D1236" s="1" t="str">
        <f>LEFT(Count_table[[#This Row],[Column1]],SEARCH("\",Count_table[[#This Row],[Column1]])-1)</f>
        <v>SOCATA</v>
      </c>
      <c r="E1236" s="1" t="str">
        <f>RIGHT(Count_table[[#This Row],[Column1]],LEN(Count_table[[#This Row],[Column1]])-SEARCH("\",Count_table[[#This Row],[Column1]]))</f>
        <v>Rallye 235C</v>
      </c>
      <c r="F1236" s="1" t="str">
        <f>INDEX(Sheet1!A:D,MATCH(Count_table[[#This Row],[Make]],Sheet1!D:D,0),1)</f>
        <v>SOCATA</v>
      </c>
      <c r="G1236" s="1" t="str">
        <f ca="1">IF(OR(Count_table[[#This Row],[STC Number]]&lt;&gt;OFFSET(Count_table[[#This Row],[STC Number]],-1,0),Count_table[[#This Row],[Fixed Make]]&lt;&gt;OFFSET(Count_table[[#This Row],[Fixed Make]],-1,0)),Count_table[[#This Row],[Fixed Make]],"")</f>
        <v/>
      </c>
      <c r="H1236" s="1" t="str">
        <f ca="1">IF(LEN(Count_table[[#This Row],[First]])=0,OFFSET(Count_table[[#This Row],[Range]],-1,0),"E"&amp;ROW(Count_table[[#This Row],[First]])&amp;":E"&amp;COUNTIFS(Count_table[[#All],[STC Number]],Count_table[[#This Row],[STC Number]],Count_table[[#All],[Fixed Make]],Count_table[[#This Row],[First]])+ROW(Count_table[[#This Row],[First]])-1)</f>
        <v>E1223:E1241</v>
      </c>
      <c r="I1236" s="1" t="str">
        <f ca="1">IF(LEN(Count_table[[#This Row],[First]])&lt;&gt;0,Count_table[[#This Row],[First]]&amp;": "&amp;_xlfn.TEXTJOIN(", ",TRUE,INDIRECT(Count_table[[#This Row],[Range]])),"")</f>
        <v/>
      </c>
      <c r="J123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7" spans="1:10" x14ac:dyDescent="0.25">
      <c r="A1237" s="1" t="s">
        <v>130</v>
      </c>
      <c r="B1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1237" s="1" t="s">
        <v>1003</v>
      </c>
      <c r="D1237" s="1" t="str">
        <f>LEFT(Count_table[[#This Row],[Column1]],SEARCH("\",Count_table[[#This Row],[Column1]])-1)</f>
        <v>SOCATA</v>
      </c>
      <c r="E1237" s="1" t="str">
        <f>RIGHT(Count_table[[#This Row],[Column1]],LEN(Count_table[[#This Row],[Column1]])-SEARCH("\",Count_table[[#This Row],[Column1]]))</f>
        <v>TB 10</v>
      </c>
      <c r="F1237" s="1" t="str">
        <f>INDEX(Sheet1!A:D,MATCH(Count_table[[#This Row],[Make]],Sheet1!D:D,0),1)</f>
        <v>SOCATA</v>
      </c>
      <c r="G1237" s="1" t="str">
        <f ca="1">IF(OR(Count_table[[#This Row],[STC Number]]&lt;&gt;OFFSET(Count_table[[#This Row],[STC Number]],-1,0),Count_table[[#This Row],[Fixed Make]]&lt;&gt;OFFSET(Count_table[[#This Row],[Fixed Make]],-1,0)),Count_table[[#This Row],[Fixed Make]],"")</f>
        <v/>
      </c>
      <c r="H1237" s="1" t="str">
        <f ca="1">IF(LEN(Count_table[[#This Row],[First]])=0,OFFSET(Count_table[[#This Row],[Range]],-1,0),"E"&amp;ROW(Count_table[[#This Row],[First]])&amp;":E"&amp;COUNTIFS(Count_table[[#All],[STC Number]],Count_table[[#This Row],[STC Number]],Count_table[[#All],[Fixed Make]],Count_table[[#This Row],[First]])+ROW(Count_table[[#This Row],[First]])-1)</f>
        <v>E1223:E1241</v>
      </c>
      <c r="I1237" s="1" t="str">
        <f ca="1">IF(LEN(Count_table[[#This Row],[First]])&lt;&gt;0,Count_table[[#This Row],[First]]&amp;": "&amp;_xlfn.TEXTJOIN(", ",TRUE,INDIRECT(Count_table[[#This Row],[Range]])),"")</f>
        <v/>
      </c>
      <c r="J123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8" spans="1:10" x14ac:dyDescent="0.25">
      <c r="A1238" s="1" t="s">
        <v>130</v>
      </c>
      <c r="B1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1238" s="1" t="s">
        <v>1004</v>
      </c>
      <c r="D1238" s="1" t="str">
        <f>LEFT(Count_table[[#This Row],[Column1]],SEARCH("\",Count_table[[#This Row],[Column1]])-1)</f>
        <v>SOCATA</v>
      </c>
      <c r="E1238" s="1" t="str">
        <f>RIGHT(Count_table[[#This Row],[Column1]],LEN(Count_table[[#This Row],[Column1]])-SEARCH("\",Count_table[[#This Row],[Column1]]))</f>
        <v>TB 20</v>
      </c>
      <c r="F1238" s="1" t="str">
        <f>INDEX(Sheet1!A:D,MATCH(Count_table[[#This Row],[Make]],Sheet1!D:D,0),1)</f>
        <v>SOCATA</v>
      </c>
      <c r="G1238" s="1" t="str">
        <f ca="1">IF(OR(Count_table[[#This Row],[STC Number]]&lt;&gt;OFFSET(Count_table[[#This Row],[STC Number]],-1,0),Count_table[[#This Row],[Fixed Make]]&lt;&gt;OFFSET(Count_table[[#This Row],[Fixed Make]],-1,0)),Count_table[[#This Row],[Fixed Make]],"")</f>
        <v/>
      </c>
      <c r="H1238" s="1" t="str">
        <f ca="1">IF(LEN(Count_table[[#This Row],[First]])=0,OFFSET(Count_table[[#This Row],[Range]],-1,0),"E"&amp;ROW(Count_table[[#This Row],[First]])&amp;":E"&amp;COUNTIFS(Count_table[[#All],[STC Number]],Count_table[[#This Row],[STC Number]],Count_table[[#All],[Fixed Make]],Count_table[[#This Row],[First]])+ROW(Count_table[[#This Row],[First]])-1)</f>
        <v>E1223:E1241</v>
      </c>
      <c r="I1238" s="1" t="str">
        <f ca="1">IF(LEN(Count_table[[#This Row],[First]])&lt;&gt;0,Count_table[[#This Row],[First]]&amp;": "&amp;_xlfn.TEXTJOIN(", ",TRUE,INDIRECT(Count_table[[#This Row],[Range]])),"")</f>
        <v/>
      </c>
      <c r="J123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39" spans="1:10" x14ac:dyDescent="0.25">
      <c r="A1239" s="1" t="s">
        <v>130</v>
      </c>
      <c r="B1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1239" s="1" t="s">
        <v>1005</v>
      </c>
      <c r="D1239" s="1" t="str">
        <f>LEFT(Count_table[[#This Row],[Column1]],SEARCH("\",Count_table[[#This Row],[Column1]])-1)</f>
        <v>SOCATA</v>
      </c>
      <c r="E1239" s="1" t="str">
        <f>RIGHT(Count_table[[#This Row],[Column1]],LEN(Count_table[[#This Row],[Column1]])-SEARCH("\",Count_table[[#This Row],[Column1]]))</f>
        <v>TB 200</v>
      </c>
      <c r="F1239" s="1" t="str">
        <f>INDEX(Sheet1!A:D,MATCH(Count_table[[#This Row],[Make]],Sheet1!D:D,0),1)</f>
        <v>SOCATA</v>
      </c>
      <c r="G1239" s="1" t="str">
        <f ca="1">IF(OR(Count_table[[#This Row],[STC Number]]&lt;&gt;OFFSET(Count_table[[#This Row],[STC Number]],-1,0),Count_table[[#This Row],[Fixed Make]]&lt;&gt;OFFSET(Count_table[[#This Row],[Fixed Make]],-1,0)),Count_table[[#This Row],[Fixed Make]],"")</f>
        <v/>
      </c>
      <c r="H1239" s="1" t="str">
        <f ca="1">IF(LEN(Count_table[[#This Row],[First]])=0,OFFSET(Count_table[[#This Row],[Range]],-1,0),"E"&amp;ROW(Count_table[[#This Row],[First]])&amp;":E"&amp;COUNTIFS(Count_table[[#All],[STC Number]],Count_table[[#This Row],[STC Number]],Count_table[[#All],[Fixed Make]],Count_table[[#This Row],[First]])+ROW(Count_table[[#This Row],[First]])-1)</f>
        <v>E1223:E1241</v>
      </c>
      <c r="I1239" s="1" t="str">
        <f ca="1">IF(LEN(Count_table[[#This Row],[First]])&lt;&gt;0,Count_table[[#This Row],[First]]&amp;": "&amp;_xlfn.TEXTJOIN(", ",TRUE,INDIRECT(Count_table[[#This Row],[Range]])),"")</f>
        <v/>
      </c>
      <c r="J123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0" spans="1:10" x14ac:dyDescent="0.25">
      <c r="A1240" s="1" t="s">
        <v>130</v>
      </c>
      <c r="B1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1240" s="1" t="s">
        <v>1006</v>
      </c>
      <c r="D1240" s="1" t="str">
        <f>LEFT(Count_table[[#This Row],[Column1]],SEARCH("\",Count_table[[#This Row],[Column1]])-1)</f>
        <v>SOCATA</v>
      </c>
      <c r="E1240" s="1" t="str">
        <f>RIGHT(Count_table[[#This Row],[Column1]],LEN(Count_table[[#This Row],[Column1]])-SEARCH("\",Count_table[[#This Row],[Column1]]))</f>
        <v>TB 21</v>
      </c>
      <c r="F1240" s="1" t="str">
        <f>INDEX(Sheet1!A:D,MATCH(Count_table[[#This Row],[Make]],Sheet1!D:D,0),1)</f>
        <v>SOCATA</v>
      </c>
      <c r="G1240" s="1" t="str">
        <f ca="1">IF(OR(Count_table[[#This Row],[STC Number]]&lt;&gt;OFFSET(Count_table[[#This Row],[STC Number]],-1,0),Count_table[[#This Row],[Fixed Make]]&lt;&gt;OFFSET(Count_table[[#This Row],[Fixed Make]],-1,0)),Count_table[[#This Row],[Fixed Make]],"")</f>
        <v/>
      </c>
      <c r="H1240" s="1" t="str">
        <f ca="1">IF(LEN(Count_table[[#This Row],[First]])=0,OFFSET(Count_table[[#This Row],[Range]],-1,0),"E"&amp;ROW(Count_table[[#This Row],[First]])&amp;":E"&amp;COUNTIFS(Count_table[[#All],[STC Number]],Count_table[[#This Row],[STC Number]],Count_table[[#All],[Fixed Make]],Count_table[[#This Row],[First]])+ROW(Count_table[[#This Row],[First]])-1)</f>
        <v>E1223:E1241</v>
      </c>
      <c r="I1240" s="1" t="str">
        <f ca="1">IF(LEN(Count_table[[#This Row],[First]])&lt;&gt;0,Count_table[[#This Row],[First]]&amp;": "&amp;_xlfn.TEXTJOIN(", ",TRUE,INDIRECT(Count_table[[#This Row],[Range]])),"")</f>
        <v/>
      </c>
      <c r="J124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1" spans="1:10" x14ac:dyDescent="0.25">
      <c r="A1241" s="1" t="s">
        <v>130</v>
      </c>
      <c r="B1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1241" s="1" t="s">
        <v>1007</v>
      </c>
      <c r="D1241" s="1" t="str">
        <f>LEFT(Count_table[[#This Row],[Column1]],SEARCH("\",Count_table[[#This Row],[Column1]])-1)</f>
        <v>SOCATA</v>
      </c>
      <c r="E1241" s="1" t="str">
        <f>RIGHT(Count_table[[#This Row],[Column1]],LEN(Count_table[[#This Row],[Column1]])-SEARCH("\",Count_table[[#This Row],[Column1]]))</f>
        <v>TB9</v>
      </c>
      <c r="F1241" s="1" t="str">
        <f>INDEX(Sheet1!A:D,MATCH(Count_table[[#This Row],[Make]],Sheet1!D:D,0),1)</f>
        <v>SOCATA</v>
      </c>
      <c r="G1241" s="1" t="str">
        <f ca="1">IF(OR(Count_table[[#This Row],[STC Number]]&lt;&gt;OFFSET(Count_table[[#This Row],[STC Number]],-1,0),Count_table[[#This Row],[Fixed Make]]&lt;&gt;OFFSET(Count_table[[#This Row],[Fixed Make]],-1,0)),Count_table[[#This Row],[Fixed Make]],"")</f>
        <v/>
      </c>
      <c r="H1241" s="1" t="str">
        <f ca="1">IF(LEN(Count_table[[#This Row],[First]])=0,OFFSET(Count_table[[#This Row],[Range]],-1,0),"E"&amp;ROW(Count_table[[#This Row],[First]])&amp;":E"&amp;COUNTIFS(Count_table[[#All],[STC Number]],Count_table[[#This Row],[STC Number]],Count_table[[#All],[Fixed Make]],Count_table[[#This Row],[First]])+ROW(Count_table[[#This Row],[First]])-1)</f>
        <v>E1223:E1241</v>
      </c>
      <c r="I1241" s="1" t="str">
        <f ca="1">IF(LEN(Count_table[[#This Row],[First]])&lt;&gt;0,Count_table[[#This Row],[First]]&amp;": "&amp;_xlfn.TEXTJOIN(", ",TRUE,INDIRECT(Count_table[[#This Row],[Range]])),"")</f>
        <v/>
      </c>
      <c r="J124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2" spans="1:10" x14ac:dyDescent="0.25">
      <c r="A1242" s="1" t="s">
        <v>130</v>
      </c>
      <c r="B1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1242" s="1" t="s">
        <v>1008</v>
      </c>
      <c r="D1242" s="1" t="str">
        <f>LEFT(Count_table[[#This Row],[Column1]],SEARCH("\",Count_table[[#This Row],[Column1]])-1)</f>
        <v>STOL Aircraft Corporation</v>
      </c>
      <c r="E1242" s="1" t="str">
        <f>RIGHT(Count_table[[#This Row],[Column1]],LEN(Count_table[[#This Row],[Column1]])-SEARCH("\",Count_table[[#This Row],[Column1]]))</f>
        <v>UC-1</v>
      </c>
      <c r="F1242" s="1" t="str">
        <f>INDEX(Sheet1!A:D,MATCH(Count_table[[#This Row],[Make]],Sheet1!D:D,0),1)</f>
        <v>STOL Aircraft</v>
      </c>
      <c r="G1242" s="1" t="str">
        <f ca="1">IF(OR(Count_table[[#This Row],[STC Number]]&lt;&gt;OFFSET(Count_table[[#This Row],[STC Number]],-1,0),Count_table[[#This Row],[Fixed Make]]&lt;&gt;OFFSET(Count_table[[#This Row],[Fixed Make]],-1,0)),Count_table[[#This Row],[Fixed Make]],"")</f>
        <v>STOL Aircraft</v>
      </c>
      <c r="H1242" s="1" t="str">
        <f ca="1">IF(LEN(Count_table[[#This Row],[First]])=0,OFFSET(Count_table[[#This Row],[Range]],-1,0),"E"&amp;ROW(Count_table[[#This Row],[First]])&amp;":E"&amp;COUNTIFS(Count_table[[#All],[STC Number]],Count_table[[#This Row],[STC Number]],Count_table[[#All],[Fixed Make]],Count_table[[#This Row],[First]])+ROW(Count_table[[#This Row],[First]])-1)</f>
        <v>E1242:E1242</v>
      </c>
      <c r="I1242" s="1" t="str">
        <f ca="1">IF(LEN(Count_table[[#This Row],[First]])&lt;&gt;0,Count_table[[#This Row],[First]]&amp;": "&amp;_xlfn.TEXTJOIN(", ",TRUE,INDIRECT(Count_table[[#This Row],[Range]])),"")</f>
        <v>STOL Aircraft: UC-1</v>
      </c>
      <c r="J124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3" spans="1:10" x14ac:dyDescent="0.25">
      <c r="A1243" s="1" t="s">
        <v>130</v>
      </c>
      <c r="B1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1243" s="1" t="s">
        <v>1009</v>
      </c>
      <c r="D1243" s="1" t="str">
        <f>LEFT(Count_table[[#This Row],[Column1]],SEARCH("\",Count_table[[#This Row],[Column1]])-1)</f>
        <v>Swift Museum Foundation, Inc.</v>
      </c>
      <c r="E1243" s="1" t="str">
        <f>RIGHT(Count_table[[#This Row],[Column1]],LEN(Count_table[[#This Row],[Column1]])-SEARCH("\",Count_table[[#This Row],[Column1]]))</f>
        <v>GC-1A</v>
      </c>
      <c r="F1243" s="1" t="str">
        <f>INDEX(Sheet1!A:D,MATCH(Count_table[[#This Row],[Make]],Sheet1!D:D,0),1)</f>
        <v>Swift</v>
      </c>
      <c r="G1243" s="1" t="str">
        <f ca="1">IF(OR(Count_table[[#This Row],[STC Number]]&lt;&gt;OFFSET(Count_table[[#This Row],[STC Number]],-1,0),Count_table[[#This Row],[Fixed Make]]&lt;&gt;OFFSET(Count_table[[#This Row],[Fixed Make]],-1,0)),Count_table[[#This Row],[Fixed Make]],"")</f>
        <v>Swift</v>
      </c>
      <c r="H1243" s="1" t="str">
        <f ca="1">IF(LEN(Count_table[[#This Row],[First]])=0,OFFSET(Count_table[[#This Row],[Range]],-1,0),"E"&amp;ROW(Count_table[[#This Row],[First]])&amp;":E"&amp;COUNTIFS(Count_table[[#All],[STC Number]],Count_table[[#This Row],[STC Number]],Count_table[[#All],[Fixed Make]],Count_table[[#This Row],[First]])+ROW(Count_table[[#This Row],[First]])-1)</f>
        <v>E1243:E1244</v>
      </c>
      <c r="I1243" s="1" t="str">
        <f ca="1">IF(LEN(Count_table[[#This Row],[First]])&lt;&gt;0,Count_table[[#This Row],[First]]&amp;": "&amp;_xlfn.TEXTJOIN(", ",TRUE,INDIRECT(Count_table[[#This Row],[Range]])),"")</f>
        <v>Swift: GC-1A, GC-1B</v>
      </c>
      <c r="J124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4" spans="1:10" x14ac:dyDescent="0.25">
      <c r="A1244" s="1" t="s">
        <v>130</v>
      </c>
      <c r="B1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1244" s="1" t="s">
        <v>1010</v>
      </c>
      <c r="D1244" s="1" t="str">
        <f>LEFT(Count_table[[#This Row],[Column1]],SEARCH("\",Count_table[[#This Row],[Column1]])-1)</f>
        <v>Swift Museum Foundation, Inc.</v>
      </c>
      <c r="E1244" s="1" t="str">
        <f>RIGHT(Count_table[[#This Row],[Column1]],LEN(Count_table[[#This Row],[Column1]])-SEARCH("\",Count_table[[#This Row],[Column1]]))</f>
        <v>GC-1B</v>
      </c>
      <c r="F1244" s="1" t="str">
        <f>INDEX(Sheet1!A:D,MATCH(Count_table[[#This Row],[Make]],Sheet1!D:D,0),1)</f>
        <v>Swift</v>
      </c>
      <c r="G1244" s="1" t="str">
        <f ca="1">IF(OR(Count_table[[#This Row],[STC Number]]&lt;&gt;OFFSET(Count_table[[#This Row],[STC Number]],-1,0),Count_table[[#This Row],[Fixed Make]]&lt;&gt;OFFSET(Count_table[[#This Row],[Fixed Make]],-1,0)),Count_table[[#This Row],[Fixed Make]],"")</f>
        <v/>
      </c>
      <c r="H1244" s="1" t="str">
        <f ca="1">IF(LEN(Count_table[[#This Row],[First]])=0,OFFSET(Count_table[[#This Row],[Range]],-1,0),"E"&amp;ROW(Count_table[[#This Row],[First]])&amp;":E"&amp;COUNTIFS(Count_table[[#All],[STC Number]],Count_table[[#This Row],[STC Number]],Count_table[[#All],[Fixed Make]],Count_table[[#This Row],[First]])+ROW(Count_table[[#This Row],[First]])-1)</f>
        <v>E1243:E1244</v>
      </c>
      <c r="I1244" s="1" t="str">
        <f ca="1">IF(LEN(Count_table[[#This Row],[First]])&lt;&gt;0,Count_table[[#This Row],[First]]&amp;": "&amp;_xlfn.TEXTJOIN(", ",TRUE,INDIRECT(Count_table[[#This Row],[Range]])),"")</f>
        <v/>
      </c>
      <c r="J124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5" spans="1:10" x14ac:dyDescent="0.25">
      <c r="A1245" s="1" t="s">
        <v>130</v>
      </c>
      <c r="B1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1245" s="1" t="s">
        <v>1120</v>
      </c>
      <c r="D1245" s="1" t="str">
        <f>LEFT(Count_table[[#This Row],[Column1]],SEARCH("\",Count_table[[#This Row],[Column1]])-1)</f>
        <v>Textron Aviation Inc.</v>
      </c>
      <c r="E1245" s="1" t="str">
        <f>RIGHT(Count_table[[#This Row],[Column1]],LEN(Count_table[[#This Row],[Column1]])-SEARCH("\",Count_table[[#This Row],[Column1]]))</f>
        <v>425</v>
      </c>
      <c r="F1245" s="1" t="str">
        <f>INDEX(Sheet1!A:D,MATCH(Count_table[[#This Row],[Make]],Sheet1!D:D,0),1)</f>
        <v>Textron</v>
      </c>
      <c r="G1245" s="1" t="str">
        <f ca="1">IF(OR(Count_table[[#This Row],[STC Number]]&lt;&gt;OFFSET(Count_table[[#This Row],[STC Number]],-1,0),Count_table[[#This Row],[Fixed Make]]&lt;&gt;OFFSET(Count_table[[#This Row],[Fixed Make]],-1,0)),Count_table[[#This Row],[Fixed Make]],"")</f>
        <v>Textron</v>
      </c>
      <c r="H1245" s="1" t="str">
        <f ca="1">IF(LEN(Count_table[[#This Row],[First]])=0,OFFSET(Count_table[[#This Row],[Range]],-1,0),"E"&amp;ROW(Count_table[[#This Row],[First]])&amp;":E"&amp;COUNTIFS(Count_table[[#All],[STC Number]],Count_table[[#This Row],[STC Number]],Count_table[[#All],[Fixed Make]],Count_table[[#This Row],[First]])+ROW(Count_table[[#This Row],[First]])-1)</f>
        <v>E1245:E1246</v>
      </c>
      <c r="I1245" s="1" t="str">
        <f ca="1">IF(LEN(Count_table[[#This Row],[First]])&lt;&gt;0,Count_table[[#This Row],[First]]&amp;": "&amp;_xlfn.TEXTJOIN(", ",TRUE,INDIRECT(Count_table[[#This Row],[Range]])),"")</f>
        <v>Textron: 425, 441</v>
      </c>
      <c r="J124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6" spans="1:10" x14ac:dyDescent="0.25">
      <c r="A1246" s="1" t="s">
        <v>130</v>
      </c>
      <c r="B1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Inc.\441</v>
      </c>
      <c r="C1246" s="1" t="s">
        <v>1121</v>
      </c>
      <c r="D1246" s="1" t="str">
        <f>LEFT(Count_table[[#This Row],[Column1]],SEARCH("\",Count_table[[#This Row],[Column1]])-1)</f>
        <v>Textron Aviation Inc.</v>
      </c>
      <c r="E1246" s="1" t="str">
        <f>RIGHT(Count_table[[#This Row],[Column1]],LEN(Count_table[[#This Row],[Column1]])-SEARCH("\",Count_table[[#This Row],[Column1]]))</f>
        <v>441</v>
      </c>
      <c r="F1246" s="1" t="str">
        <f>INDEX(Sheet1!A:D,MATCH(Count_table[[#This Row],[Make]],Sheet1!D:D,0),1)</f>
        <v>Textron</v>
      </c>
      <c r="G1246" s="1" t="str">
        <f ca="1">IF(OR(Count_table[[#This Row],[STC Number]]&lt;&gt;OFFSET(Count_table[[#This Row],[STC Number]],-1,0),Count_table[[#This Row],[Fixed Make]]&lt;&gt;OFFSET(Count_table[[#This Row],[Fixed Make]],-1,0)),Count_table[[#This Row],[Fixed Make]],"")</f>
        <v/>
      </c>
      <c r="H1246" s="1" t="str">
        <f ca="1">IF(LEN(Count_table[[#This Row],[First]])=0,OFFSET(Count_table[[#This Row],[Range]],-1,0),"E"&amp;ROW(Count_table[[#This Row],[First]])&amp;":E"&amp;COUNTIFS(Count_table[[#All],[STC Number]],Count_table[[#This Row],[STC Number]],Count_table[[#All],[Fixed Make]],Count_table[[#This Row],[First]])+ROW(Count_table[[#This Row],[First]])-1)</f>
        <v>E1245:E1246</v>
      </c>
      <c r="I1246" s="1" t="str">
        <f ca="1">IF(LEN(Count_table[[#This Row],[First]])&lt;&gt;0,Count_table[[#This Row],[First]]&amp;": "&amp;_xlfn.TEXTJOIN(", ",TRUE,INDIRECT(Count_table[[#This Row],[Range]])),"")</f>
        <v/>
      </c>
      <c r="J124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7" spans="1:10" x14ac:dyDescent="0.25">
      <c r="A1247" s="1" t="s">
        <v>130</v>
      </c>
      <c r="B1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1247" s="1" t="s">
        <v>1013</v>
      </c>
      <c r="D1247" s="1" t="str">
        <f>LEFT(Count_table[[#This Row],[Column1]],SEARCH("\",Count_table[[#This Row],[Column1]])-1)</f>
        <v>True Flight Holdings LLC</v>
      </c>
      <c r="E1247" s="1" t="str">
        <f>RIGHT(Count_table[[#This Row],[Column1]],LEN(Count_table[[#This Row],[Column1]])-SEARCH("\",Count_table[[#This Row],[Column1]]))</f>
        <v>AA-1</v>
      </c>
      <c r="F1247" s="1" t="str">
        <f>INDEX(Sheet1!A:D,MATCH(Count_table[[#This Row],[Make]],Sheet1!D:D,0),1)</f>
        <v>True Flight Holdings</v>
      </c>
      <c r="G1247" s="1" t="str">
        <f ca="1">IF(OR(Count_table[[#This Row],[STC Number]]&lt;&gt;OFFSET(Count_table[[#This Row],[STC Number]],-1,0),Count_table[[#This Row],[Fixed Make]]&lt;&gt;OFFSET(Count_table[[#This Row],[Fixed Make]],-1,0)),Count_table[[#This Row],[Fixed Make]],"")</f>
        <v>True Flight Holdings</v>
      </c>
      <c r="H1247" s="1" t="str">
        <f ca="1">IF(LEN(Count_table[[#This Row],[First]])=0,OFFSET(Count_table[[#This Row],[Range]],-1,0),"E"&amp;ROW(Count_table[[#This Row],[First]])&amp;":E"&amp;COUNTIFS(Count_table[[#All],[STC Number]],Count_table[[#This Row],[STC Number]],Count_table[[#All],[Fixed Make]],Count_table[[#This Row],[First]])+ROW(Count_table[[#This Row],[First]])-1)</f>
        <v>E1247:E1253</v>
      </c>
      <c r="I1247" s="1" t="str">
        <f ca="1">IF(LEN(Count_table[[#This Row],[First]])&lt;&gt;0,Count_table[[#This Row],[First]]&amp;": "&amp;_xlfn.TEXTJOIN(", ",TRUE,INDIRECT(Count_table[[#This Row],[Range]])),"")</f>
        <v>True Flight Holdings: AA-1, AA-1A, AA-1B, AA-1C, AA-5, AA-5A, AA-5B</v>
      </c>
      <c r="J124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8" spans="1:10" x14ac:dyDescent="0.25">
      <c r="A1248" s="1" t="s">
        <v>130</v>
      </c>
      <c r="B1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1248" s="1" t="s">
        <v>1014</v>
      </c>
      <c r="D1248" s="1" t="str">
        <f>LEFT(Count_table[[#This Row],[Column1]],SEARCH("\",Count_table[[#This Row],[Column1]])-1)</f>
        <v>True Flight Holdings LLC</v>
      </c>
      <c r="E1248" s="1" t="str">
        <f>RIGHT(Count_table[[#This Row],[Column1]],LEN(Count_table[[#This Row],[Column1]])-SEARCH("\",Count_table[[#This Row],[Column1]]))</f>
        <v>AA-1A</v>
      </c>
      <c r="F1248" s="1" t="str">
        <f>INDEX(Sheet1!A:D,MATCH(Count_table[[#This Row],[Make]],Sheet1!D:D,0),1)</f>
        <v>True Flight Holdings</v>
      </c>
      <c r="G1248" s="1" t="str">
        <f ca="1">IF(OR(Count_table[[#This Row],[STC Number]]&lt;&gt;OFFSET(Count_table[[#This Row],[STC Number]],-1,0),Count_table[[#This Row],[Fixed Make]]&lt;&gt;OFFSET(Count_table[[#This Row],[Fixed Make]],-1,0)),Count_table[[#This Row],[Fixed Make]],"")</f>
        <v/>
      </c>
      <c r="H1248" s="1" t="str">
        <f ca="1">IF(LEN(Count_table[[#This Row],[First]])=0,OFFSET(Count_table[[#This Row],[Range]],-1,0),"E"&amp;ROW(Count_table[[#This Row],[First]])&amp;":E"&amp;COUNTIFS(Count_table[[#All],[STC Number]],Count_table[[#This Row],[STC Number]],Count_table[[#All],[Fixed Make]],Count_table[[#This Row],[First]])+ROW(Count_table[[#This Row],[First]])-1)</f>
        <v>E1247:E1253</v>
      </c>
      <c r="I1248" s="1" t="str">
        <f ca="1">IF(LEN(Count_table[[#This Row],[First]])&lt;&gt;0,Count_table[[#This Row],[First]]&amp;": "&amp;_xlfn.TEXTJOIN(", ",TRUE,INDIRECT(Count_table[[#This Row],[Range]])),"")</f>
        <v/>
      </c>
      <c r="J124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49" spans="1:10" x14ac:dyDescent="0.25">
      <c r="A1249" s="1" t="s">
        <v>130</v>
      </c>
      <c r="B1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1249" s="1" t="s">
        <v>1015</v>
      </c>
      <c r="D1249" s="1" t="str">
        <f>LEFT(Count_table[[#This Row],[Column1]],SEARCH("\",Count_table[[#This Row],[Column1]])-1)</f>
        <v>True Flight Holdings LLC</v>
      </c>
      <c r="E1249" s="1" t="str">
        <f>RIGHT(Count_table[[#This Row],[Column1]],LEN(Count_table[[#This Row],[Column1]])-SEARCH("\",Count_table[[#This Row],[Column1]]))</f>
        <v>AA-1B</v>
      </c>
      <c r="F1249" s="1" t="str">
        <f>INDEX(Sheet1!A:D,MATCH(Count_table[[#This Row],[Make]],Sheet1!D:D,0),1)</f>
        <v>True Flight Holdings</v>
      </c>
      <c r="G1249" s="1" t="str">
        <f ca="1">IF(OR(Count_table[[#This Row],[STC Number]]&lt;&gt;OFFSET(Count_table[[#This Row],[STC Number]],-1,0),Count_table[[#This Row],[Fixed Make]]&lt;&gt;OFFSET(Count_table[[#This Row],[Fixed Make]],-1,0)),Count_table[[#This Row],[Fixed Make]],"")</f>
        <v/>
      </c>
      <c r="H1249" s="1" t="str">
        <f ca="1">IF(LEN(Count_table[[#This Row],[First]])=0,OFFSET(Count_table[[#This Row],[Range]],-1,0),"E"&amp;ROW(Count_table[[#This Row],[First]])&amp;":E"&amp;COUNTIFS(Count_table[[#All],[STC Number]],Count_table[[#This Row],[STC Number]],Count_table[[#All],[Fixed Make]],Count_table[[#This Row],[First]])+ROW(Count_table[[#This Row],[First]])-1)</f>
        <v>E1247:E1253</v>
      </c>
      <c r="I1249" s="1" t="str">
        <f ca="1">IF(LEN(Count_table[[#This Row],[First]])&lt;&gt;0,Count_table[[#This Row],[First]]&amp;": "&amp;_xlfn.TEXTJOIN(", ",TRUE,INDIRECT(Count_table[[#This Row],[Range]])),"")</f>
        <v/>
      </c>
      <c r="J124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0" spans="1:10" x14ac:dyDescent="0.25">
      <c r="A1250" s="1" t="s">
        <v>130</v>
      </c>
      <c r="B1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1250" s="1" t="s">
        <v>1016</v>
      </c>
      <c r="D1250" s="1" t="str">
        <f>LEFT(Count_table[[#This Row],[Column1]],SEARCH("\",Count_table[[#This Row],[Column1]])-1)</f>
        <v>True Flight Holdings LLC</v>
      </c>
      <c r="E1250" s="1" t="str">
        <f>RIGHT(Count_table[[#This Row],[Column1]],LEN(Count_table[[#This Row],[Column1]])-SEARCH("\",Count_table[[#This Row],[Column1]]))</f>
        <v>AA-1C</v>
      </c>
      <c r="F1250" s="1" t="str">
        <f>INDEX(Sheet1!A:D,MATCH(Count_table[[#This Row],[Make]],Sheet1!D:D,0),1)</f>
        <v>True Flight Holdings</v>
      </c>
      <c r="G1250" s="1" t="str">
        <f ca="1">IF(OR(Count_table[[#This Row],[STC Number]]&lt;&gt;OFFSET(Count_table[[#This Row],[STC Number]],-1,0),Count_table[[#This Row],[Fixed Make]]&lt;&gt;OFFSET(Count_table[[#This Row],[Fixed Make]],-1,0)),Count_table[[#This Row],[Fixed Make]],"")</f>
        <v/>
      </c>
      <c r="H1250" s="1" t="str">
        <f ca="1">IF(LEN(Count_table[[#This Row],[First]])=0,OFFSET(Count_table[[#This Row],[Range]],-1,0),"E"&amp;ROW(Count_table[[#This Row],[First]])&amp;":E"&amp;COUNTIFS(Count_table[[#All],[STC Number]],Count_table[[#This Row],[STC Number]],Count_table[[#All],[Fixed Make]],Count_table[[#This Row],[First]])+ROW(Count_table[[#This Row],[First]])-1)</f>
        <v>E1247:E1253</v>
      </c>
      <c r="I1250" s="1" t="str">
        <f ca="1">IF(LEN(Count_table[[#This Row],[First]])&lt;&gt;0,Count_table[[#This Row],[First]]&amp;": "&amp;_xlfn.TEXTJOIN(", ",TRUE,INDIRECT(Count_table[[#This Row],[Range]])),"")</f>
        <v/>
      </c>
      <c r="J125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1" spans="1:10" x14ac:dyDescent="0.25">
      <c r="A1251" s="1" t="s">
        <v>130</v>
      </c>
      <c r="B1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1251" s="1" t="s">
        <v>1017</v>
      </c>
      <c r="D1251" s="1" t="str">
        <f>LEFT(Count_table[[#This Row],[Column1]],SEARCH("\",Count_table[[#This Row],[Column1]])-1)</f>
        <v>True Flight Holdings LLC</v>
      </c>
      <c r="E1251" s="1" t="str">
        <f>RIGHT(Count_table[[#This Row],[Column1]],LEN(Count_table[[#This Row],[Column1]])-SEARCH("\",Count_table[[#This Row],[Column1]]))</f>
        <v>AA-5</v>
      </c>
      <c r="F1251" s="1" t="str">
        <f>INDEX(Sheet1!A:D,MATCH(Count_table[[#This Row],[Make]],Sheet1!D:D,0),1)</f>
        <v>True Flight Holdings</v>
      </c>
      <c r="G1251" s="1" t="str">
        <f ca="1">IF(OR(Count_table[[#This Row],[STC Number]]&lt;&gt;OFFSET(Count_table[[#This Row],[STC Number]],-1,0),Count_table[[#This Row],[Fixed Make]]&lt;&gt;OFFSET(Count_table[[#This Row],[Fixed Make]],-1,0)),Count_table[[#This Row],[Fixed Make]],"")</f>
        <v/>
      </c>
      <c r="H1251" s="1" t="str">
        <f ca="1">IF(LEN(Count_table[[#This Row],[First]])=0,OFFSET(Count_table[[#This Row],[Range]],-1,0),"E"&amp;ROW(Count_table[[#This Row],[First]])&amp;":E"&amp;COUNTIFS(Count_table[[#All],[STC Number]],Count_table[[#This Row],[STC Number]],Count_table[[#All],[Fixed Make]],Count_table[[#This Row],[First]])+ROW(Count_table[[#This Row],[First]])-1)</f>
        <v>E1247:E1253</v>
      </c>
      <c r="I1251" s="1" t="str">
        <f ca="1">IF(LEN(Count_table[[#This Row],[First]])&lt;&gt;0,Count_table[[#This Row],[First]]&amp;": "&amp;_xlfn.TEXTJOIN(", ",TRUE,INDIRECT(Count_table[[#This Row],[Range]])),"")</f>
        <v/>
      </c>
      <c r="J125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2" spans="1:10" x14ac:dyDescent="0.25">
      <c r="A1252" s="1" t="s">
        <v>130</v>
      </c>
      <c r="B1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1252" s="1" t="s">
        <v>1018</v>
      </c>
      <c r="D1252" s="1" t="str">
        <f>LEFT(Count_table[[#This Row],[Column1]],SEARCH("\",Count_table[[#This Row],[Column1]])-1)</f>
        <v>True Flight Holdings LLC</v>
      </c>
      <c r="E1252" s="1" t="str">
        <f>RIGHT(Count_table[[#This Row],[Column1]],LEN(Count_table[[#This Row],[Column1]])-SEARCH("\",Count_table[[#This Row],[Column1]]))</f>
        <v>AA-5A</v>
      </c>
      <c r="F1252" s="1" t="str">
        <f>INDEX(Sheet1!A:D,MATCH(Count_table[[#This Row],[Make]],Sheet1!D:D,0),1)</f>
        <v>True Flight Holdings</v>
      </c>
      <c r="G1252" s="1" t="str">
        <f ca="1">IF(OR(Count_table[[#This Row],[STC Number]]&lt;&gt;OFFSET(Count_table[[#This Row],[STC Number]],-1,0),Count_table[[#This Row],[Fixed Make]]&lt;&gt;OFFSET(Count_table[[#This Row],[Fixed Make]],-1,0)),Count_table[[#This Row],[Fixed Make]],"")</f>
        <v/>
      </c>
      <c r="H1252" s="1" t="str">
        <f ca="1">IF(LEN(Count_table[[#This Row],[First]])=0,OFFSET(Count_table[[#This Row],[Range]],-1,0),"E"&amp;ROW(Count_table[[#This Row],[First]])&amp;":E"&amp;COUNTIFS(Count_table[[#All],[STC Number]],Count_table[[#This Row],[STC Number]],Count_table[[#All],[Fixed Make]],Count_table[[#This Row],[First]])+ROW(Count_table[[#This Row],[First]])-1)</f>
        <v>E1247:E1253</v>
      </c>
      <c r="I1252" s="1" t="str">
        <f ca="1">IF(LEN(Count_table[[#This Row],[First]])&lt;&gt;0,Count_table[[#This Row],[First]]&amp;": "&amp;_xlfn.TEXTJOIN(", ",TRUE,INDIRECT(Count_table[[#This Row],[Range]])),"")</f>
        <v/>
      </c>
      <c r="J125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3" spans="1:10" x14ac:dyDescent="0.25">
      <c r="A1253" s="1" t="s">
        <v>130</v>
      </c>
      <c r="B1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1253" s="1" t="s">
        <v>1019</v>
      </c>
      <c r="D1253" s="1" t="str">
        <f>LEFT(Count_table[[#This Row],[Column1]],SEARCH("\",Count_table[[#This Row],[Column1]])-1)</f>
        <v>True Flight Holdings LLC</v>
      </c>
      <c r="E1253" s="1" t="str">
        <f>RIGHT(Count_table[[#This Row],[Column1]],LEN(Count_table[[#This Row],[Column1]])-SEARCH("\",Count_table[[#This Row],[Column1]]))</f>
        <v>AA-5B</v>
      </c>
      <c r="F1253" s="1" t="str">
        <f>INDEX(Sheet1!A:D,MATCH(Count_table[[#This Row],[Make]],Sheet1!D:D,0),1)</f>
        <v>True Flight Holdings</v>
      </c>
      <c r="G1253" s="1" t="str">
        <f ca="1">IF(OR(Count_table[[#This Row],[STC Number]]&lt;&gt;OFFSET(Count_table[[#This Row],[STC Number]],-1,0),Count_table[[#This Row],[Fixed Make]]&lt;&gt;OFFSET(Count_table[[#This Row],[Fixed Make]],-1,0)),Count_table[[#This Row],[Fixed Make]],"")</f>
        <v/>
      </c>
      <c r="H1253" s="1" t="str">
        <f ca="1">IF(LEN(Count_table[[#This Row],[First]])=0,OFFSET(Count_table[[#This Row],[Range]],-1,0),"E"&amp;ROW(Count_table[[#This Row],[First]])&amp;":E"&amp;COUNTIFS(Count_table[[#All],[STC Number]],Count_table[[#This Row],[STC Number]],Count_table[[#All],[Fixed Make]],Count_table[[#This Row],[First]])+ROW(Count_table[[#This Row],[First]])-1)</f>
        <v>E1247:E1253</v>
      </c>
      <c r="I1253" s="1" t="str">
        <f ca="1">IF(LEN(Count_table[[#This Row],[First]])&lt;&gt;0,Count_table[[#This Row],[First]]&amp;": "&amp;_xlfn.TEXTJOIN(", ",TRUE,INDIRECT(Count_table[[#This Row],[Range]])),"")</f>
        <v/>
      </c>
      <c r="J125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4" spans="1:10" x14ac:dyDescent="0.25">
      <c r="A1254" s="1" t="s">
        <v>130</v>
      </c>
      <c r="B1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1254" s="1" t="s">
        <v>1021</v>
      </c>
      <c r="D1254" s="1" t="str">
        <f>LEFT(Count_table[[#This Row],[Column1]],SEARCH("\",Count_table[[#This Row],[Column1]])-1)</f>
        <v>Twin Commander Aircraft LLC</v>
      </c>
      <c r="E1254" s="1" t="str">
        <f>RIGHT(Count_table[[#This Row],[Column1]],LEN(Count_table[[#This Row],[Column1]])-SEARCH("\",Count_table[[#This Row],[Column1]]))</f>
        <v>500-A</v>
      </c>
      <c r="F1254" s="1" t="str">
        <f>INDEX(Sheet1!A:D,MATCH(Count_table[[#This Row],[Make]],Sheet1!D:D,0),1)</f>
        <v>Twin Commander</v>
      </c>
      <c r="G1254" s="1" t="str">
        <f ca="1">IF(OR(Count_table[[#This Row],[STC Number]]&lt;&gt;OFFSET(Count_table[[#This Row],[STC Number]],-1,0),Count_table[[#This Row],[Fixed Make]]&lt;&gt;OFFSET(Count_table[[#This Row],[Fixed Make]],-1,0)),Count_table[[#This Row],[Fixed Make]],"")</f>
        <v>Twin Commander</v>
      </c>
      <c r="H1254" s="1" t="str">
        <f ca="1">IF(LEN(Count_table[[#This Row],[First]])=0,OFFSET(Count_table[[#This Row],[Range]],-1,0),"E"&amp;ROW(Count_table[[#This Row],[First]])&amp;":E"&amp;COUNTIFS(Count_table[[#All],[STC Number]],Count_table[[#This Row],[STC Number]],Count_table[[#All],[Fixed Make]],Count_table[[#This Row],[First]])+ROW(Count_table[[#This Row],[First]])-1)</f>
        <v>E1254:E1271</v>
      </c>
      <c r="I1254" s="1" t="str">
        <f ca="1">IF(LEN(Count_table[[#This Row],[First]])&lt;&gt;0,Count_table[[#This Row],[First]]&amp;": "&amp;_xlfn.TEXTJOIN(", ",TRUE,INDIRECT(Count_table[[#This Row],[Range]])),"")</f>
        <v>Twin Commander: 500-A, 500-B, 500-S, 500-U, 500, 520, 560-A, 560-E, 560-F, 560, 680-E, 680-F, 680-FL, 680-FL(P), 680, 685, 700, 720</v>
      </c>
      <c r="J125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5" spans="1:10" x14ac:dyDescent="0.25">
      <c r="A1255" s="1" t="s">
        <v>130</v>
      </c>
      <c r="B1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1255" s="1" t="s">
        <v>1022</v>
      </c>
      <c r="D1255" s="1" t="str">
        <f>LEFT(Count_table[[#This Row],[Column1]],SEARCH("\",Count_table[[#This Row],[Column1]])-1)</f>
        <v>Twin Commander Aircraft LLC</v>
      </c>
      <c r="E1255" s="1" t="str">
        <f>RIGHT(Count_table[[#This Row],[Column1]],LEN(Count_table[[#This Row],[Column1]])-SEARCH("\",Count_table[[#This Row],[Column1]]))</f>
        <v>500-B</v>
      </c>
      <c r="F1255" s="1" t="str">
        <f>INDEX(Sheet1!A:D,MATCH(Count_table[[#This Row],[Make]],Sheet1!D:D,0),1)</f>
        <v>Twin Commander</v>
      </c>
      <c r="G1255" s="1" t="str">
        <f ca="1">IF(OR(Count_table[[#This Row],[STC Number]]&lt;&gt;OFFSET(Count_table[[#This Row],[STC Number]],-1,0),Count_table[[#This Row],[Fixed Make]]&lt;&gt;OFFSET(Count_table[[#This Row],[Fixed Make]],-1,0)),Count_table[[#This Row],[Fixed Make]],"")</f>
        <v/>
      </c>
      <c r="H1255" s="1" t="str">
        <f ca="1">IF(LEN(Count_table[[#This Row],[First]])=0,OFFSET(Count_table[[#This Row],[Range]],-1,0),"E"&amp;ROW(Count_table[[#This Row],[First]])&amp;":E"&amp;COUNTIFS(Count_table[[#All],[STC Number]],Count_table[[#This Row],[STC Number]],Count_table[[#All],[Fixed Make]],Count_table[[#This Row],[First]])+ROW(Count_table[[#This Row],[First]])-1)</f>
        <v>E1254:E1271</v>
      </c>
      <c r="I1255" s="1" t="str">
        <f ca="1">IF(LEN(Count_table[[#This Row],[First]])&lt;&gt;0,Count_table[[#This Row],[First]]&amp;": "&amp;_xlfn.TEXTJOIN(", ",TRUE,INDIRECT(Count_table[[#This Row],[Range]])),"")</f>
        <v/>
      </c>
      <c r="J125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6" spans="1:10" x14ac:dyDescent="0.25">
      <c r="A1256" s="1" t="s">
        <v>130</v>
      </c>
      <c r="B1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1256" s="1" t="s">
        <v>1023</v>
      </c>
      <c r="D1256" s="1" t="str">
        <f>LEFT(Count_table[[#This Row],[Column1]],SEARCH("\",Count_table[[#This Row],[Column1]])-1)</f>
        <v>Twin Commander Aircraft LLC</v>
      </c>
      <c r="E1256" s="1" t="str">
        <f>RIGHT(Count_table[[#This Row],[Column1]],LEN(Count_table[[#This Row],[Column1]])-SEARCH("\",Count_table[[#This Row],[Column1]]))</f>
        <v>500-S</v>
      </c>
      <c r="F1256" s="1" t="str">
        <f>INDEX(Sheet1!A:D,MATCH(Count_table[[#This Row],[Make]],Sheet1!D:D,0),1)</f>
        <v>Twin Commander</v>
      </c>
      <c r="G1256" s="1" t="str">
        <f ca="1">IF(OR(Count_table[[#This Row],[STC Number]]&lt;&gt;OFFSET(Count_table[[#This Row],[STC Number]],-1,0),Count_table[[#This Row],[Fixed Make]]&lt;&gt;OFFSET(Count_table[[#This Row],[Fixed Make]],-1,0)),Count_table[[#This Row],[Fixed Make]],"")</f>
        <v/>
      </c>
      <c r="H1256" s="1" t="str">
        <f ca="1">IF(LEN(Count_table[[#This Row],[First]])=0,OFFSET(Count_table[[#This Row],[Range]],-1,0),"E"&amp;ROW(Count_table[[#This Row],[First]])&amp;":E"&amp;COUNTIFS(Count_table[[#All],[STC Number]],Count_table[[#This Row],[STC Number]],Count_table[[#All],[Fixed Make]],Count_table[[#This Row],[First]])+ROW(Count_table[[#This Row],[First]])-1)</f>
        <v>E1254:E1271</v>
      </c>
      <c r="I1256" s="1" t="str">
        <f ca="1">IF(LEN(Count_table[[#This Row],[First]])&lt;&gt;0,Count_table[[#This Row],[First]]&amp;": "&amp;_xlfn.TEXTJOIN(", ",TRUE,INDIRECT(Count_table[[#This Row],[Range]])),"")</f>
        <v/>
      </c>
      <c r="J125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7" spans="1:10" x14ac:dyDescent="0.25">
      <c r="A1257" s="1" t="s">
        <v>130</v>
      </c>
      <c r="B1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1257" s="1" t="s">
        <v>1024</v>
      </c>
      <c r="D1257" s="1" t="str">
        <f>LEFT(Count_table[[#This Row],[Column1]],SEARCH("\",Count_table[[#This Row],[Column1]])-1)</f>
        <v>Twin Commander Aircraft LLC</v>
      </c>
      <c r="E1257" s="1" t="str">
        <f>RIGHT(Count_table[[#This Row],[Column1]],LEN(Count_table[[#This Row],[Column1]])-SEARCH("\",Count_table[[#This Row],[Column1]]))</f>
        <v>500-U</v>
      </c>
      <c r="F1257" s="1" t="str">
        <f>INDEX(Sheet1!A:D,MATCH(Count_table[[#This Row],[Make]],Sheet1!D:D,0),1)</f>
        <v>Twin Commander</v>
      </c>
      <c r="G1257" s="1" t="str">
        <f ca="1">IF(OR(Count_table[[#This Row],[STC Number]]&lt;&gt;OFFSET(Count_table[[#This Row],[STC Number]],-1,0),Count_table[[#This Row],[Fixed Make]]&lt;&gt;OFFSET(Count_table[[#This Row],[Fixed Make]],-1,0)),Count_table[[#This Row],[Fixed Make]],"")</f>
        <v/>
      </c>
      <c r="H1257" s="1" t="str">
        <f ca="1">IF(LEN(Count_table[[#This Row],[First]])=0,OFFSET(Count_table[[#This Row],[Range]],-1,0),"E"&amp;ROW(Count_table[[#This Row],[First]])&amp;":E"&amp;COUNTIFS(Count_table[[#All],[STC Number]],Count_table[[#This Row],[STC Number]],Count_table[[#All],[Fixed Make]],Count_table[[#This Row],[First]])+ROW(Count_table[[#This Row],[First]])-1)</f>
        <v>E1254:E1271</v>
      </c>
      <c r="I1257" s="1" t="str">
        <f ca="1">IF(LEN(Count_table[[#This Row],[First]])&lt;&gt;0,Count_table[[#This Row],[First]]&amp;": "&amp;_xlfn.TEXTJOIN(", ",TRUE,INDIRECT(Count_table[[#This Row],[Range]])),"")</f>
        <v/>
      </c>
      <c r="J125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8" spans="1:10" x14ac:dyDescent="0.25">
      <c r="A1258" s="1" t="s">
        <v>130</v>
      </c>
      <c r="B1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1258" s="1" t="s">
        <v>1025</v>
      </c>
      <c r="D1258" s="1" t="str">
        <f>LEFT(Count_table[[#This Row],[Column1]],SEARCH("\",Count_table[[#This Row],[Column1]])-1)</f>
        <v>Twin Commander Aircraft LLC</v>
      </c>
      <c r="E1258" s="1" t="str">
        <f>RIGHT(Count_table[[#This Row],[Column1]],LEN(Count_table[[#This Row],[Column1]])-SEARCH("\",Count_table[[#This Row],[Column1]]))</f>
        <v>500</v>
      </c>
      <c r="F1258" s="1" t="str">
        <f>INDEX(Sheet1!A:D,MATCH(Count_table[[#This Row],[Make]],Sheet1!D:D,0),1)</f>
        <v>Twin Commander</v>
      </c>
      <c r="G1258" s="1" t="str">
        <f ca="1">IF(OR(Count_table[[#This Row],[STC Number]]&lt;&gt;OFFSET(Count_table[[#This Row],[STC Number]],-1,0),Count_table[[#This Row],[Fixed Make]]&lt;&gt;OFFSET(Count_table[[#This Row],[Fixed Make]],-1,0)),Count_table[[#This Row],[Fixed Make]],"")</f>
        <v/>
      </c>
      <c r="H1258" s="1" t="str">
        <f ca="1">IF(LEN(Count_table[[#This Row],[First]])=0,OFFSET(Count_table[[#This Row],[Range]],-1,0),"E"&amp;ROW(Count_table[[#This Row],[First]])&amp;":E"&amp;COUNTIFS(Count_table[[#All],[STC Number]],Count_table[[#This Row],[STC Number]],Count_table[[#All],[Fixed Make]],Count_table[[#This Row],[First]])+ROW(Count_table[[#This Row],[First]])-1)</f>
        <v>E1254:E1271</v>
      </c>
      <c r="I1258" s="1" t="str">
        <f ca="1">IF(LEN(Count_table[[#This Row],[First]])&lt;&gt;0,Count_table[[#This Row],[First]]&amp;": "&amp;_xlfn.TEXTJOIN(", ",TRUE,INDIRECT(Count_table[[#This Row],[Range]])),"")</f>
        <v/>
      </c>
      <c r="J125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59" spans="1:10" x14ac:dyDescent="0.25">
      <c r="A1259" s="1" t="s">
        <v>130</v>
      </c>
      <c r="B1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1259" s="1" t="s">
        <v>1026</v>
      </c>
      <c r="D1259" s="1" t="str">
        <f>LEFT(Count_table[[#This Row],[Column1]],SEARCH("\",Count_table[[#This Row],[Column1]])-1)</f>
        <v>Twin Commander Aircraft LLC</v>
      </c>
      <c r="E1259" s="1" t="str">
        <f>RIGHT(Count_table[[#This Row],[Column1]],LEN(Count_table[[#This Row],[Column1]])-SEARCH("\",Count_table[[#This Row],[Column1]]))</f>
        <v>520</v>
      </c>
      <c r="F1259" s="1" t="str">
        <f>INDEX(Sheet1!A:D,MATCH(Count_table[[#This Row],[Make]],Sheet1!D:D,0),1)</f>
        <v>Twin Commander</v>
      </c>
      <c r="G1259" s="1" t="str">
        <f ca="1">IF(OR(Count_table[[#This Row],[STC Number]]&lt;&gt;OFFSET(Count_table[[#This Row],[STC Number]],-1,0),Count_table[[#This Row],[Fixed Make]]&lt;&gt;OFFSET(Count_table[[#This Row],[Fixed Make]],-1,0)),Count_table[[#This Row],[Fixed Make]],"")</f>
        <v/>
      </c>
      <c r="H1259" s="1" t="str">
        <f ca="1">IF(LEN(Count_table[[#This Row],[First]])=0,OFFSET(Count_table[[#This Row],[Range]],-1,0),"E"&amp;ROW(Count_table[[#This Row],[First]])&amp;":E"&amp;COUNTIFS(Count_table[[#All],[STC Number]],Count_table[[#This Row],[STC Number]],Count_table[[#All],[Fixed Make]],Count_table[[#This Row],[First]])+ROW(Count_table[[#This Row],[First]])-1)</f>
        <v>E1254:E1271</v>
      </c>
      <c r="I1259" s="1" t="str">
        <f ca="1">IF(LEN(Count_table[[#This Row],[First]])&lt;&gt;0,Count_table[[#This Row],[First]]&amp;": "&amp;_xlfn.TEXTJOIN(", ",TRUE,INDIRECT(Count_table[[#This Row],[Range]])),"")</f>
        <v/>
      </c>
      <c r="J125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0" spans="1:10" x14ac:dyDescent="0.25">
      <c r="A1260" s="1" t="s">
        <v>130</v>
      </c>
      <c r="B1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1260" s="1" t="s">
        <v>1027</v>
      </c>
      <c r="D1260" s="1" t="str">
        <f>LEFT(Count_table[[#This Row],[Column1]],SEARCH("\",Count_table[[#This Row],[Column1]])-1)</f>
        <v>Twin Commander Aircraft LLC</v>
      </c>
      <c r="E1260" s="1" t="str">
        <f>RIGHT(Count_table[[#This Row],[Column1]],LEN(Count_table[[#This Row],[Column1]])-SEARCH("\",Count_table[[#This Row],[Column1]]))</f>
        <v>560-A</v>
      </c>
      <c r="F1260" s="1" t="str">
        <f>INDEX(Sheet1!A:D,MATCH(Count_table[[#This Row],[Make]],Sheet1!D:D,0),1)</f>
        <v>Twin Commander</v>
      </c>
      <c r="G1260" s="1" t="str">
        <f ca="1">IF(OR(Count_table[[#This Row],[STC Number]]&lt;&gt;OFFSET(Count_table[[#This Row],[STC Number]],-1,0),Count_table[[#This Row],[Fixed Make]]&lt;&gt;OFFSET(Count_table[[#This Row],[Fixed Make]],-1,0)),Count_table[[#This Row],[Fixed Make]],"")</f>
        <v/>
      </c>
      <c r="H1260" s="1" t="str">
        <f ca="1">IF(LEN(Count_table[[#This Row],[First]])=0,OFFSET(Count_table[[#This Row],[Range]],-1,0),"E"&amp;ROW(Count_table[[#This Row],[First]])&amp;":E"&amp;COUNTIFS(Count_table[[#All],[STC Number]],Count_table[[#This Row],[STC Number]],Count_table[[#All],[Fixed Make]],Count_table[[#This Row],[First]])+ROW(Count_table[[#This Row],[First]])-1)</f>
        <v>E1254:E1271</v>
      </c>
      <c r="I1260" s="1" t="str">
        <f ca="1">IF(LEN(Count_table[[#This Row],[First]])&lt;&gt;0,Count_table[[#This Row],[First]]&amp;": "&amp;_xlfn.TEXTJOIN(", ",TRUE,INDIRECT(Count_table[[#This Row],[Range]])),"")</f>
        <v/>
      </c>
      <c r="J126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1" spans="1:10" x14ac:dyDescent="0.25">
      <c r="A1261" s="1" t="s">
        <v>130</v>
      </c>
      <c r="B1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1261" s="1" t="s">
        <v>1028</v>
      </c>
      <c r="D1261" s="1" t="str">
        <f>LEFT(Count_table[[#This Row],[Column1]],SEARCH("\",Count_table[[#This Row],[Column1]])-1)</f>
        <v>Twin Commander Aircraft LLC</v>
      </c>
      <c r="E1261" s="1" t="str">
        <f>RIGHT(Count_table[[#This Row],[Column1]],LEN(Count_table[[#This Row],[Column1]])-SEARCH("\",Count_table[[#This Row],[Column1]]))</f>
        <v>560-E</v>
      </c>
      <c r="F1261" s="1" t="str">
        <f>INDEX(Sheet1!A:D,MATCH(Count_table[[#This Row],[Make]],Sheet1!D:D,0),1)</f>
        <v>Twin Commander</v>
      </c>
      <c r="G1261" s="1" t="str">
        <f ca="1">IF(OR(Count_table[[#This Row],[STC Number]]&lt;&gt;OFFSET(Count_table[[#This Row],[STC Number]],-1,0),Count_table[[#This Row],[Fixed Make]]&lt;&gt;OFFSET(Count_table[[#This Row],[Fixed Make]],-1,0)),Count_table[[#This Row],[Fixed Make]],"")</f>
        <v/>
      </c>
      <c r="H1261" s="1" t="str">
        <f ca="1">IF(LEN(Count_table[[#This Row],[First]])=0,OFFSET(Count_table[[#This Row],[Range]],-1,0),"E"&amp;ROW(Count_table[[#This Row],[First]])&amp;":E"&amp;COUNTIFS(Count_table[[#All],[STC Number]],Count_table[[#This Row],[STC Number]],Count_table[[#All],[Fixed Make]],Count_table[[#This Row],[First]])+ROW(Count_table[[#This Row],[First]])-1)</f>
        <v>E1254:E1271</v>
      </c>
      <c r="I1261" s="1" t="str">
        <f ca="1">IF(LEN(Count_table[[#This Row],[First]])&lt;&gt;0,Count_table[[#This Row],[First]]&amp;": "&amp;_xlfn.TEXTJOIN(", ",TRUE,INDIRECT(Count_table[[#This Row],[Range]])),"")</f>
        <v/>
      </c>
      <c r="J126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2" spans="1:10" x14ac:dyDescent="0.25">
      <c r="A1262" s="1" t="s">
        <v>130</v>
      </c>
      <c r="B1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1262" s="1" t="s">
        <v>1029</v>
      </c>
      <c r="D1262" s="1" t="str">
        <f>LEFT(Count_table[[#This Row],[Column1]],SEARCH("\",Count_table[[#This Row],[Column1]])-1)</f>
        <v>Twin Commander Aircraft LLC</v>
      </c>
      <c r="E1262" s="1" t="str">
        <f>RIGHT(Count_table[[#This Row],[Column1]],LEN(Count_table[[#This Row],[Column1]])-SEARCH("\",Count_table[[#This Row],[Column1]]))</f>
        <v>560-F</v>
      </c>
      <c r="F1262" s="1" t="str">
        <f>INDEX(Sheet1!A:D,MATCH(Count_table[[#This Row],[Make]],Sheet1!D:D,0),1)</f>
        <v>Twin Commander</v>
      </c>
      <c r="G1262" s="1" t="str">
        <f ca="1">IF(OR(Count_table[[#This Row],[STC Number]]&lt;&gt;OFFSET(Count_table[[#This Row],[STC Number]],-1,0),Count_table[[#This Row],[Fixed Make]]&lt;&gt;OFFSET(Count_table[[#This Row],[Fixed Make]],-1,0)),Count_table[[#This Row],[Fixed Make]],"")</f>
        <v/>
      </c>
      <c r="H1262" s="1" t="str">
        <f ca="1">IF(LEN(Count_table[[#This Row],[First]])=0,OFFSET(Count_table[[#This Row],[Range]],-1,0),"E"&amp;ROW(Count_table[[#This Row],[First]])&amp;":E"&amp;COUNTIFS(Count_table[[#All],[STC Number]],Count_table[[#This Row],[STC Number]],Count_table[[#All],[Fixed Make]],Count_table[[#This Row],[First]])+ROW(Count_table[[#This Row],[First]])-1)</f>
        <v>E1254:E1271</v>
      </c>
      <c r="I1262" s="1" t="str">
        <f ca="1">IF(LEN(Count_table[[#This Row],[First]])&lt;&gt;0,Count_table[[#This Row],[First]]&amp;": "&amp;_xlfn.TEXTJOIN(", ",TRUE,INDIRECT(Count_table[[#This Row],[Range]])),"")</f>
        <v/>
      </c>
      <c r="J126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3" spans="1:10" x14ac:dyDescent="0.25">
      <c r="A1263" s="1" t="s">
        <v>130</v>
      </c>
      <c r="B1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1263" s="1" t="s">
        <v>1030</v>
      </c>
      <c r="D1263" s="1" t="str">
        <f>LEFT(Count_table[[#This Row],[Column1]],SEARCH("\",Count_table[[#This Row],[Column1]])-1)</f>
        <v>Twin Commander Aircraft LLC</v>
      </c>
      <c r="E1263" s="1" t="str">
        <f>RIGHT(Count_table[[#This Row],[Column1]],LEN(Count_table[[#This Row],[Column1]])-SEARCH("\",Count_table[[#This Row],[Column1]]))</f>
        <v>560</v>
      </c>
      <c r="F1263" s="1" t="str">
        <f>INDEX(Sheet1!A:D,MATCH(Count_table[[#This Row],[Make]],Sheet1!D:D,0),1)</f>
        <v>Twin Commander</v>
      </c>
      <c r="G1263" s="1" t="str">
        <f ca="1">IF(OR(Count_table[[#This Row],[STC Number]]&lt;&gt;OFFSET(Count_table[[#This Row],[STC Number]],-1,0),Count_table[[#This Row],[Fixed Make]]&lt;&gt;OFFSET(Count_table[[#This Row],[Fixed Make]],-1,0)),Count_table[[#This Row],[Fixed Make]],"")</f>
        <v/>
      </c>
      <c r="H1263" s="1" t="str">
        <f ca="1">IF(LEN(Count_table[[#This Row],[First]])=0,OFFSET(Count_table[[#This Row],[Range]],-1,0),"E"&amp;ROW(Count_table[[#This Row],[First]])&amp;":E"&amp;COUNTIFS(Count_table[[#All],[STC Number]],Count_table[[#This Row],[STC Number]],Count_table[[#All],[Fixed Make]],Count_table[[#This Row],[First]])+ROW(Count_table[[#This Row],[First]])-1)</f>
        <v>E1254:E1271</v>
      </c>
      <c r="I1263" s="1" t="str">
        <f ca="1">IF(LEN(Count_table[[#This Row],[First]])&lt;&gt;0,Count_table[[#This Row],[First]]&amp;": "&amp;_xlfn.TEXTJOIN(", ",TRUE,INDIRECT(Count_table[[#This Row],[Range]])),"")</f>
        <v/>
      </c>
      <c r="J126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4" spans="1:10" x14ac:dyDescent="0.25">
      <c r="A1264" s="1" t="s">
        <v>130</v>
      </c>
      <c r="B1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1264" s="1" t="s">
        <v>1031</v>
      </c>
      <c r="D1264" s="1" t="str">
        <f>LEFT(Count_table[[#This Row],[Column1]],SEARCH("\",Count_table[[#This Row],[Column1]])-1)</f>
        <v>Twin Commander Aircraft LLC</v>
      </c>
      <c r="E1264" s="1" t="str">
        <f>RIGHT(Count_table[[#This Row],[Column1]],LEN(Count_table[[#This Row],[Column1]])-SEARCH("\",Count_table[[#This Row],[Column1]]))</f>
        <v>680-E</v>
      </c>
      <c r="F1264" s="1" t="str">
        <f>INDEX(Sheet1!A:D,MATCH(Count_table[[#This Row],[Make]],Sheet1!D:D,0),1)</f>
        <v>Twin Commander</v>
      </c>
      <c r="G1264" s="1" t="str">
        <f ca="1">IF(OR(Count_table[[#This Row],[STC Number]]&lt;&gt;OFFSET(Count_table[[#This Row],[STC Number]],-1,0),Count_table[[#This Row],[Fixed Make]]&lt;&gt;OFFSET(Count_table[[#This Row],[Fixed Make]],-1,0)),Count_table[[#This Row],[Fixed Make]],"")</f>
        <v/>
      </c>
      <c r="H1264" s="1" t="str">
        <f ca="1">IF(LEN(Count_table[[#This Row],[First]])=0,OFFSET(Count_table[[#This Row],[Range]],-1,0),"E"&amp;ROW(Count_table[[#This Row],[First]])&amp;":E"&amp;COUNTIFS(Count_table[[#All],[STC Number]],Count_table[[#This Row],[STC Number]],Count_table[[#All],[Fixed Make]],Count_table[[#This Row],[First]])+ROW(Count_table[[#This Row],[First]])-1)</f>
        <v>E1254:E1271</v>
      </c>
      <c r="I1264" s="1" t="str">
        <f ca="1">IF(LEN(Count_table[[#This Row],[First]])&lt;&gt;0,Count_table[[#This Row],[First]]&amp;": "&amp;_xlfn.TEXTJOIN(", ",TRUE,INDIRECT(Count_table[[#This Row],[Range]])),"")</f>
        <v/>
      </c>
      <c r="J126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5" spans="1:10" x14ac:dyDescent="0.25">
      <c r="A1265" s="1" t="s">
        <v>130</v>
      </c>
      <c r="B1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1265" s="1" t="s">
        <v>1032</v>
      </c>
      <c r="D1265" s="1" t="str">
        <f>LEFT(Count_table[[#This Row],[Column1]],SEARCH("\",Count_table[[#This Row],[Column1]])-1)</f>
        <v>Twin Commander Aircraft LLC</v>
      </c>
      <c r="E1265" s="1" t="str">
        <f>RIGHT(Count_table[[#This Row],[Column1]],LEN(Count_table[[#This Row],[Column1]])-SEARCH("\",Count_table[[#This Row],[Column1]]))</f>
        <v>680-F</v>
      </c>
      <c r="F1265" s="1" t="str">
        <f>INDEX(Sheet1!A:D,MATCH(Count_table[[#This Row],[Make]],Sheet1!D:D,0),1)</f>
        <v>Twin Commander</v>
      </c>
      <c r="G1265" s="1" t="str">
        <f ca="1">IF(OR(Count_table[[#This Row],[STC Number]]&lt;&gt;OFFSET(Count_table[[#This Row],[STC Number]],-1,0),Count_table[[#This Row],[Fixed Make]]&lt;&gt;OFFSET(Count_table[[#This Row],[Fixed Make]],-1,0)),Count_table[[#This Row],[Fixed Make]],"")</f>
        <v/>
      </c>
      <c r="H1265" s="1" t="str">
        <f ca="1">IF(LEN(Count_table[[#This Row],[First]])=0,OFFSET(Count_table[[#This Row],[Range]],-1,0),"E"&amp;ROW(Count_table[[#This Row],[First]])&amp;":E"&amp;COUNTIFS(Count_table[[#All],[STC Number]],Count_table[[#This Row],[STC Number]],Count_table[[#All],[Fixed Make]],Count_table[[#This Row],[First]])+ROW(Count_table[[#This Row],[First]])-1)</f>
        <v>E1254:E1271</v>
      </c>
      <c r="I1265" s="1" t="str">
        <f ca="1">IF(LEN(Count_table[[#This Row],[First]])&lt;&gt;0,Count_table[[#This Row],[First]]&amp;": "&amp;_xlfn.TEXTJOIN(", ",TRUE,INDIRECT(Count_table[[#This Row],[Range]])),"")</f>
        <v/>
      </c>
      <c r="J126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6" spans="1:10" x14ac:dyDescent="0.25">
      <c r="A1266" s="1" t="s">
        <v>130</v>
      </c>
      <c r="B1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1266" s="1" t="s">
        <v>1033</v>
      </c>
      <c r="D1266" s="1" t="str">
        <f>LEFT(Count_table[[#This Row],[Column1]],SEARCH("\",Count_table[[#This Row],[Column1]])-1)</f>
        <v>Twin Commander Aircraft LLC</v>
      </c>
      <c r="E1266" s="1" t="str">
        <f>RIGHT(Count_table[[#This Row],[Column1]],LEN(Count_table[[#This Row],[Column1]])-SEARCH("\",Count_table[[#This Row],[Column1]]))</f>
        <v>680-FL</v>
      </c>
      <c r="F1266" s="1" t="str">
        <f>INDEX(Sheet1!A:D,MATCH(Count_table[[#This Row],[Make]],Sheet1!D:D,0),1)</f>
        <v>Twin Commander</v>
      </c>
      <c r="G1266" s="1" t="str">
        <f ca="1">IF(OR(Count_table[[#This Row],[STC Number]]&lt;&gt;OFFSET(Count_table[[#This Row],[STC Number]],-1,0),Count_table[[#This Row],[Fixed Make]]&lt;&gt;OFFSET(Count_table[[#This Row],[Fixed Make]],-1,0)),Count_table[[#This Row],[Fixed Make]],"")</f>
        <v/>
      </c>
      <c r="H1266" s="1" t="str">
        <f ca="1">IF(LEN(Count_table[[#This Row],[First]])=0,OFFSET(Count_table[[#This Row],[Range]],-1,0),"E"&amp;ROW(Count_table[[#This Row],[First]])&amp;":E"&amp;COUNTIFS(Count_table[[#All],[STC Number]],Count_table[[#This Row],[STC Number]],Count_table[[#All],[Fixed Make]],Count_table[[#This Row],[First]])+ROW(Count_table[[#This Row],[First]])-1)</f>
        <v>E1254:E1271</v>
      </c>
      <c r="I1266" s="1" t="str">
        <f ca="1">IF(LEN(Count_table[[#This Row],[First]])&lt;&gt;0,Count_table[[#This Row],[First]]&amp;": "&amp;_xlfn.TEXTJOIN(", ",TRUE,INDIRECT(Count_table[[#This Row],[Range]])),"")</f>
        <v/>
      </c>
      <c r="J126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7" spans="1:10" x14ac:dyDescent="0.25">
      <c r="A1267" s="1" t="s">
        <v>130</v>
      </c>
      <c r="B1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1267" s="1" t="s">
        <v>1034</v>
      </c>
      <c r="D1267" s="1" t="str">
        <f>LEFT(Count_table[[#This Row],[Column1]],SEARCH("\",Count_table[[#This Row],[Column1]])-1)</f>
        <v>Twin Commander Aircraft LLC</v>
      </c>
      <c r="E1267" s="1" t="str">
        <f>RIGHT(Count_table[[#This Row],[Column1]],LEN(Count_table[[#This Row],[Column1]])-SEARCH("\",Count_table[[#This Row],[Column1]]))</f>
        <v>680-FL(P)</v>
      </c>
      <c r="F1267" s="1" t="str">
        <f>INDEX(Sheet1!A:D,MATCH(Count_table[[#This Row],[Make]],Sheet1!D:D,0),1)</f>
        <v>Twin Commander</v>
      </c>
      <c r="G1267" s="1" t="str">
        <f ca="1">IF(OR(Count_table[[#This Row],[STC Number]]&lt;&gt;OFFSET(Count_table[[#This Row],[STC Number]],-1,0),Count_table[[#This Row],[Fixed Make]]&lt;&gt;OFFSET(Count_table[[#This Row],[Fixed Make]],-1,0)),Count_table[[#This Row],[Fixed Make]],"")</f>
        <v/>
      </c>
      <c r="H1267" s="1" t="str">
        <f ca="1">IF(LEN(Count_table[[#This Row],[First]])=0,OFFSET(Count_table[[#This Row],[Range]],-1,0),"E"&amp;ROW(Count_table[[#This Row],[First]])&amp;":E"&amp;COUNTIFS(Count_table[[#All],[STC Number]],Count_table[[#This Row],[STC Number]],Count_table[[#All],[Fixed Make]],Count_table[[#This Row],[First]])+ROW(Count_table[[#This Row],[First]])-1)</f>
        <v>E1254:E1271</v>
      </c>
      <c r="I1267" s="1" t="str">
        <f ca="1">IF(LEN(Count_table[[#This Row],[First]])&lt;&gt;0,Count_table[[#This Row],[First]]&amp;": "&amp;_xlfn.TEXTJOIN(", ",TRUE,INDIRECT(Count_table[[#This Row],[Range]])),"")</f>
        <v/>
      </c>
      <c r="J126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8" spans="1:10" x14ac:dyDescent="0.25">
      <c r="A1268" s="1" t="s">
        <v>130</v>
      </c>
      <c r="B1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1268" s="1" t="s">
        <v>1035</v>
      </c>
      <c r="D1268" s="1" t="str">
        <f>LEFT(Count_table[[#This Row],[Column1]],SEARCH("\",Count_table[[#This Row],[Column1]])-1)</f>
        <v>Twin Commander Aircraft LLC</v>
      </c>
      <c r="E1268" s="1" t="str">
        <f>RIGHT(Count_table[[#This Row],[Column1]],LEN(Count_table[[#This Row],[Column1]])-SEARCH("\",Count_table[[#This Row],[Column1]]))</f>
        <v>680</v>
      </c>
      <c r="F1268" s="1" t="str">
        <f>INDEX(Sheet1!A:D,MATCH(Count_table[[#This Row],[Make]],Sheet1!D:D,0),1)</f>
        <v>Twin Commander</v>
      </c>
      <c r="G1268" s="1" t="str">
        <f ca="1">IF(OR(Count_table[[#This Row],[STC Number]]&lt;&gt;OFFSET(Count_table[[#This Row],[STC Number]],-1,0),Count_table[[#This Row],[Fixed Make]]&lt;&gt;OFFSET(Count_table[[#This Row],[Fixed Make]],-1,0)),Count_table[[#This Row],[Fixed Make]],"")</f>
        <v/>
      </c>
      <c r="H1268" s="1" t="str">
        <f ca="1">IF(LEN(Count_table[[#This Row],[First]])=0,OFFSET(Count_table[[#This Row],[Range]],-1,0),"E"&amp;ROW(Count_table[[#This Row],[First]])&amp;":E"&amp;COUNTIFS(Count_table[[#All],[STC Number]],Count_table[[#This Row],[STC Number]],Count_table[[#All],[Fixed Make]],Count_table[[#This Row],[First]])+ROW(Count_table[[#This Row],[First]])-1)</f>
        <v>E1254:E1271</v>
      </c>
      <c r="I1268" s="1" t="str">
        <f ca="1">IF(LEN(Count_table[[#This Row],[First]])&lt;&gt;0,Count_table[[#This Row],[First]]&amp;": "&amp;_xlfn.TEXTJOIN(", ",TRUE,INDIRECT(Count_table[[#This Row],[Range]])),"")</f>
        <v/>
      </c>
      <c r="J126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69" spans="1:10" x14ac:dyDescent="0.25">
      <c r="A1269" s="1" t="s">
        <v>130</v>
      </c>
      <c r="B1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1269" s="1" t="s">
        <v>1036</v>
      </c>
      <c r="D1269" s="1" t="str">
        <f>LEFT(Count_table[[#This Row],[Column1]],SEARCH("\",Count_table[[#This Row],[Column1]])-1)</f>
        <v>Twin Commander Aircraft LLC</v>
      </c>
      <c r="E1269" s="1" t="str">
        <f>RIGHT(Count_table[[#This Row],[Column1]],LEN(Count_table[[#This Row],[Column1]])-SEARCH("\",Count_table[[#This Row],[Column1]]))</f>
        <v>685</v>
      </c>
      <c r="F1269" s="1" t="str">
        <f>INDEX(Sheet1!A:D,MATCH(Count_table[[#This Row],[Make]],Sheet1!D:D,0),1)</f>
        <v>Twin Commander</v>
      </c>
      <c r="G1269" s="1" t="str">
        <f ca="1">IF(OR(Count_table[[#This Row],[STC Number]]&lt;&gt;OFFSET(Count_table[[#This Row],[STC Number]],-1,0),Count_table[[#This Row],[Fixed Make]]&lt;&gt;OFFSET(Count_table[[#This Row],[Fixed Make]],-1,0)),Count_table[[#This Row],[Fixed Make]],"")</f>
        <v/>
      </c>
      <c r="H1269" s="1" t="str">
        <f ca="1">IF(LEN(Count_table[[#This Row],[First]])=0,OFFSET(Count_table[[#This Row],[Range]],-1,0),"E"&amp;ROW(Count_table[[#This Row],[First]])&amp;":E"&amp;COUNTIFS(Count_table[[#All],[STC Number]],Count_table[[#This Row],[STC Number]],Count_table[[#All],[Fixed Make]],Count_table[[#This Row],[First]])+ROW(Count_table[[#This Row],[First]])-1)</f>
        <v>E1254:E1271</v>
      </c>
      <c r="I1269" s="1" t="str">
        <f ca="1">IF(LEN(Count_table[[#This Row],[First]])&lt;&gt;0,Count_table[[#This Row],[First]]&amp;": "&amp;_xlfn.TEXTJOIN(", ",TRUE,INDIRECT(Count_table[[#This Row],[Range]])),"")</f>
        <v/>
      </c>
      <c r="J126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0" spans="1:10" x14ac:dyDescent="0.25">
      <c r="A1270" s="1" t="s">
        <v>130</v>
      </c>
      <c r="B1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1270" s="1" t="s">
        <v>1037</v>
      </c>
      <c r="D1270" s="1" t="str">
        <f>LEFT(Count_table[[#This Row],[Column1]],SEARCH("\",Count_table[[#This Row],[Column1]])-1)</f>
        <v>Twin Commander Aircraft LLC</v>
      </c>
      <c r="E1270" s="1" t="str">
        <f>RIGHT(Count_table[[#This Row],[Column1]],LEN(Count_table[[#This Row],[Column1]])-SEARCH("\",Count_table[[#This Row],[Column1]]))</f>
        <v>700</v>
      </c>
      <c r="F1270" s="1" t="str">
        <f>INDEX(Sheet1!A:D,MATCH(Count_table[[#This Row],[Make]],Sheet1!D:D,0),1)</f>
        <v>Twin Commander</v>
      </c>
      <c r="G1270" s="1" t="str">
        <f ca="1">IF(OR(Count_table[[#This Row],[STC Number]]&lt;&gt;OFFSET(Count_table[[#This Row],[STC Number]],-1,0),Count_table[[#This Row],[Fixed Make]]&lt;&gt;OFFSET(Count_table[[#This Row],[Fixed Make]],-1,0)),Count_table[[#This Row],[Fixed Make]],"")</f>
        <v/>
      </c>
      <c r="H1270" s="1" t="str">
        <f ca="1">IF(LEN(Count_table[[#This Row],[First]])=0,OFFSET(Count_table[[#This Row],[Range]],-1,0),"E"&amp;ROW(Count_table[[#This Row],[First]])&amp;":E"&amp;COUNTIFS(Count_table[[#All],[STC Number]],Count_table[[#This Row],[STC Number]],Count_table[[#All],[Fixed Make]],Count_table[[#This Row],[First]])+ROW(Count_table[[#This Row],[First]])-1)</f>
        <v>E1254:E1271</v>
      </c>
      <c r="I1270" s="1" t="str">
        <f ca="1">IF(LEN(Count_table[[#This Row],[First]])&lt;&gt;0,Count_table[[#This Row],[First]]&amp;": "&amp;_xlfn.TEXTJOIN(", ",TRUE,INDIRECT(Count_table[[#This Row],[Range]])),"")</f>
        <v/>
      </c>
      <c r="J127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1" spans="1:10" x14ac:dyDescent="0.25">
      <c r="A1271" s="1" t="s">
        <v>130</v>
      </c>
      <c r="B1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1271" s="1" t="s">
        <v>1038</v>
      </c>
      <c r="D1271" s="1" t="str">
        <f>LEFT(Count_table[[#This Row],[Column1]],SEARCH("\",Count_table[[#This Row],[Column1]])-1)</f>
        <v>Twin Commander Aircraft LLC</v>
      </c>
      <c r="E1271" s="1" t="str">
        <f>RIGHT(Count_table[[#This Row],[Column1]],LEN(Count_table[[#This Row],[Column1]])-SEARCH("\",Count_table[[#This Row],[Column1]]))</f>
        <v>720</v>
      </c>
      <c r="F1271" s="1" t="str">
        <f>INDEX(Sheet1!A:D,MATCH(Count_table[[#This Row],[Make]],Sheet1!D:D,0),1)</f>
        <v>Twin Commander</v>
      </c>
      <c r="G1271" s="1" t="str">
        <f ca="1">IF(OR(Count_table[[#This Row],[STC Number]]&lt;&gt;OFFSET(Count_table[[#This Row],[STC Number]],-1,0),Count_table[[#This Row],[Fixed Make]]&lt;&gt;OFFSET(Count_table[[#This Row],[Fixed Make]],-1,0)),Count_table[[#This Row],[Fixed Make]],"")</f>
        <v/>
      </c>
      <c r="H1271" s="1" t="str">
        <f ca="1">IF(LEN(Count_table[[#This Row],[First]])=0,OFFSET(Count_table[[#This Row],[Range]],-1,0),"E"&amp;ROW(Count_table[[#This Row],[First]])&amp;":E"&amp;COUNTIFS(Count_table[[#All],[STC Number]],Count_table[[#This Row],[STC Number]],Count_table[[#All],[Fixed Make]],Count_table[[#This Row],[First]])+ROW(Count_table[[#This Row],[First]])-1)</f>
        <v>E1254:E1271</v>
      </c>
      <c r="I1271" s="1" t="str">
        <f ca="1">IF(LEN(Count_table[[#This Row],[First]])&lt;&gt;0,Count_table[[#This Row],[First]]&amp;": "&amp;_xlfn.TEXTJOIN(", ",TRUE,INDIRECT(Count_table[[#This Row],[Range]])),"")</f>
        <v/>
      </c>
      <c r="J1271"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2" spans="1:10" x14ac:dyDescent="0.25">
      <c r="A1272" s="1" t="s">
        <v>130</v>
      </c>
      <c r="B1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1272" s="1" t="s">
        <v>1039</v>
      </c>
      <c r="D1272" s="1" t="str">
        <f>LEFT(Count_table[[#This Row],[Column1]],SEARCH("\",Count_table[[#This Row],[Column1]])-1)</f>
        <v>Univair Aircraft Corporation</v>
      </c>
      <c r="E1272" s="1" t="str">
        <f>RIGHT(Count_table[[#This Row],[Column1]],LEN(Count_table[[#This Row],[Column1]])-SEARCH("\",Count_table[[#This Row],[Column1]]))</f>
        <v>108-1</v>
      </c>
      <c r="F1272" s="1" t="str">
        <f>INDEX(Sheet1!A:D,MATCH(Count_table[[#This Row],[Make]],Sheet1!D:D,0),1)</f>
        <v>Univair</v>
      </c>
      <c r="G1272" s="1" t="str">
        <f ca="1">IF(OR(Count_table[[#This Row],[STC Number]]&lt;&gt;OFFSET(Count_table[[#This Row],[STC Number]],-1,0),Count_table[[#This Row],[Fixed Make]]&lt;&gt;OFFSET(Count_table[[#This Row],[Fixed Make]],-1,0)),Count_table[[#This Row],[Fixed Make]],"")</f>
        <v>Univair</v>
      </c>
      <c r="H1272" s="1" t="str">
        <f ca="1">IF(LEN(Count_table[[#This Row],[First]])=0,OFFSET(Count_table[[#This Row],[Range]],-1,0),"E"&amp;ROW(Count_table[[#This Row],[First]])&amp;":E"&amp;COUNTIFS(Count_table[[#All],[STC Number]],Count_table[[#This Row],[STC Number]],Count_table[[#All],[Fixed Make]],Count_table[[#This Row],[First]])+ROW(Count_table[[#This Row],[First]])-1)</f>
        <v>E1272:E1276</v>
      </c>
      <c r="I1272" s="1" t="str">
        <f ca="1">IF(LEN(Count_table[[#This Row],[First]])&lt;&gt;0,Count_table[[#This Row],[First]]&amp;": "&amp;_xlfn.TEXTJOIN(", ",TRUE,INDIRECT(Count_table[[#This Row],[Range]])),"")</f>
        <v>Univair: 108-1, 108-2, 108-3, 108-5, 108</v>
      </c>
      <c r="J1272"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3" spans="1:10" x14ac:dyDescent="0.25">
      <c r="A1273" s="1" t="s">
        <v>130</v>
      </c>
      <c r="B1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1273" s="1" t="s">
        <v>1040</v>
      </c>
      <c r="D1273" s="1" t="str">
        <f>LEFT(Count_table[[#This Row],[Column1]],SEARCH("\",Count_table[[#This Row],[Column1]])-1)</f>
        <v>Univair Aircraft Corporation</v>
      </c>
      <c r="E1273" s="1" t="str">
        <f>RIGHT(Count_table[[#This Row],[Column1]],LEN(Count_table[[#This Row],[Column1]])-SEARCH("\",Count_table[[#This Row],[Column1]]))</f>
        <v>108-2</v>
      </c>
      <c r="F1273" s="1" t="str">
        <f>INDEX(Sheet1!A:D,MATCH(Count_table[[#This Row],[Make]],Sheet1!D:D,0),1)</f>
        <v>Univair</v>
      </c>
      <c r="G1273" s="1" t="str">
        <f ca="1">IF(OR(Count_table[[#This Row],[STC Number]]&lt;&gt;OFFSET(Count_table[[#This Row],[STC Number]],-1,0),Count_table[[#This Row],[Fixed Make]]&lt;&gt;OFFSET(Count_table[[#This Row],[Fixed Make]],-1,0)),Count_table[[#This Row],[Fixed Make]],"")</f>
        <v/>
      </c>
      <c r="H1273" s="1" t="str">
        <f ca="1">IF(LEN(Count_table[[#This Row],[First]])=0,OFFSET(Count_table[[#This Row],[Range]],-1,0),"E"&amp;ROW(Count_table[[#This Row],[First]])&amp;":E"&amp;COUNTIFS(Count_table[[#All],[STC Number]],Count_table[[#This Row],[STC Number]],Count_table[[#All],[Fixed Make]],Count_table[[#This Row],[First]])+ROW(Count_table[[#This Row],[First]])-1)</f>
        <v>E1272:E1276</v>
      </c>
      <c r="I1273" s="1" t="str">
        <f ca="1">IF(LEN(Count_table[[#This Row],[First]])&lt;&gt;0,Count_table[[#This Row],[First]]&amp;": "&amp;_xlfn.TEXTJOIN(", ",TRUE,INDIRECT(Count_table[[#This Row],[Range]])),"")</f>
        <v/>
      </c>
      <c r="J1273"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4" spans="1:10" x14ac:dyDescent="0.25">
      <c r="A1274" s="1" t="s">
        <v>130</v>
      </c>
      <c r="B1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AircraftCorporation\108-3</v>
      </c>
      <c r="C1274" s="1" t="s">
        <v>1122</v>
      </c>
      <c r="D1274" s="1" t="str">
        <f>LEFT(Count_table[[#This Row],[Column1]],SEARCH("\",Count_table[[#This Row],[Column1]])-1)</f>
        <v>Univair AircraftCorporation</v>
      </c>
      <c r="E1274" s="1" t="str">
        <f>RIGHT(Count_table[[#This Row],[Column1]],LEN(Count_table[[#This Row],[Column1]])-SEARCH("\",Count_table[[#This Row],[Column1]]))</f>
        <v>108-3</v>
      </c>
      <c r="F1274" s="1" t="str">
        <f>INDEX(Sheet1!A:D,MATCH(Count_table[[#This Row],[Make]],Sheet1!D:D,0),1)</f>
        <v>Univair</v>
      </c>
      <c r="G1274" s="1" t="str">
        <f ca="1">IF(OR(Count_table[[#This Row],[STC Number]]&lt;&gt;OFFSET(Count_table[[#This Row],[STC Number]],-1,0),Count_table[[#This Row],[Fixed Make]]&lt;&gt;OFFSET(Count_table[[#This Row],[Fixed Make]],-1,0)),Count_table[[#This Row],[Fixed Make]],"")</f>
        <v/>
      </c>
      <c r="H1274" s="1" t="str">
        <f ca="1">IF(LEN(Count_table[[#This Row],[First]])=0,OFFSET(Count_table[[#This Row],[Range]],-1,0),"E"&amp;ROW(Count_table[[#This Row],[First]])&amp;":E"&amp;COUNTIFS(Count_table[[#All],[STC Number]],Count_table[[#This Row],[STC Number]],Count_table[[#All],[Fixed Make]],Count_table[[#This Row],[First]])+ROW(Count_table[[#This Row],[First]])-1)</f>
        <v>E1272:E1276</v>
      </c>
      <c r="I1274" s="1" t="str">
        <f ca="1">IF(LEN(Count_table[[#This Row],[First]])&lt;&gt;0,Count_table[[#This Row],[First]]&amp;": "&amp;_xlfn.TEXTJOIN(", ",TRUE,INDIRECT(Count_table[[#This Row],[Range]])),"")</f>
        <v/>
      </c>
      <c r="J1274"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5" spans="1:10" x14ac:dyDescent="0.25">
      <c r="A1275" s="1" t="s">
        <v>130</v>
      </c>
      <c r="B1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1275" s="1" t="s">
        <v>1042</v>
      </c>
      <c r="D1275" s="1" t="str">
        <f>LEFT(Count_table[[#This Row],[Column1]],SEARCH("\",Count_table[[#This Row],[Column1]])-1)</f>
        <v>Univair Aircraft Corporation</v>
      </c>
      <c r="E1275" s="1" t="str">
        <f>RIGHT(Count_table[[#This Row],[Column1]],LEN(Count_table[[#This Row],[Column1]])-SEARCH("\",Count_table[[#This Row],[Column1]]))</f>
        <v>108-5</v>
      </c>
      <c r="F1275" s="1" t="str">
        <f>INDEX(Sheet1!A:D,MATCH(Count_table[[#This Row],[Make]],Sheet1!D:D,0),1)</f>
        <v>Univair</v>
      </c>
      <c r="G1275" s="1" t="str">
        <f ca="1">IF(OR(Count_table[[#This Row],[STC Number]]&lt;&gt;OFFSET(Count_table[[#This Row],[STC Number]],-1,0),Count_table[[#This Row],[Fixed Make]]&lt;&gt;OFFSET(Count_table[[#This Row],[Fixed Make]],-1,0)),Count_table[[#This Row],[Fixed Make]],"")</f>
        <v/>
      </c>
      <c r="H1275" s="1" t="str">
        <f ca="1">IF(LEN(Count_table[[#This Row],[First]])=0,OFFSET(Count_table[[#This Row],[Range]],-1,0),"E"&amp;ROW(Count_table[[#This Row],[First]])&amp;":E"&amp;COUNTIFS(Count_table[[#All],[STC Number]],Count_table[[#This Row],[STC Number]],Count_table[[#All],[Fixed Make]],Count_table[[#This Row],[First]])+ROW(Count_table[[#This Row],[First]])-1)</f>
        <v>E1272:E1276</v>
      </c>
      <c r="I1275" s="1" t="str">
        <f ca="1">IF(LEN(Count_table[[#This Row],[First]])&lt;&gt;0,Count_table[[#This Row],[First]]&amp;": "&amp;_xlfn.TEXTJOIN(", ",TRUE,INDIRECT(Count_table[[#This Row],[Range]])),"")</f>
        <v/>
      </c>
      <c r="J1275"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6" spans="1:10" x14ac:dyDescent="0.25">
      <c r="A1276" s="1" t="s">
        <v>130</v>
      </c>
      <c r="B1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1276" s="1" t="s">
        <v>1043</v>
      </c>
      <c r="D1276" s="1" t="str">
        <f>LEFT(Count_table[[#This Row],[Column1]],SEARCH("\",Count_table[[#This Row],[Column1]])-1)</f>
        <v>Univair Aircraft Corporation</v>
      </c>
      <c r="E1276" s="1" t="str">
        <f>RIGHT(Count_table[[#This Row],[Column1]],LEN(Count_table[[#This Row],[Column1]])-SEARCH("\",Count_table[[#This Row],[Column1]]))</f>
        <v>108</v>
      </c>
      <c r="F1276" s="1" t="str">
        <f>INDEX(Sheet1!A:D,MATCH(Count_table[[#This Row],[Make]],Sheet1!D:D,0),1)</f>
        <v>Univair</v>
      </c>
      <c r="G1276" s="1" t="str">
        <f ca="1">IF(OR(Count_table[[#This Row],[STC Number]]&lt;&gt;OFFSET(Count_table[[#This Row],[STC Number]],-1,0),Count_table[[#This Row],[Fixed Make]]&lt;&gt;OFFSET(Count_table[[#This Row],[Fixed Make]],-1,0)),Count_table[[#This Row],[Fixed Make]],"")</f>
        <v/>
      </c>
      <c r="H1276" s="1" t="str">
        <f ca="1">IF(LEN(Count_table[[#This Row],[First]])=0,OFFSET(Count_table[[#This Row],[Range]],-1,0),"E"&amp;ROW(Count_table[[#This Row],[First]])&amp;":E"&amp;COUNTIFS(Count_table[[#All],[STC Number]],Count_table[[#This Row],[STC Number]],Count_table[[#All],[Fixed Make]],Count_table[[#This Row],[First]])+ROW(Count_table[[#This Row],[First]])-1)</f>
        <v>E1272:E1276</v>
      </c>
      <c r="I1276" s="1" t="str">
        <f ca="1">IF(LEN(Count_table[[#This Row],[First]])&lt;&gt;0,Count_table[[#This Row],[First]]&amp;": "&amp;_xlfn.TEXTJOIN(", ",TRUE,INDIRECT(Count_table[[#This Row],[Range]])),"")</f>
        <v/>
      </c>
      <c r="J1276"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7" spans="1:10" x14ac:dyDescent="0.25">
      <c r="A1277" s="1" t="s">
        <v>130</v>
      </c>
      <c r="B1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1277" s="1" t="s">
        <v>1044</v>
      </c>
      <c r="D1277" s="1" t="str">
        <f>LEFT(Count_table[[#This Row],[Column1]],SEARCH("\",Count_table[[#This Row],[Column1]])-1)</f>
        <v>Viking Air Limited</v>
      </c>
      <c r="E1277" s="1" t="str">
        <f>RIGHT(Count_table[[#This Row],[Column1]],LEN(Count_table[[#This Row],[Column1]])-SEARCH("\",Count_table[[#This Row],[Column1]]))</f>
        <v>DHC-2 Mk.I</v>
      </c>
      <c r="F1277" s="1" t="str">
        <f>INDEX(Sheet1!A:D,MATCH(Count_table[[#This Row],[Make]],Sheet1!D:D,0),1)</f>
        <v>Viking</v>
      </c>
      <c r="G1277" s="1" t="str">
        <f ca="1">IF(OR(Count_table[[#This Row],[STC Number]]&lt;&gt;OFFSET(Count_table[[#This Row],[STC Number]],-1,0),Count_table[[#This Row],[Fixed Make]]&lt;&gt;OFFSET(Count_table[[#This Row],[Fixed Make]],-1,0)),Count_table[[#This Row],[Fixed Make]],"")</f>
        <v>Viking</v>
      </c>
      <c r="H1277" s="1" t="str">
        <f ca="1">IF(LEN(Count_table[[#This Row],[First]])=0,OFFSET(Count_table[[#This Row],[Range]],-1,0),"E"&amp;ROW(Count_table[[#This Row],[First]])&amp;":E"&amp;COUNTIFS(Count_table[[#All],[STC Number]],Count_table[[#This Row],[STC Number]],Count_table[[#All],[Fixed Make]],Count_table[[#This Row],[First]])+ROW(Count_table[[#This Row],[First]])-1)</f>
        <v>E1277:E1280</v>
      </c>
      <c r="I1277" s="1" t="str">
        <f ca="1">IF(LEN(Count_table[[#This Row],[First]])&lt;&gt;0,Count_table[[#This Row],[First]]&amp;": "&amp;_xlfn.TEXTJOIN(", ",TRUE,INDIRECT(Count_table[[#This Row],[Range]])),"")</f>
        <v>Viking: DHC-2 Mk.I, DHC-2 Mk.II, DHC-3, TR-1</v>
      </c>
      <c r="J1277"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8" spans="1:10" x14ac:dyDescent="0.25">
      <c r="A1278" s="1" t="s">
        <v>130</v>
      </c>
      <c r="B1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1278" s="1" t="s">
        <v>1045</v>
      </c>
      <c r="D1278" s="1" t="str">
        <f>LEFT(Count_table[[#This Row],[Column1]],SEARCH("\",Count_table[[#This Row],[Column1]])-1)</f>
        <v>Viking Air Limited</v>
      </c>
      <c r="E1278" s="1" t="str">
        <f>RIGHT(Count_table[[#This Row],[Column1]],LEN(Count_table[[#This Row],[Column1]])-SEARCH("\",Count_table[[#This Row],[Column1]]))</f>
        <v>DHC-2 Mk.II</v>
      </c>
      <c r="F1278" s="1" t="str">
        <f>INDEX(Sheet1!A:D,MATCH(Count_table[[#This Row],[Make]],Sheet1!D:D,0),1)</f>
        <v>Viking</v>
      </c>
      <c r="G1278" s="1" t="str">
        <f ca="1">IF(OR(Count_table[[#This Row],[STC Number]]&lt;&gt;OFFSET(Count_table[[#This Row],[STC Number]],-1,0),Count_table[[#This Row],[Fixed Make]]&lt;&gt;OFFSET(Count_table[[#This Row],[Fixed Make]],-1,0)),Count_table[[#This Row],[Fixed Make]],"")</f>
        <v/>
      </c>
      <c r="H1278" s="1" t="str">
        <f ca="1">IF(LEN(Count_table[[#This Row],[First]])=0,OFFSET(Count_table[[#This Row],[Range]],-1,0),"E"&amp;ROW(Count_table[[#This Row],[First]])&amp;":E"&amp;COUNTIFS(Count_table[[#All],[STC Number]],Count_table[[#This Row],[STC Number]],Count_table[[#All],[Fixed Make]],Count_table[[#This Row],[First]])+ROW(Count_table[[#This Row],[First]])-1)</f>
        <v>E1277:E1280</v>
      </c>
      <c r="I1278" s="1" t="str">
        <f ca="1">IF(LEN(Count_table[[#This Row],[First]])&lt;&gt;0,Count_table[[#This Row],[First]]&amp;": "&amp;_xlfn.TEXTJOIN(", ",TRUE,INDIRECT(Count_table[[#This Row],[Range]])),"")</f>
        <v/>
      </c>
      <c r="J1278"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79" spans="1:10" x14ac:dyDescent="0.25">
      <c r="A1279" s="1" t="s">
        <v>130</v>
      </c>
      <c r="B1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1279" s="1" t="s">
        <v>1046</v>
      </c>
      <c r="D1279" s="1" t="str">
        <f>LEFT(Count_table[[#This Row],[Column1]],SEARCH("\",Count_table[[#This Row],[Column1]])-1)</f>
        <v>Viking Air Limited</v>
      </c>
      <c r="E1279" s="1" t="str">
        <f>RIGHT(Count_table[[#This Row],[Column1]],LEN(Count_table[[#This Row],[Column1]])-SEARCH("\",Count_table[[#This Row],[Column1]]))</f>
        <v>DHC-3</v>
      </c>
      <c r="F1279" s="1" t="str">
        <f>INDEX(Sheet1!A:D,MATCH(Count_table[[#This Row],[Make]],Sheet1!D:D,0),1)</f>
        <v>Viking</v>
      </c>
      <c r="G1279" s="1" t="str">
        <f ca="1">IF(OR(Count_table[[#This Row],[STC Number]]&lt;&gt;OFFSET(Count_table[[#This Row],[STC Number]],-1,0),Count_table[[#This Row],[Fixed Make]]&lt;&gt;OFFSET(Count_table[[#This Row],[Fixed Make]],-1,0)),Count_table[[#This Row],[Fixed Make]],"")</f>
        <v/>
      </c>
      <c r="H1279" s="1" t="str">
        <f ca="1">IF(LEN(Count_table[[#This Row],[First]])=0,OFFSET(Count_table[[#This Row],[Range]],-1,0),"E"&amp;ROW(Count_table[[#This Row],[First]])&amp;":E"&amp;COUNTIFS(Count_table[[#All],[STC Number]],Count_table[[#This Row],[STC Number]],Count_table[[#All],[Fixed Make]],Count_table[[#This Row],[First]])+ROW(Count_table[[#This Row],[First]])-1)</f>
        <v>E1277:E1280</v>
      </c>
      <c r="I1279" s="1" t="str">
        <f ca="1">IF(LEN(Count_table[[#This Row],[First]])&lt;&gt;0,Count_table[[#This Row],[First]]&amp;": "&amp;_xlfn.TEXTJOIN(", ",TRUE,INDIRECT(Count_table[[#This Row],[Range]])),"")</f>
        <v/>
      </c>
      <c r="J1279"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80" spans="1:10" x14ac:dyDescent="0.25">
      <c r="A1280" s="1" t="s">
        <v>130</v>
      </c>
      <c r="B1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1280" s="1" t="s">
        <v>1047</v>
      </c>
      <c r="D1280" s="1" t="str">
        <f>LEFT(Count_table[[#This Row],[Column1]],SEARCH("\",Count_table[[#This Row],[Column1]])-1)</f>
        <v>Viking Air Limited</v>
      </c>
      <c r="E1280" s="1" t="str">
        <f>RIGHT(Count_table[[#This Row],[Column1]],LEN(Count_table[[#This Row],[Column1]])-SEARCH("\",Count_table[[#This Row],[Column1]]))</f>
        <v>TR-1</v>
      </c>
      <c r="F1280" s="1" t="str">
        <f>INDEX(Sheet1!A:D,MATCH(Count_table[[#This Row],[Make]],Sheet1!D:D,0),1)</f>
        <v>Viking</v>
      </c>
      <c r="G1280" s="1" t="str">
        <f ca="1">IF(OR(Count_table[[#This Row],[STC Number]]&lt;&gt;OFFSET(Count_table[[#This Row],[STC Number]],-1,0),Count_table[[#This Row],[Fixed Make]]&lt;&gt;OFFSET(Count_table[[#This Row],[Fixed Make]],-1,0)),Count_table[[#This Row],[Fixed Make]],"")</f>
        <v/>
      </c>
      <c r="H1280" s="1" t="str">
        <f ca="1">IF(LEN(Count_table[[#This Row],[First]])=0,OFFSET(Count_table[[#This Row],[Range]],-1,0),"E"&amp;ROW(Count_table[[#This Row],[First]])&amp;":E"&amp;COUNTIFS(Count_table[[#All],[STC Number]],Count_table[[#This Row],[STC Number]],Count_table[[#All],[Fixed Make]],Count_table[[#This Row],[First]])+ROW(Count_table[[#This Row],[First]])-1)</f>
        <v>E1277:E1280</v>
      </c>
      <c r="I1280" s="1" t="str">
        <f ca="1">IF(LEN(Count_table[[#This Row],[First]])&lt;&gt;0,Count_table[[#This Row],[First]]&amp;": "&amp;_xlfn.TEXTJOIN(", ",TRUE,INDIRECT(Count_table[[#This Row],[Range]])),"")</f>
        <v/>
      </c>
      <c r="J1280" s="1" t="str">
        <f ca="1">IF(Count_table[[#This Row],[STC Number]]=OFFSET(Count_table[[#This Row],[STC Number]],-1,0),OFFSET(Count_table[[#This Row],[STC Range]],-1,0),"'Sheet11'!i"&amp;ROW(Count_table[[#This Row],[First]])&amp;":i"&amp;COUNTIF(Count_table[[#All],[STC Number]],Count_table[[#This Row],[STC Number]])+ROW(Count_table[[#This Row],[First]])-1)</f>
        <v>'Sheet11'!i654:i1280</v>
      </c>
    </row>
    <row r="1281" spans="1:10" x14ac:dyDescent="0.25">
      <c r="A1281" s="1" t="s">
        <v>138</v>
      </c>
      <c r="B1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281" s="1" t="s">
        <v>109</v>
      </c>
      <c r="D1281" s="1" t="str">
        <f>LEFT(Count_table[[#This Row],[Column1]],SEARCH("\",Count_table[[#This Row],[Column1]])-1)</f>
        <v>Piper Aircraft, Inc.</v>
      </c>
      <c r="E1281" s="1" t="str">
        <f>RIGHT(Count_table[[#This Row],[Column1]],LEN(Count_table[[#This Row],[Column1]])-SEARCH("\",Count_table[[#This Row],[Column1]]))</f>
        <v>PA-46-350P</v>
      </c>
      <c r="F1281" s="1" t="str">
        <f>INDEX(Sheet1!A:D,MATCH(Count_table[[#This Row],[Make]],Sheet1!D:D,0),1)</f>
        <v>Piper</v>
      </c>
      <c r="G1281" s="1" t="str">
        <f ca="1">IF(OR(Count_table[[#This Row],[STC Number]]&lt;&gt;OFFSET(Count_table[[#This Row],[STC Number]],-1,0),Count_table[[#This Row],[Fixed Make]]&lt;&gt;OFFSET(Count_table[[#This Row],[Fixed Make]],-1,0)),Count_table[[#This Row],[Fixed Make]],"")</f>
        <v>Piper</v>
      </c>
      <c r="H1281" s="1" t="str">
        <f ca="1">IF(LEN(Count_table[[#This Row],[First]])=0,OFFSET(Count_table[[#This Row],[Range]],-1,0),"E"&amp;ROW(Count_table[[#This Row],[First]])&amp;":E"&amp;COUNTIFS(Count_table[[#All],[STC Number]],Count_table[[#This Row],[STC Number]],Count_table[[#All],[Fixed Make]],Count_table[[#This Row],[First]])+ROW(Count_table[[#This Row],[First]])-1)</f>
        <v>E1281:E1283</v>
      </c>
      <c r="I1281" s="1" t="str">
        <f ca="1">IF(LEN(Count_table[[#This Row],[First]])&lt;&gt;0,Count_table[[#This Row],[First]]&amp;": "&amp;_xlfn.TEXTJOIN(", ",TRUE,INDIRECT(Count_table[[#This Row],[Range]])),"")</f>
        <v>Piper: PA-46-350P, PA-46-500TP, PA-46R-350T</v>
      </c>
      <c r="J1281"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2" spans="1:10" x14ac:dyDescent="0.25">
      <c r="A1282" s="1" t="s">
        <v>138</v>
      </c>
      <c r="B1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Inc.\PA-46-500TP</v>
      </c>
      <c r="C1282" s="1" t="s">
        <v>143</v>
      </c>
      <c r="D1282" s="1" t="str">
        <f>LEFT(Count_table[[#This Row],[Column1]],SEARCH("\",Count_table[[#This Row],[Column1]])-1)</f>
        <v>Piper Aircraft, Inc.</v>
      </c>
      <c r="E1282" s="1" t="str">
        <f>RIGHT(Count_table[[#This Row],[Column1]],LEN(Count_table[[#This Row],[Column1]])-SEARCH("\",Count_table[[#This Row],[Column1]]))</f>
        <v>PA-46-500TP</v>
      </c>
      <c r="F1282" s="1" t="str">
        <f>INDEX(Sheet1!A:D,MATCH(Count_table[[#This Row],[Make]],Sheet1!D:D,0),1)</f>
        <v>Piper</v>
      </c>
      <c r="G1282" s="1" t="str">
        <f ca="1">IF(OR(Count_table[[#This Row],[STC Number]]&lt;&gt;OFFSET(Count_table[[#This Row],[STC Number]],-1,0),Count_table[[#This Row],[Fixed Make]]&lt;&gt;OFFSET(Count_table[[#This Row],[Fixed Make]],-1,0)),Count_table[[#This Row],[Fixed Make]],"")</f>
        <v/>
      </c>
      <c r="H1282" s="1" t="str">
        <f ca="1">IF(LEN(Count_table[[#This Row],[First]])=0,OFFSET(Count_table[[#This Row],[Range]],-1,0),"E"&amp;ROW(Count_table[[#This Row],[First]])&amp;":E"&amp;COUNTIFS(Count_table[[#All],[STC Number]],Count_table[[#This Row],[STC Number]],Count_table[[#All],[Fixed Make]],Count_table[[#This Row],[First]])+ROW(Count_table[[#This Row],[First]])-1)</f>
        <v>E1281:E1283</v>
      </c>
      <c r="I1282" s="1" t="str">
        <f ca="1">IF(LEN(Count_table[[#This Row],[First]])&lt;&gt;0,Count_table[[#This Row],[First]]&amp;": "&amp;_xlfn.TEXTJOIN(", ",TRUE,INDIRECT(Count_table[[#This Row],[Range]])),"")</f>
        <v/>
      </c>
      <c r="J1282"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3" spans="1:10" x14ac:dyDescent="0.25">
      <c r="A1283" s="1" t="s">
        <v>138</v>
      </c>
      <c r="B1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283" s="1" t="s">
        <v>110</v>
      </c>
      <c r="D1283" s="1" t="str">
        <f>LEFT(Count_table[[#This Row],[Column1]],SEARCH("\",Count_table[[#This Row],[Column1]])-1)</f>
        <v>Piper Aircraft, Inc.</v>
      </c>
      <c r="E1283" s="1" t="str">
        <f>RIGHT(Count_table[[#This Row],[Column1]],LEN(Count_table[[#This Row],[Column1]])-SEARCH("\",Count_table[[#This Row],[Column1]]))</f>
        <v>PA-46R-350T</v>
      </c>
      <c r="F1283" s="1" t="str">
        <f>INDEX(Sheet1!A:D,MATCH(Count_table[[#This Row],[Make]],Sheet1!D:D,0),1)</f>
        <v>Piper</v>
      </c>
      <c r="G1283" s="1" t="str">
        <f ca="1">IF(OR(Count_table[[#This Row],[STC Number]]&lt;&gt;OFFSET(Count_table[[#This Row],[STC Number]],-1,0),Count_table[[#This Row],[Fixed Make]]&lt;&gt;OFFSET(Count_table[[#This Row],[Fixed Make]],-1,0)),Count_table[[#This Row],[Fixed Make]],"")</f>
        <v/>
      </c>
      <c r="H1283" s="1" t="str">
        <f ca="1">IF(LEN(Count_table[[#This Row],[First]])=0,OFFSET(Count_table[[#This Row],[Range]],-1,0),"E"&amp;ROW(Count_table[[#This Row],[First]])&amp;":E"&amp;COUNTIFS(Count_table[[#All],[STC Number]],Count_table[[#This Row],[STC Number]],Count_table[[#All],[Fixed Make]],Count_table[[#This Row],[First]])+ROW(Count_table[[#This Row],[First]])-1)</f>
        <v>E1281:E1283</v>
      </c>
      <c r="I1283" s="1" t="str">
        <f ca="1">IF(LEN(Count_table[[#This Row],[First]])&lt;&gt;0,Count_table[[#This Row],[First]]&amp;": "&amp;_xlfn.TEXTJOIN(", ",TRUE,INDIRECT(Count_table[[#This Row],[Range]])),"")</f>
        <v/>
      </c>
      <c r="J1283" s="1" t="str">
        <f ca="1">IF(Count_table[[#This Row],[STC Number]]=OFFSET(Count_table[[#This Row],[STC Number]],-1,0),OFFSET(Count_table[[#This Row],[STC Range]],-1,0),"'Sheet11'!i"&amp;ROW(Count_table[[#This Row],[First]])&amp;":i"&amp;COUNTIF(Count_table[[#All],[STC Number]],Count_table[[#This Row],[STC Number]])+ROW(Count_table[[#This Row],[First]])-1)</f>
        <v>'Sheet11'!i1281:i1283</v>
      </c>
    </row>
    <row r="1284" spans="1:10" x14ac:dyDescent="0.25">
      <c r="A1284" s="1" t="s">
        <v>144</v>
      </c>
      <c r="B1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1284" s="1" t="s">
        <v>28</v>
      </c>
      <c r="D1284" s="1" t="str">
        <f>LEFT(Count_table[[#This Row],[Column1]],SEARCH("\",Count_table[[#This Row],[Column1]])-1)</f>
        <v>AD Holdings Inc</v>
      </c>
      <c r="E1284" s="1" t="str">
        <f>RIGHT(Count_table[[#This Row],[Column1]],LEN(Count_table[[#This Row],[Column1]])-SEARCH("\",Count_table[[#This Row],[Column1]]))</f>
        <v>T-211</v>
      </c>
      <c r="F1284" s="1" t="str">
        <f>INDEX(Sheet1!A:D,MATCH(Count_table[[#This Row],[Make]],Sheet1!D:D,0),1)</f>
        <v>AD Holdings</v>
      </c>
      <c r="G1284" s="1" t="str">
        <f ca="1">IF(OR(Count_table[[#This Row],[STC Number]]&lt;&gt;OFFSET(Count_table[[#This Row],[STC Number]],-1,0),Count_table[[#This Row],[Fixed Make]]&lt;&gt;OFFSET(Count_table[[#This Row],[Fixed Make]],-1,0)),Count_table[[#This Row],[Fixed Make]],"")</f>
        <v>AD Holdings</v>
      </c>
      <c r="H1284" s="1" t="str">
        <f ca="1">IF(LEN(Count_table[[#This Row],[First]])=0,OFFSET(Count_table[[#This Row],[Range]],-1,0),"E"&amp;ROW(Count_table[[#This Row],[First]])&amp;":E"&amp;COUNTIFS(Count_table[[#All],[STC Number]],Count_table[[#This Row],[STC Number]],Count_table[[#All],[Fixed Make]],Count_table[[#This Row],[First]])+ROW(Count_table[[#This Row],[First]])-1)</f>
        <v>E1284:E1307</v>
      </c>
      <c r="I1284" s="1" t="str">
        <f ca="1">IF(LEN(Count_table[[#This Row],[First]])&lt;&gt;0,Count_table[[#This Row],[First]]&amp;": "&amp;_xlfn.TEXTJOIN(", ",TRUE,INDIRECT(Count_table[[#This Row],[Range]])),"")</f>
        <v>AD Holdings: T-211, F.260, F.260B, F.260C, F.260D, F.260E, F.260F, S.205 - 18/F, S.205 - 18/R, S.205 - 20/F, S.205 - 20/R, S.205 - 22/R, S.208, S.208A, Falco F.8.L., AL 60-B, AL 60-C5, AL 60-F5, AL 60, 360, 400, PA-60-600 (Aerostar 600), PA-60-601 (Aerostar 601), PA-60-601P (Aerostar 601P)</v>
      </c>
      <c r="J12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5" spans="1:10" x14ac:dyDescent="0.25">
      <c r="A1285" s="1" t="s">
        <v>144</v>
      </c>
      <c r="B1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1285" s="1" t="s">
        <v>411</v>
      </c>
      <c r="D1285" s="1" t="str">
        <f>LEFT(Count_table[[#This Row],[Column1]],SEARCH("\",Count_table[[#This Row],[Column1]])-1)</f>
        <v>Aermacchi S.p.A.</v>
      </c>
      <c r="E1285" s="1" t="str">
        <f>RIGHT(Count_table[[#This Row],[Column1]],LEN(Count_table[[#This Row],[Column1]])-SEARCH("\",Count_table[[#This Row],[Column1]]))</f>
        <v>F.260</v>
      </c>
      <c r="F1285" s="1" t="str">
        <f>INDEX(Sheet1!A:D,MATCH(Count_table[[#This Row],[Make]],Sheet1!D:D,0),1)</f>
        <v>Aermacchi</v>
      </c>
      <c r="G1285" s="1" t="str">
        <f ca="1">IF(OR(Count_table[[#This Row],[STC Number]]&lt;&gt;OFFSET(Count_table[[#This Row],[STC Number]],-1,0),Count_table[[#This Row],[Fixed Make]]&lt;&gt;OFFSET(Count_table[[#This Row],[Fixed Make]],-1,0)),Count_table[[#This Row],[Fixed Make]],"")</f>
        <v>Aermacchi</v>
      </c>
      <c r="H1285" s="1" t="str">
        <f ca="1">IF(LEN(Count_table[[#This Row],[First]])=0,OFFSET(Count_table[[#This Row],[Range]],-1,0),"E"&amp;ROW(Count_table[[#This Row],[First]])&amp;":E"&amp;COUNTIFS(Count_table[[#All],[STC Number]],Count_table[[#This Row],[STC Number]],Count_table[[#All],[Fixed Make]],Count_table[[#This Row],[First]])+ROW(Count_table[[#This Row],[First]])-1)</f>
        <v>E1285:E1301</v>
      </c>
      <c r="I1285" s="1" t="str">
        <f ca="1">IF(LEN(Count_table[[#This Row],[First]])&lt;&gt;0,Count_table[[#This Row],[First]]&amp;": "&amp;_xlfn.TEXTJOIN(", ",TRUE,INDIRECT(Count_table[[#This Row],[Range]])),"")</f>
        <v>Aermacchi: F.260, F.260B, F.260C, F.260D, F.260E, F.260F, S.205 - 18/F, S.205 - 18/R, S.205 - 20/F, S.205 - 20/R, S.205 - 22/R, S.208, S.208A, Falco F.8.L., AL 60-B, AL 60-C5, AL 60-F5</v>
      </c>
      <c r="J12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6" spans="1:10" x14ac:dyDescent="0.25">
      <c r="A1286" s="1" t="s">
        <v>144</v>
      </c>
      <c r="B1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1286" s="1" t="s">
        <v>412</v>
      </c>
      <c r="D1286" s="1" t="str">
        <f>LEFT(Count_table[[#This Row],[Column1]],SEARCH("\",Count_table[[#This Row],[Column1]])-1)</f>
        <v>Aermacchi S.p.A.</v>
      </c>
      <c r="E1286" s="1" t="str">
        <f>RIGHT(Count_table[[#This Row],[Column1]],LEN(Count_table[[#This Row],[Column1]])-SEARCH("\",Count_table[[#This Row],[Column1]]))</f>
        <v>F.260B</v>
      </c>
      <c r="F1286" s="1" t="str">
        <f>INDEX(Sheet1!A:D,MATCH(Count_table[[#This Row],[Make]],Sheet1!D:D,0),1)</f>
        <v>Aermacchi</v>
      </c>
      <c r="G1286" s="1" t="str">
        <f ca="1">IF(OR(Count_table[[#This Row],[STC Number]]&lt;&gt;OFFSET(Count_table[[#This Row],[STC Number]],-1,0),Count_table[[#This Row],[Fixed Make]]&lt;&gt;OFFSET(Count_table[[#This Row],[Fixed Make]],-1,0)),Count_table[[#This Row],[Fixed Make]],"")</f>
        <v/>
      </c>
      <c r="H1286" s="1" t="str">
        <f ca="1">IF(LEN(Count_table[[#This Row],[First]])=0,OFFSET(Count_table[[#This Row],[Range]],-1,0),"E"&amp;ROW(Count_table[[#This Row],[First]])&amp;":E"&amp;COUNTIFS(Count_table[[#All],[STC Number]],Count_table[[#This Row],[STC Number]],Count_table[[#All],[Fixed Make]],Count_table[[#This Row],[First]])+ROW(Count_table[[#This Row],[First]])-1)</f>
        <v>E1285:E1301</v>
      </c>
      <c r="I1286" s="1" t="str">
        <f ca="1">IF(LEN(Count_table[[#This Row],[First]])&lt;&gt;0,Count_table[[#This Row],[First]]&amp;": "&amp;_xlfn.TEXTJOIN(", ",TRUE,INDIRECT(Count_table[[#This Row],[Range]])),"")</f>
        <v/>
      </c>
      <c r="J12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7" spans="1:10" x14ac:dyDescent="0.25">
      <c r="A1287" s="1" t="s">
        <v>144</v>
      </c>
      <c r="B1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1287" s="1" t="s">
        <v>413</v>
      </c>
      <c r="D1287" s="1" t="str">
        <f>LEFT(Count_table[[#This Row],[Column1]],SEARCH("\",Count_table[[#This Row],[Column1]])-1)</f>
        <v>Aermacchi S.p.A.</v>
      </c>
      <c r="E1287" s="1" t="str">
        <f>RIGHT(Count_table[[#This Row],[Column1]],LEN(Count_table[[#This Row],[Column1]])-SEARCH("\",Count_table[[#This Row],[Column1]]))</f>
        <v>F.260C</v>
      </c>
      <c r="F1287" s="1" t="str">
        <f>INDEX(Sheet1!A:D,MATCH(Count_table[[#This Row],[Make]],Sheet1!D:D,0),1)</f>
        <v>Aermacchi</v>
      </c>
      <c r="G1287" s="1" t="str">
        <f ca="1">IF(OR(Count_table[[#This Row],[STC Number]]&lt;&gt;OFFSET(Count_table[[#This Row],[STC Number]],-1,0),Count_table[[#This Row],[Fixed Make]]&lt;&gt;OFFSET(Count_table[[#This Row],[Fixed Make]],-1,0)),Count_table[[#This Row],[Fixed Make]],"")</f>
        <v/>
      </c>
      <c r="H1287" s="1" t="str">
        <f ca="1">IF(LEN(Count_table[[#This Row],[First]])=0,OFFSET(Count_table[[#This Row],[Range]],-1,0),"E"&amp;ROW(Count_table[[#This Row],[First]])&amp;":E"&amp;COUNTIFS(Count_table[[#All],[STC Number]],Count_table[[#This Row],[STC Number]],Count_table[[#All],[Fixed Make]],Count_table[[#This Row],[First]])+ROW(Count_table[[#This Row],[First]])-1)</f>
        <v>E1285:E1301</v>
      </c>
      <c r="I1287" s="1" t="str">
        <f ca="1">IF(LEN(Count_table[[#This Row],[First]])&lt;&gt;0,Count_table[[#This Row],[First]]&amp;": "&amp;_xlfn.TEXTJOIN(", ",TRUE,INDIRECT(Count_table[[#This Row],[Range]])),"")</f>
        <v/>
      </c>
      <c r="J12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8" spans="1:10" x14ac:dyDescent="0.25">
      <c r="A1288" s="1" t="s">
        <v>144</v>
      </c>
      <c r="B1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1288" s="1" t="s">
        <v>414</v>
      </c>
      <c r="D1288" s="1" t="str">
        <f>LEFT(Count_table[[#This Row],[Column1]],SEARCH("\",Count_table[[#This Row],[Column1]])-1)</f>
        <v>Aermacchi S.p.A.</v>
      </c>
      <c r="E1288" s="1" t="str">
        <f>RIGHT(Count_table[[#This Row],[Column1]],LEN(Count_table[[#This Row],[Column1]])-SEARCH("\",Count_table[[#This Row],[Column1]]))</f>
        <v>F.260D</v>
      </c>
      <c r="F1288" s="1" t="str">
        <f>INDEX(Sheet1!A:D,MATCH(Count_table[[#This Row],[Make]],Sheet1!D:D,0),1)</f>
        <v>Aermacchi</v>
      </c>
      <c r="G1288" s="1" t="str">
        <f ca="1">IF(OR(Count_table[[#This Row],[STC Number]]&lt;&gt;OFFSET(Count_table[[#This Row],[STC Number]],-1,0),Count_table[[#This Row],[Fixed Make]]&lt;&gt;OFFSET(Count_table[[#This Row],[Fixed Make]],-1,0)),Count_table[[#This Row],[Fixed Make]],"")</f>
        <v/>
      </c>
      <c r="H1288" s="1" t="str">
        <f ca="1">IF(LEN(Count_table[[#This Row],[First]])=0,OFFSET(Count_table[[#This Row],[Range]],-1,0),"E"&amp;ROW(Count_table[[#This Row],[First]])&amp;":E"&amp;COUNTIFS(Count_table[[#All],[STC Number]],Count_table[[#This Row],[STC Number]],Count_table[[#All],[Fixed Make]],Count_table[[#This Row],[First]])+ROW(Count_table[[#This Row],[First]])-1)</f>
        <v>E1285:E1301</v>
      </c>
      <c r="I1288" s="1" t="str">
        <f ca="1">IF(LEN(Count_table[[#This Row],[First]])&lt;&gt;0,Count_table[[#This Row],[First]]&amp;": "&amp;_xlfn.TEXTJOIN(", ",TRUE,INDIRECT(Count_table[[#This Row],[Range]])),"")</f>
        <v/>
      </c>
      <c r="J12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89" spans="1:10" x14ac:dyDescent="0.25">
      <c r="A1289" s="1" t="s">
        <v>144</v>
      </c>
      <c r="B1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1289" s="1" t="s">
        <v>415</v>
      </c>
      <c r="D1289" s="1" t="str">
        <f>LEFT(Count_table[[#This Row],[Column1]],SEARCH("\",Count_table[[#This Row],[Column1]])-1)</f>
        <v>Aermacchi S.p.A.</v>
      </c>
      <c r="E1289" s="1" t="str">
        <f>RIGHT(Count_table[[#This Row],[Column1]],LEN(Count_table[[#This Row],[Column1]])-SEARCH("\",Count_table[[#This Row],[Column1]]))</f>
        <v>F.260E</v>
      </c>
      <c r="F1289" s="1" t="str">
        <f>INDEX(Sheet1!A:D,MATCH(Count_table[[#This Row],[Make]],Sheet1!D:D,0),1)</f>
        <v>Aermacchi</v>
      </c>
      <c r="G1289" s="1" t="str">
        <f ca="1">IF(OR(Count_table[[#This Row],[STC Number]]&lt;&gt;OFFSET(Count_table[[#This Row],[STC Number]],-1,0),Count_table[[#This Row],[Fixed Make]]&lt;&gt;OFFSET(Count_table[[#This Row],[Fixed Make]],-1,0)),Count_table[[#This Row],[Fixed Make]],"")</f>
        <v/>
      </c>
      <c r="H1289" s="1" t="str">
        <f ca="1">IF(LEN(Count_table[[#This Row],[First]])=0,OFFSET(Count_table[[#This Row],[Range]],-1,0),"E"&amp;ROW(Count_table[[#This Row],[First]])&amp;":E"&amp;COUNTIFS(Count_table[[#All],[STC Number]],Count_table[[#This Row],[STC Number]],Count_table[[#All],[Fixed Make]],Count_table[[#This Row],[First]])+ROW(Count_table[[#This Row],[First]])-1)</f>
        <v>E1285:E1301</v>
      </c>
      <c r="I1289" s="1" t="str">
        <f ca="1">IF(LEN(Count_table[[#This Row],[First]])&lt;&gt;0,Count_table[[#This Row],[First]]&amp;": "&amp;_xlfn.TEXTJOIN(", ",TRUE,INDIRECT(Count_table[[#This Row],[Range]])),"")</f>
        <v/>
      </c>
      <c r="J12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0" spans="1:10" x14ac:dyDescent="0.25">
      <c r="A1290" s="1" t="s">
        <v>144</v>
      </c>
      <c r="B1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1290" s="1" t="s">
        <v>416</v>
      </c>
      <c r="D1290" s="1" t="str">
        <f>LEFT(Count_table[[#This Row],[Column1]],SEARCH("\",Count_table[[#This Row],[Column1]])-1)</f>
        <v>Aermacchi S.p.A.</v>
      </c>
      <c r="E1290" s="1" t="str">
        <f>RIGHT(Count_table[[#This Row],[Column1]],LEN(Count_table[[#This Row],[Column1]])-SEARCH("\",Count_table[[#This Row],[Column1]]))</f>
        <v>F.260F</v>
      </c>
      <c r="F1290" s="1" t="str">
        <f>INDEX(Sheet1!A:D,MATCH(Count_table[[#This Row],[Make]],Sheet1!D:D,0),1)</f>
        <v>Aermacchi</v>
      </c>
      <c r="G1290" s="1" t="str">
        <f ca="1">IF(OR(Count_table[[#This Row],[STC Number]]&lt;&gt;OFFSET(Count_table[[#This Row],[STC Number]],-1,0),Count_table[[#This Row],[Fixed Make]]&lt;&gt;OFFSET(Count_table[[#This Row],[Fixed Make]],-1,0)),Count_table[[#This Row],[Fixed Make]],"")</f>
        <v/>
      </c>
      <c r="H1290" s="1" t="str">
        <f ca="1">IF(LEN(Count_table[[#This Row],[First]])=0,OFFSET(Count_table[[#This Row],[Range]],-1,0),"E"&amp;ROW(Count_table[[#This Row],[First]])&amp;":E"&amp;COUNTIFS(Count_table[[#All],[STC Number]],Count_table[[#This Row],[STC Number]],Count_table[[#All],[Fixed Make]],Count_table[[#This Row],[First]])+ROW(Count_table[[#This Row],[First]])-1)</f>
        <v>E1285:E1301</v>
      </c>
      <c r="I1290" s="1" t="str">
        <f ca="1">IF(LEN(Count_table[[#This Row],[First]])&lt;&gt;0,Count_table[[#This Row],[First]]&amp;": "&amp;_xlfn.TEXTJOIN(", ",TRUE,INDIRECT(Count_table[[#This Row],[Range]])),"")</f>
        <v/>
      </c>
      <c r="J12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1" spans="1:10" x14ac:dyDescent="0.25">
      <c r="A1291" s="1" t="s">
        <v>144</v>
      </c>
      <c r="B1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1291" s="1" t="s">
        <v>417</v>
      </c>
      <c r="D1291" s="1" t="str">
        <f>LEFT(Count_table[[#This Row],[Column1]],SEARCH("\",Count_table[[#This Row],[Column1]])-1)</f>
        <v>Aermacchi S.p.A.</v>
      </c>
      <c r="E1291" s="1" t="str">
        <f>RIGHT(Count_table[[#This Row],[Column1]],LEN(Count_table[[#This Row],[Column1]])-SEARCH("\",Count_table[[#This Row],[Column1]]))</f>
        <v>S.205 - 18/F</v>
      </c>
      <c r="F1291" s="1" t="str">
        <f>INDEX(Sheet1!A:D,MATCH(Count_table[[#This Row],[Make]],Sheet1!D:D,0),1)</f>
        <v>Aermacchi</v>
      </c>
      <c r="G1291" s="1" t="str">
        <f ca="1">IF(OR(Count_table[[#This Row],[STC Number]]&lt;&gt;OFFSET(Count_table[[#This Row],[STC Number]],-1,0),Count_table[[#This Row],[Fixed Make]]&lt;&gt;OFFSET(Count_table[[#This Row],[Fixed Make]],-1,0)),Count_table[[#This Row],[Fixed Make]],"")</f>
        <v/>
      </c>
      <c r="H1291" s="1" t="str">
        <f ca="1">IF(LEN(Count_table[[#This Row],[First]])=0,OFFSET(Count_table[[#This Row],[Range]],-1,0),"E"&amp;ROW(Count_table[[#This Row],[First]])&amp;":E"&amp;COUNTIFS(Count_table[[#All],[STC Number]],Count_table[[#This Row],[STC Number]],Count_table[[#All],[Fixed Make]],Count_table[[#This Row],[First]])+ROW(Count_table[[#This Row],[First]])-1)</f>
        <v>E1285:E1301</v>
      </c>
      <c r="I1291" s="1" t="str">
        <f ca="1">IF(LEN(Count_table[[#This Row],[First]])&lt;&gt;0,Count_table[[#This Row],[First]]&amp;": "&amp;_xlfn.TEXTJOIN(", ",TRUE,INDIRECT(Count_table[[#This Row],[Range]])),"")</f>
        <v/>
      </c>
      <c r="J12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2" spans="1:10" x14ac:dyDescent="0.25">
      <c r="A1292" s="1" t="s">
        <v>144</v>
      </c>
      <c r="B1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1292" s="1" t="s">
        <v>418</v>
      </c>
      <c r="D1292" s="1" t="str">
        <f>LEFT(Count_table[[#This Row],[Column1]],SEARCH("\",Count_table[[#This Row],[Column1]])-1)</f>
        <v>Aermacchi S.p.A.</v>
      </c>
      <c r="E1292" s="1" t="str">
        <f>RIGHT(Count_table[[#This Row],[Column1]],LEN(Count_table[[#This Row],[Column1]])-SEARCH("\",Count_table[[#This Row],[Column1]]))</f>
        <v>S.205 - 18/R</v>
      </c>
      <c r="F1292" s="1" t="str">
        <f>INDEX(Sheet1!A:D,MATCH(Count_table[[#This Row],[Make]],Sheet1!D:D,0),1)</f>
        <v>Aermacchi</v>
      </c>
      <c r="G1292" s="1" t="str">
        <f ca="1">IF(OR(Count_table[[#This Row],[STC Number]]&lt;&gt;OFFSET(Count_table[[#This Row],[STC Number]],-1,0),Count_table[[#This Row],[Fixed Make]]&lt;&gt;OFFSET(Count_table[[#This Row],[Fixed Make]],-1,0)),Count_table[[#This Row],[Fixed Make]],"")</f>
        <v/>
      </c>
      <c r="H1292" s="1" t="str">
        <f ca="1">IF(LEN(Count_table[[#This Row],[First]])=0,OFFSET(Count_table[[#This Row],[Range]],-1,0),"E"&amp;ROW(Count_table[[#This Row],[First]])&amp;":E"&amp;COUNTIFS(Count_table[[#All],[STC Number]],Count_table[[#This Row],[STC Number]],Count_table[[#All],[Fixed Make]],Count_table[[#This Row],[First]])+ROW(Count_table[[#This Row],[First]])-1)</f>
        <v>E1285:E1301</v>
      </c>
      <c r="I1292" s="1" t="str">
        <f ca="1">IF(LEN(Count_table[[#This Row],[First]])&lt;&gt;0,Count_table[[#This Row],[First]]&amp;": "&amp;_xlfn.TEXTJOIN(", ",TRUE,INDIRECT(Count_table[[#This Row],[Range]])),"")</f>
        <v/>
      </c>
      <c r="J12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3" spans="1:10" x14ac:dyDescent="0.25">
      <c r="A1293" s="1" t="s">
        <v>144</v>
      </c>
      <c r="B1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1293" s="1" t="s">
        <v>419</v>
      </c>
      <c r="D1293" s="1" t="str">
        <f>LEFT(Count_table[[#This Row],[Column1]],SEARCH("\",Count_table[[#This Row],[Column1]])-1)</f>
        <v>Aermacchi S.p.A.</v>
      </c>
      <c r="E1293" s="1" t="str">
        <f>RIGHT(Count_table[[#This Row],[Column1]],LEN(Count_table[[#This Row],[Column1]])-SEARCH("\",Count_table[[#This Row],[Column1]]))</f>
        <v>S.205 - 20/F</v>
      </c>
      <c r="F1293" s="1" t="str">
        <f>INDEX(Sheet1!A:D,MATCH(Count_table[[#This Row],[Make]],Sheet1!D:D,0),1)</f>
        <v>Aermacchi</v>
      </c>
      <c r="G1293" s="1" t="str">
        <f ca="1">IF(OR(Count_table[[#This Row],[STC Number]]&lt;&gt;OFFSET(Count_table[[#This Row],[STC Number]],-1,0),Count_table[[#This Row],[Fixed Make]]&lt;&gt;OFFSET(Count_table[[#This Row],[Fixed Make]],-1,0)),Count_table[[#This Row],[Fixed Make]],"")</f>
        <v/>
      </c>
      <c r="H1293" s="1" t="str">
        <f ca="1">IF(LEN(Count_table[[#This Row],[First]])=0,OFFSET(Count_table[[#This Row],[Range]],-1,0),"E"&amp;ROW(Count_table[[#This Row],[First]])&amp;":E"&amp;COUNTIFS(Count_table[[#All],[STC Number]],Count_table[[#This Row],[STC Number]],Count_table[[#All],[Fixed Make]],Count_table[[#This Row],[First]])+ROW(Count_table[[#This Row],[First]])-1)</f>
        <v>E1285:E1301</v>
      </c>
      <c r="I1293" s="1" t="str">
        <f ca="1">IF(LEN(Count_table[[#This Row],[First]])&lt;&gt;0,Count_table[[#This Row],[First]]&amp;": "&amp;_xlfn.TEXTJOIN(", ",TRUE,INDIRECT(Count_table[[#This Row],[Range]])),"")</f>
        <v/>
      </c>
      <c r="J12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4" spans="1:10" x14ac:dyDescent="0.25">
      <c r="A1294" s="1" t="s">
        <v>144</v>
      </c>
      <c r="B1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1294" s="1" t="s">
        <v>420</v>
      </c>
      <c r="D1294" s="1" t="str">
        <f>LEFT(Count_table[[#This Row],[Column1]],SEARCH("\",Count_table[[#This Row],[Column1]])-1)</f>
        <v>Aermacchi S.p.A.</v>
      </c>
      <c r="E1294" s="1" t="str">
        <f>RIGHT(Count_table[[#This Row],[Column1]],LEN(Count_table[[#This Row],[Column1]])-SEARCH("\",Count_table[[#This Row],[Column1]]))</f>
        <v>S.205 - 20/R</v>
      </c>
      <c r="F1294" s="1" t="str">
        <f>INDEX(Sheet1!A:D,MATCH(Count_table[[#This Row],[Make]],Sheet1!D:D,0),1)</f>
        <v>Aermacchi</v>
      </c>
      <c r="G1294" s="1" t="str">
        <f ca="1">IF(OR(Count_table[[#This Row],[STC Number]]&lt;&gt;OFFSET(Count_table[[#This Row],[STC Number]],-1,0),Count_table[[#This Row],[Fixed Make]]&lt;&gt;OFFSET(Count_table[[#This Row],[Fixed Make]],-1,0)),Count_table[[#This Row],[Fixed Make]],"")</f>
        <v/>
      </c>
      <c r="H1294" s="1" t="str">
        <f ca="1">IF(LEN(Count_table[[#This Row],[First]])=0,OFFSET(Count_table[[#This Row],[Range]],-1,0),"E"&amp;ROW(Count_table[[#This Row],[First]])&amp;":E"&amp;COUNTIFS(Count_table[[#All],[STC Number]],Count_table[[#This Row],[STC Number]],Count_table[[#All],[Fixed Make]],Count_table[[#This Row],[First]])+ROW(Count_table[[#This Row],[First]])-1)</f>
        <v>E1285:E1301</v>
      </c>
      <c r="I1294" s="1" t="str">
        <f ca="1">IF(LEN(Count_table[[#This Row],[First]])&lt;&gt;0,Count_table[[#This Row],[First]]&amp;": "&amp;_xlfn.TEXTJOIN(", ",TRUE,INDIRECT(Count_table[[#This Row],[Range]])),"")</f>
        <v/>
      </c>
      <c r="J12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5" spans="1:10" x14ac:dyDescent="0.25">
      <c r="A1295" s="1" t="s">
        <v>144</v>
      </c>
      <c r="B1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1295" s="1" t="s">
        <v>421</v>
      </c>
      <c r="D1295" s="1" t="str">
        <f>LEFT(Count_table[[#This Row],[Column1]],SEARCH("\",Count_table[[#This Row],[Column1]])-1)</f>
        <v>Aermacchi S.p.A.</v>
      </c>
      <c r="E1295" s="1" t="str">
        <f>RIGHT(Count_table[[#This Row],[Column1]],LEN(Count_table[[#This Row],[Column1]])-SEARCH("\",Count_table[[#This Row],[Column1]]))</f>
        <v>S.205 - 22/R</v>
      </c>
      <c r="F1295" s="1" t="str">
        <f>INDEX(Sheet1!A:D,MATCH(Count_table[[#This Row],[Make]],Sheet1!D:D,0),1)</f>
        <v>Aermacchi</v>
      </c>
      <c r="G1295" s="1" t="str">
        <f ca="1">IF(OR(Count_table[[#This Row],[STC Number]]&lt;&gt;OFFSET(Count_table[[#This Row],[STC Number]],-1,0),Count_table[[#This Row],[Fixed Make]]&lt;&gt;OFFSET(Count_table[[#This Row],[Fixed Make]],-1,0)),Count_table[[#This Row],[Fixed Make]],"")</f>
        <v/>
      </c>
      <c r="H1295" s="1" t="str">
        <f ca="1">IF(LEN(Count_table[[#This Row],[First]])=0,OFFSET(Count_table[[#This Row],[Range]],-1,0),"E"&amp;ROW(Count_table[[#This Row],[First]])&amp;":E"&amp;COUNTIFS(Count_table[[#All],[STC Number]],Count_table[[#This Row],[STC Number]],Count_table[[#All],[Fixed Make]],Count_table[[#This Row],[First]])+ROW(Count_table[[#This Row],[First]])-1)</f>
        <v>E1285:E1301</v>
      </c>
      <c r="I1295" s="1" t="str">
        <f ca="1">IF(LEN(Count_table[[#This Row],[First]])&lt;&gt;0,Count_table[[#This Row],[First]]&amp;": "&amp;_xlfn.TEXTJOIN(", ",TRUE,INDIRECT(Count_table[[#This Row],[Range]])),"")</f>
        <v/>
      </c>
      <c r="J12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6" spans="1:10" x14ac:dyDescent="0.25">
      <c r="A1296" s="1" t="s">
        <v>144</v>
      </c>
      <c r="B1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1296" s="1" t="s">
        <v>422</v>
      </c>
      <c r="D1296" s="1" t="str">
        <f>LEFT(Count_table[[#This Row],[Column1]],SEARCH("\",Count_table[[#This Row],[Column1]])-1)</f>
        <v>Aermacchi S.p.A.</v>
      </c>
      <c r="E1296" s="1" t="str">
        <f>RIGHT(Count_table[[#This Row],[Column1]],LEN(Count_table[[#This Row],[Column1]])-SEARCH("\",Count_table[[#This Row],[Column1]]))</f>
        <v>S.208</v>
      </c>
      <c r="F1296" s="1" t="str">
        <f>INDEX(Sheet1!A:D,MATCH(Count_table[[#This Row],[Make]],Sheet1!D:D,0),1)</f>
        <v>Aermacchi</v>
      </c>
      <c r="G1296" s="1" t="str">
        <f ca="1">IF(OR(Count_table[[#This Row],[STC Number]]&lt;&gt;OFFSET(Count_table[[#This Row],[STC Number]],-1,0),Count_table[[#This Row],[Fixed Make]]&lt;&gt;OFFSET(Count_table[[#This Row],[Fixed Make]],-1,0)),Count_table[[#This Row],[Fixed Make]],"")</f>
        <v/>
      </c>
      <c r="H1296" s="1" t="str">
        <f ca="1">IF(LEN(Count_table[[#This Row],[First]])=0,OFFSET(Count_table[[#This Row],[Range]],-1,0),"E"&amp;ROW(Count_table[[#This Row],[First]])&amp;":E"&amp;COUNTIFS(Count_table[[#All],[STC Number]],Count_table[[#This Row],[STC Number]],Count_table[[#All],[Fixed Make]],Count_table[[#This Row],[First]])+ROW(Count_table[[#This Row],[First]])-1)</f>
        <v>E1285:E1301</v>
      </c>
      <c r="I1296" s="1" t="str">
        <f ca="1">IF(LEN(Count_table[[#This Row],[First]])&lt;&gt;0,Count_table[[#This Row],[First]]&amp;": "&amp;_xlfn.TEXTJOIN(", ",TRUE,INDIRECT(Count_table[[#This Row],[Range]])),"")</f>
        <v/>
      </c>
      <c r="J12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7" spans="1:10" x14ac:dyDescent="0.25">
      <c r="A1297" s="1" t="s">
        <v>144</v>
      </c>
      <c r="B1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1297" s="1" t="s">
        <v>423</v>
      </c>
      <c r="D1297" s="1" t="str">
        <f>LEFT(Count_table[[#This Row],[Column1]],SEARCH("\",Count_table[[#This Row],[Column1]])-1)</f>
        <v>Aermacchi S.p.A.</v>
      </c>
      <c r="E1297" s="1" t="str">
        <f>RIGHT(Count_table[[#This Row],[Column1]],LEN(Count_table[[#This Row],[Column1]])-SEARCH("\",Count_table[[#This Row],[Column1]]))</f>
        <v>S.208A</v>
      </c>
      <c r="F1297" s="1" t="str">
        <f>INDEX(Sheet1!A:D,MATCH(Count_table[[#This Row],[Make]],Sheet1!D:D,0),1)</f>
        <v>Aermacchi</v>
      </c>
      <c r="G1297" s="1" t="str">
        <f ca="1">IF(OR(Count_table[[#This Row],[STC Number]]&lt;&gt;OFFSET(Count_table[[#This Row],[STC Number]],-1,0),Count_table[[#This Row],[Fixed Make]]&lt;&gt;OFFSET(Count_table[[#This Row],[Fixed Make]],-1,0)),Count_table[[#This Row],[Fixed Make]],"")</f>
        <v/>
      </c>
      <c r="H1297" s="1" t="str">
        <f ca="1">IF(LEN(Count_table[[#This Row],[First]])=0,OFFSET(Count_table[[#This Row],[Range]],-1,0),"E"&amp;ROW(Count_table[[#This Row],[First]])&amp;":E"&amp;COUNTIFS(Count_table[[#All],[STC Number]],Count_table[[#This Row],[STC Number]],Count_table[[#All],[Fixed Make]],Count_table[[#This Row],[First]])+ROW(Count_table[[#This Row],[First]])-1)</f>
        <v>E1285:E1301</v>
      </c>
      <c r="I1297" s="1" t="str">
        <f ca="1">IF(LEN(Count_table[[#This Row],[First]])&lt;&gt;0,Count_table[[#This Row],[First]]&amp;": "&amp;_xlfn.TEXTJOIN(", ",TRUE,INDIRECT(Count_table[[#This Row],[Range]])),"")</f>
        <v/>
      </c>
      <c r="J12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8" spans="1:10" x14ac:dyDescent="0.25">
      <c r="A1298" s="1" t="s">
        <v>144</v>
      </c>
      <c r="B1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1298" s="1" t="s">
        <v>424</v>
      </c>
      <c r="D1298" s="1" t="str">
        <f>LEFT(Count_table[[#This Row],[Column1]],SEARCH("\",Count_table[[#This Row],[Column1]])-1)</f>
        <v>Aeromere S.A.</v>
      </c>
      <c r="E1298" s="1" t="str">
        <f>RIGHT(Count_table[[#This Row],[Column1]],LEN(Count_table[[#This Row],[Column1]])-SEARCH("\",Count_table[[#This Row],[Column1]]))</f>
        <v>Falco F.8.L.</v>
      </c>
      <c r="F1298" s="1" t="str">
        <f>INDEX(Sheet1!A:D,MATCH(Count_table[[#This Row],[Make]],Sheet1!D:D,0),1)</f>
        <v>Aeromere</v>
      </c>
      <c r="G1298" s="1" t="str">
        <f ca="1">IF(OR(Count_table[[#This Row],[STC Number]]&lt;&gt;OFFSET(Count_table[[#This Row],[STC Number]],-1,0),Count_table[[#This Row],[Fixed Make]]&lt;&gt;OFFSET(Count_table[[#This Row],[Fixed Make]],-1,0)),Count_table[[#This Row],[Fixed Make]],"")</f>
        <v>Aeromere</v>
      </c>
      <c r="H1298" s="1" t="str">
        <f ca="1">IF(LEN(Count_table[[#This Row],[First]])=0,OFFSET(Count_table[[#This Row],[Range]],-1,0),"E"&amp;ROW(Count_table[[#This Row],[First]])&amp;":E"&amp;COUNTIFS(Count_table[[#All],[STC Number]],Count_table[[#This Row],[STC Number]],Count_table[[#All],[Fixed Make]],Count_table[[#This Row],[First]])+ROW(Count_table[[#This Row],[First]])-1)</f>
        <v>E1298:E1298</v>
      </c>
      <c r="I1298" s="1" t="str">
        <f ca="1">IF(LEN(Count_table[[#This Row],[First]])&lt;&gt;0,Count_table[[#This Row],[First]]&amp;": "&amp;_xlfn.TEXTJOIN(", ",TRUE,INDIRECT(Count_table[[#This Row],[Range]])),"")</f>
        <v>Aeromere: Falco F.8.L.</v>
      </c>
      <c r="J12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299" spans="1:10" x14ac:dyDescent="0.25">
      <c r="A1299" s="1" t="s">
        <v>144</v>
      </c>
      <c r="B1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1299" s="1" t="s">
        <v>425</v>
      </c>
      <c r="D1299" s="1" t="str">
        <f>LEFT(Count_table[[#This Row],[Column1]],SEARCH("\",Count_table[[#This Row],[Column1]])-1)</f>
        <v>Aeronautica Macchi S.p.A.</v>
      </c>
      <c r="E1299" s="1" t="str">
        <f>RIGHT(Count_table[[#This Row],[Column1]],LEN(Count_table[[#This Row],[Column1]])-SEARCH("\",Count_table[[#This Row],[Column1]]))</f>
        <v>AL 60-B</v>
      </c>
      <c r="F1299" s="1" t="str">
        <f>INDEX(Sheet1!A:D,MATCH(Count_table[[#This Row],[Make]],Sheet1!D:D,0),1)</f>
        <v>Aermacchi</v>
      </c>
      <c r="G1299" s="1" t="str">
        <f ca="1">IF(OR(Count_table[[#This Row],[STC Number]]&lt;&gt;OFFSET(Count_table[[#This Row],[STC Number]],-1,0),Count_table[[#This Row],[Fixed Make]]&lt;&gt;OFFSET(Count_table[[#This Row],[Fixed Make]],-1,0)),Count_table[[#This Row],[Fixed Make]],"")</f>
        <v>Aermacchi</v>
      </c>
      <c r="H1299" s="1" t="str">
        <f ca="1">IF(LEN(Count_table[[#This Row],[First]])=0,OFFSET(Count_table[[#This Row],[Range]],-1,0),"E"&amp;ROW(Count_table[[#This Row],[First]])&amp;":E"&amp;COUNTIFS(Count_table[[#All],[STC Number]],Count_table[[#This Row],[STC Number]],Count_table[[#All],[Fixed Make]],Count_table[[#This Row],[First]])+ROW(Count_table[[#This Row],[First]])-1)</f>
        <v>E1299:E1315</v>
      </c>
      <c r="I1299"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12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0" spans="1:10" x14ac:dyDescent="0.25">
      <c r="A1300" s="1" t="s">
        <v>144</v>
      </c>
      <c r="B1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1300" s="1" t="s">
        <v>426</v>
      </c>
      <c r="D1300" s="1" t="str">
        <f>LEFT(Count_table[[#This Row],[Column1]],SEARCH("\",Count_table[[#This Row],[Column1]])-1)</f>
        <v>Aeronautica Macchi S.p.A.</v>
      </c>
      <c r="E1300" s="1" t="str">
        <f>RIGHT(Count_table[[#This Row],[Column1]],LEN(Count_table[[#This Row],[Column1]])-SEARCH("\",Count_table[[#This Row],[Column1]]))</f>
        <v>AL 60-C5</v>
      </c>
      <c r="F1300" s="1" t="str">
        <f>INDEX(Sheet1!A:D,MATCH(Count_table[[#This Row],[Make]],Sheet1!D:D,0),1)</f>
        <v>Aermacchi</v>
      </c>
      <c r="G1300" s="1" t="str">
        <f ca="1">IF(OR(Count_table[[#This Row],[STC Number]]&lt;&gt;OFFSET(Count_table[[#This Row],[STC Number]],-1,0),Count_table[[#This Row],[Fixed Make]]&lt;&gt;OFFSET(Count_table[[#This Row],[Fixed Make]],-1,0)),Count_table[[#This Row],[Fixed Make]],"")</f>
        <v/>
      </c>
      <c r="H1300" s="1" t="str">
        <f ca="1">IF(LEN(Count_table[[#This Row],[First]])=0,OFFSET(Count_table[[#This Row],[Range]],-1,0),"E"&amp;ROW(Count_table[[#This Row],[First]])&amp;":E"&amp;COUNTIFS(Count_table[[#All],[STC Number]],Count_table[[#This Row],[STC Number]],Count_table[[#All],[Fixed Make]],Count_table[[#This Row],[First]])+ROW(Count_table[[#This Row],[First]])-1)</f>
        <v>E1299:E1315</v>
      </c>
      <c r="I1300" s="1" t="str">
        <f ca="1">IF(LEN(Count_table[[#This Row],[First]])&lt;&gt;0,Count_table[[#This Row],[First]]&amp;": "&amp;_xlfn.TEXTJOIN(", ",TRUE,INDIRECT(Count_table[[#This Row],[Range]])),"")</f>
        <v/>
      </c>
      <c r="J13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1" spans="1:10" x14ac:dyDescent="0.25">
      <c r="A1301" s="1" t="s">
        <v>144</v>
      </c>
      <c r="B1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1301" s="1" t="s">
        <v>427</v>
      </c>
      <c r="D1301" s="1" t="str">
        <f>LEFT(Count_table[[#This Row],[Column1]],SEARCH("\",Count_table[[#This Row],[Column1]])-1)</f>
        <v>Aeronautica Macchi S.p.A.</v>
      </c>
      <c r="E1301" s="1" t="str">
        <f>RIGHT(Count_table[[#This Row],[Column1]],LEN(Count_table[[#This Row],[Column1]])-SEARCH("\",Count_table[[#This Row],[Column1]]))</f>
        <v>AL 60-F5</v>
      </c>
      <c r="F1301" s="1" t="str">
        <f>INDEX(Sheet1!A:D,MATCH(Count_table[[#This Row],[Make]],Sheet1!D:D,0),1)</f>
        <v>Aermacchi</v>
      </c>
      <c r="G1301" s="1" t="str">
        <f ca="1">IF(OR(Count_table[[#This Row],[STC Number]]&lt;&gt;OFFSET(Count_table[[#This Row],[STC Number]],-1,0),Count_table[[#This Row],[Fixed Make]]&lt;&gt;OFFSET(Count_table[[#This Row],[Fixed Make]],-1,0)),Count_table[[#This Row],[Fixed Make]],"")</f>
        <v/>
      </c>
      <c r="H1301" s="1" t="str">
        <f ca="1">IF(LEN(Count_table[[#This Row],[First]])=0,OFFSET(Count_table[[#This Row],[Range]],-1,0),"E"&amp;ROW(Count_table[[#This Row],[First]])&amp;":E"&amp;COUNTIFS(Count_table[[#All],[STC Number]],Count_table[[#This Row],[STC Number]],Count_table[[#All],[Fixed Make]],Count_table[[#This Row],[First]])+ROW(Count_table[[#This Row],[First]])-1)</f>
        <v>E1299:E1315</v>
      </c>
      <c r="I1301" s="1" t="str">
        <f ca="1">IF(LEN(Count_table[[#This Row],[First]])&lt;&gt;0,Count_table[[#This Row],[First]]&amp;": "&amp;_xlfn.TEXTJOIN(", ",TRUE,INDIRECT(Count_table[[#This Row],[Range]])),"")</f>
        <v/>
      </c>
      <c r="J13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2" spans="1:10" x14ac:dyDescent="0.25">
      <c r="A1302" s="1" t="s">
        <v>144</v>
      </c>
      <c r="B1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1302" s="1" t="s">
        <v>428</v>
      </c>
      <c r="D1302" s="1" t="str">
        <f>LEFT(Count_table[[#This Row],[Column1]],SEARCH("\",Count_table[[#This Row],[Column1]])-1)</f>
        <v>Aeronautica Macchi S.p.A.</v>
      </c>
      <c r="E1302" s="1" t="str">
        <f>RIGHT(Count_table[[#This Row],[Column1]],LEN(Count_table[[#This Row],[Column1]])-SEARCH("\",Count_table[[#This Row],[Column1]]))</f>
        <v>AL 60</v>
      </c>
      <c r="F1302" s="1" t="str">
        <f>INDEX(Sheet1!A:D,MATCH(Count_table[[#This Row],[Make]],Sheet1!D:D,0),1)</f>
        <v>Aermacchi</v>
      </c>
      <c r="G1302" s="1" t="str">
        <f ca="1">IF(OR(Count_table[[#This Row],[STC Number]]&lt;&gt;OFFSET(Count_table[[#This Row],[STC Number]],-1,0),Count_table[[#This Row],[Fixed Make]]&lt;&gt;OFFSET(Count_table[[#This Row],[Fixed Make]],-1,0)),Count_table[[#This Row],[Fixed Make]],"")</f>
        <v/>
      </c>
      <c r="H1302" s="1" t="str">
        <f ca="1">IF(LEN(Count_table[[#This Row],[First]])=0,OFFSET(Count_table[[#This Row],[Range]],-1,0),"E"&amp;ROW(Count_table[[#This Row],[First]])&amp;":E"&amp;COUNTIFS(Count_table[[#All],[STC Number]],Count_table[[#This Row],[STC Number]],Count_table[[#All],[Fixed Make]],Count_table[[#This Row],[First]])+ROW(Count_table[[#This Row],[First]])-1)</f>
        <v>E1299:E1315</v>
      </c>
      <c r="I1302" s="1" t="str">
        <f ca="1">IF(LEN(Count_table[[#This Row],[First]])&lt;&gt;0,Count_table[[#This Row],[First]]&amp;": "&amp;_xlfn.TEXTJOIN(", ",TRUE,INDIRECT(Count_table[[#This Row],[Range]])),"")</f>
        <v/>
      </c>
      <c r="J13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3" spans="1:10" x14ac:dyDescent="0.25">
      <c r="A1303" s="1" t="s">
        <v>144</v>
      </c>
      <c r="B1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1303" s="1" t="s">
        <v>429</v>
      </c>
      <c r="D1303" s="1" t="str">
        <f>LEFT(Count_table[[#This Row],[Column1]],SEARCH("\",Count_table[[#This Row],[Column1]])-1)</f>
        <v>Aerostar Aircraft Corporation</v>
      </c>
      <c r="E1303" s="1" t="str">
        <f>RIGHT(Count_table[[#This Row],[Column1]],LEN(Count_table[[#This Row],[Column1]])-SEARCH("\",Count_table[[#This Row],[Column1]]))</f>
        <v>360</v>
      </c>
      <c r="F1303" s="1" t="str">
        <f>INDEX(Sheet1!A:D,MATCH(Count_table[[#This Row],[Make]],Sheet1!D:D,0),1)</f>
        <v>Aerostar</v>
      </c>
      <c r="G1303" s="1" t="str">
        <f ca="1">IF(OR(Count_table[[#This Row],[STC Number]]&lt;&gt;OFFSET(Count_table[[#This Row],[STC Number]],-1,0),Count_table[[#This Row],[Fixed Make]]&lt;&gt;OFFSET(Count_table[[#This Row],[Fixed Make]],-1,0)),Count_table[[#This Row],[Fixed Make]],"")</f>
        <v>Aerostar</v>
      </c>
      <c r="H1303" s="1" t="str">
        <f ca="1">IF(LEN(Count_table[[#This Row],[First]])=0,OFFSET(Count_table[[#This Row],[Range]],-1,0),"E"&amp;ROW(Count_table[[#This Row],[First]])&amp;":E"&amp;COUNTIFS(Count_table[[#All],[STC Number]],Count_table[[#This Row],[STC Number]],Count_table[[#All],[Fixed Make]],Count_table[[#This Row],[First]])+ROW(Count_table[[#This Row],[First]])-1)</f>
        <v>E1303:E1309</v>
      </c>
      <c r="I1303" s="1" t="str">
        <f ca="1">IF(LEN(Count_table[[#This Row],[First]])&lt;&gt;0,Count_table[[#This Row],[First]]&amp;": "&amp;_xlfn.TEXTJOIN(", ",TRUE,INDIRECT(Count_table[[#This Row],[Range]])),"")</f>
        <v>Aerostar: 360, 400, PA-60-600 (Aerostar 600), PA-60-601 (Aerostar 601), PA-60-601P (Aerostar 601P), PA-60-602P (Aerostar 602P), PA-60-700P (Aerostar 700P)</v>
      </c>
      <c r="J13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4" spans="1:10" x14ac:dyDescent="0.25">
      <c r="A1304" s="1" t="s">
        <v>144</v>
      </c>
      <c r="B1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1304" s="1" t="s">
        <v>430</v>
      </c>
      <c r="D1304" s="1" t="str">
        <f>LEFT(Count_table[[#This Row],[Column1]],SEARCH("\",Count_table[[#This Row],[Column1]])-1)</f>
        <v>Aerostar Aircraft Corporation</v>
      </c>
      <c r="E1304" s="1" t="str">
        <f>RIGHT(Count_table[[#This Row],[Column1]],LEN(Count_table[[#This Row],[Column1]])-SEARCH("\",Count_table[[#This Row],[Column1]]))</f>
        <v>400</v>
      </c>
      <c r="F1304" s="1" t="str">
        <f>INDEX(Sheet1!A:D,MATCH(Count_table[[#This Row],[Make]],Sheet1!D:D,0),1)</f>
        <v>Aerostar</v>
      </c>
      <c r="G1304" s="1" t="str">
        <f ca="1">IF(OR(Count_table[[#This Row],[STC Number]]&lt;&gt;OFFSET(Count_table[[#This Row],[STC Number]],-1,0),Count_table[[#This Row],[Fixed Make]]&lt;&gt;OFFSET(Count_table[[#This Row],[Fixed Make]],-1,0)),Count_table[[#This Row],[Fixed Make]],"")</f>
        <v/>
      </c>
      <c r="H1304" s="1" t="str">
        <f ca="1">IF(LEN(Count_table[[#This Row],[First]])=0,OFFSET(Count_table[[#This Row],[Range]],-1,0),"E"&amp;ROW(Count_table[[#This Row],[First]])&amp;":E"&amp;COUNTIFS(Count_table[[#All],[STC Number]],Count_table[[#This Row],[STC Number]],Count_table[[#All],[Fixed Make]],Count_table[[#This Row],[First]])+ROW(Count_table[[#This Row],[First]])-1)</f>
        <v>E1303:E1309</v>
      </c>
      <c r="I1304" s="1" t="str">
        <f ca="1">IF(LEN(Count_table[[#This Row],[First]])&lt;&gt;0,Count_table[[#This Row],[First]]&amp;": "&amp;_xlfn.TEXTJOIN(", ",TRUE,INDIRECT(Count_table[[#This Row],[Range]])),"")</f>
        <v/>
      </c>
      <c r="J13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5" spans="1:10" x14ac:dyDescent="0.25">
      <c r="A1305" s="1" t="s">
        <v>144</v>
      </c>
      <c r="B1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1305" s="1" t="s">
        <v>431</v>
      </c>
      <c r="D1305" s="1" t="str">
        <f>LEFT(Count_table[[#This Row],[Column1]],SEARCH("\",Count_table[[#This Row],[Column1]])-1)</f>
        <v>Aerostar Aircraft Corporation</v>
      </c>
      <c r="E1305" s="1" t="str">
        <f>RIGHT(Count_table[[#This Row],[Column1]],LEN(Count_table[[#This Row],[Column1]])-SEARCH("\",Count_table[[#This Row],[Column1]]))</f>
        <v>PA-60-600 (Aerostar 600)</v>
      </c>
      <c r="F1305" s="1" t="str">
        <f>INDEX(Sheet1!A:D,MATCH(Count_table[[#This Row],[Make]],Sheet1!D:D,0),1)</f>
        <v>Aerostar</v>
      </c>
      <c r="G1305" s="1" t="str">
        <f ca="1">IF(OR(Count_table[[#This Row],[STC Number]]&lt;&gt;OFFSET(Count_table[[#This Row],[STC Number]],-1,0),Count_table[[#This Row],[Fixed Make]]&lt;&gt;OFFSET(Count_table[[#This Row],[Fixed Make]],-1,0)),Count_table[[#This Row],[Fixed Make]],"")</f>
        <v/>
      </c>
      <c r="H1305" s="1" t="str">
        <f ca="1">IF(LEN(Count_table[[#This Row],[First]])=0,OFFSET(Count_table[[#This Row],[Range]],-1,0),"E"&amp;ROW(Count_table[[#This Row],[First]])&amp;":E"&amp;COUNTIFS(Count_table[[#All],[STC Number]],Count_table[[#This Row],[STC Number]],Count_table[[#All],[Fixed Make]],Count_table[[#This Row],[First]])+ROW(Count_table[[#This Row],[First]])-1)</f>
        <v>E1303:E1309</v>
      </c>
      <c r="I1305" s="1" t="str">
        <f ca="1">IF(LEN(Count_table[[#This Row],[First]])&lt;&gt;0,Count_table[[#This Row],[First]]&amp;": "&amp;_xlfn.TEXTJOIN(", ",TRUE,INDIRECT(Count_table[[#This Row],[Range]])),"")</f>
        <v/>
      </c>
      <c r="J13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6" spans="1:10" x14ac:dyDescent="0.25">
      <c r="A1306" s="1" t="s">
        <v>144</v>
      </c>
      <c r="B1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1306" s="1" t="s">
        <v>432</v>
      </c>
      <c r="D1306" s="1" t="str">
        <f>LEFT(Count_table[[#This Row],[Column1]],SEARCH("\",Count_table[[#This Row],[Column1]])-1)</f>
        <v>Aerostar Aircraft Corporation</v>
      </c>
      <c r="E1306" s="1" t="str">
        <f>RIGHT(Count_table[[#This Row],[Column1]],LEN(Count_table[[#This Row],[Column1]])-SEARCH("\",Count_table[[#This Row],[Column1]]))</f>
        <v>PA-60-601 (Aerostar 601)</v>
      </c>
      <c r="F1306" s="1" t="str">
        <f>INDEX(Sheet1!A:D,MATCH(Count_table[[#This Row],[Make]],Sheet1!D:D,0),1)</f>
        <v>Aerostar</v>
      </c>
      <c r="G1306" s="1" t="str">
        <f ca="1">IF(OR(Count_table[[#This Row],[STC Number]]&lt;&gt;OFFSET(Count_table[[#This Row],[STC Number]],-1,0),Count_table[[#This Row],[Fixed Make]]&lt;&gt;OFFSET(Count_table[[#This Row],[Fixed Make]],-1,0)),Count_table[[#This Row],[Fixed Make]],"")</f>
        <v/>
      </c>
      <c r="H1306" s="1" t="str">
        <f ca="1">IF(LEN(Count_table[[#This Row],[First]])=0,OFFSET(Count_table[[#This Row],[Range]],-1,0),"E"&amp;ROW(Count_table[[#This Row],[First]])&amp;":E"&amp;COUNTIFS(Count_table[[#All],[STC Number]],Count_table[[#This Row],[STC Number]],Count_table[[#All],[Fixed Make]],Count_table[[#This Row],[First]])+ROW(Count_table[[#This Row],[First]])-1)</f>
        <v>E1303:E1309</v>
      </c>
      <c r="I1306" s="1" t="str">
        <f ca="1">IF(LEN(Count_table[[#This Row],[First]])&lt;&gt;0,Count_table[[#This Row],[First]]&amp;": "&amp;_xlfn.TEXTJOIN(", ",TRUE,INDIRECT(Count_table[[#This Row],[Range]])),"")</f>
        <v/>
      </c>
      <c r="J13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7" spans="1:10" x14ac:dyDescent="0.25">
      <c r="A1307" s="1" t="s">
        <v>144</v>
      </c>
      <c r="B1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1307" s="1" t="s">
        <v>433</v>
      </c>
      <c r="D1307" s="1" t="str">
        <f>LEFT(Count_table[[#This Row],[Column1]],SEARCH("\",Count_table[[#This Row],[Column1]])-1)</f>
        <v>Aerostar Aircraft Corporation</v>
      </c>
      <c r="E1307" s="1" t="str">
        <f>RIGHT(Count_table[[#This Row],[Column1]],LEN(Count_table[[#This Row],[Column1]])-SEARCH("\",Count_table[[#This Row],[Column1]]))</f>
        <v>PA-60-601P (Aerostar 601P)</v>
      </c>
      <c r="F1307" s="1" t="str">
        <f>INDEX(Sheet1!A:D,MATCH(Count_table[[#This Row],[Make]],Sheet1!D:D,0),1)</f>
        <v>Aerostar</v>
      </c>
      <c r="G1307" s="1" t="str">
        <f ca="1">IF(OR(Count_table[[#This Row],[STC Number]]&lt;&gt;OFFSET(Count_table[[#This Row],[STC Number]],-1,0),Count_table[[#This Row],[Fixed Make]]&lt;&gt;OFFSET(Count_table[[#This Row],[Fixed Make]],-1,0)),Count_table[[#This Row],[Fixed Make]],"")</f>
        <v/>
      </c>
      <c r="H1307" s="1" t="str">
        <f ca="1">IF(LEN(Count_table[[#This Row],[First]])=0,OFFSET(Count_table[[#This Row],[Range]],-1,0),"E"&amp;ROW(Count_table[[#This Row],[First]])&amp;":E"&amp;COUNTIFS(Count_table[[#All],[STC Number]],Count_table[[#This Row],[STC Number]],Count_table[[#All],[Fixed Make]],Count_table[[#This Row],[First]])+ROW(Count_table[[#This Row],[First]])-1)</f>
        <v>E1303:E1309</v>
      </c>
      <c r="I1307" s="1" t="str">
        <f ca="1">IF(LEN(Count_table[[#This Row],[First]])&lt;&gt;0,Count_table[[#This Row],[First]]&amp;": "&amp;_xlfn.TEXTJOIN(", ",TRUE,INDIRECT(Count_table[[#This Row],[Range]])),"")</f>
        <v/>
      </c>
      <c r="J13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8" spans="1:10" x14ac:dyDescent="0.25">
      <c r="A1308" s="1" t="s">
        <v>144</v>
      </c>
      <c r="B1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1308" s="1" t="s">
        <v>434</v>
      </c>
      <c r="D1308" s="1" t="str">
        <f>LEFT(Count_table[[#This Row],[Column1]],SEARCH("\",Count_table[[#This Row],[Column1]])-1)</f>
        <v>Aerostar Aircraft Corporation</v>
      </c>
      <c r="E1308" s="1" t="str">
        <f>RIGHT(Count_table[[#This Row],[Column1]],LEN(Count_table[[#This Row],[Column1]])-SEARCH("\",Count_table[[#This Row],[Column1]]))</f>
        <v>PA-60-602P (Aerostar 602P)</v>
      </c>
      <c r="F1308" s="1" t="str">
        <f>INDEX(Sheet1!A:D,MATCH(Count_table[[#This Row],[Make]],Sheet1!D:D,0),1)</f>
        <v>Aerostar</v>
      </c>
      <c r="G1308" s="1" t="str">
        <f ca="1">IF(OR(Count_table[[#This Row],[STC Number]]&lt;&gt;OFFSET(Count_table[[#This Row],[STC Number]],-1,0),Count_table[[#This Row],[Fixed Make]]&lt;&gt;OFFSET(Count_table[[#This Row],[Fixed Make]],-1,0)),Count_table[[#This Row],[Fixed Make]],"")</f>
        <v/>
      </c>
      <c r="H1308" s="1" t="str">
        <f ca="1">IF(LEN(Count_table[[#This Row],[First]])=0,OFFSET(Count_table[[#This Row],[Range]],-1,0),"E"&amp;ROW(Count_table[[#This Row],[First]])&amp;":E"&amp;COUNTIFS(Count_table[[#All],[STC Number]],Count_table[[#This Row],[STC Number]],Count_table[[#All],[Fixed Make]],Count_table[[#This Row],[First]])+ROW(Count_table[[#This Row],[First]])-1)</f>
        <v>E1303:E1309</v>
      </c>
      <c r="I1308" s="1" t="str">
        <f ca="1">IF(LEN(Count_table[[#This Row],[First]])&lt;&gt;0,Count_table[[#This Row],[First]]&amp;": "&amp;_xlfn.TEXTJOIN(", ",TRUE,INDIRECT(Count_table[[#This Row],[Range]])),"")</f>
        <v/>
      </c>
      <c r="J13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09" spans="1:10" x14ac:dyDescent="0.25">
      <c r="A1309" s="1" t="s">
        <v>144</v>
      </c>
      <c r="B1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1309" s="1" t="s">
        <v>435</v>
      </c>
      <c r="D1309" s="1" t="str">
        <f>LEFT(Count_table[[#This Row],[Column1]],SEARCH("\",Count_table[[#This Row],[Column1]])-1)</f>
        <v>Aerostar Aircraft Corporation</v>
      </c>
      <c r="E1309" s="1" t="str">
        <f>RIGHT(Count_table[[#This Row],[Column1]],LEN(Count_table[[#This Row],[Column1]])-SEARCH("\",Count_table[[#This Row],[Column1]]))</f>
        <v>PA-60-700P (Aerostar 700P)</v>
      </c>
      <c r="F1309" s="1" t="str">
        <f>INDEX(Sheet1!A:D,MATCH(Count_table[[#This Row],[Make]],Sheet1!D:D,0),1)</f>
        <v>Aerostar</v>
      </c>
      <c r="G1309" s="1" t="str">
        <f ca="1">IF(OR(Count_table[[#This Row],[STC Number]]&lt;&gt;OFFSET(Count_table[[#This Row],[STC Number]],-1,0),Count_table[[#This Row],[Fixed Make]]&lt;&gt;OFFSET(Count_table[[#This Row],[Fixed Make]],-1,0)),Count_table[[#This Row],[Fixed Make]],"")</f>
        <v/>
      </c>
      <c r="H1309" s="1" t="str">
        <f ca="1">IF(LEN(Count_table[[#This Row],[First]])=0,OFFSET(Count_table[[#This Row],[Range]],-1,0),"E"&amp;ROW(Count_table[[#This Row],[First]])&amp;":E"&amp;COUNTIFS(Count_table[[#All],[STC Number]],Count_table[[#This Row],[STC Number]],Count_table[[#All],[Fixed Make]],Count_table[[#This Row],[First]])+ROW(Count_table[[#This Row],[First]])-1)</f>
        <v>E1303:E1309</v>
      </c>
      <c r="I1309" s="1" t="str">
        <f ca="1">IF(LEN(Count_table[[#This Row],[First]])&lt;&gt;0,Count_table[[#This Row],[First]]&amp;": "&amp;_xlfn.TEXTJOIN(", ",TRUE,INDIRECT(Count_table[[#This Row],[Range]])),"")</f>
        <v/>
      </c>
      <c r="J13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0" spans="1:10" x14ac:dyDescent="0.25">
      <c r="A1310" s="1" t="s">
        <v>144</v>
      </c>
      <c r="B1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1310" s="1" t="s">
        <v>436</v>
      </c>
      <c r="D1310" s="1" t="str">
        <f>LEFT(Count_table[[#This Row],[Column1]],SEARCH("\",Count_table[[#This Row],[Column1]])-1)</f>
        <v>Alexandria Aircraft, LLC</v>
      </c>
      <c r="E1310" s="1" t="str">
        <f>RIGHT(Count_table[[#This Row],[Column1]],LEN(Count_table[[#This Row],[Column1]])-SEARCH("\",Count_table[[#This Row],[Column1]]))</f>
        <v>14-19-2</v>
      </c>
      <c r="F1310" s="1" t="str">
        <f>INDEX(Sheet1!A:D,MATCH(Count_table[[#This Row],[Make]],Sheet1!D:D,0),1)</f>
        <v>Alexandria Aircraft</v>
      </c>
      <c r="G1310" s="1" t="str">
        <f ca="1">IF(OR(Count_table[[#This Row],[STC Number]]&lt;&gt;OFFSET(Count_table[[#This Row],[STC Number]],-1,0),Count_table[[#This Row],[Fixed Make]]&lt;&gt;OFFSET(Count_table[[#This Row],[Fixed Make]],-1,0)),Count_table[[#This Row],[Fixed Make]],"")</f>
        <v>Alexandria Aircraft</v>
      </c>
      <c r="H1310" s="1" t="str">
        <f ca="1">IF(LEN(Count_table[[#This Row],[First]])=0,OFFSET(Count_table[[#This Row],[Range]],-1,0),"E"&amp;ROW(Count_table[[#This Row],[First]])&amp;":E"&amp;COUNTIFS(Count_table[[#All],[STC Number]],Count_table[[#This Row],[STC Number]],Count_table[[#All],[Fixed Make]],Count_table[[#This Row],[First]])+ROW(Count_table[[#This Row],[First]])-1)</f>
        <v>E1310:E1319</v>
      </c>
      <c r="I1310" s="1" t="str">
        <f ca="1">IF(LEN(Count_table[[#This Row],[First]])&lt;&gt;0,Count_table[[#This Row],[First]]&amp;": "&amp;_xlfn.TEXTJOIN(", ",TRUE,INDIRECT(Count_table[[#This Row],[Range]])),"")</f>
        <v>Alexandria Aircraft: 14-19-2, 14-19-3, 14-19-3A, 14-19, 17-30, 17-30A, 17-31, 17-31A, 17-31ATC, 17-31TC</v>
      </c>
      <c r="J13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1" spans="1:10" x14ac:dyDescent="0.25">
      <c r="A1311" s="1" t="s">
        <v>144</v>
      </c>
      <c r="B1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1311" s="1" t="s">
        <v>437</v>
      </c>
      <c r="D1311" s="1" t="str">
        <f>LEFT(Count_table[[#This Row],[Column1]],SEARCH("\",Count_table[[#This Row],[Column1]])-1)</f>
        <v>Alexandria Aircraft, LLC</v>
      </c>
      <c r="E1311" s="1" t="str">
        <f>RIGHT(Count_table[[#This Row],[Column1]],LEN(Count_table[[#This Row],[Column1]])-SEARCH("\",Count_table[[#This Row],[Column1]]))</f>
        <v>14-19-3</v>
      </c>
      <c r="F1311" s="1" t="str">
        <f>INDEX(Sheet1!A:D,MATCH(Count_table[[#This Row],[Make]],Sheet1!D:D,0),1)</f>
        <v>Alexandria Aircraft</v>
      </c>
      <c r="G1311" s="1" t="str">
        <f ca="1">IF(OR(Count_table[[#This Row],[STC Number]]&lt;&gt;OFFSET(Count_table[[#This Row],[STC Number]],-1,0),Count_table[[#This Row],[Fixed Make]]&lt;&gt;OFFSET(Count_table[[#This Row],[Fixed Make]],-1,0)),Count_table[[#This Row],[Fixed Make]],"")</f>
        <v/>
      </c>
      <c r="H1311" s="1" t="str">
        <f ca="1">IF(LEN(Count_table[[#This Row],[First]])=0,OFFSET(Count_table[[#This Row],[Range]],-1,0),"E"&amp;ROW(Count_table[[#This Row],[First]])&amp;":E"&amp;COUNTIFS(Count_table[[#All],[STC Number]],Count_table[[#This Row],[STC Number]],Count_table[[#All],[Fixed Make]],Count_table[[#This Row],[First]])+ROW(Count_table[[#This Row],[First]])-1)</f>
        <v>E1310:E1319</v>
      </c>
      <c r="I1311" s="1" t="str">
        <f ca="1">IF(LEN(Count_table[[#This Row],[First]])&lt;&gt;0,Count_table[[#This Row],[First]]&amp;": "&amp;_xlfn.TEXTJOIN(", ",TRUE,INDIRECT(Count_table[[#This Row],[Range]])),"")</f>
        <v/>
      </c>
      <c r="J13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2" spans="1:10" x14ac:dyDescent="0.25">
      <c r="A1312" s="1" t="s">
        <v>144</v>
      </c>
      <c r="B1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1312" s="1" t="s">
        <v>438</v>
      </c>
      <c r="D1312" s="1" t="str">
        <f>LEFT(Count_table[[#This Row],[Column1]],SEARCH("\",Count_table[[#This Row],[Column1]])-1)</f>
        <v>Alexandria Aircraft, LLC</v>
      </c>
      <c r="E1312" s="1" t="str">
        <f>RIGHT(Count_table[[#This Row],[Column1]],LEN(Count_table[[#This Row],[Column1]])-SEARCH("\",Count_table[[#This Row],[Column1]]))</f>
        <v>14-19-3A</v>
      </c>
      <c r="F1312" s="1" t="str">
        <f>INDEX(Sheet1!A:D,MATCH(Count_table[[#This Row],[Make]],Sheet1!D:D,0),1)</f>
        <v>Alexandria Aircraft</v>
      </c>
      <c r="G1312" s="1" t="str">
        <f ca="1">IF(OR(Count_table[[#This Row],[STC Number]]&lt;&gt;OFFSET(Count_table[[#This Row],[STC Number]],-1,0),Count_table[[#This Row],[Fixed Make]]&lt;&gt;OFFSET(Count_table[[#This Row],[Fixed Make]],-1,0)),Count_table[[#This Row],[Fixed Make]],"")</f>
        <v/>
      </c>
      <c r="H1312" s="1" t="str">
        <f ca="1">IF(LEN(Count_table[[#This Row],[First]])=0,OFFSET(Count_table[[#This Row],[Range]],-1,0),"E"&amp;ROW(Count_table[[#This Row],[First]])&amp;":E"&amp;COUNTIFS(Count_table[[#All],[STC Number]],Count_table[[#This Row],[STC Number]],Count_table[[#All],[Fixed Make]],Count_table[[#This Row],[First]])+ROW(Count_table[[#This Row],[First]])-1)</f>
        <v>E1310:E1319</v>
      </c>
      <c r="I1312" s="1" t="str">
        <f ca="1">IF(LEN(Count_table[[#This Row],[First]])&lt;&gt;0,Count_table[[#This Row],[First]]&amp;": "&amp;_xlfn.TEXTJOIN(", ",TRUE,INDIRECT(Count_table[[#This Row],[Range]])),"")</f>
        <v/>
      </c>
      <c r="J13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3" spans="1:10" x14ac:dyDescent="0.25">
      <c r="A1313" s="1" t="s">
        <v>144</v>
      </c>
      <c r="B1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1313" s="1" t="s">
        <v>439</v>
      </c>
      <c r="D1313" s="1" t="str">
        <f>LEFT(Count_table[[#This Row],[Column1]],SEARCH("\",Count_table[[#This Row],[Column1]])-1)</f>
        <v>Alexandria Aircraft, LLC</v>
      </c>
      <c r="E1313" s="1" t="str">
        <f>RIGHT(Count_table[[#This Row],[Column1]],LEN(Count_table[[#This Row],[Column1]])-SEARCH("\",Count_table[[#This Row],[Column1]]))</f>
        <v>14-19</v>
      </c>
      <c r="F1313" s="1" t="str">
        <f>INDEX(Sheet1!A:D,MATCH(Count_table[[#This Row],[Make]],Sheet1!D:D,0),1)</f>
        <v>Alexandria Aircraft</v>
      </c>
      <c r="G1313" s="1" t="str">
        <f ca="1">IF(OR(Count_table[[#This Row],[STC Number]]&lt;&gt;OFFSET(Count_table[[#This Row],[STC Number]],-1,0),Count_table[[#This Row],[Fixed Make]]&lt;&gt;OFFSET(Count_table[[#This Row],[Fixed Make]],-1,0)),Count_table[[#This Row],[Fixed Make]],"")</f>
        <v/>
      </c>
      <c r="H1313" s="1" t="str">
        <f ca="1">IF(LEN(Count_table[[#This Row],[First]])=0,OFFSET(Count_table[[#This Row],[Range]],-1,0),"E"&amp;ROW(Count_table[[#This Row],[First]])&amp;":E"&amp;COUNTIFS(Count_table[[#All],[STC Number]],Count_table[[#This Row],[STC Number]],Count_table[[#All],[Fixed Make]],Count_table[[#This Row],[First]])+ROW(Count_table[[#This Row],[First]])-1)</f>
        <v>E1310:E1319</v>
      </c>
      <c r="I1313" s="1" t="str">
        <f ca="1">IF(LEN(Count_table[[#This Row],[First]])&lt;&gt;0,Count_table[[#This Row],[First]]&amp;": "&amp;_xlfn.TEXTJOIN(", ",TRUE,INDIRECT(Count_table[[#This Row],[Range]])),"")</f>
        <v/>
      </c>
      <c r="J13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4" spans="1:10" x14ac:dyDescent="0.25">
      <c r="A1314" s="1" t="s">
        <v>144</v>
      </c>
      <c r="B1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1314" s="1" t="s">
        <v>440</v>
      </c>
      <c r="D1314" s="1" t="str">
        <f>LEFT(Count_table[[#This Row],[Column1]],SEARCH("\",Count_table[[#This Row],[Column1]])-1)</f>
        <v>AlexandriaAircraft, LLC</v>
      </c>
      <c r="E1314" s="1" t="str">
        <f>RIGHT(Count_table[[#This Row],[Column1]],LEN(Count_table[[#This Row],[Column1]])-SEARCH("\",Count_table[[#This Row],[Column1]]))</f>
        <v>17-30</v>
      </c>
      <c r="F1314" s="1" t="str">
        <f>INDEX(Sheet1!A:D,MATCH(Count_table[[#This Row],[Make]],Sheet1!D:D,0),1)</f>
        <v>Alexandria Aircraft</v>
      </c>
      <c r="G1314" s="1" t="str">
        <f ca="1">IF(OR(Count_table[[#This Row],[STC Number]]&lt;&gt;OFFSET(Count_table[[#This Row],[STC Number]],-1,0),Count_table[[#This Row],[Fixed Make]]&lt;&gt;OFFSET(Count_table[[#This Row],[Fixed Make]],-1,0)),Count_table[[#This Row],[Fixed Make]],"")</f>
        <v/>
      </c>
      <c r="H1314" s="1" t="str">
        <f ca="1">IF(LEN(Count_table[[#This Row],[First]])=0,OFFSET(Count_table[[#This Row],[Range]],-1,0),"E"&amp;ROW(Count_table[[#This Row],[First]])&amp;":E"&amp;COUNTIFS(Count_table[[#All],[STC Number]],Count_table[[#This Row],[STC Number]],Count_table[[#All],[Fixed Make]],Count_table[[#This Row],[First]])+ROW(Count_table[[#This Row],[First]])-1)</f>
        <v>E1310:E1319</v>
      </c>
      <c r="I1314" s="1" t="str">
        <f ca="1">IF(LEN(Count_table[[#This Row],[First]])&lt;&gt;0,Count_table[[#This Row],[First]]&amp;": "&amp;_xlfn.TEXTJOIN(", ",TRUE,INDIRECT(Count_table[[#This Row],[Range]])),"")</f>
        <v/>
      </c>
      <c r="J13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5" spans="1:10" x14ac:dyDescent="0.25">
      <c r="A1315" s="1" t="s">
        <v>144</v>
      </c>
      <c r="B1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1315" s="1" t="s">
        <v>441</v>
      </c>
      <c r="D1315" s="1" t="str">
        <f>LEFT(Count_table[[#This Row],[Column1]],SEARCH("\",Count_table[[#This Row],[Column1]])-1)</f>
        <v>Alexandria Aircraft, LLC</v>
      </c>
      <c r="E1315" s="1" t="str">
        <f>RIGHT(Count_table[[#This Row],[Column1]],LEN(Count_table[[#This Row],[Column1]])-SEARCH("\",Count_table[[#This Row],[Column1]]))</f>
        <v>17-30A</v>
      </c>
      <c r="F1315" s="1" t="str">
        <f>INDEX(Sheet1!A:D,MATCH(Count_table[[#This Row],[Make]],Sheet1!D:D,0),1)</f>
        <v>Alexandria Aircraft</v>
      </c>
      <c r="G1315" s="1" t="str">
        <f ca="1">IF(OR(Count_table[[#This Row],[STC Number]]&lt;&gt;OFFSET(Count_table[[#This Row],[STC Number]],-1,0),Count_table[[#This Row],[Fixed Make]]&lt;&gt;OFFSET(Count_table[[#This Row],[Fixed Make]],-1,0)),Count_table[[#This Row],[Fixed Make]],"")</f>
        <v/>
      </c>
      <c r="H1315" s="1" t="str">
        <f ca="1">IF(LEN(Count_table[[#This Row],[First]])=0,OFFSET(Count_table[[#This Row],[Range]],-1,0),"E"&amp;ROW(Count_table[[#This Row],[First]])&amp;":E"&amp;COUNTIFS(Count_table[[#All],[STC Number]],Count_table[[#This Row],[STC Number]],Count_table[[#All],[Fixed Make]],Count_table[[#This Row],[First]])+ROW(Count_table[[#This Row],[First]])-1)</f>
        <v>E1310:E1319</v>
      </c>
      <c r="I1315" s="1" t="str">
        <f ca="1">IF(LEN(Count_table[[#This Row],[First]])&lt;&gt;0,Count_table[[#This Row],[First]]&amp;": "&amp;_xlfn.TEXTJOIN(", ",TRUE,INDIRECT(Count_table[[#This Row],[Range]])),"")</f>
        <v/>
      </c>
      <c r="J13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6" spans="1:10" x14ac:dyDescent="0.25">
      <c r="A1316" s="1" t="s">
        <v>144</v>
      </c>
      <c r="B1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1316" s="1" t="s">
        <v>442</v>
      </c>
      <c r="D1316" s="1" t="str">
        <f>LEFT(Count_table[[#This Row],[Column1]],SEARCH("\",Count_table[[#This Row],[Column1]])-1)</f>
        <v>Alexandria Aircraft, LLC</v>
      </c>
      <c r="E1316" s="1" t="str">
        <f>RIGHT(Count_table[[#This Row],[Column1]],LEN(Count_table[[#This Row],[Column1]])-SEARCH("\",Count_table[[#This Row],[Column1]]))</f>
        <v>17-31</v>
      </c>
      <c r="F1316" s="1" t="str">
        <f>INDEX(Sheet1!A:D,MATCH(Count_table[[#This Row],[Make]],Sheet1!D:D,0),1)</f>
        <v>Alexandria Aircraft</v>
      </c>
      <c r="G1316" s="1" t="str">
        <f ca="1">IF(OR(Count_table[[#This Row],[STC Number]]&lt;&gt;OFFSET(Count_table[[#This Row],[STC Number]],-1,0),Count_table[[#This Row],[Fixed Make]]&lt;&gt;OFFSET(Count_table[[#This Row],[Fixed Make]],-1,0)),Count_table[[#This Row],[Fixed Make]],"")</f>
        <v/>
      </c>
      <c r="H1316" s="1" t="str">
        <f ca="1">IF(LEN(Count_table[[#This Row],[First]])=0,OFFSET(Count_table[[#This Row],[Range]],-1,0),"E"&amp;ROW(Count_table[[#This Row],[First]])&amp;":E"&amp;COUNTIFS(Count_table[[#All],[STC Number]],Count_table[[#This Row],[STC Number]],Count_table[[#All],[Fixed Make]],Count_table[[#This Row],[First]])+ROW(Count_table[[#This Row],[First]])-1)</f>
        <v>E1310:E1319</v>
      </c>
      <c r="I1316" s="1" t="str">
        <f ca="1">IF(LEN(Count_table[[#This Row],[First]])&lt;&gt;0,Count_table[[#This Row],[First]]&amp;": "&amp;_xlfn.TEXTJOIN(", ",TRUE,INDIRECT(Count_table[[#This Row],[Range]])),"")</f>
        <v/>
      </c>
      <c r="J13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7" spans="1:10" x14ac:dyDescent="0.25">
      <c r="A1317" s="1" t="s">
        <v>144</v>
      </c>
      <c r="B1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1317" s="1" t="s">
        <v>443</v>
      </c>
      <c r="D1317" s="1" t="str">
        <f>LEFT(Count_table[[#This Row],[Column1]],SEARCH("\",Count_table[[#This Row],[Column1]])-1)</f>
        <v>Alexandria Aircraft, LLC</v>
      </c>
      <c r="E1317" s="1" t="str">
        <f>RIGHT(Count_table[[#This Row],[Column1]],LEN(Count_table[[#This Row],[Column1]])-SEARCH("\",Count_table[[#This Row],[Column1]]))</f>
        <v>17-31A</v>
      </c>
      <c r="F1317" s="1" t="str">
        <f>INDEX(Sheet1!A:D,MATCH(Count_table[[#This Row],[Make]],Sheet1!D:D,0),1)</f>
        <v>Alexandria Aircraft</v>
      </c>
      <c r="G1317" s="1" t="str">
        <f ca="1">IF(OR(Count_table[[#This Row],[STC Number]]&lt;&gt;OFFSET(Count_table[[#This Row],[STC Number]],-1,0),Count_table[[#This Row],[Fixed Make]]&lt;&gt;OFFSET(Count_table[[#This Row],[Fixed Make]],-1,0)),Count_table[[#This Row],[Fixed Make]],"")</f>
        <v/>
      </c>
      <c r="H1317" s="1" t="str">
        <f ca="1">IF(LEN(Count_table[[#This Row],[First]])=0,OFFSET(Count_table[[#This Row],[Range]],-1,0),"E"&amp;ROW(Count_table[[#This Row],[First]])&amp;":E"&amp;COUNTIFS(Count_table[[#All],[STC Number]],Count_table[[#This Row],[STC Number]],Count_table[[#All],[Fixed Make]],Count_table[[#This Row],[First]])+ROW(Count_table[[#This Row],[First]])-1)</f>
        <v>E1310:E1319</v>
      </c>
      <c r="I1317" s="1" t="str">
        <f ca="1">IF(LEN(Count_table[[#This Row],[First]])&lt;&gt;0,Count_table[[#This Row],[First]]&amp;": "&amp;_xlfn.TEXTJOIN(", ",TRUE,INDIRECT(Count_table[[#This Row],[Range]])),"")</f>
        <v/>
      </c>
      <c r="J13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8" spans="1:10" x14ac:dyDescent="0.25">
      <c r="A1318" s="1" t="s">
        <v>144</v>
      </c>
      <c r="B1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1318" s="1" t="s">
        <v>444</v>
      </c>
      <c r="D1318" s="1" t="str">
        <f>LEFT(Count_table[[#This Row],[Column1]],SEARCH("\",Count_table[[#This Row],[Column1]])-1)</f>
        <v>Alexandria Aircraft, LLC</v>
      </c>
      <c r="E1318" s="1" t="str">
        <f>RIGHT(Count_table[[#This Row],[Column1]],LEN(Count_table[[#This Row],[Column1]])-SEARCH("\",Count_table[[#This Row],[Column1]]))</f>
        <v>17-31ATC</v>
      </c>
      <c r="F1318" s="1" t="str">
        <f>INDEX(Sheet1!A:D,MATCH(Count_table[[#This Row],[Make]],Sheet1!D:D,0),1)</f>
        <v>Alexandria Aircraft</v>
      </c>
      <c r="G1318" s="1" t="str">
        <f ca="1">IF(OR(Count_table[[#This Row],[STC Number]]&lt;&gt;OFFSET(Count_table[[#This Row],[STC Number]],-1,0),Count_table[[#This Row],[Fixed Make]]&lt;&gt;OFFSET(Count_table[[#This Row],[Fixed Make]],-1,0)),Count_table[[#This Row],[Fixed Make]],"")</f>
        <v/>
      </c>
      <c r="H1318" s="1" t="str">
        <f ca="1">IF(LEN(Count_table[[#This Row],[First]])=0,OFFSET(Count_table[[#This Row],[Range]],-1,0),"E"&amp;ROW(Count_table[[#This Row],[First]])&amp;":E"&amp;COUNTIFS(Count_table[[#All],[STC Number]],Count_table[[#This Row],[STC Number]],Count_table[[#All],[Fixed Make]],Count_table[[#This Row],[First]])+ROW(Count_table[[#This Row],[First]])-1)</f>
        <v>E1310:E1319</v>
      </c>
      <c r="I1318" s="1" t="str">
        <f ca="1">IF(LEN(Count_table[[#This Row],[First]])&lt;&gt;0,Count_table[[#This Row],[First]]&amp;": "&amp;_xlfn.TEXTJOIN(", ",TRUE,INDIRECT(Count_table[[#This Row],[Range]])),"")</f>
        <v/>
      </c>
      <c r="J13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19" spans="1:10" x14ac:dyDescent="0.25">
      <c r="A1319" s="1" t="s">
        <v>144</v>
      </c>
      <c r="B1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1319" s="1" t="s">
        <v>445</v>
      </c>
      <c r="D1319" s="1" t="str">
        <f>LEFT(Count_table[[#This Row],[Column1]],SEARCH("\",Count_table[[#This Row],[Column1]])-1)</f>
        <v>Alexandria Aircraft, LLC</v>
      </c>
      <c r="E1319" s="1" t="str">
        <f>RIGHT(Count_table[[#This Row],[Column1]],LEN(Count_table[[#This Row],[Column1]])-SEARCH("\",Count_table[[#This Row],[Column1]]))</f>
        <v>17-31TC</v>
      </c>
      <c r="F1319" s="1" t="str">
        <f>INDEX(Sheet1!A:D,MATCH(Count_table[[#This Row],[Make]],Sheet1!D:D,0),1)</f>
        <v>Alexandria Aircraft</v>
      </c>
      <c r="G1319" s="1" t="str">
        <f ca="1">IF(OR(Count_table[[#This Row],[STC Number]]&lt;&gt;OFFSET(Count_table[[#This Row],[STC Number]],-1,0),Count_table[[#This Row],[Fixed Make]]&lt;&gt;OFFSET(Count_table[[#This Row],[Fixed Make]],-1,0)),Count_table[[#This Row],[Fixed Make]],"")</f>
        <v/>
      </c>
      <c r="H1319" s="1" t="str">
        <f ca="1">IF(LEN(Count_table[[#This Row],[First]])=0,OFFSET(Count_table[[#This Row],[Range]],-1,0),"E"&amp;ROW(Count_table[[#This Row],[First]])&amp;":E"&amp;COUNTIFS(Count_table[[#All],[STC Number]],Count_table[[#This Row],[STC Number]],Count_table[[#All],[Fixed Make]],Count_table[[#This Row],[First]])+ROW(Count_table[[#This Row],[First]])-1)</f>
        <v>E1310:E1319</v>
      </c>
      <c r="I1319" s="1" t="str">
        <f ca="1">IF(LEN(Count_table[[#This Row],[First]])&lt;&gt;0,Count_table[[#This Row],[First]]&amp;": "&amp;_xlfn.TEXTJOIN(", ",TRUE,INDIRECT(Count_table[[#This Row],[Range]])),"")</f>
        <v/>
      </c>
      <c r="J13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0" spans="1:10" x14ac:dyDescent="0.25">
      <c r="A1320" s="1" t="s">
        <v>144</v>
      </c>
      <c r="B1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1320" s="1" t="s">
        <v>446</v>
      </c>
      <c r="D1320" s="1" t="str">
        <f>LEFT(Count_table[[#This Row],[Column1]],SEARCH("\",Count_table[[#This Row],[Column1]])-1)</f>
        <v>American Champion Aircraft Corp.</v>
      </c>
      <c r="E1320" s="1" t="str">
        <f>RIGHT(Count_table[[#This Row],[Column1]],LEN(Count_table[[#This Row],[Column1]])-SEARCH("\",Count_table[[#This Row],[Column1]]))</f>
        <v>8GCBC</v>
      </c>
      <c r="F1320" s="1" t="str">
        <f>INDEX(Sheet1!A:D,MATCH(Count_table[[#This Row],[Make]],Sheet1!D:D,0),1)</f>
        <v>American Champion</v>
      </c>
      <c r="G1320" s="1" t="str">
        <f ca="1">IF(OR(Count_table[[#This Row],[STC Number]]&lt;&gt;OFFSET(Count_table[[#This Row],[STC Number]],-1,0),Count_table[[#This Row],[Fixed Make]]&lt;&gt;OFFSET(Count_table[[#This Row],[Fixed Make]],-1,0)),Count_table[[#This Row],[Fixed Make]],"")</f>
        <v>American Champion</v>
      </c>
      <c r="H1320" s="1" t="str">
        <f ca="1">IF(LEN(Count_table[[#This Row],[First]])=0,OFFSET(Count_table[[#This Row],[Range]],-1,0),"E"&amp;ROW(Count_table[[#This Row],[First]])&amp;":E"&amp;COUNTIFS(Count_table[[#All],[STC Number]],Count_table[[#This Row],[STC Number]],Count_table[[#All],[Fixed Make]],Count_table[[#This Row],[First]])+ROW(Count_table[[#This Row],[First]])-1)</f>
        <v>E1320:E1321</v>
      </c>
      <c r="I1320" s="1" t="str">
        <f ca="1">IF(LEN(Count_table[[#This Row],[First]])&lt;&gt;0,Count_table[[#This Row],[First]]&amp;": "&amp;_xlfn.TEXTJOIN(", ",TRUE,INDIRECT(Count_table[[#This Row],[Range]])),"")</f>
        <v>American Champion: 8GCBC, 8KCAB</v>
      </c>
      <c r="J13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1" spans="1:10" x14ac:dyDescent="0.25">
      <c r="A1321" s="1" t="s">
        <v>144</v>
      </c>
      <c r="B1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1321" s="1" t="s">
        <v>447</v>
      </c>
      <c r="D1321" s="1" t="str">
        <f>LEFT(Count_table[[#This Row],[Column1]],SEARCH("\",Count_table[[#This Row],[Column1]])-1)</f>
        <v>American Champion Aircraft Corp.</v>
      </c>
      <c r="E1321" s="1" t="str">
        <f>RIGHT(Count_table[[#This Row],[Column1]],LEN(Count_table[[#This Row],[Column1]])-SEARCH("\",Count_table[[#This Row],[Column1]]))</f>
        <v>8KCAB</v>
      </c>
      <c r="F1321" s="1" t="str">
        <f>INDEX(Sheet1!A:D,MATCH(Count_table[[#This Row],[Make]],Sheet1!D:D,0),1)</f>
        <v>American Champion</v>
      </c>
      <c r="G1321" s="1" t="str">
        <f ca="1">IF(OR(Count_table[[#This Row],[STC Number]]&lt;&gt;OFFSET(Count_table[[#This Row],[STC Number]],-1,0),Count_table[[#This Row],[Fixed Make]]&lt;&gt;OFFSET(Count_table[[#This Row],[Fixed Make]],-1,0)),Count_table[[#This Row],[Fixed Make]],"")</f>
        <v/>
      </c>
      <c r="H1321" s="1" t="str">
        <f ca="1">IF(LEN(Count_table[[#This Row],[First]])=0,OFFSET(Count_table[[#This Row],[Range]],-1,0),"E"&amp;ROW(Count_table[[#This Row],[First]])&amp;":E"&amp;COUNTIFS(Count_table[[#All],[STC Number]],Count_table[[#This Row],[STC Number]],Count_table[[#All],[Fixed Make]],Count_table[[#This Row],[First]])+ROW(Count_table[[#This Row],[First]])-1)</f>
        <v>E1320:E1321</v>
      </c>
      <c r="I1321" s="1" t="str">
        <f ca="1">IF(LEN(Count_table[[#This Row],[First]])&lt;&gt;0,Count_table[[#This Row],[First]]&amp;": "&amp;_xlfn.TEXTJOIN(", ",TRUE,INDIRECT(Count_table[[#This Row],[Range]])),"")</f>
        <v/>
      </c>
      <c r="J13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2" spans="1:10" x14ac:dyDescent="0.25">
      <c r="A1322" s="1" t="s">
        <v>144</v>
      </c>
      <c r="B1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1322" s="1" t="s">
        <v>448</v>
      </c>
      <c r="D1322" s="1" t="str">
        <f>LEFT(Count_table[[#This Row],[Column1]],SEARCH("\",Count_table[[#This Row],[Column1]])-1)</f>
        <v>APEX Aircraft</v>
      </c>
      <c r="E1322" s="1" t="str">
        <f>RIGHT(Count_table[[#This Row],[Column1]],LEN(Count_table[[#This Row],[Column1]])-SEARCH("\",Count_table[[#This Row],[Column1]]))</f>
        <v>CAP 10 B</v>
      </c>
      <c r="F1322" s="1" t="str">
        <f>INDEX(Sheet1!A:D,MATCH(Count_table[[#This Row],[Make]],Sheet1!D:D,0),1)</f>
        <v>APEX</v>
      </c>
      <c r="G1322" s="1" t="str">
        <f ca="1">IF(OR(Count_table[[#This Row],[STC Number]]&lt;&gt;OFFSET(Count_table[[#This Row],[STC Number]],-1,0),Count_table[[#This Row],[Fixed Make]]&lt;&gt;OFFSET(Count_table[[#This Row],[Fixed Make]],-1,0)),Count_table[[#This Row],[Fixed Make]],"")</f>
        <v>APEX</v>
      </c>
      <c r="H1322" s="1" t="str">
        <f ca="1">IF(LEN(Count_table[[#This Row],[First]])=0,OFFSET(Count_table[[#This Row],[Range]],-1,0),"E"&amp;ROW(Count_table[[#This Row],[First]])&amp;":E"&amp;COUNTIFS(Count_table[[#All],[STC Number]],Count_table[[#This Row],[STC Number]],Count_table[[#All],[Fixed Make]],Count_table[[#This Row],[First]])+ROW(Count_table[[#This Row],[First]])-1)</f>
        <v>E1322:E1322</v>
      </c>
      <c r="I1322" s="1" t="str">
        <f ca="1">IF(LEN(Count_table[[#This Row],[First]])&lt;&gt;0,Count_table[[#This Row],[First]]&amp;": "&amp;_xlfn.TEXTJOIN(", ",TRUE,INDIRECT(Count_table[[#This Row],[Range]])),"")</f>
        <v>APEX: CAP 10 B</v>
      </c>
      <c r="J13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3" spans="1:10" x14ac:dyDescent="0.25">
      <c r="A1323" s="1" t="s">
        <v>144</v>
      </c>
      <c r="B1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1323" s="1" t="s">
        <v>449</v>
      </c>
      <c r="D1323" s="1" t="str">
        <f>LEFT(Count_table[[#This Row],[Column1]],SEARCH("\",Count_table[[#This Row],[Column1]])-1)</f>
        <v>B-N Group Ltd.</v>
      </c>
      <c r="E1323" s="1" t="str">
        <f>RIGHT(Count_table[[#This Row],[Column1]],LEN(Count_table[[#This Row],[Column1]])-SEARCH("\",Count_table[[#This Row],[Column1]]))</f>
        <v>BN2A MK. III-2</v>
      </c>
      <c r="F1323" s="1" t="str">
        <f>INDEX(Sheet1!A:D,MATCH(Count_table[[#This Row],[Make]],Sheet1!D:D,0),1)</f>
        <v>B-N</v>
      </c>
      <c r="G1323" s="1" t="str">
        <f ca="1">IF(OR(Count_table[[#This Row],[STC Number]]&lt;&gt;OFFSET(Count_table[[#This Row],[STC Number]],-1,0),Count_table[[#This Row],[Fixed Make]]&lt;&gt;OFFSET(Count_table[[#This Row],[Fixed Make]],-1,0)),Count_table[[#This Row],[Fixed Make]],"")</f>
        <v>B-N</v>
      </c>
      <c r="H1323" s="1" t="str">
        <f ca="1">IF(LEN(Count_table[[#This Row],[First]])=0,OFFSET(Count_table[[#This Row],[Range]],-1,0),"E"&amp;ROW(Count_table[[#This Row],[First]])&amp;":E"&amp;COUNTIFS(Count_table[[#All],[STC Number]],Count_table[[#This Row],[STC Number]],Count_table[[#All],[Fixed Make]],Count_table[[#This Row],[First]])+ROW(Count_table[[#This Row],[First]])-1)</f>
        <v>E1323:E1325</v>
      </c>
      <c r="I1323" s="1" t="str">
        <f ca="1">IF(LEN(Count_table[[#This Row],[First]])&lt;&gt;0,Count_table[[#This Row],[First]]&amp;": "&amp;_xlfn.TEXTJOIN(", ",TRUE,INDIRECT(Count_table[[#This Row],[Range]])),"")</f>
        <v>B-N: BN2A MK. III-2, BN2A MK. III-3, BN2A MK. III</v>
      </c>
      <c r="J13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4" spans="1:10" x14ac:dyDescent="0.25">
      <c r="A1324" s="1" t="s">
        <v>144</v>
      </c>
      <c r="B1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1324" s="1" t="s">
        <v>450</v>
      </c>
      <c r="D1324" s="1" t="str">
        <f>LEFT(Count_table[[#This Row],[Column1]],SEARCH("\",Count_table[[#This Row],[Column1]])-1)</f>
        <v>B-N Group Ltd.</v>
      </c>
      <c r="E1324" s="1" t="str">
        <f>RIGHT(Count_table[[#This Row],[Column1]],LEN(Count_table[[#This Row],[Column1]])-SEARCH("\",Count_table[[#This Row],[Column1]]))</f>
        <v>BN2A MK. III-3</v>
      </c>
      <c r="F1324" s="1" t="str">
        <f>INDEX(Sheet1!A:D,MATCH(Count_table[[#This Row],[Make]],Sheet1!D:D,0),1)</f>
        <v>B-N</v>
      </c>
      <c r="G1324" s="1" t="str">
        <f ca="1">IF(OR(Count_table[[#This Row],[STC Number]]&lt;&gt;OFFSET(Count_table[[#This Row],[STC Number]],-1,0),Count_table[[#This Row],[Fixed Make]]&lt;&gt;OFFSET(Count_table[[#This Row],[Fixed Make]],-1,0)),Count_table[[#This Row],[Fixed Make]],"")</f>
        <v/>
      </c>
      <c r="H1324" s="1" t="str">
        <f ca="1">IF(LEN(Count_table[[#This Row],[First]])=0,OFFSET(Count_table[[#This Row],[Range]],-1,0),"E"&amp;ROW(Count_table[[#This Row],[First]])&amp;":E"&amp;COUNTIFS(Count_table[[#All],[STC Number]],Count_table[[#This Row],[STC Number]],Count_table[[#All],[Fixed Make]],Count_table[[#This Row],[First]])+ROW(Count_table[[#This Row],[First]])-1)</f>
        <v>E1323:E1325</v>
      </c>
      <c r="I1324" s="1" t="str">
        <f ca="1">IF(LEN(Count_table[[#This Row],[First]])&lt;&gt;0,Count_table[[#This Row],[First]]&amp;": "&amp;_xlfn.TEXTJOIN(", ",TRUE,INDIRECT(Count_table[[#This Row],[Range]])),"")</f>
        <v/>
      </c>
      <c r="J13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5" spans="1:10" x14ac:dyDescent="0.25">
      <c r="A1325" s="1" t="s">
        <v>144</v>
      </c>
      <c r="B1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1325" s="1" t="s">
        <v>451</v>
      </c>
      <c r="D1325" s="1" t="str">
        <f>LEFT(Count_table[[#This Row],[Column1]],SEARCH("\",Count_table[[#This Row],[Column1]])-1)</f>
        <v>B-N Group Ltd.</v>
      </c>
      <c r="E1325" s="1" t="str">
        <f>RIGHT(Count_table[[#This Row],[Column1]],LEN(Count_table[[#This Row],[Column1]])-SEARCH("\",Count_table[[#This Row],[Column1]]))</f>
        <v>BN2A MK. III</v>
      </c>
      <c r="F1325" s="1" t="str">
        <f>INDEX(Sheet1!A:D,MATCH(Count_table[[#This Row],[Make]],Sheet1!D:D,0),1)</f>
        <v>B-N</v>
      </c>
      <c r="G1325" s="1" t="str">
        <f ca="1">IF(OR(Count_table[[#This Row],[STC Number]]&lt;&gt;OFFSET(Count_table[[#This Row],[STC Number]],-1,0),Count_table[[#This Row],[Fixed Make]]&lt;&gt;OFFSET(Count_table[[#This Row],[Fixed Make]],-1,0)),Count_table[[#This Row],[Fixed Make]],"")</f>
        <v/>
      </c>
      <c r="H1325" s="1" t="str">
        <f ca="1">IF(LEN(Count_table[[#This Row],[First]])=0,OFFSET(Count_table[[#This Row],[Range]],-1,0),"E"&amp;ROW(Count_table[[#This Row],[First]])&amp;":E"&amp;COUNTIFS(Count_table[[#All],[STC Number]],Count_table[[#This Row],[STC Number]],Count_table[[#All],[Fixed Make]],Count_table[[#This Row],[First]])+ROW(Count_table[[#This Row],[First]])-1)</f>
        <v>E1323:E1325</v>
      </c>
      <c r="I1325" s="1" t="str">
        <f ca="1">IF(LEN(Count_table[[#This Row],[First]])&lt;&gt;0,Count_table[[#This Row],[First]]&amp;": "&amp;_xlfn.TEXTJOIN(", ",TRUE,INDIRECT(Count_table[[#This Row],[Range]])),"")</f>
        <v/>
      </c>
      <c r="J13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6" spans="1:10" x14ac:dyDescent="0.25">
      <c r="A1326" s="1" t="s">
        <v>144</v>
      </c>
      <c r="B1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1326" s="1" t="s">
        <v>557</v>
      </c>
      <c r="D1326" s="1" t="str">
        <f>LEFT(Count_table[[#This Row],[Column1]],SEARCH("\",Count_table[[#This Row],[Column1]])-1)</f>
        <v>Bellanca Aircraft Corporation</v>
      </c>
      <c r="E1326" s="1" t="str">
        <f>RIGHT(Count_table[[#This Row],[Column1]],LEN(Count_table[[#This Row],[Column1]])-SEARCH("\",Count_table[[#This Row],[Column1]]))</f>
        <v>14-13-2</v>
      </c>
      <c r="F1326" s="1" t="str">
        <f>INDEX(Sheet1!A:D,MATCH(Count_table[[#This Row],[Make]],Sheet1!D:D,0),1)</f>
        <v>Bellanca</v>
      </c>
      <c r="G1326" s="1" t="str">
        <f ca="1">IF(OR(Count_table[[#This Row],[STC Number]]&lt;&gt;OFFSET(Count_table[[#This Row],[STC Number]],-1,0),Count_table[[#This Row],[Fixed Make]]&lt;&gt;OFFSET(Count_table[[#This Row],[Fixed Make]],-1,0)),Count_table[[#This Row],[Fixed Make]],"")</f>
        <v>Bellanca</v>
      </c>
      <c r="H1326" s="1" t="str">
        <f ca="1">IF(LEN(Count_table[[#This Row],[First]])=0,OFFSET(Count_table[[#This Row],[Range]],-1,0),"E"&amp;ROW(Count_table[[#This Row],[First]])&amp;":E"&amp;COUNTIFS(Count_table[[#All],[STC Number]],Count_table[[#This Row],[STC Number]],Count_table[[#All],[Fixed Make]],Count_table[[#This Row],[First]])+ROW(Count_table[[#This Row],[First]])-1)</f>
        <v>E1326:E1329</v>
      </c>
      <c r="I1326" s="1" t="str">
        <f ca="1">IF(LEN(Count_table[[#This Row],[First]])&lt;&gt;0,Count_table[[#This Row],[First]]&amp;": "&amp;_xlfn.TEXTJOIN(", ",TRUE,INDIRECT(Count_table[[#This Row],[Range]])),"")</f>
        <v>Bellanca: 14-13-2, 14-13-3, 14-13-3W, 14-13</v>
      </c>
      <c r="J13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7" spans="1:10" x14ac:dyDescent="0.25">
      <c r="A1327" s="1" t="s">
        <v>144</v>
      </c>
      <c r="B1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1327" s="1" t="s">
        <v>558</v>
      </c>
      <c r="D1327" s="1" t="str">
        <f>LEFT(Count_table[[#This Row],[Column1]],SEARCH("\",Count_table[[#This Row],[Column1]])-1)</f>
        <v>Bellanca Aircraft Corporation</v>
      </c>
      <c r="E1327" s="1" t="str">
        <f>RIGHT(Count_table[[#This Row],[Column1]],LEN(Count_table[[#This Row],[Column1]])-SEARCH("\",Count_table[[#This Row],[Column1]]))</f>
        <v>14-13-3</v>
      </c>
      <c r="F1327" s="1" t="str">
        <f>INDEX(Sheet1!A:D,MATCH(Count_table[[#This Row],[Make]],Sheet1!D:D,0),1)</f>
        <v>Bellanca</v>
      </c>
      <c r="G1327" s="1" t="str">
        <f ca="1">IF(OR(Count_table[[#This Row],[STC Number]]&lt;&gt;OFFSET(Count_table[[#This Row],[STC Number]],-1,0),Count_table[[#This Row],[Fixed Make]]&lt;&gt;OFFSET(Count_table[[#This Row],[Fixed Make]],-1,0)),Count_table[[#This Row],[Fixed Make]],"")</f>
        <v/>
      </c>
      <c r="H1327" s="1" t="str">
        <f ca="1">IF(LEN(Count_table[[#This Row],[First]])=0,OFFSET(Count_table[[#This Row],[Range]],-1,0),"E"&amp;ROW(Count_table[[#This Row],[First]])&amp;":E"&amp;COUNTIFS(Count_table[[#All],[STC Number]],Count_table[[#This Row],[STC Number]],Count_table[[#All],[Fixed Make]],Count_table[[#This Row],[First]])+ROW(Count_table[[#This Row],[First]])-1)</f>
        <v>E1326:E1329</v>
      </c>
      <c r="I1327" s="1" t="str">
        <f ca="1">IF(LEN(Count_table[[#This Row],[First]])&lt;&gt;0,Count_table[[#This Row],[First]]&amp;": "&amp;_xlfn.TEXTJOIN(", ",TRUE,INDIRECT(Count_table[[#This Row],[Range]])),"")</f>
        <v/>
      </c>
      <c r="J13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8" spans="1:10" x14ac:dyDescent="0.25">
      <c r="A1328" s="1" t="s">
        <v>144</v>
      </c>
      <c r="B1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1328" s="1" t="s">
        <v>559</v>
      </c>
      <c r="D1328" s="1" t="str">
        <f>LEFT(Count_table[[#This Row],[Column1]],SEARCH("\",Count_table[[#This Row],[Column1]])-1)</f>
        <v>Bellanca Aircraft Corporation</v>
      </c>
      <c r="E1328" s="1" t="str">
        <f>RIGHT(Count_table[[#This Row],[Column1]],LEN(Count_table[[#This Row],[Column1]])-SEARCH("\",Count_table[[#This Row],[Column1]]))</f>
        <v>14-13-3W</v>
      </c>
      <c r="F1328" s="1" t="str">
        <f>INDEX(Sheet1!A:D,MATCH(Count_table[[#This Row],[Make]],Sheet1!D:D,0),1)</f>
        <v>Bellanca</v>
      </c>
      <c r="G1328" s="1" t="str">
        <f ca="1">IF(OR(Count_table[[#This Row],[STC Number]]&lt;&gt;OFFSET(Count_table[[#This Row],[STC Number]],-1,0),Count_table[[#This Row],[Fixed Make]]&lt;&gt;OFFSET(Count_table[[#This Row],[Fixed Make]],-1,0)),Count_table[[#This Row],[Fixed Make]],"")</f>
        <v/>
      </c>
      <c r="H1328" s="1" t="str">
        <f ca="1">IF(LEN(Count_table[[#This Row],[First]])=0,OFFSET(Count_table[[#This Row],[Range]],-1,0),"E"&amp;ROW(Count_table[[#This Row],[First]])&amp;":E"&amp;COUNTIFS(Count_table[[#All],[STC Number]],Count_table[[#This Row],[STC Number]],Count_table[[#All],[Fixed Make]],Count_table[[#This Row],[First]])+ROW(Count_table[[#This Row],[First]])-1)</f>
        <v>E1326:E1329</v>
      </c>
      <c r="I1328" s="1" t="str">
        <f ca="1">IF(LEN(Count_table[[#This Row],[First]])&lt;&gt;0,Count_table[[#This Row],[First]]&amp;": "&amp;_xlfn.TEXTJOIN(", ",TRUE,INDIRECT(Count_table[[#This Row],[Range]])),"")</f>
        <v/>
      </c>
      <c r="J13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29" spans="1:10" x14ac:dyDescent="0.25">
      <c r="A1329" s="1" t="s">
        <v>144</v>
      </c>
      <c r="B1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1329" s="1" t="s">
        <v>560</v>
      </c>
      <c r="D1329" s="1" t="str">
        <f>LEFT(Count_table[[#This Row],[Column1]],SEARCH("\",Count_table[[#This Row],[Column1]])-1)</f>
        <v>Bellanca Aircraft Corporation</v>
      </c>
      <c r="E1329" s="1" t="str">
        <f>RIGHT(Count_table[[#This Row],[Column1]],LEN(Count_table[[#This Row],[Column1]])-SEARCH("\",Count_table[[#This Row],[Column1]]))</f>
        <v>14-13</v>
      </c>
      <c r="F1329" s="1" t="str">
        <f>INDEX(Sheet1!A:D,MATCH(Count_table[[#This Row],[Make]],Sheet1!D:D,0),1)</f>
        <v>Bellanca</v>
      </c>
      <c r="G1329" s="1" t="str">
        <f ca="1">IF(OR(Count_table[[#This Row],[STC Number]]&lt;&gt;OFFSET(Count_table[[#This Row],[STC Number]],-1,0),Count_table[[#This Row],[Fixed Make]]&lt;&gt;OFFSET(Count_table[[#This Row],[Fixed Make]],-1,0)),Count_table[[#This Row],[Fixed Make]],"")</f>
        <v/>
      </c>
      <c r="H1329" s="1" t="str">
        <f ca="1">IF(LEN(Count_table[[#This Row],[First]])=0,OFFSET(Count_table[[#This Row],[Range]],-1,0),"E"&amp;ROW(Count_table[[#This Row],[First]])&amp;":E"&amp;COUNTIFS(Count_table[[#All],[STC Number]],Count_table[[#This Row],[STC Number]],Count_table[[#All],[Fixed Make]],Count_table[[#This Row],[First]])+ROW(Count_table[[#This Row],[First]])-1)</f>
        <v>E1326:E1329</v>
      </c>
      <c r="I1329" s="1" t="str">
        <f ca="1">IF(LEN(Count_table[[#This Row],[First]])&lt;&gt;0,Count_table[[#This Row],[First]]&amp;": "&amp;_xlfn.TEXTJOIN(", ",TRUE,INDIRECT(Count_table[[#This Row],[Range]])),"")</f>
        <v/>
      </c>
      <c r="J13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0" spans="1:10" x14ac:dyDescent="0.25">
      <c r="A1330" s="1" t="s">
        <v>144</v>
      </c>
      <c r="B1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1330" s="1" t="s">
        <v>726</v>
      </c>
      <c r="D1330" s="1" t="str">
        <f>LEFT(Count_table[[#This Row],[Column1]],SEARCH("\",Count_table[[#This Row],[Column1]])-1)</f>
        <v>Cessna Aircraft Company</v>
      </c>
      <c r="E1330" s="1" t="str">
        <f>RIGHT(Count_table[[#This Row],[Column1]],LEN(Count_table[[#This Row],[Column1]])-SEARCH("\",Count_table[[#This Row],[Column1]]))</f>
        <v>F182P</v>
      </c>
      <c r="F1330" s="1" t="str">
        <f>INDEX(Sheet1!A:D,MATCH(Count_table[[#This Row],[Make]],Sheet1!D:D,0),1)</f>
        <v>Cessna</v>
      </c>
      <c r="G1330" s="1" t="str">
        <f ca="1">IF(OR(Count_table[[#This Row],[STC Number]]&lt;&gt;OFFSET(Count_table[[#This Row],[STC Number]],-1,0),Count_table[[#This Row],[Fixed Make]]&lt;&gt;OFFSET(Count_table[[#This Row],[Fixed Make]],-1,0)),Count_table[[#This Row],[Fixed Make]],"")</f>
        <v>Cessna</v>
      </c>
      <c r="H1330" s="1" t="str">
        <f ca="1">IF(LEN(Count_table[[#This Row],[First]])=0,OFFSET(Count_table[[#This Row],[Range]],-1,0),"E"&amp;ROW(Count_table[[#This Row],[First]])&amp;":E"&amp;COUNTIFS(Count_table[[#All],[STC Number]],Count_table[[#This Row],[STC Number]],Count_table[[#All],[Fixed Make]],Count_table[[#This Row],[First]])+ROW(Count_table[[#This Row],[First]])-1)</f>
        <v>E1330:E1338</v>
      </c>
      <c r="I1330" s="1" t="str">
        <f ca="1">IF(LEN(Count_table[[#This Row],[First]])&lt;&gt;0,Count_table[[#This Row],[First]]&amp;": "&amp;_xlfn.TEXTJOIN(", ",TRUE,INDIRECT(Count_table[[#This Row],[Range]])),"")</f>
        <v>Cessna: F182P, F182Q, FR172E, FR172F, FR172G, FR172H, FR172J, FR172K, FR182</v>
      </c>
      <c r="J13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1" spans="1:10" x14ac:dyDescent="0.25">
      <c r="A1331" s="1" t="s">
        <v>144</v>
      </c>
      <c r="B1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1331" s="1" t="s">
        <v>727</v>
      </c>
      <c r="D1331" s="1" t="str">
        <f>LEFT(Count_table[[#This Row],[Column1]],SEARCH("\",Count_table[[#This Row],[Column1]])-1)</f>
        <v>Cessna Aircraft Company</v>
      </c>
      <c r="E1331" s="1" t="str">
        <f>RIGHT(Count_table[[#This Row],[Column1]],LEN(Count_table[[#This Row],[Column1]])-SEARCH("\",Count_table[[#This Row],[Column1]]))</f>
        <v>F182Q</v>
      </c>
      <c r="F1331" s="1" t="str">
        <f>INDEX(Sheet1!A:D,MATCH(Count_table[[#This Row],[Make]],Sheet1!D:D,0),1)</f>
        <v>Cessna</v>
      </c>
      <c r="G1331" s="1" t="str">
        <f ca="1">IF(OR(Count_table[[#This Row],[STC Number]]&lt;&gt;OFFSET(Count_table[[#This Row],[STC Number]],-1,0),Count_table[[#This Row],[Fixed Make]]&lt;&gt;OFFSET(Count_table[[#This Row],[Fixed Make]],-1,0)),Count_table[[#This Row],[Fixed Make]],"")</f>
        <v/>
      </c>
      <c r="H1331" s="1" t="str">
        <f ca="1">IF(LEN(Count_table[[#This Row],[First]])=0,OFFSET(Count_table[[#This Row],[Range]],-1,0),"E"&amp;ROW(Count_table[[#This Row],[First]])&amp;":E"&amp;COUNTIFS(Count_table[[#All],[STC Number]],Count_table[[#This Row],[STC Number]],Count_table[[#All],[Fixed Make]],Count_table[[#This Row],[First]])+ROW(Count_table[[#This Row],[First]])-1)</f>
        <v>E1330:E1338</v>
      </c>
      <c r="I1331" s="1" t="str">
        <f ca="1">IF(LEN(Count_table[[#This Row],[First]])&lt;&gt;0,Count_table[[#This Row],[First]]&amp;": "&amp;_xlfn.TEXTJOIN(", ",TRUE,INDIRECT(Count_table[[#This Row],[Range]])),"")</f>
        <v/>
      </c>
      <c r="J13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2" spans="1:10" x14ac:dyDescent="0.25">
      <c r="A1332" s="1" t="s">
        <v>144</v>
      </c>
      <c r="B1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1332" s="1" t="s">
        <v>728</v>
      </c>
      <c r="D1332" s="1" t="str">
        <f>LEFT(Count_table[[#This Row],[Column1]],SEARCH("\",Count_table[[#This Row],[Column1]])-1)</f>
        <v>Cessna Aircraft Company</v>
      </c>
      <c r="E1332" s="1" t="str">
        <f>RIGHT(Count_table[[#This Row],[Column1]],LEN(Count_table[[#This Row],[Column1]])-SEARCH("\",Count_table[[#This Row],[Column1]]))</f>
        <v>FR172E</v>
      </c>
      <c r="F1332" s="1" t="str">
        <f>INDEX(Sheet1!A:D,MATCH(Count_table[[#This Row],[Make]],Sheet1!D:D,0),1)</f>
        <v>Cessna</v>
      </c>
      <c r="G1332" s="1" t="str">
        <f ca="1">IF(OR(Count_table[[#This Row],[STC Number]]&lt;&gt;OFFSET(Count_table[[#This Row],[STC Number]],-1,0),Count_table[[#This Row],[Fixed Make]]&lt;&gt;OFFSET(Count_table[[#This Row],[Fixed Make]],-1,0)),Count_table[[#This Row],[Fixed Make]],"")</f>
        <v/>
      </c>
      <c r="H1332" s="1" t="str">
        <f ca="1">IF(LEN(Count_table[[#This Row],[First]])=0,OFFSET(Count_table[[#This Row],[Range]],-1,0),"E"&amp;ROW(Count_table[[#This Row],[First]])&amp;":E"&amp;COUNTIFS(Count_table[[#All],[STC Number]],Count_table[[#This Row],[STC Number]],Count_table[[#All],[Fixed Make]],Count_table[[#This Row],[First]])+ROW(Count_table[[#This Row],[First]])-1)</f>
        <v>E1330:E1338</v>
      </c>
      <c r="I1332" s="1" t="str">
        <f ca="1">IF(LEN(Count_table[[#This Row],[First]])&lt;&gt;0,Count_table[[#This Row],[First]]&amp;": "&amp;_xlfn.TEXTJOIN(", ",TRUE,INDIRECT(Count_table[[#This Row],[Range]])),"")</f>
        <v/>
      </c>
      <c r="J13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3" spans="1:10" x14ac:dyDescent="0.25">
      <c r="A1333" s="1" t="s">
        <v>144</v>
      </c>
      <c r="B1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1333" s="1" t="s">
        <v>729</v>
      </c>
      <c r="D1333" s="1" t="str">
        <f>LEFT(Count_table[[#This Row],[Column1]],SEARCH("\",Count_table[[#This Row],[Column1]])-1)</f>
        <v>Cessna Aircraft Company</v>
      </c>
      <c r="E1333" s="1" t="str">
        <f>RIGHT(Count_table[[#This Row],[Column1]],LEN(Count_table[[#This Row],[Column1]])-SEARCH("\",Count_table[[#This Row],[Column1]]))</f>
        <v>FR172F</v>
      </c>
      <c r="F1333" s="1" t="str">
        <f>INDEX(Sheet1!A:D,MATCH(Count_table[[#This Row],[Make]],Sheet1!D:D,0),1)</f>
        <v>Cessna</v>
      </c>
      <c r="G1333" s="1" t="str">
        <f ca="1">IF(OR(Count_table[[#This Row],[STC Number]]&lt;&gt;OFFSET(Count_table[[#This Row],[STC Number]],-1,0),Count_table[[#This Row],[Fixed Make]]&lt;&gt;OFFSET(Count_table[[#This Row],[Fixed Make]],-1,0)),Count_table[[#This Row],[Fixed Make]],"")</f>
        <v/>
      </c>
      <c r="H1333" s="1" t="str">
        <f ca="1">IF(LEN(Count_table[[#This Row],[First]])=0,OFFSET(Count_table[[#This Row],[Range]],-1,0),"E"&amp;ROW(Count_table[[#This Row],[First]])&amp;":E"&amp;COUNTIFS(Count_table[[#All],[STC Number]],Count_table[[#This Row],[STC Number]],Count_table[[#All],[Fixed Make]],Count_table[[#This Row],[First]])+ROW(Count_table[[#This Row],[First]])-1)</f>
        <v>E1330:E1338</v>
      </c>
      <c r="I1333" s="1" t="str">
        <f ca="1">IF(LEN(Count_table[[#This Row],[First]])&lt;&gt;0,Count_table[[#This Row],[First]]&amp;": "&amp;_xlfn.TEXTJOIN(", ",TRUE,INDIRECT(Count_table[[#This Row],[Range]])),"")</f>
        <v/>
      </c>
      <c r="J13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4" spans="1:10" x14ac:dyDescent="0.25">
      <c r="A1334" s="1" t="s">
        <v>144</v>
      </c>
      <c r="B1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1334" s="1" t="s">
        <v>730</v>
      </c>
      <c r="D1334" s="1" t="str">
        <f>LEFT(Count_table[[#This Row],[Column1]],SEARCH("\",Count_table[[#This Row],[Column1]])-1)</f>
        <v>Cessna Aircraft Company</v>
      </c>
      <c r="E1334" s="1" t="str">
        <f>RIGHT(Count_table[[#This Row],[Column1]],LEN(Count_table[[#This Row],[Column1]])-SEARCH("\",Count_table[[#This Row],[Column1]]))</f>
        <v>FR172G</v>
      </c>
      <c r="F1334" s="1" t="str">
        <f>INDEX(Sheet1!A:D,MATCH(Count_table[[#This Row],[Make]],Sheet1!D:D,0),1)</f>
        <v>Cessna</v>
      </c>
      <c r="G1334" s="1" t="str">
        <f ca="1">IF(OR(Count_table[[#This Row],[STC Number]]&lt;&gt;OFFSET(Count_table[[#This Row],[STC Number]],-1,0),Count_table[[#This Row],[Fixed Make]]&lt;&gt;OFFSET(Count_table[[#This Row],[Fixed Make]],-1,0)),Count_table[[#This Row],[Fixed Make]],"")</f>
        <v/>
      </c>
      <c r="H1334" s="1" t="str">
        <f ca="1">IF(LEN(Count_table[[#This Row],[First]])=0,OFFSET(Count_table[[#This Row],[Range]],-1,0),"E"&amp;ROW(Count_table[[#This Row],[First]])&amp;":E"&amp;COUNTIFS(Count_table[[#All],[STC Number]],Count_table[[#This Row],[STC Number]],Count_table[[#All],[Fixed Make]],Count_table[[#This Row],[First]])+ROW(Count_table[[#This Row],[First]])-1)</f>
        <v>E1330:E1338</v>
      </c>
      <c r="I1334" s="1" t="str">
        <f ca="1">IF(LEN(Count_table[[#This Row],[First]])&lt;&gt;0,Count_table[[#This Row],[First]]&amp;": "&amp;_xlfn.TEXTJOIN(", ",TRUE,INDIRECT(Count_table[[#This Row],[Range]])),"")</f>
        <v/>
      </c>
      <c r="J13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5" spans="1:10" x14ac:dyDescent="0.25">
      <c r="A1335" s="1" t="s">
        <v>144</v>
      </c>
      <c r="B1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1335" s="1" t="s">
        <v>731</v>
      </c>
      <c r="D1335" s="1" t="str">
        <f>LEFT(Count_table[[#This Row],[Column1]],SEARCH("\",Count_table[[#This Row],[Column1]])-1)</f>
        <v>Cessna Aircraft Company</v>
      </c>
      <c r="E1335" s="1" t="str">
        <f>RIGHT(Count_table[[#This Row],[Column1]],LEN(Count_table[[#This Row],[Column1]])-SEARCH("\",Count_table[[#This Row],[Column1]]))</f>
        <v>FR172H</v>
      </c>
      <c r="F1335" s="1" t="str">
        <f>INDEX(Sheet1!A:D,MATCH(Count_table[[#This Row],[Make]],Sheet1!D:D,0),1)</f>
        <v>Cessna</v>
      </c>
      <c r="G1335" s="1" t="str">
        <f ca="1">IF(OR(Count_table[[#This Row],[STC Number]]&lt;&gt;OFFSET(Count_table[[#This Row],[STC Number]],-1,0),Count_table[[#This Row],[Fixed Make]]&lt;&gt;OFFSET(Count_table[[#This Row],[Fixed Make]],-1,0)),Count_table[[#This Row],[Fixed Make]],"")</f>
        <v/>
      </c>
      <c r="H1335" s="1" t="str">
        <f ca="1">IF(LEN(Count_table[[#This Row],[First]])=0,OFFSET(Count_table[[#This Row],[Range]],-1,0),"E"&amp;ROW(Count_table[[#This Row],[First]])&amp;":E"&amp;COUNTIFS(Count_table[[#All],[STC Number]],Count_table[[#This Row],[STC Number]],Count_table[[#All],[Fixed Make]],Count_table[[#This Row],[First]])+ROW(Count_table[[#This Row],[First]])-1)</f>
        <v>E1330:E1338</v>
      </c>
      <c r="I1335" s="1" t="str">
        <f ca="1">IF(LEN(Count_table[[#This Row],[First]])&lt;&gt;0,Count_table[[#This Row],[First]]&amp;": "&amp;_xlfn.TEXTJOIN(", ",TRUE,INDIRECT(Count_table[[#This Row],[Range]])),"")</f>
        <v/>
      </c>
      <c r="J13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6" spans="1:10" x14ac:dyDescent="0.25">
      <c r="A1336" s="1" t="s">
        <v>144</v>
      </c>
      <c r="B1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1336" s="1" t="s">
        <v>732</v>
      </c>
      <c r="D1336" s="1" t="str">
        <f>LEFT(Count_table[[#This Row],[Column1]],SEARCH("\",Count_table[[#This Row],[Column1]])-1)</f>
        <v>Cessna Aircraft Company</v>
      </c>
      <c r="E1336" s="1" t="str">
        <f>RIGHT(Count_table[[#This Row],[Column1]],LEN(Count_table[[#This Row],[Column1]])-SEARCH("\",Count_table[[#This Row],[Column1]]))</f>
        <v>FR172J</v>
      </c>
      <c r="F1336" s="1" t="str">
        <f>INDEX(Sheet1!A:D,MATCH(Count_table[[#This Row],[Make]],Sheet1!D:D,0),1)</f>
        <v>Cessna</v>
      </c>
      <c r="G1336" s="1" t="str">
        <f ca="1">IF(OR(Count_table[[#This Row],[STC Number]]&lt;&gt;OFFSET(Count_table[[#This Row],[STC Number]],-1,0),Count_table[[#This Row],[Fixed Make]]&lt;&gt;OFFSET(Count_table[[#This Row],[Fixed Make]],-1,0)),Count_table[[#This Row],[Fixed Make]],"")</f>
        <v/>
      </c>
      <c r="H1336" s="1" t="str">
        <f ca="1">IF(LEN(Count_table[[#This Row],[First]])=0,OFFSET(Count_table[[#This Row],[Range]],-1,0),"E"&amp;ROW(Count_table[[#This Row],[First]])&amp;":E"&amp;COUNTIFS(Count_table[[#All],[STC Number]],Count_table[[#This Row],[STC Number]],Count_table[[#All],[Fixed Make]],Count_table[[#This Row],[First]])+ROW(Count_table[[#This Row],[First]])-1)</f>
        <v>E1330:E1338</v>
      </c>
      <c r="I1336" s="1" t="str">
        <f ca="1">IF(LEN(Count_table[[#This Row],[First]])&lt;&gt;0,Count_table[[#This Row],[First]]&amp;": "&amp;_xlfn.TEXTJOIN(", ",TRUE,INDIRECT(Count_table[[#This Row],[Range]])),"")</f>
        <v/>
      </c>
      <c r="J13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7" spans="1:10" x14ac:dyDescent="0.25">
      <c r="A1337" s="1" t="s">
        <v>144</v>
      </c>
      <c r="B1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1337" s="1" t="s">
        <v>733</v>
      </c>
      <c r="D1337" s="1" t="str">
        <f>LEFT(Count_table[[#This Row],[Column1]],SEARCH("\",Count_table[[#This Row],[Column1]])-1)</f>
        <v>Cessna Aircraft Company</v>
      </c>
      <c r="E1337" s="1" t="str">
        <f>RIGHT(Count_table[[#This Row],[Column1]],LEN(Count_table[[#This Row],[Column1]])-SEARCH("\",Count_table[[#This Row],[Column1]]))</f>
        <v>FR172K</v>
      </c>
      <c r="F1337" s="1" t="str">
        <f>INDEX(Sheet1!A:D,MATCH(Count_table[[#This Row],[Make]],Sheet1!D:D,0),1)</f>
        <v>Cessna</v>
      </c>
      <c r="G1337" s="1" t="str">
        <f ca="1">IF(OR(Count_table[[#This Row],[STC Number]]&lt;&gt;OFFSET(Count_table[[#This Row],[STC Number]],-1,0),Count_table[[#This Row],[Fixed Make]]&lt;&gt;OFFSET(Count_table[[#This Row],[Fixed Make]],-1,0)),Count_table[[#This Row],[Fixed Make]],"")</f>
        <v/>
      </c>
      <c r="H1337" s="1" t="str">
        <f ca="1">IF(LEN(Count_table[[#This Row],[First]])=0,OFFSET(Count_table[[#This Row],[Range]],-1,0),"E"&amp;ROW(Count_table[[#This Row],[First]])&amp;":E"&amp;COUNTIFS(Count_table[[#All],[STC Number]],Count_table[[#This Row],[STC Number]],Count_table[[#All],[Fixed Make]],Count_table[[#This Row],[First]])+ROW(Count_table[[#This Row],[First]])-1)</f>
        <v>E1330:E1338</v>
      </c>
      <c r="I1337" s="1" t="str">
        <f ca="1">IF(LEN(Count_table[[#This Row],[First]])&lt;&gt;0,Count_table[[#This Row],[First]]&amp;": "&amp;_xlfn.TEXTJOIN(", ",TRUE,INDIRECT(Count_table[[#This Row],[Range]])),"")</f>
        <v/>
      </c>
      <c r="J13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8" spans="1:10" x14ac:dyDescent="0.25">
      <c r="A1338" s="1" t="s">
        <v>144</v>
      </c>
      <c r="B1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1338" s="1" t="s">
        <v>734</v>
      </c>
      <c r="D1338" s="1" t="str">
        <f>LEFT(Count_table[[#This Row],[Column1]],SEARCH("\",Count_table[[#This Row],[Column1]])-1)</f>
        <v>Cessna Aircraft Company</v>
      </c>
      <c r="E1338" s="1" t="str">
        <f>RIGHT(Count_table[[#This Row],[Column1]],LEN(Count_table[[#This Row],[Column1]])-SEARCH("\",Count_table[[#This Row],[Column1]]))</f>
        <v>FR182</v>
      </c>
      <c r="F1338" s="1" t="str">
        <f>INDEX(Sheet1!A:D,MATCH(Count_table[[#This Row],[Make]],Sheet1!D:D,0),1)</f>
        <v>Cessna</v>
      </c>
      <c r="G1338" s="1" t="str">
        <f ca="1">IF(OR(Count_table[[#This Row],[STC Number]]&lt;&gt;OFFSET(Count_table[[#This Row],[STC Number]],-1,0),Count_table[[#This Row],[Fixed Make]]&lt;&gt;OFFSET(Count_table[[#This Row],[Fixed Make]],-1,0)),Count_table[[#This Row],[Fixed Make]],"")</f>
        <v/>
      </c>
      <c r="H1338" s="1" t="str">
        <f ca="1">IF(LEN(Count_table[[#This Row],[First]])=0,OFFSET(Count_table[[#This Row],[Range]],-1,0),"E"&amp;ROW(Count_table[[#This Row],[First]])&amp;":E"&amp;COUNTIFS(Count_table[[#All],[STC Number]],Count_table[[#This Row],[STC Number]],Count_table[[#All],[Fixed Make]],Count_table[[#This Row],[First]])+ROW(Count_table[[#This Row],[First]])-1)</f>
        <v>E1330:E1338</v>
      </c>
      <c r="I1338" s="1" t="str">
        <f ca="1">IF(LEN(Count_table[[#This Row],[First]])&lt;&gt;0,Count_table[[#This Row],[First]]&amp;": "&amp;_xlfn.TEXTJOIN(", ",TRUE,INDIRECT(Count_table[[#This Row],[Range]])),"")</f>
        <v/>
      </c>
      <c r="J13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39" spans="1:10" x14ac:dyDescent="0.25">
      <c r="A1339" s="1" t="s">
        <v>144</v>
      </c>
      <c r="B1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1339" s="1" t="s">
        <v>799</v>
      </c>
      <c r="D1339" s="1" t="str">
        <f>LEFT(Count_table[[#This Row],[Column1]],SEARCH("\",Count_table[[#This Row],[Column1]])-1)</f>
        <v>Cirrus Design Corporation</v>
      </c>
      <c r="E1339" s="1" t="str">
        <f>RIGHT(Count_table[[#This Row],[Column1]],LEN(Count_table[[#This Row],[Column1]])-SEARCH("\",Count_table[[#This Row],[Column1]]))</f>
        <v>SR20</v>
      </c>
      <c r="F1339" s="1" t="str">
        <f>INDEX(Sheet1!A:D,MATCH(Count_table[[#This Row],[Make]],Sheet1!D:D,0),1)</f>
        <v>Cirrus</v>
      </c>
      <c r="G1339" s="1" t="str">
        <f ca="1">IF(OR(Count_table[[#This Row],[STC Number]]&lt;&gt;OFFSET(Count_table[[#This Row],[STC Number]],-1,0),Count_table[[#This Row],[Fixed Make]]&lt;&gt;OFFSET(Count_table[[#This Row],[Fixed Make]],-1,0)),Count_table[[#This Row],[Fixed Make]],"")</f>
        <v>Cirrus</v>
      </c>
      <c r="H1339" s="1" t="str">
        <f ca="1">IF(LEN(Count_table[[#This Row],[First]])=0,OFFSET(Count_table[[#This Row],[Range]],-1,0),"E"&amp;ROW(Count_table[[#This Row],[First]])&amp;":E"&amp;COUNTIFS(Count_table[[#All],[STC Number]],Count_table[[#This Row],[STC Number]],Count_table[[#All],[Fixed Make]],Count_table[[#This Row],[First]])+ROW(Count_table[[#This Row],[First]])-1)</f>
        <v>E1339:E1340</v>
      </c>
      <c r="I1339" s="1" t="str">
        <f ca="1">IF(LEN(Count_table[[#This Row],[First]])&lt;&gt;0,Count_table[[#This Row],[First]]&amp;": "&amp;_xlfn.TEXTJOIN(", ",TRUE,INDIRECT(Count_table[[#This Row],[Range]])),"")</f>
        <v>Cirrus: SR20, SR22</v>
      </c>
      <c r="J13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0" spans="1:10" x14ac:dyDescent="0.25">
      <c r="A1340" s="1" t="s">
        <v>144</v>
      </c>
      <c r="B1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1340" s="1" t="s">
        <v>800</v>
      </c>
      <c r="D1340" s="1" t="str">
        <f>LEFT(Count_table[[#This Row],[Column1]],SEARCH("\",Count_table[[#This Row],[Column1]])-1)</f>
        <v>Cirrus Design Corporation</v>
      </c>
      <c r="E1340" s="1" t="str">
        <f>RIGHT(Count_table[[#This Row],[Column1]],LEN(Count_table[[#This Row],[Column1]])-SEARCH("\",Count_table[[#This Row],[Column1]]))</f>
        <v>SR22</v>
      </c>
      <c r="F1340" s="1" t="str">
        <f>INDEX(Sheet1!A:D,MATCH(Count_table[[#This Row],[Make]],Sheet1!D:D,0),1)</f>
        <v>Cirrus</v>
      </c>
      <c r="G1340" s="1" t="str">
        <f ca="1">IF(OR(Count_table[[#This Row],[STC Number]]&lt;&gt;OFFSET(Count_table[[#This Row],[STC Number]],-1,0),Count_table[[#This Row],[Fixed Make]]&lt;&gt;OFFSET(Count_table[[#This Row],[Fixed Make]],-1,0)),Count_table[[#This Row],[Fixed Make]],"")</f>
        <v/>
      </c>
      <c r="H1340" s="1" t="str">
        <f ca="1">IF(LEN(Count_table[[#This Row],[First]])=0,OFFSET(Count_table[[#This Row],[Range]],-1,0),"E"&amp;ROW(Count_table[[#This Row],[First]])&amp;":E"&amp;COUNTIFS(Count_table[[#All],[STC Number]],Count_table[[#This Row],[STC Number]],Count_table[[#All],[Fixed Make]],Count_table[[#This Row],[First]])+ROW(Count_table[[#This Row],[First]])-1)</f>
        <v>E1339:E1340</v>
      </c>
      <c r="I1340" s="1" t="str">
        <f ca="1">IF(LEN(Count_table[[#This Row],[First]])&lt;&gt;0,Count_table[[#This Row],[First]]&amp;": "&amp;_xlfn.TEXTJOIN(", ",TRUE,INDIRECT(Count_table[[#This Row],[Range]])),"")</f>
        <v/>
      </c>
      <c r="J13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1" spans="1:10" x14ac:dyDescent="0.25">
      <c r="A1341" s="1" t="s">
        <v>144</v>
      </c>
      <c r="B1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1341" s="1" t="s">
        <v>801</v>
      </c>
      <c r="D1341" s="1" t="str">
        <f>LEFT(Count_table[[#This Row],[Column1]],SEARCH("\",Count_table[[#This Row],[Column1]])-1)</f>
        <v>Commander Aircraft Corporation</v>
      </c>
      <c r="E1341" s="1" t="str">
        <f>RIGHT(Count_table[[#This Row],[Column1]],LEN(Count_table[[#This Row],[Column1]])-SEARCH("\",Count_table[[#This Row],[Column1]]))</f>
        <v>112</v>
      </c>
      <c r="F1341" s="1" t="str">
        <f>INDEX(Sheet1!A:D,MATCH(Count_table[[#This Row],[Make]],Sheet1!D:D,0),1)</f>
        <v>Commander</v>
      </c>
      <c r="G1341" s="1" t="str">
        <f ca="1">IF(OR(Count_table[[#This Row],[STC Number]]&lt;&gt;OFFSET(Count_table[[#This Row],[STC Number]],-1,0),Count_table[[#This Row],[Fixed Make]]&lt;&gt;OFFSET(Count_table[[#This Row],[Fixed Make]],-1,0)),Count_table[[#This Row],[Fixed Make]],"")</f>
        <v>Commander</v>
      </c>
      <c r="H1341" s="1" t="str">
        <f ca="1">IF(LEN(Count_table[[#This Row],[First]])=0,OFFSET(Count_table[[#This Row],[Range]],-1,0),"E"&amp;ROW(Count_table[[#This Row],[First]])&amp;":E"&amp;COUNTIFS(Count_table[[#All],[STC Number]],Count_table[[#This Row],[STC Number]],Count_table[[#All],[Fixed Make]],Count_table[[#This Row],[First]])+ROW(Count_table[[#This Row],[First]])-1)</f>
        <v>E1341:E1348</v>
      </c>
      <c r="I1341" s="1" t="str">
        <f ca="1">IF(LEN(Count_table[[#This Row],[First]])&lt;&gt;0,Count_table[[#This Row],[First]]&amp;": "&amp;_xlfn.TEXTJOIN(", ",TRUE,INDIRECT(Count_table[[#This Row],[Range]])),"")</f>
        <v>Commander: 112, 112B, 112TC, 112TCA, 114, 114A, 114B, 114TC</v>
      </c>
      <c r="J13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2" spans="1:10" x14ac:dyDescent="0.25">
      <c r="A1342" s="1" t="s">
        <v>144</v>
      </c>
      <c r="B1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1342" s="1" t="s">
        <v>802</v>
      </c>
      <c r="D1342" s="1" t="str">
        <f>LEFT(Count_table[[#This Row],[Column1]],SEARCH("\",Count_table[[#This Row],[Column1]])-1)</f>
        <v>Commander Aircraft Corporation</v>
      </c>
      <c r="E1342" s="1" t="str">
        <f>RIGHT(Count_table[[#This Row],[Column1]],LEN(Count_table[[#This Row],[Column1]])-SEARCH("\",Count_table[[#This Row],[Column1]]))</f>
        <v>112B</v>
      </c>
      <c r="F1342" s="1" t="str">
        <f>INDEX(Sheet1!A:D,MATCH(Count_table[[#This Row],[Make]],Sheet1!D:D,0),1)</f>
        <v>Commander</v>
      </c>
      <c r="G1342" s="1" t="str">
        <f ca="1">IF(OR(Count_table[[#This Row],[STC Number]]&lt;&gt;OFFSET(Count_table[[#This Row],[STC Number]],-1,0),Count_table[[#This Row],[Fixed Make]]&lt;&gt;OFFSET(Count_table[[#This Row],[Fixed Make]],-1,0)),Count_table[[#This Row],[Fixed Make]],"")</f>
        <v/>
      </c>
      <c r="H1342" s="1" t="str">
        <f ca="1">IF(LEN(Count_table[[#This Row],[First]])=0,OFFSET(Count_table[[#This Row],[Range]],-1,0),"E"&amp;ROW(Count_table[[#This Row],[First]])&amp;":E"&amp;COUNTIFS(Count_table[[#All],[STC Number]],Count_table[[#This Row],[STC Number]],Count_table[[#All],[Fixed Make]],Count_table[[#This Row],[First]])+ROW(Count_table[[#This Row],[First]])-1)</f>
        <v>E1341:E1348</v>
      </c>
      <c r="I1342" s="1" t="str">
        <f ca="1">IF(LEN(Count_table[[#This Row],[First]])&lt;&gt;0,Count_table[[#This Row],[First]]&amp;": "&amp;_xlfn.TEXTJOIN(", ",TRUE,INDIRECT(Count_table[[#This Row],[Range]])),"")</f>
        <v/>
      </c>
      <c r="J13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3" spans="1:10" x14ac:dyDescent="0.25">
      <c r="A1343" s="1" t="s">
        <v>144</v>
      </c>
      <c r="B1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1343" s="1" t="s">
        <v>803</v>
      </c>
      <c r="D1343" s="1" t="str">
        <f>LEFT(Count_table[[#This Row],[Column1]],SEARCH("\",Count_table[[#This Row],[Column1]])-1)</f>
        <v>Commander Aircraft Corporation</v>
      </c>
      <c r="E1343" s="1" t="str">
        <f>RIGHT(Count_table[[#This Row],[Column1]],LEN(Count_table[[#This Row],[Column1]])-SEARCH("\",Count_table[[#This Row],[Column1]]))</f>
        <v>112TC</v>
      </c>
      <c r="F1343" s="1" t="str">
        <f>INDEX(Sheet1!A:D,MATCH(Count_table[[#This Row],[Make]],Sheet1!D:D,0),1)</f>
        <v>Commander</v>
      </c>
      <c r="G1343" s="1" t="str">
        <f ca="1">IF(OR(Count_table[[#This Row],[STC Number]]&lt;&gt;OFFSET(Count_table[[#This Row],[STC Number]],-1,0),Count_table[[#This Row],[Fixed Make]]&lt;&gt;OFFSET(Count_table[[#This Row],[Fixed Make]],-1,0)),Count_table[[#This Row],[Fixed Make]],"")</f>
        <v/>
      </c>
      <c r="H1343" s="1" t="str">
        <f ca="1">IF(LEN(Count_table[[#This Row],[First]])=0,OFFSET(Count_table[[#This Row],[Range]],-1,0),"E"&amp;ROW(Count_table[[#This Row],[First]])&amp;":E"&amp;COUNTIFS(Count_table[[#All],[STC Number]],Count_table[[#This Row],[STC Number]],Count_table[[#All],[Fixed Make]],Count_table[[#This Row],[First]])+ROW(Count_table[[#This Row],[First]])-1)</f>
        <v>E1341:E1348</v>
      </c>
      <c r="I1343" s="1" t="str">
        <f ca="1">IF(LEN(Count_table[[#This Row],[First]])&lt;&gt;0,Count_table[[#This Row],[First]]&amp;": "&amp;_xlfn.TEXTJOIN(", ",TRUE,INDIRECT(Count_table[[#This Row],[Range]])),"")</f>
        <v/>
      </c>
      <c r="J13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4" spans="1:10" x14ac:dyDescent="0.25">
      <c r="A1344" s="1" t="s">
        <v>144</v>
      </c>
      <c r="B1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1344" s="1" t="s">
        <v>804</v>
      </c>
      <c r="D1344" s="1" t="str">
        <f>LEFT(Count_table[[#This Row],[Column1]],SEARCH("\",Count_table[[#This Row],[Column1]])-1)</f>
        <v>Commander Aircraft Corporation</v>
      </c>
      <c r="E1344" s="1" t="str">
        <f>RIGHT(Count_table[[#This Row],[Column1]],LEN(Count_table[[#This Row],[Column1]])-SEARCH("\",Count_table[[#This Row],[Column1]]))</f>
        <v>112TCA</v>
      </c>
      <c r="F1344" s="1" t="str">
        <f>INDEX(Sheet1!A:D,MATCH(Count_table[[#This Row],[Make]],Sheet1!D:D,0),1)</f>
        <v>Commander</v>
      </c>
      <c r="G1344" s="1" t="str">
        <f ca="1">IF(OR(Count_table[[#This Row],[STC Number]]&lt;&gt;OFFSET(Count_table[[#This Row],[STC Number]],-1,0),Count_table[[#This Row],[Fixed Make]]&lt;&gt;OFFSET(Count_table[[#This Row],[Fixed Make]],-1,0)),Count_table[[#This Row],[Fixed Make]],"")</f>
        <v/>
      </c>
      <c r="H1344" s="1" t="str">
        <f ca="1">IF(LEN(Count_table[[#This Row],[First]])=0,OFFSET(Count_table[[#This Row],[Range]],-1,0),"E"&amp;ROW(Count_table[[#This Row],[First]])&amp;":E"&amp;COUNTIFS(Count_table[[#All],[STC Number]],Count_table[[#This Row],[STC Number]],Count_table[[#All],[Fixed Make]],Count_table[[#This Row],[First]])+ROW(Count_table[[#This Row],[First]])-1)</f>
        <v>E1341:E1348</v>
      </c>
      <c r="I1344" s="1" t="str">
        <f ca="1">IF(LEN(Count_table[[#This Row],[First]])&lt;&gt;0,Count_table[[#This Row],[First]]&amp;": "&amp;_xlfn.TEXTJOIN(", ",TRUE,INDIRECT(Count_table[[#This Row],[Range]])),"")</f>
        <v/>
      </c>
      <c r="J13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5" spans="1:10" x14ac:dyDescent="0.25">
      <c r="A1345" s="1" t="s">
        <v>144</v>
      </c>
      <c r="B1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1345" s="1" t="s">
        <v>805</v>
      </c>
      <c r="D1345" s="1" t="str">
        <f>LEFT(Count_table[[#This Row],[Column1]],SEARCH("\",Count_table[[#This Row],[Column1]])-1)</f>
        <v>Commander Aircraft Corporation</v>
      </c>
      <c r="E1345" s="1" t="str">
        <f>RIGHT(Count_table[[#This Row],[Column1]],LEN(Count_table[[#This Row],[Column1]])-SEARCH("\",Count_table[[#This Row],[Column1]]))</f>
        <v>114</v>
      </c>
      <c r="F1345" s="1" t="str">
        <f>INDEX(Sheet1!A:D,MATCH(Count_table[[#This Row],[Make]],Sheet1!D:D,0),1)</f>
        <v>Commander</v>
      </c>
      <c r="G1345" s="1" t="str">
        <f ca="1">IF(OR(Count_table[[#This Row],[STC Number]]&lt;&gt;OFFSET(Count_table[[#This Row],[STC Number]],-1,0),Count_table[[#This Row],[Fixed Make]]&lt;&gt;OFFSET(Count_table[[#This Row],[Fixed Make]],-1,0)),Count_table[[#This Row],[Fixed Make]],"")</f>
        <v/>
      </c>
      <c r="H1345" s="1" t="str">
        <f ca="1">IF(LEN(Count_table[[#This Row],[First]])=0,OFFSET(Count_table[[#This Row],[Range]],-1,0),"E"&amp;ROW(Count_table[[#This Row],[First]])&amp;":E"&amp;COUNTIFS(Count_table[[#All],[STC Number]],Count_table[[#This Row],[STC Number]],Count_table[[#All],[Fixed Make]],Count_table[[#This Row],[First]])+ROW(Count_table[[#This Row],[First]])-1)</f>
        <v>E1341:E1348</v>
      </c>
      <c r="I1345" s="1" t="str">
        <f ca="1">IF(LEN(Count_table[[#This Row],[First]])&lt;&gt;0,Count_table[[#This Row],[First]]&amp;": "&amp;_xlfn.TEXTJOIN(", ",TRUE,INDIRECT(Count_table[[#This Row],[Range]])),"")</f>
        <v/>
      </c>
      <c r="J13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6" spans="1:10" x14ac:dyDescent="0.25">
      <c r="A1346" s="1" t="s">
        <v>144</v>
      </c>
      <c r="B1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1346" s="1" t="s">
        <v>806</v>
      </c>
      <c r="D1346" s="1" t="str">
        <f>LEFT(Count_table[[#This Row],[Column1]],SEARCH("\",Count_table[[#This Row],[Column1]])-1)</f>
        <v>Commander Aircraft Corporation</v>
      </c>
      <c r="E1346" s="1" t="str">
        <f>RIGHT(Count_table[[#This Row],[Column1]],LEN(Count_table[[#This Row],[Column1]])-SEARCH("\",Count_table[[#This Row],[Column1]]))</f>
        <v>114A</v>
      </c>
      <c r="F1346" s="1" t="str">
        <f>INDEX(Sheet1!A:D,MATCH(Count_table[[#This Row],[Make]],Sheet1!D:D,0),1)</f>
        <v>Commander</v>
      </c>
      <c r="G1346" s="1" t="str">
        <f ca="1">IF(OR(Count_table[[#This Row],[STC Number]]&lt;&gt;OFFSET(Count_table[[#This Row],[STC Number]],-1,0),Count_table[[#This Row],[Fixed Make]]&lt;&gt;OFFSET(Count_table[[#This Row],[Fixed Make]],-1,0)),Count_table[[#This Row],[Fixed Make]],"")</f>
        <v/>
      </c>
      <c r="H1346" s="1" t="str">
        <f ca="1">IF(LEN(Count_table[[#This Row],[First]])=0,OFFSET(Count_table[[#This Row],[Range]],-1,0),"E"&amp;ROW(Count_table[[#This Row],[First]])&amp;":E"&amp;COUNTIFS(Count_table[[#All],[STC Number]],Count_table[[#This Row],[STC Number]],Count_table[[#All],[Fixed Make]],Count_table[[#This Row],[First]])+ROW(Count_table[[#This Row],[First]])-1)</f>
        <v>E1341:E1348</v>
      </c>
      <c r="I1346" s="1" t="str">
        <f ca="1">IF(LEN(Count_table[[#This Row],[First]])&lt;&gt;0,Count_table[[#This Row],[First]]&amp;": "&amp;_xlfn.TEXTJOIN(", ",TRUE,INDIRECT(Count_table[[#This Row],[Range]])),"")</f>
        <v/>
      </c>
      <c r="J13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7" spans="1:10" x14ac:dyDescent="0.25">
      <c r="A1347" s="1" t="s">
        <v>144</v>
      </c>
      <c r="B1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1347" s="1" t="s">
        <v>807</v>
      </c>
      <c r="D1347" s="1" t="str">
        <f>LEFT(Count_table[[#This Row],[Column1]],SEARCH("\",Count_table[[#This Row],[Column1]])-1)</f>
        <v>Commander Aircraft Corporation</v>
      </c>
      <c r="E1347" s="1" t="str">
        <f>RIGHT(Count_table[[#This Row],[Column1]],LEN(Count_table[[#This Row],[Column1]])-SEARCH("\",Count_table[[#This Row],[Column1]]))</f>
        <v>114B</v>
      </c>
      <c r="F1347" s="1" t="str">
        <f>INDEX(Sheet1!A:D,MATCH(Count_table[[#This Row],[Make]],Sheet1!D:D,0),1)</f>
        <v>Commander</v>
      </c>
      <c r="G1347" s="1" t="str">
        <f ca="1">IF(OR(Count_table[[#This Row],[STC Number]]&lt;&gt;OFFSET(Count_table[[#This Row],[STC Number]],-1,0),Count_table[[#This Row],[Fixed Make]]&lt;&gt;OFFSET(Count_table[[#This Row],[Fixed Make]],-1,0)),Count_table[[#This Row],[Fixed Make]],"")</f>
        <v/>
      </c>
      <c r="H1347" s="1" t="str">
        <f ca="1">IF(LEN(Count_table[[#This Row],[First]])=0,OFFSET(Count_table[[#This Row],[Range]],-1,0),"E"&amp;ROW(Count_table[[#This Row],[First]])&amp;":E"&amp;COUNTIFS(Count_table[[#All],[STC Number]],Count_table[[#This Row],[STC Number]],Count_table[[#All],[Fixed Make]],Count_table[[#This Row],[First]])+ROW(Count_table[[#This Row],[First]])-1)</f>
        <v>E1341:E1348</v>
      </c>
      <c r="I1347" s="1" t="str">
        <f ca="1">IF(LEN(Count_table[[#This Row],[First]])&lt;&gt;0,Count_table[[#This Row],[First]]&amp;": "&amp;_xlfn.TEXTJOIN(", ",TRUE,INDIRECT(Count_table[[#This Row],[Range]])),"")</f>
        <v/>
      </c>
      <c r="J13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8" spans="1:10" x14ac:dyDescent="0.25">
      <c r="A1348" s="1" t="s">
        <v>144</v>
      </c>
      <c r="B1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1348" s="1" t="s">
        <v>808</v>
      </c>
      <c r="D1348" s="1" t="str">
        <f>LEFT(Count_table[[#This Row],[Column1]],SEARCH("\",Count_table[[#This Row],[Column1]])-1)</f>
        <v>Commander Aircraft Corporation</v>
      </c>
      <c r="E1348" s="1" t="str">
        <f>RIGHT(Count_table[[#This Row],[Column1]],LEN(Count_table[[#This Row],[Column1]])-SEARCH("\",Count_table[[#This Row],[Column1]]))</f>
        <v>114TC</v>
      </c>
      <c r="F1348" s="1" t="str">
        <f>INDEX(Sheet1!A:D,MATCH(Count_table[[#This Row],[Make]],Sheet1!D:D,0),1)</f>
        <v>Commander</v>
      </c>
      <c r="G1348" s="1" t="str">
        <f ca="1">IF(OR(Count_table[[#This Row],[STC Number]]&lt;&gt;OFFSET(Count_table[[#This Row],[STC Number]],-1,0),Count_table[[#This Row],[Fixed Make]]&lt;&gt;OFFSET(Count_table[[#This Row],[Fixed Make]],-1,0)),Count_table[[#This Row],[Fixed Make]],"")</f>
        <v/>
      </c>
      <c r="H1348" s="1" t="str">
        <f ca="1">IF(LEN(Count_table[[#This Row],[First]])=0,OFFSET(Count_table[[#This Row],[Range]],-1,0),"E"&amp;ROW(Count_table[[#This Row],[First]])&amp;":E"&amp;COUNTIFS(Count_table[[#All],[STC Number]],Count_table[[#This Row],[STC Number]],Count_table[[#All],[Fixed Make]],Count_table[[#This Row],[First]])+ROW(Count_table[[#This Row],[First]])-1)</f>
        <v>E1341:E1348</v>
      </c>
      <c r="I1348" s="1" t="str">
        <f ca="1">IF(LEN(Count_table[[#This Row],[First]])&lt;&gt;0,Count_table[[#This Row],[First]]&amp;": "&amp;_xlfn.TEXTJOIN(", ",TRUE,INDIRECT(Count_table[[#This Row],[Range]])),"")</f>
        <v/>
      </c>
      <c r="J13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49" spans="1:10" x14ac:dyDescent="0.25">
      <c r="A1349" s="1" t="s">
        <v>144</v>
      </c>
      <c r="B1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1349" s="1" t="s">
        <v>811</v>
      </c>
      <c r="D1349" s="1" t="str">
        <f>LEFT(Count_table[[#This Row],[Column1]],SEARCH("\",Count_table[[#This Row],[Column1]])-1)</f>
        <v>Diamond Aircraft Industries GmbH</v>
      </c>
      <c r="E1349" s="1" t="str">
        <f>RIGHT(Count_table[[#This Row],[Column1]],LEN(Count_table[[#This Row],[Column1]])-SEARCH("\",Count_table[[#This Row],[Column1]]))</f>
        <v>DA 40</v>
      </c>
      <c r="F1349" s="1" t="str">
        <f>INDEX(Sheet1!A:D,MATCH(Count_table[[#This Row],[Make]],Sheet1!D:D,0),1)</f>
        <v>Diamond</v>
      </c>
      <c r="G1349" s="1" t="str">
        <f ca="1">IF(OR(Count_table[[#This Row],[STC Number]]&lt;&gt;OFFSET(Count_table[[#This Row],[STC Number]],-1,0),Count_table[[#This Row],[Fixed Make]]&lt;&gt;OFFSET(Count_table[[#This Row],[Fixed Make]],-1,0)),Count_table[[#This Row],[Fixed Make]],"")</f>
        <v>Diamond</v>
      </c>
      <c r="H1349" s="1" t="str">
        <f ca="1">IF(LEN(Count_table[[#This Row],[First]])=0,OFFSET(Count_table[[#This Row],[Range]],-1,0),"E"&amp;ROW(Count_table[[#This Row],[First]])&amp;":E"&amp;COUNTIFS(Count_table[[#All],[STC Number]],Count_table[[#This Row],[STC Number]],Count_table[[#All],[Fixed Make]],Count_table[[#This Row],[First]])+ROW(Count_table[[#This Row],[First]])-1)</f>
        <v>E1349:E1352</v>
      </c>
      <c r="I1349" s="1" t="str">
        <f ca="1">IF(LEN(Count_table[[#This Row],[First]])&lt;&gt;0,Count_table[[#This Row],[First]]&amp;": "&amp;_xlfn.TEXTJOIN(", ",TRUE,INDIRECT(Count_table[[#This Row],[Range]])),"")</f>
        <v>Diamond: DA 40, DA 40F, DA20-A1, DA20-C1</v>
      </c>
      <c r="J13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0" spans="1:10" x14ac:dyDescent="0.25">
      <c r="A1350" s="1" t="s">
        <v>144</v>
      </c>
      <c r="B1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1350" s="1" t="s">
        <v>812</v>
      </c>
      <c r="D1350" s="1" t="str">
        <f>LEFT(Count_table[[#This Row],[Column1]],SEARCH("\",Count_table[[#This Row],[Column1]])-1)</f>
        <v>Diamond Aircraft Industries GmbH</v>
      </c>
      <c r="E1350" s="1" t="str">
        <f>RIGHT(Count_table[[#This Row],[Column1]],LEN(Count_table[[#This Row],[Column1]])-SEARCH("\",Count_table[[#This Row],[Column1]]))</f>
        <v>DA 40F</v>
      </c>
      <c r="F1350" s="1" t="str">
        <f>INDEX(Sheet1!A:D,MATCH(Count_table[[#This Row],[Make]],Sheet1!D:D,0),1)</f>
        <v>Diamond</v>
      </c>
      <c r="G1350" s="1" t="str">
        <f ca="1">IF(OR(Count_table[[#This Row],[STC Number]]&lt;&gt;OFFSET(Count_table[[#This Row],[STC Number]],-1,0),Count_table[[#This Row],[Fixed Make]]&lt;&gt;OFFSET(Count_table[[#This Row],[Fixed Make]],-1,0)),Count_table[[#This Row],[Fixed Make]],"")</f>
        <v/>
      </c>
      <c r="H1350" s="1" t="str">
        <f ca="1">IF(LEN(Count_table[[#This Row],[First]])=0,OFFSET(Count_table[[#This Row],[Range]],-1,0),"E"&amp;ROW(Count_table[[#This Row],[First]])&amp;":E"&amp;COUNTIFS(Count_table[[#All],[STC Number]],Count_table[[#This Row],[STC Number]],Count_table[[#All],[Fixed Make]],Count_table[[#This Row],[First]])+ROW(Count_table[[#This Row],[First]])-1)</f>
        <v>E1349:E1352</v>
      </c>
      <c r="I1350" s="1" t="str">
        <f ca="1">IF(LEN(Count_table[[#This Row],[First]])&lt;&gt;0,Count_table[[#This Row],[First]]&amp;": "&amp;_xlfn.TEXTJOIN(", ",TRUE,INDIRECT(Count_table[[#This Row],[Range]])),"")</f>
        <v/>
      </c>
      <c r="J13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1" spans="1:10" x14ac:dyDescent="0.25">
      <c r="A1351" s="1" t="s">
        <v>144</v>
      </c>
      <c r="B1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1351" s="1" t="s">
        <v>813</v>
      </c>
      <c r="D1351" s="1" t="str">
        <f>LEFT(Count_table[[#This Row],[Column1]],SEARCH("\",Count_table[[#This Row],[Column1]])-1)</f>
        <v>Diamond Aircraft Industries Inc</v>
      </c>
      <c r="E1351" s="1" t="str">
        <f>RIGHT(Count_table[[#This Row],[Column1]],LEN(Count_table[[#This Row],[Column1]])-SEARCH("\",Count_table[[#This Row],[Column1]]))</f>
        <v>DA20-A1</v>
      </c>
      <c r="F1351" s="1" t="str">
        <f>INDEX(Sheet1!A:D,MATCH(Count_table[[#This Row],[Make]],Sheet1!D:D,0),1)</f>
        <v>Diamond</v>
      </c>
      <c r="G1351" s="1" t="str">
        <f ca="1">IF(OR(Count_table[[#This Row],[STC Number]]&lt;&gt;OFFSET(Count_table[[#This Row],[STC Number]],-1,0),Count_table[[#This Row],[Fixed Make]]&lt;&gt;OFFSET(Count_table[[#This Row],[Fixed Make]],-1,0)),Count_table[[#This Row],[Fixed Make]],"")</f>
        <v/>
      </c>
      <c r="H1351" s="1" t="str">
        <f ca="1">IF(LEN(Count_table[[#This Row],[First]])=0,OFFSET(Count_table[[#This Row],[Range]],-1,0),"E"&amp;ROW(Count_table[[#This Row],[First]])&amp;":E"&amp;COUNTIFS(Count_table[[#All],[STC Number]],Count_table[[#This Row],[STC Number]],Count_table[[#All],[Fixed Make]],Count_table[[#This Row],[First]])+ROW(Count_table[[#This Row],[First]])-1)</f>
        <v>E1349:E1352</v>
      </c>
      <c r="I1351" s="1" t="str">
        <f ca="1">IF(LEN(Count_table[[#This Row],[First]])&lt;&gt;0,Count_table[[#This Row],[First]]&amp;": "&amp;_xlfn.TEXTJOIN(", ",TRUE,INDIRECT(Count_table[[#This Row],[Range]])),"")</f>
        <v/>
      </c>
      <c r="J13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2" spans="1:10" x14ac:dyDescent="0.25">
      <c r="A1352" s="1" t="s">
        <v>144</v>
      </c>
      <c r="B1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1352" s="1" t="s">
        <v>814</v>
      </c>
      <c r="D1352" s="1" t="str">
        <f>LEFT(Count_table[[#This Row],[Column1]],SEARCH("\",Count_table[[#This Row],[Column1]])-1)</f>
        <v>Diamond Aircraft Industries Inc</v>
      </c>
      <c r="E1352" s="1" t="str">
        <f>RIGHT(Count_table[[#This Row],[Column1]],LEN(Count_table[[#This Row],[Column1]])-SEARCH("\",Count_table[[#This Row],[Column1]]))</f>
        <v>DA20-C1</v>
      </c>
      <c r="F1352" s="1" t="str">
        <f>INDEX(Sheet1!A:D,MATCH(Count_table[[#This Row],[Make]],Sheet1!D:D,0),1)</f>
        <v>Diamond</v>
      </c>
      <c r="G1352" s="1" t="str">
        <f ca="1">IF(OR(Count_table[[#This Row],[STC Number]]&lt;&gt;OFFSET(Count_table[[#This Row],[STC Number]],-1,0),Count_table[[#This Row],[Fixed Make]]&lt;&gt;OFFSET(Count_table[[#This Row],[Fixed Make]],-1,0)),Count_table[[#This Row],[Fixed Make]],"")</f>
        <v/>
      </c>
      <c r="H1352" s="1" t="str">
        <f ca="1">IF(LEN(Count_table[[#This Row],[First]])=0,OFFSET(Count_table[[#This Row],[Range]],-1,0),"E"&amp;ROW(Count_table[[#This Row],[First]])&amp;":E"&amp;COUNTIFS(Count_table[[#All],[STC Number]],Count_table[[#This Row],[STC Number]],Count_table[[#All],[Fixed Make]],Count_table[[#This Row],[First]])+ROW(Count_table[[#This Row],[First]])-1)</f>
        <v>E1349:E1352</v>
      </c>
      <c r="I1352" s="1" t="str">
        <f ca="1">IF(LEN(Count_table[[#This Row],[First]])&lt;&gt;0,Count_table[[#This Row],[First]]&amp;": "&amp;_xlfn.TEXTJOIN(", ",TRUE,INDIRECT(Count_table[[#This Row],[Range]])),"")</f>
        <v/>
      </c>
      <c r="J13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3" spans="1:10" x14ac:dyDescent="0.25">
      <c r="A1353" s="1" t="s">
        <v>144</v>
      </c>
      <c r="B1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1353" s="1" t="s">
        <v>821</v>
      </c>
      <c r="D1353" s="1" t="str">
        <f>LEFT(Count_table[[#This Row],[Column1]],SEARCH("\",Count_table[[#This Row],[Column1]])-1)</f>
        <v>Dynac Aerospace Corporation</v>
      </c>
      <c r="E1353" s="1" t="str">
        <f>RIGHT(Count_table[[#This Row],[Column1]],LEN(Count_table[[#This Row],[Column1]])-SEARCH("\",Count_table[[#This Row],[Column1]]))</f>
        <v>Aero Commander 100-180</v>
      </c>
      <c r="F1353" s="1" t="str">
        <f>INDEX(Sheet1!A:D,MATCH(Count_table[[#This Row],[Make]],Sheet1!D:D,0),1)</f>
        <v>Dynac</v>
      </c>
      <c r="G1353" s="1" t="str">
        <f ca="1">IF(OR(Count_table[[#This Row],[STC Number]]&lt;&gt;OFFSET(Count_table[[#This Row],[STC Number]],-1,0),Count_table[[#This Row],[Fixed Make]]&lt;&gt;OFFSET(Count_table[[#This Row],[Fixed Make]],-1,0)),Count_table[[#This Row],[Fixed Make]],"")</f>
        <v>Dynac</v>
      </c>
      <c r="H1353" s="1" t="str">
        <f ca="1">IF(LEN(Count_table[[#This Row],[First]])=0,OFFSET(Count_table[[#This Row],[Range]],-1,0),"E"&amp;ROW(Count_table[[#This Row],[First]])&amp;":E"&amp;COUNTIFS(Count_table[[#All],[STC Number]],Count_table[[#This Row],[STC Number]],Count_table[[#All],[Fixed Make]],Count_table[[#This Row],[First]])+ROW(Count_table[[#This Row],[First]])-1)</f>
        <v>E1353:E1357</v>
      </c>
      <c r="I1353" s="1" t="str">
        <f ca="1">IF(LEN(Count_table[[#This Row],[First]])&lt;&gt;0,Count_table[[#This Row],[First]]&amp;": "&amp;_xlfn.TEXTJOIN(", ",TRUE,INDIRECT(Count_table[[#This Row],[Range]])),"")</f>
        <v>Dynac: Aero Commander 100-180, Aero Commander 100, Aero Commander 100A, Volaire 10, Volaire 10A</v>
      </c>
      <c r="J13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4" spans="1:10" x14ac:dyDescent="0.25">
      <c r="A1354" s="1" t="s">
        <v>144</v>
      </c>
      <c r="B1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v>
      </c>
      <c r="C1354" s="1" t="s">
        <v>822</v>
      </c>
      <c r="D1354" s="1" t="str">
        <f>LEFT(Count_table[[#This Row],[Column1]],SEARCH("\",Count_table[[#This Row],[Column1]])-1)</f>
        <v>Dynac Aerospace Corporation</v>
      </c>
      <c r="E1354" s="1" t="str">
        <f>RIGHT(Count_table[[#This Row],[Column1]],LEN(Count_table[[#This Row],[Column1]])-SEARCH("\",Count_table[[#This Row],[Column1]]))</f>
        <v>Aero Commander 100</v>
      </c>
      <c r="F1354" s="1" t="str">
        <f>INDEX(Sheet1!A:D,MATCH(Count_table[[#This Row],[Make]],Sheet1!D:D,0),1)</f>
        <v>Dynac</v>
      </c>
      <c r="G1354" s="1" t="str">
        <f ca="1">IF(OR(Count_table[[#This Row],[STC Number]]&lt;&gt;OFFSET(Count_table[[#This Row],[STC Number]],-1,0),Count_table[[#This Row],[Fixed Make]]&lt;&gt;OFFSET(Count_table[[#This Row],[Fixed Make]],-1,0)),Count_table[[#This Row],[Fixed Make]],"")</f>
        <v/>
      </c>
      <c r="H1354" s="1" t="str">
        <f ca="1">IF(LEN(Count_table[[#This Row],[First]])=0,OFFSET(Count_table[[#This Row],[Range]],-1,0),"E"&amp;ROW(Count_table[[#This Row],[First]])&amp;":E"&amp;COUNTIFS(Count_table[[#All],[STC Number]],Count_table[[#This Row],[STC Number]],Count_table[[#All],[Fixed Make]],Count_table[[#This Row],[First]])+ROW(Count_table[[#This Row],[First]])-1)</f>
        <v>E1353:E1357</v>
      </c>
      <c r="I1354" s="1" t="str">
        <f ca="1">IF(LEN(Count_table[[#This Row],[First]])&lt;&gt;0,Count_table[[#This Row],[First]]&amp;": "&amp;_xlfn.TEXTJOIN(", ",TRUE,INDIRECT(Count_table[[#This Row],[Range]])),"")</f>
        <v/>
      </c>
      <c r="J13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5" spans="1:10" x14ac:dyDescent="0.25">
      <c r="A1355" s="1" t="s">
        <v>144</v>
      </c>
      <c r="B1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1355" s="1" t="s">
        <v>823</v>
      </c>
      <c r="D1355" s="1" t="str">
        <f>LEFT(Count_table[[#This Row],[Column1]],SEARCH("\",Count_table[[#This Row],[Column1]])-1)</f>
        <v>Dynac Aerospace Corporation</v>
      </c>
      <c r="E1355" s="1" t="str">
        <f>RIGHT(Count_table[[#This Row],[Column1]],LEN(Count_table[[#This Row],[Column1]])-SEARCH("\",Count_table[[#This Row],[Column1]]))</f>
        <v>Aero Commander 100A</v>
      </c>
      <c r="F1355" s="1" t="str">
        <f>INDEX(Sheet1!A:D,MATCH(Count_table[[#This Row],[Make]],Sheet1!D:D,0),1)</f>
        <v>Dynac</v>
      </c>
      <c r="G1355" s="1" t="str">
        <f ca="1">IF(OR(Count_table[[#This Row],[STC Number]]&lt;&gt;OFFSET(Count_table[[#This Row],[STC Number]],-1,0),Count_table[[#This Row],[Fixed Make]]&lt;&gt;OFFSET(Count_table[[#This Row],[Fixed Make]],-1,0)),Count_table[[#This Row],[Fixed Make]],"")</f>
        <v/>
      </c>
      <c r="H1355" s="1" t="str">
        <f ca="1">IF(LEN(Count_table[[#This Row],[First]])=0,OFFSET(Count_table[[#This Row],[Range]],-1,0),"E"&amp;ROW(Count_table[[#This Row],[First]])&amp;":E"&amp;COUNTIFS(Count_table[[#All],[STC Number]],Count_table[[#This Row],[STC Number]],Count_table[[#All],[Fixed Make]],Count_table[[#This Row],[First]])+ROW(Count_table[[#This Row],[First]])-1)</f>
        <v>E1353:E1357</v>
      </c>
      <c r="I1355" s="1" t="str">
        <f ca="1">IF(LEN(Count_table[[#This Row],[First]])&lt;&gt;0,Count_table[[#This Row],[First]]&amp;": "&amp;_xlfn.TEXTJOIN(", ",TRUE,INDIRECT(Count_table[[#This Row],[Range]])),"")</f>
        <v/>
      </c>
      <c r="J13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6" spans="1:10" x14ac:dyDescent="0.25">
      <c r="A1356" s="1" t="s">
        <v>144</v>
      </c>
      <c r="B1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1356" s="1" t="s">
        <v>824</v>
      </c>
      <c r="D1356" s="1" t="str">
        <f>LEFT(Count_table[[#This Row],[Column1]],SEARCH("\",Count_table[[#This Row],[Column1]])-1)</f>
        <v>Dynac Aerospace Corporation</v>
      </c>
      <c r="E1356" s="1" t="str">
        <f>RIGHT(Count_table[[#This Row],[Column1]],LEN(Count_table[[#This Row],[Column1]])-SEARCH("\",Count_table[[#This Row],[Column1]]))</f>
        <v>Volaire 10</v>
      </c>
      <c r="F1356" s="1" t="str">
        <f>INDEX(Sheet1!A:D,MATCH(Count_table[[#This Row],[Make]],Sheet1!D:D,0),1)</f>
        <v>Dynac</v>
      </c>
      <c r="G1356" s="1" t="str">
        <f ca="1">IF(OR(Count_table[[#This Row],[STC Number]]&lt;&gt;OFFSET(Count_table[[#This Row],[STC Number]],-1,0),Count_table[[#This Row],[Fixed Make]]&lt;&gt;OFFSET(Count_table[[#This Row],[Fixed Make]],-1,0)),Count_table[[#This Row],[Fixed Make]],"")</f>
        <v/>
      </c>
      <c r="H1356" s="1" t="str">
        <f ca="1">IF(LEN(Count_table[[#This Row],[First]])=0,OFFSET(Count_table[[#This Row],[Range]],-1,0),"E"&amp;ROW(Count_table[[#This Row],[First]])&amp;":E"&amp;COUNTIFS(Count_table[[#All],[STC Number]],Count_table[[#This Row],[STC Number]],Count_table[[#All],[Fixed Make]],Count_table[[#This Row],[First]])+ROW(Count_table[[#This Row],[First]])-1)</f>
        <v>E1353:E1357</v>
      </c>
      <c r="I1356" s="1" t="str">
        <f ca="1">IF(LEN(Count_table[[#This Row],[First]])&lt;&gt;0,Count_table[[#This Row],[First]]&amp;": "&amp;_xlfn.TEXTJOIN(", ",TRUE,INDIRECT(Count_table[[#This Row],[Range]])),"")</f>
        <v/>
      </c>
      <c r="J13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7" spans="1:10" x14ac:dyDescent="0.25">
      <c r="A1357" s="1" t="s">
        <v>144</v>
      </c>
      <c r="B1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1357" s="1" t="s">
        <v>825</v>
      </c>
      <c r="D1357" s="1" t="str">
        <f>LEFT(Count_table[[#This Row],[Column1]],SEARCH("\",Count_table[[#This Row],[Column1]])-1)</f>
        <v>Dynac Aerospace Corporation</v>
      </c>
      <c r="E1357" s="1" t="str">
        <f>RIGHT(Count_table[[#This Row],[Column1]],LEN(Count_table[[#This Row],[Column1]])-SEARCH("\",Count_table[[#This Row],[Column1]]))</f>
        <v>Volaire 10A</v>
      </c>
      <c r="F1357" s="1" t="str">
        <f>INDEX(Sheet1!A:D,MATCH(Count_table[[#This Row],[Make]],Sheet1!D:D,0),1)</f>
        <v>Dynac</v>
      </c>
      <c r="G1357" s="1" t="str">
        <f ca="1">IF(OR(Count_table[[#This Row],[STC Number]]&lt;&gt;OFFSET(Count_table[[#This Row],[STC Number]],-1,0),Count_table[[#This Row],[Fixed Make]]&lt;&gt;OFFSET(Count_table[[#This Row],[Fixed Make]],-1,0)),Count_table[[#This Row],[Fixed Make]],"")</f>
        <v/>
      </c>
      <c r="H1357" s="1" t="str">
        <f ca="1">IF(LEN(Count_table[[#This Row],[First]])=0,OFFSET(Count_table[[#This Row],[Range]],-1,0),"E"&amp;ROW(Count_table[[#This Row],[First]])&amp;":E"&amp;COUNTIFS(Count_table[[#All],[STC Number]],Count_table[[#This Row],[STC Number]],Count_table[[#All],[Fixed Make]],Count_table[[#This Row],[First]])+ROW(Count_table[[#This Row],[First]])-1)</f>
        <v>E1353:E1357</v>
      </c>
      <c r="I1357" s="1" t="str">
        <f ca="1">IF(LEN(Count_table[[#This Row],[First]])&lt;&gt;0,Count_table[[#This Row],[First]]&amp;": "&amp;_xlfn.TEXTJOIN(", ",TRUE,INDIRECT(Count_table[[#This Row],[Range]])),"")</f>
        <v/>
      </c>
      <c r="J13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8" spans="1:10" x14ac:dyDescent="0.25">
      <c r="A1358" s="1" t="s">
        <v>144</v>
      </c>
      <c r="B1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1358" s="1" t="s">
        <v>826</v>
      </c>
      <c r="D1358" s="1" t="str">
        <f>LEFT(Count_table[[#This Row],[Column1]],SEARCH("\",Count_table[[#This Row],[Column1]])-1)</f>
        <v>EADS-PZL Warszawa-Okecie S.A.</v>
      </c>
      <c r="E1358" s="1" t="str">
        <f>RIGHT(Count_table[[#This Row],[Column1]],LEN(Count_table[[#This Row],[Column1]])-SEARCH("\",Count_table[[#This Row],[Column1]]))</f>
        <v>PZL-104 WILGA 80</v>
      </c>
      <c r="F1358" s="1" t="str">
        <f>INDEX(Sheet1!A:D,MATCH(Count_table[[#This Row],[Make]],Sheet1!D:D,0),1)</f>
        <v>EADS-PZL</v>
      </c>
      <c r="G1358" s="1" t="str">
        <f ca="1">IF(OR(Count_table[[#This Row],[STC Number]]&lt;&gt;OFFSET(Count_table[[#This Row],[STC Number]],-1,0),Count_table[[#This Row],[Fixed Make]]&lt;&gt;OFFSET(Count_table[[#This Row],[Fixed Make]],-1,0)),Count_table[[#This Row],[Fixed Make]],"")</f>
        <v>EADS-PZL</v>
      </c>
      <c r="H1358" s="1" t="str">
        <f ca="1">IF(LEN(Count_table[[#This Row],[First]])=0,OFFSET(Count_table[[#This Row],[Range]],-1,0),"E"&amp;ROW(Count_table[[#This Row],[First]])&amp;":E"&amp;COUNTIFS(Count_table[[#All],[STC Number]],Count_table[[#This Row],[STC Number]],Count_table[[#All],[Fixed Make]],Count_table[[#This Row],[First]])+ROW(Count_table[[#This Row],[First]])-1)</f>
        <v>E1358:E1362</v>
      </c>
      <c r="I1358" s="1" t="str">
        <f ca="1">IF(LEN(Count_table[[#This Row],[First]])&lt;&gt;0,Count_table[[#This Row],[First]]&amp;": "&amp;_xlfn.TEXTJOIN(", ",TRUE,INDIRECT(Count_table[[#This Row],[Range]])),"")</f>
        <v>EADS-PZL: PZL-104 WILGA 80, PZL-104M WILGA 2000, PZL-104MA WILGA 2000, PZL-KOLIBER 150A, PZL-KOLIBER 160A</v>
      </c>
      <c r="J13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59" spans="1:10" x14ac:dyDescent="0.25">
      <c r="A1359" s="1" t="s">
        <v>144</v>
      </c>
      <c r="B1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1359" s="1" t="s">
        <v>827</v>
      </c>
      <c r="D1359" s="1" t="str">
        <f>LEFT(Count_table[[#This Row],[Column1]],SEARCH("\",Count_table[[#This Row],[Column1]])-1)</f>
        <v>EADS-PZL Warszawa-Okecie S.A.</v>
      </c>
      <c r="E1359" s="1" t="str">
        <f>RIGHT(Count_table[[#This Row],[Column1]],LEN(Count_table[[#This Row],[Column1]])-SEARCH("\",Count_table[[#This Row],[Column1]]))</f>
        <v>PZL-104M WILGA 2000</v>
      </c>
      <c r="F1359" s="1" t="str">
        <f>INDEX(Sheet1!A:D,MATCH(Count_table[[#This Row],[Make]],Sheet1!D:D,0),1)</f>
        <v>EADS-PZL</v>
      </c>
      <c r="G1359" s="1" t="str">
        <f ca="1">IF(OR(Count_table[[#This Row],[STC Number]]&lt;&gt;OFFSET(Count_table[[#This Row],[STC Number]],-1,0),Count_table[[#This Row],[Fixed Make]]&lt;&gt;OFFSET(Count_table[[#This Row],[Fixed Make]],-1,0)),Count_table[[#This Row],[Fixed Make]],"")</f>
        <v/>
      </c>
      <c r="H1359" s="1" t="str">
        <f ca="1">IF(LEN(Count_table[[#This Row],[First]])=0,OFFSET(Count_table[[#This Row],[Range]],-1,0),"E"&amp;ROW(Count_table[[#This Row],[First]])&amp;":E"&amp;COUNTIFS(Count_table[[#All],[STC Number]],Count_table[[#This Row],[STC Number]],Count_table[[#All],[Fixed Make]],Count_table[[#This Row],[First]])+ROW(Count_table[[#This Row],[First]])-1)</f>
        <v>E1358:E1362</v>
      </c>
      <c r="I1359" s="1" t="str">
        <f ca="1">IF(LEN(Count_table[[#This Row],[First]])&lt;&gt;0,Count_table[[#This Row],[First]]&amp;": "&amp;_xlfn.TEXTJOIN(", ",TRUE,INDIRECT(Count_table[[#This Row],[Range]])),"")</f>
        <v/>
      </c>
      <c r="J13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0" spans="1:10" x14ac:dyDescent="0.25">
      <c r="A1360" s="1" t="s">
        <v>144</v>
      </c>
      <c r="B1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1360" s="1" t="s">
        <v>828</v>
      </c>
      <c r="D1360" s="1" t="str">
        <f>LEFT(Count_table[[#This Row],[Column1]],SEARCH("\",Count_table[[#This Row],[Column1]])-1)</f>
        <v>EADS-PZL Warszawa-Okecie S.A.</v>
      </c>
      <c r="E1360" s="1" t="str">
        <f>RIGHT(Count_table[[#This Row],[Column1]],LEN(Count_table[[#This Row],[Column1]])-SEARCH("\",Count_table[[#This Row],[Column1]]))</f>
        <v>PZL-104MA WILGA 2000</v>
      </c>
      <c r="F1360" s="1" t="str">
        <f>INDEX(Sheet1!A:D,MATCH(Count_table[[#This Row],[Make]],Sheet1!D:D,0),1)</f>
        <v>EADS-PZL</v>
      </c>
      <c r="G1360" s="1" t="str">
        <f ca="1">IF(OR(Count_table[[#This Row],[STC Number]]&lt;&gt;OFFSET(Count_table[[#This Row],[STC Number]],-1,0),Count_table[[#This Row],[Fixed Make]]&lt;&gt;OFFSET(Count_table[[#This Row],[Fixed Make]],-1,0)),Count_table[[#This Row],[Fixed Make]],"")</f>
        <v/>
      </c>
      <c r="H1360" s="1" t="str">
        <f ca="1">IF(LEN(Count_table[[#This Row],[First]])=0,OFFSET(Count_table[[#This Row],[Range]],-1,0),"E"&amp;ROW(Count_table[[#This Row],[First]])&amp;":E"&amp;COUNTIFS(Count_table[[#All],[STC Number]],Count_table[[#This Row],[STC Number]],Count_table[[#All],[Fixed Make]],Count_table[[#This Row],[First]])+ROW(Count_table[[#This Row],[First]])-1)</f>
        <v>E1358:E1362</v>
      </c>
      <c r="I1360" s="1" t="str">
        <f ca="1">IF(LEN(Count_table[[#This Row],[First]])&lt;&gt;0,Count_table[[#This Row],[First]]&amp;": "&amp;_xlfn.TEXTJOIN(", ",TRUE,INDIRECT(Count_table[[#This Row],[Range]])),"")</f>
        <v/>
      </c>
      <c r="J13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1" spans="1:10" x14ac:dyDescent="0.25">
      <c r="A1361" s="1" t="s">
        <v>144</v>
      </c>
      <c r="B1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1361" s="1" t="s">
        <v>829</v>
      </c>
      <c r="D1361" s="1" t="str">
        <f>LEFT(Count_table[[#This Row],[Column1]],SEARCH("\",Count_table[[#This Row],[Column1]])-1)</f>
        <v>EADS-PZL Warszawa-Okecie S.A.</v>
      </c>
      <c r="E1361" s="1" t="str">
        <f>RIGHT(Count_table[[#This Row],[Column1]],LEN(Count_table[[#This Row],[Column1]])-SEARCH("\",Count_table[[#This Row],[Column1]]))</f>
        <v>PZL-KOLIBER 150A</v>
      </c>
      <c r="F1361" s="1" t="str">
        <f>INDEX(Sheet1!A:D,MATCH(Count_table[[#This Row],[Make]],Sheet1!D:D,0),1)</f>
        <v>EADS-PZL</v>
      </c>
      <c r="G1361" s="1" t="str">
        <f ca="1">IF(OR(Count_table[[#This Row],[STC Number]]&lt;&gt;OFFSET(Count_table[[#This Row],[STC Number]],-1,0),Count_table[[#This Row],[Fixed Make]]&lt;&gt;OFFSET(Count_table[[#This Row],[Fixed Make]],-1,0)),Count_table[[#This Row],[Fixed Make]],"")</f>
        <v/>
      </c>
      <c r="H1361" s="1" t="str">
        <f ca="1">IF(LEN(Count_table[[#This Row],[First]])=0,OFFSET(Count_table[[#This Row],[Range]],-1,0),"E"&amp;ROW(Count_table[[#This Row],[First]])&amp;":E"&amp;COUNTIFS(Count_table[[#All],[STC Number]],Count_table[[#This Row],[STC Number]],Count_table[[#All],[Fixed Make]],Count_table[[#This Row],[First]])+ROW(Count_table[[#This Row],[First]])-1)</f>
        <v>E1358:E1362</v>
      </c>
      <c r="I1361" s="1" t="str">
        <f ca="1">IF(LEN(Count_table[[#This Row],[First]])&lt;&gt;0,Count_table[[#This Row],[First]]&amp;": "&amp;_xlfn.TEXTJOIN(", ",TRUE,INDIRECT(Count_table[[#This Row],[Range]])),"")</f>
        <v/>
      </c>
      <c r="J13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2" spans="1:10" x14ac:dyDescent="0.25">
      <c r="A1362" s="1" t="s">
        <v>144</v>
      </c>
      <c r="B1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1362" s="1" t="s">
        <v>830</v>
      </c>
      <c r="D1362" s="1" t="str">
        <f>LEFT(Count_table[[#This Row],[Column1]],SEARCH("\",Count_table[[#This Row],[Column1]])-1)</f>
        <v>EADS-PZL Warszawa-Okecie S.A.</v>
      </c>
      <c r="E1362" s="1" t="str">
        <f>RIGHT(Count_table[[#This Row],[Column1]],LEN(Count_table[[#This Row],[Column1]])-SEARCH("\",Count_table[[#This Row],[Column1]]))</f>
        <v>PZL-KOLIBER 160A</v>
      </c>
      <c r="F1362" s="1" t="str">
        <f>INDEX(Sheet1!A:D,MATCH(Count_table[[#This Row],[Make]],Sheet1!D:D,0),1)</f>
        <v>EADS-PZL</v>
      </c>
      <c r="G1362" s="1" t="str">
        <f ca="1">IF(OR(Count_table[[#This Row],[STC Number]]&lt;&gt;OFFSET(Count_table[[#This Row],[STC Number]],-1,0),Count_table[[#This Row],[Fixed Make]]&lt;&gt;OFFSET(Count_table[[#This Row],[Fixed Make]],-1,0)),Count_table[[#This Row],[Fixed Make]],"")</f>
        <v/>
      </c>
      <c r="H1362" s="1" t="str">
        <f ca="1">IF(LEN(Count_table[[#This Row],[First]])=0,OFFSET(Count_table[[#This Row],[Range]],-1,0),"E"&amp;ROW(Count_table[[#This Row],[First]])&amp;":E"&amp;COUNTIFS(Count_table[[#All],[STC Number]],Count_table[[#This Row],[STC Number]],Count_table[[#All],[Fixed Make]],Count_table[[#This Row],[First]])+ROW(Count_table[[#This Row],[First]])-1)</f>
        <v>E1358:E1362</v>
      </c>
      <c r="I1362" s="1" t="str">
        <f ca="1">IF(LEN(Count_table[[#This Row],[First]])&lt;&gt;0,Count_table[[#This Row],[First]]&amp;": "&amp;_xlfn.TEXTJOIN(", ",TRUE,INDIRECT(Count_table[[#This Row],[Range]])),"")</f>
        <v/>
      </c>
      <c r="J13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3" spans="1:10" x14ac:dyDescent="0.25">
      <c r="A1363" s="1" t="s">
        <v>144</v>
      </c>
      <c r="B1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v>
      </c>
      <c r="C1363" s="1" t="s">
        <v>1123</v>
      </c>
      <c r="D1363" s="1" t="str">
        <f>LEFT(Count_table[[#This Row],[Column1]],SEARCH("\",Count_table[[#This Row],[Column1]])-1)</f>
        <v>Extra Flugzeugproduktions- und Vertriebs- GmbH</v>
      </c>
      <c r="E1363" s="1" t="str">
        <f>RIGHT(Count_table[[#This Row],[Column1]],LEN(Count_table[[#This Row],[Column1]])-SEARCH("\",Count_table[[#This Row],[Column1]]))</f>
        <v>EA-300</v>
      </c>
      <c r="F1363" s="1" t="str">
        <f>INDEX(Sheet1!A:D,MATCH(Count_table[[#This Row],[Make]],Sheet1!D:D,0),1)</f>
        <v>Extra</v>
      </c>
      <c r="G1363" s="1" t="str">
        <f ca="1">IF(OR(Count_table[[#This Row],[STC Number]]&lt;&gt;OFFSET(Count_table[[#This Row],[STC Number]],-1,0),Count_table[[#This Row],[Fixed Make]]&lt;&gt;OFFSET(Count_table[[#This Row],[Fixed Make]],-1,0)),Count_table[[#This Row],[Fixed Make]],"")</f>
        <v>Extra</v>
      </c>
      <c r="H1363" s="1" t="str">
        <f ca="1">IF(LEN(Count_table[[#This Row],[First]])=0,OFFSET(Count_table[[#This Row],[Range]],-1,0),"E"&amp;ROW(Count_table[[#This Row],[First]])&amp;":E"&amp;COUNTIFS(Count_table[[#All],[STC Number]],Count_table[[#This Row],[STC Number]],Count_table[[#All],[Fixed Make]],Count_table[[#This Row],[First]])+ROW(Count_table[[#This Row],[First]])-1)</f>
        <v>E1363:E1366</v>
      </c>
      <c r="I1363" s="1" t="str">
        <f ca="1">IF(LEN(Count_table[[#This Row],[First]])&lt;&gt;0,Count_table[[#This Row],[First]]&amp;": "&amp;_xlfn.TEXTJOIN(", ",TRUE,INDIRECT(Count_table[[#This Row],[Range]])),"")</f>
        <v>Extra: EA-300, EA-300/200, EA-300L, EA-300S</v>
      </c>
      <c r="J13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4" spans="1:10" x14ac:dyDescent="0.25">
      <c r="A1364" s="1" t="s">
        <v>144</v>
      </c>
      <c r="B1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GmbH\EA-300/200</v>
      </c>
      <c r="C1364" s="1" t="s">
        <v>1124</v>
      </c>
      <c r="D1364" s="1" t="str">
        <f>LEFT(Count_table[[#This Row],[Column1]],SEARCH("\",Count_table[[#This Row],[Column1]])-1)</f>
        <v>Extra Flugzeugproduktions- und Vertriebs- GmbH</v>
      </c>
      <c r="E1364" s="1" t="str">
        <f>RIGHT(Count_table[[#This Row],[Column1]],LEN(Count_table[[#This Row],[Column1]])-SEARCH("\",Count_table[[#This Row],[Column1]]))</f>
        <v>EA-300/200</v>
      </c>
      <c r="F1364" s="1" t="str">
        <f>INDEX(Sheet1!A:D,MATCH(Count_table[[#This Row],[Make]],Sheet1!D:D,0),1)</f>
        <v>Extra</v>
      </c>
      <c r="G1364" s="1" t="str">
        <f ca="1">IF(OR(Count_table[[#This Row],[STC Number]]&lt;&gt;OFFSET(Count_table[[#This Row],[STC Number]],-1,0),Count_table[[#This Row],[Fixed Make]]&lt;&gt;OFFSET(Count_table[[#This Row],[Fixed Make]],-1,0)),Count_table[[#This Row],[Fixed Make]],"")</f>
        <v/>
      </c>
      <c r="H1364" s="1" t="str">
        <f ca="1">IF(LEN(Count_table[[#This Row],[First]])=0,OFFSET(Count_table[[#This Row],[Range]],-1,0),"E"&amp;ROW(Count_table[[#This Row],[First]])&amp;":E"&amp;COUNTIFS(Count_table[[#All],[STC Number]],Count_table[[#This Row],[STC Number]],Count_table[[#All],[Fixed Make]],Count_table[[#This Row],[First]])+ROW(Count_table[[#This Row],[First]])-1)</f>
        <v>E1363:E1366</v>
      </c>
      <c r="I1364" s="1" t="str">
        <f ca="1">IF(LEN(Count_table[[#This Row],[First]])&lt;&gt;0,Count_table[[#This Row],[First]]&amp;": "&amp;_xlfn.TEXTJOIN(", ",TRUE,INDIRECT(Count_table[[#This Row],[Range]])),"")</f>
        <v/>
      </c>
      <c r="J13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5" spans="1:10" x14ac:dyDescent="0.25">
      <c r="A1365" s="1" t="s">
        <v>144</v>
      </c>
      <c r="B1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GmbH\EA-300L</v>
      </c>
      <c r="C1365" s="1" t="s">
        <v>1125</v>
      </c>
      <c r="D1365" s="1" t="str">
        <f>LEFT(Count_table[[#This Row],[Column1]],SEARCH("\",Count_table[[#This Row],[Column1]])-1)</f>
        <v>Extra Flugzeugproduktions- und Vertriebs- GmbH</v>
      </c>
      <c r="E1365" s="1" t="str">
        <f>RIGHT(Count_table[[#This Row],[Column1]],LEN(Count_table[[#This Row],[Column1]])-SEARCH("\",Count_table[[#This Row],[Column1]]))</f>
        <v>EA-300L</v>
      </c>
      <c r="F1365" s="1" t="str">
        <f>INDEX(Sheet1!A:D,MATCH(Count_table[[#This Row],[Make]],Sheet1!D:D,0),1)</f>
        <v>Extra</v>
      </c>
      <c r="G1365" s="1" t="str">
        <f ca="1">IF(OR(Count_table[[#This Row],[STC Number]]&lt;&gt;OFFSET(Count_table[[#This Row],[STC Number]],-1,0),Count_table[[#This Row],[Fixed Make]]&lt;&gt;OFFSET(Count_table[[#This Row],[Fixed Make]],-1,0)),Count_table[[#This Row],[Fixed Make]],"")</f>
        <v/>
      </c>
      <c r="H1365" s="1" t="str">
        <f ca="1">IF(LEN(Count_table[[#This Row],[First]])=0,OFFSET(Count_table[[#This Row],[Range]],-1,0),"E"&amp;ROW(Count_table[[#This Row],[First]])&amp;":E"&amp;COUNTIFS(Count_table[[#All],[STC Number]],Count_table[[#This Row],[STC Number]],Count_table[[#All],[Fixed Make]],Count_table[[#This Row],[First]])+ROW(Count_table[[#This Row],[First]])-1)</f>
        <v>E1363:E1366</v>
      </c>
      <c r="I1365" s="1" t="str">
        <f ca="1">IF(LEN(Count_table[[#This Row],[First]])&lt;&gt;0,Count_table[[#This Row],[First]]&amp;": "&amp;_xlfn.TEXTJOIN(", ",TRUE,INDIRECT(Count_table[[#This Row],[Range]])),"")</f>
        <v/>
      </c>
      <c r="J13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6" spans="1:10" x14ac:dyDescent="0.25">
      <c r="A1366" s="1" t="s">
        <v>144</v>
      </c>
      <c r="B1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GmbH\EA-300S</v>
      </c>
      <c r="C1366" s="1" t="s">
        <v>1126</v>
      </c>
      <c r="D1366" s="1" t="str">
        <f>LEFT(Count_table[[#This Row],[Column1]],SEARCH("\",Count_table[[#This Row],[Column1]])-1)</f>
        <v>Extra Flugzeugproduktions- und Vertriebs- GmbH</v>
      </c>
      <c r="E1366" s="1" t="str">
        <f>RIGHT(Count_table[[#This Row],[Column1]],LEN(Count_table[[#This Row],[Column1]])-SEARCH("\",Count_table[[#This Row],[Column1]]))</f>
        <v>EA-300S</v>
      </c>
      <c r="F1366" s="1" t="str">
        <f>INDEX(Sheet1!A:D,MATCH(Count_table[[#This Row],[Make]],Sheet1!D:D,0),1)</f>
        <v>Extra</v>
      </c>
      <c r="G1366" s="1" t="str">
        <f ca="1">IF(OR(Count_table[[#This Row],[STC Number]]&lt;&gt;OFFSET(Count_table[[#This Row],[STC Number]],-1,0),Count_table[[#This Row],[Fixed Make]]&lt;&gt;OFFSET(Count_table[[#This Row],[Fixed Make]],-1,0)),Count_table[[#This Row],[Fixed Make]],"")</f>
        <v/>
      </c>
      <c r="H1366" s="1" t="str">
        <f ca="1">IF(LEN(Count_table[[#This Row],[First]])=0,OFFSET(Count_table[[#This Row],[Range]],-1,0),"E"&amp;ROW(Count_table[[#This Row],[First]])&amp;":E"&amp;COUNTIFS(Count_table[[#All],[STC Number]],Count_table[[#This Row],[STC Number]],Count_table[[#All],[Fixed Make]],Count_table[[#This Row],[First]])+ROW(Count_table[[#This Row],[First]])-1)</f>
        <v>E1363:E1366</v>
      </c>
      <c r="I1366" s="1" t="str">
        <f ca="1">IF(LEN(Count_table[[#This Row],[First]])&lt;&gt;0,Count_table[[#This Row],[First]]&amp;": "&amp;_xlfn.TEXTJOIN(", ",TRUE,INDIRECT(Count_table[[#This Row],[Range]])),"")</f>
        <v/>
      </c>
      <c r="J13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7" spans="1:10" x14ac:dyDescent="0.25">
      <c r="A1367" s="1" t="s">
        <v>144</v>
      </c>
      <c r="B1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1367" s="1" t="s">
        <v>835</v>
      </c>
      <c r="D1367" s="1" t="str">
        <f>LEFT(Count_table[[#This Row],[Column1]],SEARCH("\",Count_table[[#This Row],[Column1]])-1)</f>
        <v>FLS Aerospace (Lovaux) Ltd.</v>
      </c>
      <c r="E1367" s="1" t="str">
        <f>RIGHT(Count_table[[#This Row],[Column1]],LEN(Count_table[[#This Row],[Column1]])-SEARCH("\",Count_table[[#This Row],[Column1]]))</f>
        <v>OA7 Optica Series 300</v>
      </c>
      <c r="F1367" s="1" t="str">
        <f>INDEX(Sheet1!A:D,MATCH(Count_table[[#This Row],[Make]],Sheet1!D:D,0),1)</f>
        <v>FLS Aerospace</v>
      </c>
      <c r="G1367" s="1" t="str">
        <f ca="1">IF(OR(Count_table[[#This Row],[STC Number]]&lt;&gt;OFFSET(Count_table[[#This Row],[STC Number]],-1,0),Count_table[[#This Row],[Fixed Make]]&lt;&gt;OFFSET(Count_table[[#This Row],[Fixed Make]],-1,0)),Count_table[[#This Row],[Fixed Make]],"")</f>
        <v>FLS Aerospace</v>
      </c>
      <c r="H1367" s="1" t="str">
        <f ca="1">IF(LEN(Count_table[[#This Row],[First]])=0,OFFSET(Count_table[[#This Row],[Range]],-1,0),"E"&amp;ROW(Count_table[[#This Row],[First]])&amp;":E"&amp;COUNTIFS(Count_table[[#All],[STC Number]],Count_table[[#This Row],[STC Number]],Count_table[[#All],[Fixed Make]],Count_table[[#This Row],[First]])+ROW(Count_table[[#This Row],[First]])-1)</f>
        <v>E1367:E1367</v>
      </c>
      <c r="I1367" s="1" t="str">
        <f ca="1">IF(LEN(Count_table[[#This Row],[First]])&lt;&gt;0,Count_table[[#This Row],[First]]&amp;": "&amp;_xlfn.TEXTJOIN(", ",TRUE,INDIRECT(Count_table[[#This Row],[Range]])),"")</f>
        <v>FLS Aerospace: OA7 Optica Series 300</v>
      </c>
      <c r="J13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8" spans="1:10" x14ac:dyDescent="0.25">
      <c r="A1368" s="1" t="s">
        <v>144</v>
      </c>
      <c r="B1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1368" s="1" t="s">
        <v>836</v>
      </c>
      <c r="D1368" s="1" t="str">
        <f>LEFT(Count_table[[#This Row],[Column1]],SEARCH("\",Count_table[[#This Row],[Column1]])-1)</f>
        <v>Found Aircraft Canada, Inc.</v>
      </c>
      <c r="E1368" s="1" t="str">
        <f>RIGHT(Count_table[[#This Row],[Column1]],LEN(Count_table[[#This Row],[Column1]])-SEARCH("\",Count_table[[#This Row],[Column1]]))</f>
        <v>FBA-2C</v>
      </c>
      <c r="F1368" s="1" t="str">
        <f>INDEX(Sheet1!A:D,MATCH(Count_table[[#This Row],[Make]],Sheet1!D:D,0),1)</f>
        <v>Found Aircraft</v>
      </c>
      <c r="G1368" s="1" t="str">
        <f ca="1">IF(OR(Count_table[[#This Row],[STC Number]]&lt;&gt;OFFSET(Count_table[[#This Row],[STC Number]],-1,0),Count_table[[#This Row],[Fixed Make]]&lt;&gt;OFFSET(Count_table[[#This Row],[Fixed Make]],-1,0)),Count_table[[#This Row],[Fixed Make]],"")</f>
        <v>Found Aircraft</v>
      </c>
      <c r="H1368" s="1" t="str">
        <f ca="1">IF(LEN(Count_table[[#This Row],[First]])=0,OFFSET(Count_table[[#This Row],[Range]],-1,0),"E"&amp;ROW(Count_table[[#This Row],[First]])&amp;":E"&amp;COUNTIFS(Count_table[[#All],[STC Number]],Count_table[[#This Row],[STC Number]],Count_table[[#All],[Fixed Make]],Count_table[[#This Row],[First]])+ROW(Count_table[[#This Row],[First]])-1)</f>
        <v>E1368:E1375</v>
      </c>
      <c r="I1368" s="1" t="str">
        <f ca="1">IF(LEN(Count_table[[#This Row],[First]])&lt;&gt;0,Count_table[[#This Row],[First]]&amp;": "&amp;_xlfn.TEXTJOIN(", ",TRUE,INDIRECT(Count_table[[#This Row],[Range]])),"")</f>
        <v>Found Aircraft: FBA-2C, FBA-2C1, FBA-2C2, FBA-2C3, FBA-2C3T, FBA-2C4, FBA-2C4T, FBA Centennial 100</v>
      </c>
      <c r="J13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69" spans="1:10" x14ac:dyDescent="0.25">
      <c r="A1369" s="1" t="s">
        <v>144</v>
      </c>
      <c r="B1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1369" s="1" t="s">
        <v>837</v>
      </c>
      <c r="D1369" s="1" t="str">
        <f>LEFT(Count_table[[#This Row],[Column1]],SEARCH("\",Count_table[[#This Row],[Column1]])-1)</f>
        <v>Found Aircraft Canada, Inc.</v>
      </c>
      <c r="E1369" s="1" t="str">
        <f>RIGHT(Count_table[[#This Row],[Column1]],LEN(Count_table[[#This Row],[Column1]])-SEARCH("\",Count_table[[#This Row],[Column1]]))</f>
        <v>FBA-2C1</v>
      </c>
      <c r="F1369" s="1" t="str">
        <f>INDEX(Sheet1!A:D,MATCH(Count_table[[#This Row],[Make]],Sheet1!D:D,0),1)</f>
        <v>Found Aircraft</v>
      </c>
      <c r="G1369" s="1" t="str">
        <f ca="1">IF(OR(Count_table[[#This Row],[STC Number]]&lt;&gt;OFFSET(Count_table[[#This Row],[STC Number]],-1,0),Count_table[[#This Row],[Fixed Make]]&lt;&gt;OFFSET(Count_table[[#This Row],[Fixed Make]],-1,0)),Count_table[[#This Row],[Fixed Make]],"")</f>
        <v/>
      </c>
      <c r="H1369" s="1" t="str">
        <f ca="1">IF(LEN(Count_table[[#This Row],[First]])=0,OFFSET(Count_table[[#This Row],[Range]],-1,0),"E"&amp;ROW(Count_table[[#This Row],[First]])&amp;":E"&amp;COUNTIFS(Count_table[[#All],[STC Number]],Count_table[[#This Row],[STC Number]],Count_table[[#All],[Fixed Make]],Count_table[[#This Row],[First]])+ROW(Count_table[[#This Row],[First]])-1)</f>
        <v>E1368:E1375</v>
      </c>
      <c r="I1369" s="1" t="str">
        <f ca="1">IF(LEN(Count_table[[#This Row],[First]])&lt;&gt;0,Count_table[[#This Row],[First]]&amp;": "&amp;_xlfn.TEXTJOIN(", ",TRUE,INDIRECT(Count_table[[#This Row],[Range]])),"")</f>
        <v/>
      </c>
      <c r="J13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0" spans="1:10" x14ac:dyDescent="0.25">
      <c r="A1370" s="1" t="s">
        <v>144</v>
      </c>
      <c r="B1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1370" s="1" t="s">
        <v>838</v>
      </c>
      <c r="D1370" s="1" t="str">
        <f>LEFT(Count_table[[#This Row],[Column1]],SEARCH("\",Count_table[[#This Row],[Column1]])-1)</f>
        <v>Found Aircraft Canada, Inc.</v>
      </c>
      <c r="E1370" s="1" t="str">
        <f>RIGHT(Count_table[[#This Row],[Column1]],LEN(Count_table[[#This Row],[Column1]])-SEARCH("\",Count_table[[#This Row],[Column1]]))</f>
        <v>FBA-2C2</v>
      </c>
      <c r="F1370" s="1" t="str">
        <f>INDEX(Sheet1!A:D,MATCH(Count_table[[#This Row],[Make]],Sheet1!D:D,0),1)</f>
        <v>Found Aircraft</v>
      </c>
      <c r="G1370" s="1" t="str">
        <f ca="1">IF(OR(Count_table[[#This Row],[STC Number]]&lt;&gt;OFFSET(Count_table[[#This Row],[STC Number]],-1,0),Count_table[[#This Row],[Fixed Make]]&lt;&gt;OFFSET(Count_table[[#This Row],[Fixed Make]],-1,0)),Count_table[[#This Row],[Fixed Make]],"")</f>
        <v/>
      </c>
      <c r="H1370" s="1" t="str">
        <f ca="1">IF(LEN(Count_table[[#This Row],[First]])=0,OFFSET(Count_table[[#This Row],[Range]],-1,0),"E"&amp;ROW(Count_table[[#This Row],[First]])&amp;":E"&amp;COUNTIFS(Count_table[[#All],[STC Number]],Count_table[[#This Row],[STC Number]],Count_table[[#All],[Fixed Make]],Count_table[[#This Row],[First]])+ROW(Count_table[[#This Row],[First]])-1)</f>
        <v>E1368:E1375</v>
      </c>
      <c r="I1370" s="1" t="str">
        <f ca="1">IF(LEN(Count_table[[#This Row],[First]])&lt;&gt;0,Count_table[[#This Row],[First]]&amp;": "&amp;_xlfn.TEXTJOIN(", ",TRUE,INDIRECT(Count_table[[#This Row],[Range]])),"")</f>
        <v/>
      </c>
      <c r="J13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1" spans="1:10" x14ac:dyDescent="0.25">
      <c r="A1371" s="1" t="s">
        <v>144</v>
      </c>
      <c r="B1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1371" s="1" t="s">
        <v>839</v>
      </c>
      <c r="D1371" s="1" t="str">
        <f>LEFT(Count_table[[#This Row],[Column1]],SEARCH("\",Count_table[[#This Row],[Column1]])-1)</f>
        <v>Found Aircraft Canada, Inc.</v>
      </c>
      <c r="E1371" s="1" t="str">
        <f>RIGHT(Count_table[[#This Row],[Column1]],LEN(Count_table[[#This Row],[Column1]])-SEARCH("\",Count_table[[#This Row],[Column1]]))</f>
        <v>FBA-2C3</v>
      </c>
      <c r="F1371" s="1" t="str">
        <f>INDEX(Sheet1!A:D,MATCH(Count_table[[#This Row],[Make]],Sheet1!D:D,0),1)</f>
        <v>Found Aircraft</v>
      </c>
      <c r="G1371" s="1" t="str">
        <f ca="1">IF(OR(Count_table[[#This Row],[STC Number]]&lt;&gt;OFFSET(Count_table[[#This Row],[STC Number]],-1,0),Count_table[[#This Row],[Fixed Make]]&lt;&gt;OFFSET(Count_table[[#This Row],[Fixed Make]],-1,0)),Count_table[[#This Row],[Fixed Make]],"")</f>
        <v/>
      </c>
      <c r="H1371" s="1" t="str">
        <f ca="1">IF(LEN(Count_table[[#This Row],[First]])=0,OFFSET(Count_table[[#This Row],[Range]],-1,0),"E"&amp;ROW(Count_table[[#This Row],[First]])&amp;":E"&amp;COUNTIFS(Count_table[[#All],[STC Number]],Count_table[[#This Row],[STC Number]],Count_table[[#All],[Fixed Make]],Count_table[[#This Row],[First]])+ROW(Count_table[[#This Row],[First]])-1)</f>
        <v>E1368:E1375</v>
      </c>
      <c r="I1371" s="1" t="str">
        <f ca="1">IF(LEN(Count_table[[#This Row],[First]])&lt;&gt;0,Count_table[[#This Row],[First]]&amp;": "&amp;_xlfn.TEXTJOIN(", ",TRUE,INDIRECT(Count_table[[#This Row],[Range]])),"")</f>
        <v/>
      </c>
      <c r="J13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2" spans="1:10" x14ac:dyDescent="0.25">
      <c r="A1372" s="1" t="s">
        <v>144</v>
      </c>
      <c r="B1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1372" s="1" t="s">
        <v>840</v>
      </c>
      <c r="D1372" s="1" t="str">
        <f>LEFT(Count_table[[#This Row],[Column1]],SEARCH("\",Count_table[[#This Row],[Column1]])-1)</f>
        <v>Found Aircraft Canada, Inc.</v>
      </c>
      <c r="E1372" s="1" t="str">
        <f>RIGHT(Count_table[[#This Row],[Column1]],LEN(Count_table[[#This Row],[Column1]])-SEARCH("\",Count_table[[#This Row],[Column1]]))</f>
        <v>FBA-2C3T</v>
      </c>
      <c r="F1372" s="1" t="str">
        <f>INDEX(Sheet1!A:D,MATCH(Count_table[[#This Row],[Make]],Sheet1!D:D,0),1)</f>
        <v>Found Aircraft</v>
      </c>
      <c r="G1372" s="1" t="str">
        <f ca="1">IF(OR(Count_table[[#This Row],[STC Number]]&lt;&gt;OFFSET(Count_table[[#This Row],[STC Number]],-1,0),Count_table[[#This Row],[Fixed Make]]&lt;&gt;OFFSET(Count_table[[#This Row],[Fixed Make]],-1,0)),Count_table[[#This Row],[Fixed Make]],"")</f>
        <v/>
      </c>
      <c r="H1372" s="1" t="str">
        <f ca="1">IF(LEN(Count_table[[#This Row],[First]])=0,OFFSET(Count_table[[#This Row],[Range]],-1,0),"E"&amp;ROW(Count_table[[#This Row],[First]])&amp;":E"&amp;COUNTIFS(Count_table[[#All],[STC Number]],Count_table[[#This Row],[STC Number]],Count_table[[#All],[Fixed Make]],Count_table[[#This Row],[First]])+ROW(Count_table[[#This Row],[First]])-1)</f>
        <v>E1368:E1375</v>
      </c>
      <c r="I1372" s="1" t="str">
        <f ca="1">IF(LEN(Count_table[[#This Row],[First]])&lt;&gt;0,Count_table[[#This Row],[First]]&amp;": "&amp;_xlfn.TEXTJOIN(", ",TRUE,INDIRECT(Count_table[[#This Row],[Range]])),"")</f>
        <v/>
      </c>
      <c r="J13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3" spans="1:10" x14ac:dyDescent="0.25">
      <c r="A1373" s="1" t="s">
        <v>144</v>
      </c>
      <c r="B1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v>
      </c>
      <c r="C1373" s="1" t="s">
        <v>841</v>
      </c>
      <c r="D1373" s="1" t="str">
        <f>LEFT(Count_table[[#This Row],[Column1]],SEARCH("\",Count_table[[#This Row],[Column1]])-1)</f>
        <v>Found Aircraft Canada, Inc.</v>
      </c>
      <c r="E1373" s="1" t="str">
        <f>RIGHT(Count_table[[#This Row],[Column1]],LEN(Count_table[[#This Row],[Column1]])-SEARCH("\",Count_table[[#This Row],[Column1]]))</f>
        <v>FBA-2C4</v>
      </c>
      <c r="F1373" s="1" t="str">
        <f>INDEX(Sheet1!A:D,MATCH(Count_table[[#This Row],[Make]],Sheet1!D:D,0),1)</f>
        <v>Found Aircraft</v>
      </c>
      <c r="G1373" s="1" t="str">
        <f ca="1">IF(OR(Count_table[[#This Row],[STC Number]]&lt;&gt;OFFSET(Count_table[[#This Row],[STC Number]],-1,0),Count_table[[#This Row],[Fixed Make]]&lt;&gt;OFFSET(Count_table[[#This Row],[Fixed Make]],-1,0)),Count_table[[#This Row],[Fixed Make]],"")</f>
        <v/>
      </c>
      <c r="H1373" s="1" t="str">
        <f ca="1">IF(LEN(Count_table[[#This Row],[First]])=0,OFFSET(Count_table[[#This Row],[Range]],-1,0),"E"&amp;ROW(Count_table[[#This Row],[First]])&amp;":E"&amp;COUNTIFS(Count_table[[#All],[STC Number]],Count_table[[#This Row],[STC Number]],Count_table[[#All],[Fixed Make]],Count_table[[#This Row],[First]])+ROW(Count_table[[#This Row],[First]])-1)</f>
        <v>E1368:E1375</v>
      </c>
      <c r="I1373" s="1" t="str">
        <f ca="1">IF(LEN(Count_table[[#This Row],[First]])&lt;&gt;0,Count_table[[#This Row],[First]]&amp;": "&amp;_xlfn.TEXTJOIN(", ",TRUE,INDIRECT(Count_table[[#This Row],[Range]])),"")</f>
        <v/>
      </c>
      <c r="J13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4" spans="1:10" x14ac:dyDescent="0.25">
      <c r="A1374" s="1" t="s">
        <v>144</v>
      </c>
      <c r="B1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1374" s="1" t="s">
        <v>842</v>
      </c>
      <c r="D1374" s="1" t="str">
        <f>LEFT(Count_table[[#This Row],[Column1]],SEARCH("\",Count_table[[#This Row],[Column1]])-1)</f>
        <v>Found Aircraft Canada, Inc.</v>
      </c>
      <c r="E1374" s="1" t="str">
        <f>RIGHT(Count_table[[#This Row],[Column1]],LEN(Count_table[[#This Row],[Column1]])-SEARCH("\",Count_table[[#This Row],[Column1]]))</f>
        <v>FBA-2C4T</v>
      </c>
      <c r="F1374" s="1" t="str">
        <f>INDEX(Sheet1!A:D,MATCH(Count_table[[#This Row],[Make]],Sheet1!D:D,0),1)</f>
        <v>Found Aircraft</v>
      </c>
      <c r="G1374" s="1" t="str">
        <f ca="1">IF(OR(Count_table[[#This Row],[STC Number]]&lt;&gt;OFFSET(Count_table[[#This Row],[STC Number]],-1,0),Count_table[[#This Row],[Fixed Make]]&lt;&gt;OFFSET(Count_table[[#This Row],[Fixed Make]],-1,0)),Count_table[[#This Row],[Fixed Make]],"")</f>
        <v/>
      </c>
      <c r="H1374" s="1" t="str">
        <f ca="1">IF(LEN(Count_table[[#This Row],[First]])=0,OFFSET(Count_table[[#This Row],[Range]],-1,0),"E"&amp;ROW(Count_table[[#This Row],[First]])&amp;":E"&amp;COUNTIFS(Count_table[[#All],[STC Number]],Count_table[[#This Row],[STC Number]],Count_table[[#All],[Fixed Make]],Count_table[[#This Row],[First]])+ROW(Count_table[[#This Row],[First]])-1)</f>
        <v>E1368:E1375</v>
      </c>
      <c r="I1374" s="1" t="str">
        <f ca="1">IF(LEN(Count_table[[#This Row],[First]])&lt;&gt;0,Count_table[[#This Row],[First]]&amp;": "&amp;_xlfn.TEXTJOIN(", ",TRUE,INDIRECT(Count_table[[#This Row],[Range]])),"")</f>
        <v/>
      </c>
      <c r="J13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5" spans="1:10" x14ac:dyDescent="0.25">
      <c r="A1375" s="1" t="s">
        <v>144</v>
      </c>
      <c r="B1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1375" s="1" t="s">
        <v>843</v>
      </c>
      <c r="D1375" s="1" t="str">
        <f>LEFT(Count_table[[#This Row],[Column1]],SEARCH("\",Count_table[[#This Row],[Column1]])-1)</f>
        <v>Found Brothers Aviation Limited</v>
      </c>
      <c r="E1375" s="1" t="str">
        <f>RIGHT(Count_table[[#This Row],[Column1]],LEN(Count_table[[#This Row],[Column1]])-SEARCH("\",Count_table[[#This Row],[Column1]]))</f>
        <v>FBA Centennial 100</v>
      </c>
      <c r="F1375" s="1" t="str">
        <f>INDEX(Sheet1!A:D,MATCH(Count_table[[#This Row],[Make]],Sheet1!D:D,0),1)</f>
        <v>Found Aircraft</v>
      </c>
      <c r="G1375" s="1" t="str">
        <f ca="1">IF(OR(Count_table[[#This Row],[STC Number]]&lt;&gt;OFFSET(Count_table[[#This Row],[STC Number]],-1,0),Count_table[[#This Row],[Fixed Make]]&lt;&gt;OFFSET(Count_table[[#This Row],[Fixed Make]],-1,0)),Count_table[[#This Row],[Fixed Make]],"")</f>
        <v/>
      </c>
      <c r="H1375" s="1" t="str">
        <f ca="1">IF(LEN(Count_table[[#This Row],[First]])=0,OFFSET(Count_table[[#This Row],[Range]],-1,0),"E"&amp;ROW(Count_table[[#This Row],[First]])&amp;":E"&amp;COUNTIFS(Count_table[[#All],[STC Number]],Count_table[[#This Row],[STC Number]],Count_table[[#All],[Fixed Make]],Count_table[[#This Row],[First]])+ROW(Count_table[[#This Row],[First]])-1)</f>
        <v>E1368:E1375</v>
      </c>
      <c r="I1375" s="1" t="str">
        <f ca="1">IF(LEN(Count_table[[#This Row],[First]])&lt;&gt;0,Count_table[[#This Row],[First]]&amp;": "&amp;_xlfn.TEXTJOIN(", ",TRUE,INDIRECT(Count_table[[#This Row],[Range]])),"")</f>
        <v/>
      </c>
      <c r="J13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6" spans="1:10" x14ac:dyDescent="0.25">
      <c r="A1376" s="1" t="s">
        <v>144</v>
      </c>
      <c r="B1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1376" s="1" t="s">
        <v>844</v>
      </c>
      <c r="D1376" s="1" t="str">
        <f>LEFT(Count_table[[#This Row],[Column1]],SEARCH("\",Count_table[[#This Row],[Column1]])-1)</f>
        <v>FS 2003 Corp.</v>
      </c>
      <c r="E1376" s="1" t="str">
        <f>RIGHT(Count_table[[#This Row],[Column1]],LEN(Count_table[[#This Row],[Column1]])-SEARCH("\",Count_table[[#This Row],[Column1]]))</f>
        <v>PA-12</v>
      </c>
      <c r="F1376" s="1" t="str">
        <f>INDEX(Sheet1!A:D,MATCH(Count_table[[#This Row],[Make]],Sheet1!D:D,0),1)</f>
        <v>FS</v>
      </c>
      <c r="G1376" s="1" t="str">
        <f ca="1">IF(OR(Count_table[[#This Row],[STC Number]]&lt;&gt;OFFSET(Count_table[[#This Row],[STC Number]],-1,0),Count_table[[#This Row],[Fixed Make]]&lt;&gt;OFFSET(Count_table[[#This Row],[Fixed Make]],-1,0)),Count_table[[#This Row],[Fixed Make]],"")</f>
        <v>FS</v>
      </c>
      <c r="H1376" s="1" t="str">
        <f ca="1">IF(LEN(Count_table[[#This Row],[First]])=0,OFFSET(Count_table[[#This Row],[Range]],-1,0),"E"&amp;ROW(Count_table[[#This Row],[First]])&amp;":E"&amp;COUNTIFS(Count_table[[#All],[STC Number]],Count_table[[#This Row],[STC Number]],Count_table[[#All],[Fixed Make]],Count_table[[#This Row],[First]])+ROW(Count_table[[#This Row],[First]])-1)</f>
        <v>E1376:E1377</v>
      </c>
      <c r="I1376" s="1" t="str">
        <f ca="1">IF(LEN(Count_table[[#This Row],[First]])&lt;&gt;0,Count_table[[#This Row],[First]]&amp;": "&amp;_xlfn.TEXTJOIN(", ",TRUE,INDIRECT(Count_table[[#This Row],[Range]])),"")</f>
        <v>FS: PA-12, PA-12S</v>
      </c>
      <c r="J13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7" spans="1:10" x14ac:dyDescent="0.25">
      <c r="A1377" s="1" t="s">
        <v>144</v>
      </c>
      <c r="B1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1377" s="1" t="s">
        <v>845</v>
      </c>
      <c r="D1377" s="1" t="str">
        <f>LEFT(Count_table[[#This Row],[Column1]],SEARCH("\",Count_table[[#This Row],[Column1]])-1)</f>
        <v>FS 2003 Corp.</v>
      </c>
      <c r="E1377" s="1" t="str">
        <f>RIGHT(Count_table[[#This Row],[Column1]],LEN(Count_table[[#This Row],[Column1]])-SEARCH("\",Count_table[[#This Row],[Column1]]))</f>
        <v>PA-12S</v>
      </c>
      <c r="F1377" s="1" t="str">
        <f>INDEX(Sheet1!A:D,MATCH(Count_table[[#This Row],[Make]],Sheet1!D:D,0),1)</f>
        <v>FS</v>
      </c>
      <c r="G1377" s="1" t="str">
        <f ca="1">IF(OR(Count_table[[#This Row],[STC Number]]&lt;&gt;OFFSET(Count_table[[#This Row],[STC Number]],-1,0),Count_table[[#This Row],[Fixed Make]]&lt;&gt;OFFSET(Count_table[[#This Row],[Fixed Make]],-1,0)),Count_table[[#This Row],[Fixed Make]],"")</f>
        <v/>
      </c>
      <c r="H1377" s="1" t="str">
        <f ca="1">IF(LEN(Count_table[[#This Row],[First]])=0,OFFSET(Count_table[[#This Row],[Range]],-1,0),"E"&amp;ROW(Count_table[[#This Row],[First]])&amp;":E"&amp;COUNTIFS(Count_table[[#All],[STC Number]],Count_table[[#This Row],[STC Number]],Count_table[[#All],[Fixed Make]],Count_table[[#This Row],[First]])+ROW(Count_table[[#This Row],[First]])-1)</f>
        <v>E1376:E1377</v>
      </c>
      <c r="I1377" s="1" t="str">
        <f ca="1">IF(LEN(Count_table[[#This Row],[First]])&lt;&gt;0,Count_table[[#This Row],[First]]&amp;": "&amp;_xlfn.TEXTJOIN(", ",TRUE,INDIRECT(Count_table[[#This Row],[Range]])),"")</f>
        <v/>
      </c>
      <c r="J13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8" spans="1:10" x14ac:dyDescent="0.25">
      <c r="A1378" s="1" t="s">
        <v>144</v>
      </c>
      <c r="B1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1378" s="1" t="s">
        <v>846</v>
      </c>
      <c r="D1378" s="1" t="str">
        <f>LEFT(Count_table[[#This Row],[Column1]],SEARCH("\",Count_table[[#This Row],[Column1]])-1)</f>
        <v>GA 8 Airvan (Pty) Ltd</v>
      </c>
      <c r="E1378" s="1" t="str">
        <f>RIGHT(Count_table[[#This Row],[Column1]],LEN(Count_table[[#This Row],[Column1]])-SEARCH("\",Count_table[[#This Row],[Column1]]))</f>
        <v>GA8</v>
      </c>
      <c r="F1378" s="1" t="str">
        <f>INDEX(Sheet1!A:D,MATCH(Count_table[[#This Row],[Make]],Sheet1!D:D,0),1)</f>
        <v>GA</v>
      </c>
      <c r="G1378" s="1" t="str">
        <f ca="1">IF(OR(Count_table[[#This Row],[STC Number]]&lt;&gt;OFFSET(Count_table[[#This Row],[STC Number]],-1,0),Count_table[[#This Row],[Fixed Make]]&lt;&gt;OFFSET(Count_table[[#This Row],[Fixed Make]],-1,0)),Count_table[[#This Row],[Fixed Make]],"")</f>
        <v>GA</v>
      </c>
      <c r="H1378" s="1" t="str">
        <f ca="1">IF(LEN(Count_table[[#This Row],[First]])=0,OFFSET(Count_table[[#This Row],[Range]],-1,0),"E"&amp;ROW(Count_table[[#This Row],[First]])&amp;":E"&amp;COUNTIFS(Count_table[[#All],[STC Number]],Count_table[[#This Row],[STC Number]],Count_table[[#All],[Fixed Make]],Count_table[[#This Row],[First]])+ROW(Count_table[[#This Row],[First]])-1)</f>
        <v>E1378:E1378</v>
      </c>
      <c r="I1378" s="1" t="str">
        <f ca="1">IF(LEN(Count_table[[#This Row],[First]])&lt;&gt;0,Count_table[[#This Row],[First]]&amp;": "&amp;_xlfn.TEXTJOIN(", ",TRUE,INDIRECT(Count_table[[#This Row],[Range]])),"")</f>
        <v>GA: GA8</v>
      </c>
      <c r="J13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79" spans="1:10" x14ac:dyDescent="0.25">
      <c r="A1379" s="1" t="s">
        <v>144</v>
      </c>
      <c r="B1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1379" s="1" t="s">
        <v>847</v>
      </c>
      <c r="D1379" s="1" t="str">
        <f>LEFT(Count_table[[#This Row],[Column1]],SEARCH("\",Count_table[[#This Row],[Column1]])-1)</f>
        <v>General Avia Costruzioni Aeronautiche</v>
      </c>
      <c r="E1379" s="1" t="str">
        <f>RIGHT(Count_table[[#This Row],[Column1]],LEN(Count_table[[#This Row],[Column1]])-SEARCH("\",Count_table[[#This Row],[Column1]]))</f>
        <v>F22B</v>
      </c>
      <c r="F1379" s="1" t="str">
        <f>INDEX(Sheet1!A:D,MATCH(Count_table[[#This Row],[Make]],Sheet1!D:D,0),1)</f>
        <v>General</v>
      </c>
      <c r="G1379" s="1" t="str">
        <f ca="1">IF(OR(Count_table[[#This Row],[STC Number]]&lt;&gt;OFFSET(Count_table[[#This Row],[STC Number]],-1,0),Count_table[[#This Row],[Fixed Make]]&lt;&gt;OFFSET(Count_table[[#This Row],[Fixed Make]],-1,0)),Count_table[[#This Row],[Fixed Make]],"")</f>
        <v>General</v>
      </c>
      <c r="H1379" s="1" t="str">
        <f ca="1">IF(LEN(Count_table[[#This Row],[First]])=0,OFFSET(Count_table[[#This Row],[Range]],-1,0),"E"&amp;ROW(Count_table[[#This Row],[First]])&amp;":E"&amp;COUNTIFS(Count_table[[#All],[STC Number]],Count_table[[#This Row],[STC Number]],Count_table[[#All],[Fixed Make]],Count_table[[#This Row],[First]])+ROW(Count_table[[#This Row],[First]])-1)</f>
        <v>E1379:E1381</v>
      </c>
      <c r="I1379" s="1" t="str">
        <f ca="1">IF(LEN(Count_table[[#This Row],[First]])&lt;&gt;0,Count_table[[#This Row],[First]]&amp;": "&amp;_xlfn.TEXTJOIN(", ",TRUE,INDIRECT(Count_table[[#This Row],[Range]])),"")</f>
        <v>General: F22B, F22C, F22R</v>
      </c>
      <c r="J13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0" spans="1:10" x14ac:dyDescent="0.25">
      <c r="A1380" s="1" t="s">
        <v>144</v>
      </c>
      <c r="B1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1380" s="1" t="s">
        <v>848</v>
      </c>
      <c r="D1380" s="1" t="str">
        <f>LEFT(Count_table[[#This Row],[Column1]],SEARCH("\",Count_table[[#This Row],[Column1]])-1)</f>
        <v>General Avia Costruzioni Aeronautiche</v>
      </c>
      <c r="E1380" s="1" t="str">
        <f>RIGHT(Count_table[[#This Row],[Column1]],LEN(Count_table[[#This Row],[Column1]])-SEARCH("\",Count_table[[#This Row],[Column1]]))</f>
        <v>F22C</v>
      </c>
      <c r="F1380" s="1" t="str">
        <f>INDEX(Sheet1!A:D,MATCH(Count_table[[#This Row],[Make]],Sheet1!D:D,0),1)</f>
        <v>General</v>
      </c>
      <c r="G1380" s="1" t="str">
        <f ca="1">IF(OR(Count_table[[#This Row],[STC Number]]&lt;&gt;OFFSET(Count_table[[#This Row],[STC Number]],-1,0),Count_table[[#This Row],[Fixed Make]]&lt;&gt;OFFSET(Count_table[[#This Row],[Fixed Make]],-1,0)),Count_table[[#This Row],[Fixed Make]],"")</f>
        <v/>
      </c>
      <c r="H1380" s="1" t="str">
        <f ca="1">IF(LEN(Count_table[[#This Row],[First]])=0,OFFSET(Count_table[[#This Row],[Range]],-1,0),"E"&amp;ROW(Count_table[[#This Row],[First]])&amp;":E"&amp;COUNTIFS(Count_table[[#All],[STC Number]],Count_table[[#This Row],[STC Number]],Count_table[[#All],[Fixed Make]],Count_table[[#This Row],[First]])+ROW(Count_table[[#This Row],[First]])-1)</f>
        <v>E1379:E1381</v>
      </c>
      <c r="I1380" s="1" t="str">
        <f ca="1">IF(LEN(Count_table[[#This Row],[First]])&lt;&gt;0,Count_table[[#This Row],[First]]&amp;": "&amp;_xlfn.TEXTJOIN(", ",TRUE,INDIRECT(Count_table[[#This Row],[Range]])),"")</f>
        <v/>
      </c>
      <c r="J13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1" spans="1:10" x14ac:dyDescent="0.25">
      <c r="A1381" s="1" t="s">
        <v>144</v>
      </c>
      <c r="B1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1381" s="1" t="s">
        <v>849</v>
      </c>
      <c r="D1381" s="1" t="str">
        <f>LEFT(Count_table[[#This Row],[Column1]],SEARCH("\",Count_table[[#This Row],[Column1]])-1)</f>
        <v>General Avia Costruzioni Aeronautiche</v>
      </c>
      <c r="E1381" s="1" t="str">
        <f>RIGHT(Count_table[[#This Row],[Column1]],LEN(Count_table[[#This Row],[Column1]])-SEARCH("\",Count_table[[#This Row],[Column1]]))</f>
        <v>F22R</v>
      </c>
      <c r="F1381" s="1" t="str">
        <f>INDEX(Sheet1!A:D,MATCH(Count_table[[#This Row],[Make]],Sheet1!D:D,0),1)</f>
        <v>General</v>
      </c>
      <c r="G1381" s="1" t="str">
        <f ca="1">IF(OR(Count_table[[#This Row],[STC Number]]&lt;&gt;OFFSET(Count_table[[#This Row],[STC Number]],-1,0),Count_table[[#This Row],[Fixed Make]]&lt;&gt;OFFSET(Count_table[[#This Row],[Fixed Make]],-1,0)),Count_table[[#This Row],[Fixed Make]],"")</f>
        <v/>
      </c>
      <c r="H1381" s="1" t="str">
        <f ca="1">IF(LEN(Count_table[[#This Row],[First]])=0,OFFSET(Count_table[[#This Row],[Range]],-1,0),"E"&amp;ROW(Count_table[[#This Row],[First]])&amp;":E"&amp;COUNTIFS(Count_table[[#All],[STC Number]],Count_table[[#This Row],[STC Number]],Count_table[[#All],[Fixed Make]],Count_table[[#This Row],[First]])+ROW(Count_table[[#This Row],[First]])-1)</f>
        <v>E1379:E1381</v>
      </c>
      <c r="I1381" s="1" t="str">
        <f ca="1">IF(LEN(Count_table[[#This Row],[First]])&lt;&gt;0,Count_table[[#This Row],[First]]&amp;": "&amp;_xlfn.TEXTJOIN(", ",TRUE,INDIRECT(Count_table[[#This Row],[Range]])),"")</f>
        <v/>
      </c>
      <c r="J13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2" spans="1:10" x14ac:dyDescent="0.25">
      <c r="A1382" s="1" t="s">
        <v>144</v>
      </c>
      <c r="B1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AG\G120A</v>
      </c>
      <c r="C1382" s="1" t="s">
        <v>1127</v>
      </c>
      <c r="D1382" s="1" t="str">
        <f>LEFT(Count_table[[#This Row],[Column1]],SEARCH("\",Count_table[[#This Row],[Column1]])-1)</f>
        <v>GROB Aircraft AG</v>
      </c>
      <c r="E1382" s="1" t="str">
        <f>RIGHT(Count_table[[#This Row],[Column1]],LEN(Count_table[[#This Row],[Column1]])-SEARCH("\",Count_table[[#This Row],[Column1]]))</f>
        <v>G120A</v>
      </c>
      <c r="F1382" s="1" t="str">
        <f>INDEX(Sheet1!A:D,MATCH(Count_table[[#This Row],[Make]],Sheet1!D:D,0),1)</f>
        <v>GROB</v>
      </c>
      <c r="G1382" s="1" t="str">
        <f ca="1">IF(OR(Count_table[[#This Row],[STC Number]]&lt;&gt;OFFSET(Count_table[[#This Row],[STC Number]],-1,0),Count_table[[#This Row],[Fixed Make]]&lt;&gt;OFFSET(Count_table[[#This Row],[Fixed Make]],-1,0)),Count_table[[#This Row],[Fixed Make]],"")</f>
        <v>GROB</v>
      </c>
      <c r="H1382" s="1" t="str">
        <f ca="1">IF(LEN(Count_table[[#This Row],[First]])=0,OFFSET(Count_table[[#This Row],[Range]],-1,0),"E"&amp;ROW(Count_table[[#This Row],[First]])&amp;":E"&amp;COUNTIFS(Count_table[[#All],[STC Number]],Count_table[[#This Row],[STC Number]],Count_table[[#All],[Fixed Make]],Count_table[[#This Row],[First]])+ROW(Count_table[[#This Row],[First]])-1)</f>
        <v>E1382:E1390</v>
      </c>
      <c r="I1382" s="1" t="str">
        <f ca="1">IF(LEN(Count_table[[#This Row],[First]])&lt;&gt;0,Count_table[[#This Row],[First]]&amp;": "&amp;_xlfn.TEXTJOIN(", ",TRUE,INDIRECT(Count_table[[#This Row],[Range]])),"")</f>
        <v>GROB: G120A, GROB G115, GROB G115A, GROB G115B, GROB G115C, GROB G115C2, GROB G115D, GROB G115D2, GROB G115EG</v>
      </c>
      <c r="J13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3" spans="1:10" x14ac:dyDescent="0.25">
      <c r="A1383" s="1" t="s">
        <v>144</v>
      </c>
      <c r="B1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v>
      </c>
      <c r="C1383" s="1" t="s">
        <v>1128</v>
      </c>
      <c r="D1383" s="1" t="str">
        <f>LEFT(Count_table[[#This Row],[Column1]],SEARCH("\",Count_table[[#This Row],[Column1]])-1)</f>
        <v>GROB Aircraft AG</v>
      </c>
      <c r="E1383" s="1" t="str">
        <f>RIGHT(Count_table[[#This Row],[Column1]],LEN(Count_table[[#This Row],[Column1]])-SEARCH("\",Count_table[[#This Row],[Column1]]))</f>
        <v>GROB G115</v>
      </c>
      <c r="F1383" s="1" t="str">
        <f>INDEX(Sheet1!A:D,MATCH(Count_table[[#This Row],[Make]],Sheet1!D:D,0),1)</f>
        <v>GROB</v>
      </c>
      <c r="G1383" s="1" t="str">
        <f ca="1">IF(OR(Count_table[[#This Row],[STC Number]]&lt;&gt;OFFSET(Count_table[[#This Row],[STC Number]],-1,0),Count_table[[#This Row],[Fixed Make]]&lt;&gt;OFFSET(Count_table[[#This Row],[Fixed Make]],-1,0)),Count_table[[#This Row],[Fixed Make]],"")</f>
        <v/>
      </c>
      <c r="H1383" s="1" t="str">
        <f ca="1">IF(LEN(Count_table[[#This Row],[First]])=0,OFFSET(Count_table[[#This Row],[Range]],-1,0),"E"&amp;ROW(Count_table[[#This Row],[First]])&amp;":E"&amp;COUNTIFS(Count_table[[#All],[STC Number]],Count_table[[#This Row],[STC Number]],Count_table[[#All],[Fixed Make]],Count_table[[#This Row],[First]])+ROW(Count_table[[#This Row],[First]])-1)</f>
        <v>E1382:E1390</v>
      </c>
      <c r="I1383" s="1" t="str">
        <f ca="1">IF(LEN(Count_table[[#This Row],[First]])&lt;&gt;0,Count_table[[#This Row],[First]]&amp;": "&amp;_xlfn.TEXTJOIN(", ",TRUE,INDIRECT(Count_table[[#This Row],[Range]])),"")</f>
        <v/>
      </c>
      <c r="J13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4" spans="1:10" x14ac:dyDescent="0.25">
      <c r="A1384" s="1" t="s">
        <v>144</v>
      </c>
      <c r="B1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G115A</v>
      </c>
      <c r="C1384" s="1" t="s">
        <v>1129</v>
      </c>
      <c r="D1384" s="1" t="str">
        <f>LEFT(Count_table[[#This Row],[Column1]],SEARCH("\",Count_table[[#This Row],[Column1]])-1)</f>
        <v>GROB Aircraft AG</v>
      </c>
      <c r="E1384" s="1" t="str">
        <f>RIGHT(Count_table[[#This Row],[Column1]],LEN(Count_table[[#This Row],[Column1]])-SEARCH("\",Count_table[[#This Row],[Column1]]))</f>
        <v>GROB G115A</v>
      </c>
      <c r="F1384" s="1" t="str">
        <f>INDEX(Sheet1!A:D,MATCH(Count_table[[#This Row],[Make]],Sheet1!D:D,0),1)</f>
        <v>GROB</v>
      </c>
      <c r="G1384" s="1" t="str">
        <f ca="1">IF(OR(Count_table[[#This Row],[STC Number]]&lt;&gt;OFFSET(Count_table[[#This Row],[STC Number]],-1,0),Count_table[[#This Row],[Fixed Make]]&lt;&gt;OFFSET(Count_table[[#This Row],[Fixed Make]],-1,0)),Count_table[[#This Row],[Fixed Make]],"")</f>
        <v/>
      </c>
      <c r="H1384" s="1" t="str">
        <f ca="1">IF(LEN(Count_table[[#This Row],[First]])=0,OFFSET(Count_table[[#This Row],[Range]],-1,0),"E"&amp;ROW(Count_table[[#This Row],[First]])&amp;":E"&amp;COUNTIFS(Count_table[[#All],[STC Number]],Count_table[[#This Row],[STC Number]],Count_table[[#All],[Fixed Make]],Count_table[[#This Row],[First]])+ROW(Count_table[[#This Row],[First]])-1)</f>
        <v>E1382:E1390</v>
      </c>
      <c r="I1384" s="1" t="str">
        <f ca="1">IF(LEN(Count_table[[#This Row],[First]])&lt;&gt;0,Count_table[[#This Row],[First]]&amp;": "&amp;_xlfn.TEXTJOIN(", ",TRUE,INDIRECT(Count_table[[#This Row],[Range]])),"")</f>
        <v/>
      </c>
      <c r="J13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5" spans="1:10" x14ac:dyDescent="0.25">
      <c r="A1385" s="1" t="s">
        <v>144</v>
      </c>
      <c r="B1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G115B</v>
      </c>
      <c r="C1385" s="1" t="s">
        <v>1130</v>
      </c>
      <c r="D1385" s="1" t="str">
        <f>LEFT(Count_table[[#This Row],[Column1]],SEARCH("\",Count_table[[#This Row],[Column1]])-1)</f>
        <v>GROB Aircraft AG</v>
      </c>
      <c r="E1385" s="1" t="str">
        <f>RIGHT(Count_table[[#This Row],[Column1]],LEN(Count_table[[#This Row],[Column1]])-SEARCH("\",Count_table[[#This Row],[Column1]]))</f>
        <v>GROB G115B</v>
      </c>
      <c r="F1385" s="1" t="str">
        <f>INDEX(Sheet1!A:D,MATCH(Count_table[[#This Row],[Make]],Sheet1!D:D,0),1)</f>
        <v>GROB</v>
      </c>
      <c r="G1385" s="1" t="str">
        <f ca="1">IF(OR(Count_table[[#This Row],[STC Number]]&lt;&gt;OFFSET(Count_table[[#This Row],[STC Number]],-1,0),Count_table[[#This Row],[Fixed Make]]&lt;&gt;OFFSET(Count_table[[#This Row],[Fixed Make]],-1,0)),Count_table[[#This Row],[Fixed Make]],"")</f>
        <v/>
      </c>
      <c r="H1385" s="1" t="str">
        <f ca="1">IF(LEN(Count_table[[#This Row],[First]])=0,OFFSET(Count_table[[#This Row],[Range]],-1,0),"E"&amp;ROW(Count_table[[#This Row],[First]])&amp;":E"&amp;COUNTIFS(Count_table[[#All],[STC Number]],Count_table[[#This Row],[STC Number]],Count_table[[#All],[Fixed Make]],Count_table[[#This Row],[First]])+ROW(Count_table[[#This Row],[First]])-1)</f>
        <v>E1382:E1390</v>
      </c>
      <c r="I1385" s="1" t="str">
        <f ca="1">IF(LEN(Count_table[[#This Row],[First]])&lt;&gt;0,Count_table[[#This Row],[First]]&amp;": "&amp;_xlfn.TEXTJOIN(", ",TRUE,INDIRECT(Count_table[[#This Row],[Range]])),"")</f>
        <v/>
      </c>
      <c r="J13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6" spans="1:10" x14ac:dyDescent="0.25">
      <c r="A1386" s="1" t="s">
        <v>144</v>
      </c>
      <c r="B1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v>
      </c>
      <c r="C1386" s="1" t="s">
        <v>1131</v>
      </c>
      <c r="D1386" s="1" t="str">
        <f>LEFT(Count_table[[#This Row],[Column1]],SEARCH("\",Count_table[[#This Row],[Column1]])-1)</f>
        <v>GROB Aircraft AG</v>
      </c>
      <c r="E1386" s="1" t="str">
        <f>RIGHT(Count_table[[#This Row],[Column1]],LEN(Count_table[[#This Row],[Column1]])-SEARCH("\",Count_table[[#This Row],[Column1]]))</f>
        <v>GROB G115C</v>
      </c>
      <c r="F1386" s="1" t="str">
        <f>INDEX(Sheet1!A:D,MATCH(Count_table[[#This Row],[Make]],Sheet1!D:D,0),1)</f>
        <v>GROB</v>
      </c>
      <c r="G1386" s="1" t="str">
        <f ca="1">IF(OR(Count_table[[#This Row],[STC Number]]&lt;&gt;OFFSET(Count_table[[#This Row],[STC Number]],-1,0),Count_table[[#This Row],[Fixed Make]]&lt;&gt;OFFSET(Count_table[[#This Row],[Fixed Make]],-1,0)),Count_table[[#This Row],[Fixed Make]],"")</f>
        <v/>
      </c>
      <c r="H1386" s="1" t="str">
        <f ca="1">IF(LEN(Count_table[[#This Row],[First]])=0,OFFSET(Count_table[[#This Row],[Range]],-1,0),"E"&amp;ROW(Count_table[[#This Row],[First]])&amp;":E"&amp;COUNTIFS(Count_table[[#All],[STC Number]],Count_table[[#This Row],[STC Number]],Count_table[[#All],[Fixed Make]],Count_table[[#This Row],[First]])+ROW(Count_table[[#This Row],[First]])-1)</f>
        <v>E1382:E1390</v>
      </c>
      <c r="I1386" s="1" t="str">
        <f ca="1">IF(LEN(Count_table[[#This Row],[First]])&lt;&gt;0,Count_table[[#This Row],[First]]&amp;": "&amp;_xlfn.TEXTJOIN(", ",TRUE,INDIRECT(Count_table[[#This Row],[Range]])),"")</f>
        <v/>
      </c>
      <c r="J13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7" spans="1:10" x14ac:dyDescent="0.25">
      <c r="A1387" s="1" t="s">
        <v>144</v>
      </c>
      <c r="B1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G115C2</v>
      </c>
      <c r="C1387" s="1" t="s">
        <v>1132</v>
      </c>
      <c r="D1387" s="1" t="str">
        <f>LEFT(Count_table[[#This Row],[Column1]],SEARCH("\",Count_table[[#This Row],[Column1]])-1)</f>
        <v>GROB Aircraft AG</v>
      </c>
      <c r="E1387" s="1" t="str">
        <f>RIGHT(Count_table[[#This Row],[Column1]],LEN(Count_table[[#This Row],[Column1]])-SEARCH("\",Count_table[[#This Row],[Column1]]))</f>
        <v>GROB G115C2</v>
      </c>
      <c r="F1387" s="1" t="str">
        <f>INDEX(Sheet1!A:D,MATCH(Count_table[[#This Row],[Make]],Sheet1!D:D,0),1)</f>
        <v>GROB</v>
      </c>
      <c r="G1387" s="1" t="str">
        <f ca="1">IF(OR(Count_table[[#This Row],[STC Number]]&lt;&gt;OFFSET(Count_table[[#This Row],[STC Number]],-1,0),Count_table[[#This Row],[Fixed Make]]&lt;&gt;OFFSET(Count_table[[#This Row],[Fixed Make]],-1,0)),Count_table[[#This Row],[Fixed Make]],"")</f>
        <v/>
      </c>
      <c r="H1387" s="1" t="str">
        <f ca="1">IF(LEN(Count_table[[#This Row],[First]])=0,OFFSET(Count_table[[#This Row],[Range]],-1,0),"E"&amp;ROW(Count_table[[#This Row],[First]])&amp;":E"&amp;COUNTIFS(Count_table[[#All],[STC Number]],Count_table[[#This Row],[STC Number]],Count_table[[#All],[Fixed Make]],Count_table[[#This Row],[First]])+ROW(Count_table[[#This Row],[First]])-1)</f>
        <v>E1382:E1390</v>
      </c>
      <c r="I1387" s="1" t="str">
        <f ca="1">IF(LEN(Count_table[[#This Row],[First]])&lt;&gt;0,Count_table[[#This Row],[First]]&amp;": "&amp;_xlfn.TEXTJOIN(", ",TRUE,INDIRECT(Count_table[[#This Row],[Range]])),"")</f>
        <v/>
      </c>
      <c r="J13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8" spans="1:10" x14ac:dyDescent="0.25">
      <c r="A1388" s="1" t="s">
        <v>144</v>
      </c>
      <c r="B1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v>
      </c>
      <c r="C1388" s="1" t="s">
        <v>1133</v>
      </c>
      <c r="D1388" s="1" t="str">
        <f>LEFT(Count_table[[#This Row],[Column1]],SEARCH("\",Count_table[[#This Row],[Column1]])-1)</f>
        <v>GROB Aircraft AG</v>
      </c>
      <c r="E1388" s="1" t="str">
        <f>RIGHT(Count_table[[#This Row],[Column1]],LEN(Count_table[[#This Row],[Column1]])-SEARCH("\",Count_table[[#This Row],[Column1]]))</f>
        <v>GROB G115D</v>
      </c>
      <c r="F1388" s="1" t="str">
        <f>INDEX(Sheet1!A:D,MATCH(Count_table[[#This Row],[Make]],Sheet1!D:D,0),1)</f>
        <v>GROB</v>
      </c>
      <c r="G1388" s="1" t="str">
        <f ca="1">IF(OR(Count_table[[#This Row],[STC Number]]&lt;&gt;OFFSET(Count_table[[#This Row],[STC Number]],-1,0),Count_table[[#This Row],[Fixed Make]]&lt;&gt;OFFSET(Count_table[[#This Row],[Fixed Make]],-1,0)),Count_table[[#This Row],[Fixed Make]],"")</f>
        <v/>
      </c>
      <c r="H1388" s="1" t="str">
        <f ca="1">IF(LEN(Count_table[[#This Row],[First]])=0,OFFSET(Count_table[[#This Row],[Range]],-1,0),"E"&amp;ROW(Count_table[[#This Row],[First]])&amp;":E"&amp;COUNTIFS(Count_table[[#All],[STC Number]],Count_table[[#This Row],[STC Number]],Count_table[[#All],[Fixed Make]],Count_table[[#This Row],[First]])+ROW(Count_table[[#This Row],[First]])-1)</f>
        <v>E1382:E1390</v>
      </c>
      <c r="I1388" s="1" t="str">
        <f ca="1">IF(LEN(Count_table[[#This Row],[First]])&lt;&gt;0,Count_table[[#This Row],[First]]&amp;": "&amp;_xlfn.TEXTJOIN(", ",TRUE,INDIRECT(Count_table[[#This Row],[Range]])),"")</f>
        <v/>
      </c>
      <c r="J13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89" spans="1:10" x14ac:dyDescent="0.25">
      <c r="A1389" s="1" t="s">
        <v>144</v>
      </c>
      <c r="B1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G115D2</v>
      </c>
      <c r="C1389" s="1" t="s">
        <v>1134</v>
      </c>
      <c r="D1389" s="1" t="str">
        <f>LEFT(Count_table[[#This Row],[Column1]],SEARCH("\",Count_table[[#This Row],[Column1]])-1)</f>
        <v>GROB Aircraft AG</v>
      </c>
      <c r="E1389" s="1" t="str">
        <f>RIGHT(Count_table[[#This Row],[Column1]],LEN(Count_table[[#This Row],[Column1]])-SEARCH("\",Count_table[[#This Row],[Column1]]))</f>
        <v>GROB G115D2</v>
      </c>
      <c r="F1389" s="1" t="str">
        <f>INDEX(Sheet1!A:D,MATCH(Count_table[[#This Row],[Make]],Sheet1!D:D,0),1)</f>
        <v>GROB</v>
      </c>
      <c r="G1389" s="1" t="str">
        <f ca="1">IF(OR(Count_table[[#This Row],[STC Number]]&lt;&gt;OFFSET(Count_table[[#This Row],[STC Number]],-1,0),Count_table[[#This Row],[Fixed Make]]&lt;&gt;OFFSET(Count_table[[#This Row],[Fixed Make]],-1,0)),Count_table[[#This Row],[Fixed Make]],"")</f>
        <v/>
      </c>
      <c r="H1389" s="1" t="str">
        <f ca="1">IF(LEN(Count_table[[#This Row],[First]])=0,OFFSET(Count_table[[#This Row],[Range]],-1,0),"E"&amp;ROW(Count_table[[#This Row],[First]])&amp;":E"&amp;COUNTIFS(Count_table[[#All],[STC Number]],Count_table[[#This Row],[STC Number]],Count_table[[#All],[Fixed Make]],Count_table[[#This Row],[First]])+ROW(Count_table[[#This Row],[First]])-1)</f>
        <v>E1382:E1390</v>
      </c>
      <c r="I1389" s="1" t="str">
        <f ca="1">IF(LEN(Count_table[[#This Row],[First]])&lt;&gt;0,Count_table[[#This Row],[First]]&amp;": "&amp;_xlfn.TEXTJOIN(", ",TRUE,INDIRECT(Count_table[[#This Row],[Range]])),"")</f>
        <v/>
      </c>
      <c r="J13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0" spans="1:10" x14ac:dyDescent="0.25">
      <c r="A1390" s="1" t="s">
        <v>144</v>
      </c>
      <c r="B1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G115EG</v>
      </c>
      <c r="C1390" s="1" t="s">
        <v>1135</v>
      </c>
      <c r="D1390" s="1" t="str">
        <f>LEFT(Count_table[[#This Row],[Column1]],SEARCH("\",Count_table[[#This Row],[Column1]])-1)</f>
        <v>GROB Aircraft AG</v>
      </c>
      <c r="E1390" s="1" t="str">
        <f>RIGHT(Count_table[[#This Row],[Column1]],LEN(Count_table[[#This Row],[Column1]])-SEARCH("\",Count_table[[#This Row],[Column1]]))</f>
        <v>GROB G115EG</v>
      </c>
      <c r="F1390" s="1" t="str">
        <f>INDEX(Sheet1!A:D,MATCH(Count_table[[#This Row],[Make]],Sheet1!D:D,0),1)</f>
        <v>GROB</v>
      </c>
      <c r="G1390" s="1" t="str">
        <f ca="1">IF(OR(Count_table[[#This Row],[STC Number]]&lt;&gt;OFFSET(Count_table[[#This Row],[STC Number]],-1,0),Count_table[[#This Row],[Fixed Make]]&lt;&gt;OFFSET(Count_table[[#This Row],[Fixed Make]],-1,0)),Count_table[[#This Row],[Fixed Make]],"")</f>
        <v/>
      </c>
      <c r="H1390" s="1" t="str">
        <f ca="1">IF(LEN(Count_table[[#This Row],[First]])=0,OFFSET(Count_table[[#This Row],[Range]],-1,0),"E"&amp;ROW(Count_table[[#This Row],[First]])&amp;":E"&amp;COUNTIFS(Count_table[[#All],[STC Number]],Count_table[[#This Row],[STC Number]],Count_table[[#All],[Fixed Make]],Count_table[[#This Row],[First]])+ROW(Count_table[[#This Row],[First]])-1)</f>
        <v>E1382:E1390</v>
      </c>
      <c r="I1390" s="1" t="str">
        <f ca="1">IF(LEN(Count_table[[#This Row],[First]])&lt;&gt;0,Count_table[[#This Row],[First]]&amp;": "&amp;_xlfn.TEXTJOIN(", ",TRUE,INDIRECT(Count_table[[#This Row],[Range]])),"")</f>
        <v/>
      </c>
      <c r="J13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1" spans="1:10" x14ac:dyDescent="0.25">
      <c r="A1391" s="1" t="s">
        <v>144</v>
      </c>
      <c r="B1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1391" s="1" t="s">
        <v>859</v>
      </c>
      <c r="D1391" s="1" t="str">
        <f>LEFT(Count_table[[#This Row],[Column1]],SEARCH("\",Count_table[[#This Row],[Column1]])-1)</f>
        <v>Howard Aircraft Foundation</v>
      </c>
      <c r="E1391" s="1" t="str">
        <f>RIGHT(Count_table[[#This Row],[Column1]],LEN(Count_table[[#This Row],[Column1]])-SEARCH("\",Count_table[[#This Row],[Column1]]))</f>
        <v>DGA-15W</v>
      </c>
      <c r="F1391" s="1" t="str">
        <f>INDEX(Sheet1!A:D,MATCH(Count_table[[#This Row],[Make]],Sheet1!D:D,0),1)</f>
        <v>Howard</v>
      </c>
      <c r="G1391" s="1" t="str">
        <f ca="1">IF(OR(Count_table[[#This Row],[STC Number]]&lt;&gt;OFFSET(Count_table[[#This Row],[STC Number]],-1,0),Count_table[[#This Row],[Fixed Make]]&lt;&gt;OFFSET(Count_table[[#This Row],[Fixed Make]],-1,0)),Count_table[[#This Row],[Fixed Make]],"")</f>
        <v>Howard</v>
      </c>
      <c r="H1391" s="1" t="str">
        <f ca="1">IF(LEN(Count_table[[#This Row],[First]])=0,OFFSET(Count_table[[#This Row],[Range]],-1,0),"E"&amp;ROW(Count_table[[#This Row],[First]])&amp;":E"&amp;COUNTIFS(Count_table[[#All],[STC Number]],Count_table[[#This Row],[STC Number]],Count_table[[#All],[Fixed Make]],Count_table[[#This Row],[First]])+ROW(Count_table[[#This Row],[First]])-1)</f>
        <v>E1391:E1391</v>
      </c>
      <c r="I1391" s="1" t="str">
        <f ca="1">IF(LEN(Count_table[[#This Row],[First]])&lt;&gt;0,Count_table[[#This Row],[First]]&amp;": "&amp;_xlfn.TEXTJOIN(", ",TRUE,INDIRECT(Count_table[[#This Row],[Range]])),"")</f>
        <v>Howard: DGA-15W</v>
      </c>
      <c r="J13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2" spans="1:10" x14ac:dyDescent="0.25">
      <c r="A1392" s="1" t="s">
        <v>144</v>
      </c>
      <c r="B1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1392" s="1" t="s">
        <v>860</v>
      </c>
      <c r="D1392" s="1" t="str">
        <f>LEFT(Count_table[[#This Row],[Column1]],SEARCH("\",Count_table[[#This Row],[Column1]])-1)</f>
        <v>Interceptor Aircraft Inc</v>
      </c>
      <c r="E1392" s="1" t="str">
        <f>RIGHT(Count_table[[#This Row],[Column1]],LEN(Count_table[[#This Row],[Column1]])-SEARCH("\",Count_table[[#This Row],[Column1]]))</f>
        <v>200</v>
      </c>
      <c r="F1392" s="1" t="str">
        <f>INDEX(Sheet1!A:D,MATCH(Count_table[[#This Row],[Make]],Sheet1!D:D,0),1)</f>
        <v>Interceptor</v>
      </c>
      <c r="G1392" s="1" t="str">
        <f ca="1">IF(OR(Count_table[[#This Row],[STC Number]]&lt;&gt;OFFSET(Count_table[[#This Row],[STC Number]],-1,0),Count_table[[#This Row],[Fixed Make]]&lt;&gt;OFFSET(Count_table[[#This Row],[Fixed Make]],-1,0)),Count_table[[#This Row],[Fixed Make]],"")</f>
        <v>Interceptor</v>
      </c>
      <c r="H1392" s="1" t="str">
        <f ca="1">IF(LEN(Count_table[[#This Row],[First]])=0,OFFSET(Count_table[[#This Row],[Range]],-1,0),"E"&amp;ROW(Count_table[[#This Row],[First]])&amp;":E"&amp;COUNTIFS(Count_table[[#All],[STC Number]],Count_table[[#This Row],[STC Number]],Count_table[[#All],[Fixed Make]],Count_table[[#This Row],[First]])+ROW(Count_table[[#This Row],[First]])-1)</f>
        <v>E1392:E1397</v>
      </c>
      <c r="I1392" s="1" t="str">
        <f ca="1">IF(LEN(Count_table[[#This Row],[First]])&lt;&gt;0,Count_table[[#This Row],[First]]&amp;": "&amp;_xlfn.TEXTJOIN(", ",TRUE,INDIRECT(Count_table[[#This Row],[Range]])),"")</f>
        <v>Interceptor: 200, 200A, 200B, 200C, 200D, 400</v>
      </c>
      <c r="J13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3" spans="1:10" x14ac:dyDescent="0.25">
      <c r="A1393" s="1" t="s">
        <v>144</v>
      </c>
      <c r="B1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1393" s="1" t="s">
        <v>861</v>
      </c>
      <c r="D1393" s="1" t="str">
        <f>LEFT(Count_table[[#This Row],[Column1]],SEARCH("\",Count_table[[#This Row],[Column1]])-1)</f>
        <v>Interceptor Aircraft Inc</v>
      </c>
      <c r="E1393" s="1" t="str">
        <f>RIGHT(Count_table[[#This Row],[Column1]],LEN(Count_table[[#This Row],[Column1]])-SEARCH("\",Count_table[[#This Row],[Column1]]))</f>
        <v>200A</v>
      </c>
      <c r="F1393" s="1" t="str">
        <f>INDEX(Sheet1!A:D,MATCH(Count_table[[#This Row],[Make]],Sheet1!D:D,0),1)</f>
        <v>Interceptor</v>
      </c>
      <c r="G1393" s="1" t="str">
        <f ca="1">IF(OR(Count_table[[#This Row],[STC Number]]&lt;&gt;OFFSET(Count_table[[#This Row],[STC Number]],-1,0),Count_table[[#This Row],[Fixed Make]]&lt;&gt;OFFSET(Count_table[[#This Row],[Fixed Make]],-1,0)),Count_table[[#This Row],[Fixed Make]],"")</f>
        <v/>
      </c>
      <c r="H1393" s="1" t="str">
        <f ca="1">IF(LEN(Count_table[[#This Row],[First]])=0,OFFSET(Count_table[[#This Row],[Range]],-1,0),"E"&amp;ROW(Count_table[[#This Row],[First]])&amp;":E"&amp;COUNTIFS(Count_table[[#All],[STC Number]],Count_table[[#This Row],[STC Number]],Count_table[[#All],[Fixed Make]],Count_table[[#This Row],[First]])+ROW(Count_table[[#This Row],[First]])-1)</f>
        <v>E1392:E1397</v>
      </c>
      <c r="I1393" s="1" t="str">
        <f ca="1">IF(LEN(Count_table[[#This Row],[First]])&lt;&gt;0,Count_table[[#This Row],[First]]&amp;": "&amp;_xlfn.TEXTJOIN(", ",TRUE,INDIRECT(Count_table[[#This Row],[Range]])),"")</f>
        <v/>
      </c>
      <c r="J13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4" spans="1:10" x14ac:dyDescent="0.25">
      <c r="A1394" s="1" t="s">
        <v>144</v>
      </c>
      <c r="B1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1394" s="1" t="s">
        <v>862</v>
      </c>
      <c r="D1394" s="1" t="str">
        <f>LEFT(Count_table[[#This Row],[Column1]],SEARCH("\",Count_table[[#This Row],[Column1]])-1)</f>
        <v>Interceptor Aircraft Inc</v>
      </c>
      <c r="E1394" s="1" t="str">
        <f>RIGHT(Count_table[[#This Row],[Column1]],LEN(Count_table[[#This Row],[Column1]])-SEARCH("\",Count_table[[#This Row],[Column1]]))</f>
        <v>200B</v>
      </c>
      <c r="F1394" s="1" t="str">
        <f>INDEX(Sheet1!A:D,MATCH(Count_table[[#This Row],[Make]],Sheet1!D:D,0),1)</f>
        <v>Interceptor</v>
      </c>
      <c r="G1394" s="1" t="str">
        <f ca="1">IF(OR(Count_table[[#This Row],[STC Number]]&lt;&gt;OFFSET(Count_table[[#This Row],[STC Number]],-1,0),Count_table[[#This Row],[Fixed Make]]&lt;&gt;OFFSET(Count_table[[#This Row],[Fixed Make]],-1,0)),Count_table[[#This Row],[Fixed Make]],"")</f>
        <v/>
      </c>
      <c r="H1394" s="1" t="str">
        <f ca="1">IF(LEN(Count_table[[#This Row],[First]])=0,OFFSET(Count_table[[#This Row],[Range]],-1,0),"E"&amp;ROW(Count_table[[#This Row],[First]])&amp;":E"&amp;COUNTIFS(Count_table[[#All],[STC Number]],Count_table[[#This Row],[STC Number]],Count_table[[#All],[Fixed Make]],Count_table[[#This Row],[First]])+ROW(Count_table[[#This Row],[First]])-1)</f>
        <v>E1392:E1397</v>
      </c>
      <c r="I1394" s="1" t="str">
        <f ca="1">IF(LEN(Count_table[[#This Row],[First]])&lt;&gt;0,Count_table[[#This Row],[First]]&amp;": "&amp;_xlfn.TEXTJOIN(", ",TRUE,INDIRECT(Count_table[[#This Row],[Range]])),"")</f>
        <v/>
      </c>
      <c r="J13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5" spans="1:10" x14ac:dyDescent="0.25">
      <c r="A1395" s="1" t="s">
        <v>144</v>
      </c>
      <c r="B1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1395" s="1" t="s">
        <v>863</v>
      </c>
      <c r="D1395" s="1" t="str">
        <f>LEFT(Count_table[[#This Row],[Column1]],SEARCH("\",Count_table[[#This Row],[Column1]])-1)</f>
        <v>Interceptor Aircraft Inc</v>
      </c>
      <c r="E1395" s="1" t="str">
        <f>RIGHT(Count_table[[#This Row],[Column1]],LEN(Count_table[[#This Row],[Column1]])-SEARCH("\",Count_table[[#This Row],[Column1]]))</f>
        <v>200C</v>
      </c>
      <c r="F1395" s="1" t="str">
        <f>INDEX(Sheet1!A:D,MATCH(Count_table[[#This Row],[Make]],Sheet1!D:D,0),1)</f>
        <v>Interceptor</v>
      </c>
      <c r="G1395" s="1" t="str">
        <f ca="1">IF(OR(Count_table[[#This Row],[STC Number]]&lt;&gt;OFFSET(Count_table[[#This Row],[STC Number]],-1,0),Count_table[[#This Row],[Fixed Make]]&lt;&gt;OFFSET(Count_table[[#This Row],[Fixed Make]],-1,0)),Count_table[[#This Row],[Fixed Make]],"")</f>
        <v/>
      </c>
      <c r="H1395" s="1" t="str">
        <f ca="1">IF(LEN(Count_table[[#This Row],[First]])=0,OFFSET(Count_table[[#This Row],[Range]],-1,0),"E"&amp;ROW(Count_table[[#This Row],[First]])&amp;":E"&amp;COUNTIFS(Count_table[[#All],[STC Number]],Count_table[[#This Row],[STC Number]],Count_table[[#All],[Fixed Make]],Count_table[[#This Row],[First]])+ROW(Count_table[[#This Row],[First]])-1)</f>
        <v>E1392:E1397</v>
      </c>
      <c r="I1395" s="1" t="str">
        <f ca="1">IF(LEN(Count_table[[#This Row],[First]])&lt;&gt;0,Count_table[[#This Row],[First]]&amp;": "&amp;_xlfn.TEXTJOIN(", ",TRUE,INDIRECT(Count_table[[#This Row],[Range]])),"")</f>
        <v/>
      </c>
      <c r="J13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6" spans="1:10" x14ac:dyDescent="0.25">
      <c r="A1396" s="1" t="s">
        <v>144</v>
      </c>
      <c r="B1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1396" s="1" t="s">
        <v>864</v>
      </c>
      <c r="D1396" s="1" t="str">
        <f>LEFT(Count_table[[#This Row],[Column1]],SEARCH("\",Count_table[[#This Row],[Column1]])-1)</f>
        <v>Interceptor Aircraft Inc</v>
      </c>
      <c r="E1396" s="1" t="str">
        <f>RIGHT(Count_table[[#This Row],[Column1]],LEN(Count_table[[#This Row],[Column1]])-SEARCH("\",Count_table[[#This Row],[Column1]]))</f>
        <v>200D</v>
      </c>
      <c r="F1396" s="1" t="str">
        <f>INDEX(Sheet1!A:D,MATCH(Count_table[[#This Row],[Make]],Sheet1!D:D,0),1)</f>
        <v>Interceptor</v>
      </c>
      <c r="G1396" s="1" t="str">
        <f ca="1">IF(OR(Count_table[[#This Row],[STC Number]]&lt;&gt;OFFSET(Count_table[[#This Row],[STC Number]],-1,0),Count_table[[#This Row],[Fixed Make]]&lt;&gt;OFFSET(Count_table[[#This Row],[Fixed Make]],-1,0)),Count_table[[#This Row],[Fixed Make]],"")</f>
        <v/>
      </c>
      <c r="H1396" s="1" t="str">
        <f ca="1">IF(LEN(Count_table[[#This Row],[First]])=0,OFFSET(Count_table[[#This Row],[Range]],-1,0),"E"&amp;ROW(Count_table[[#This Row],[First]])&amp;":E"&amp;COUNTIFS(Count_table[[#All],[STC Number]],Count_table[[#This Row],[STC Number]],Count_table[[#All],[Fixed Make]],Count_table[[#This Row],[First]])+ROW(Count_table[[#This Row],[First]])-1)</f>
        <v>E1392:E1397</v>
      </c>
      <c r="I1396" s="1" t="str">
        <f ca="1">IF(LEN(Count_table[[#This Row],[First]])&lt;&gt;0,Count_table[[#This Row],[First]]&amp;": "&amp;_xlfn.TEXTJOIN(", ",TRUE,INDIRECT(Count_table[[#This Row],[Range]])),"")</f>
        <v/>
      </c>
      <c r="J13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7" spans="1:10" x14ac:dyDescent="0.25">
      <c r="A1397" s="1" t="s">
        <v>144</v>
      </c>
      <c r="B1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Inc\400</v>
      </c>
      <c r="C1397" s="1" t="s">
        <v>1136</v>
      </c>
      <c r="D1397" s="1" t="str">
        <f>LEFT(Count_table[[#This Row],[Column1]],SEARCH("\",Count_table[[#This Row],[Column1]])-1)</f>
        <v>Interceptor Aircraft Inc</v>
      </c>
      <c r="E1397" s="1" t="str">
        <f>RIGHT(Count_table[[#This Row],[Column1]],LEN(Count_table[[#This Row],[Column1]])-SEARCH("\",Count_table[[#This Row],[Column1]]))</f>
        <v>400</v>
      </c>
      <c r="F1397" s="1" t="str">
        <f>INDEX(Sheet1!A:D,MATCH(Count_table[[#This Row],[Make]],Sheet1!D:D,0),1)</f>
        <v>Interceptor</v>
      </c>
      <c r="G1397" s="1" t="str">
        <f ca="1">IF(OR(Count_table[[#This Row],[STC Number]]&lt;&gt;OFFSET(Count_table[[#This Row],[STC Number]],-1,0),Count_table[[#This Row],[Fixed Make]]&lt;&gt;OFFSET(Count_table[[#This Row],[Fixed Make]],-1,0)),Count_table[[#This Row],[Fixed Make]],"")</f>
        <v/>
      </c>
      <c r="H1397" s="1" t="str">
        <f ca="1">IF(LEN(Count_table[[#This Row],[First]])=0,OFFSET(Count_table[[#This Row],[Range]],-1,0),"E"&amp;ROW(Count_table[[#This Row],[First]])&amp;":E"&amp;COUNTIFS(Count_table[[#All],[STC Number]],Count_table[[#This Row],[STC Number]],Count_table[[#All],[Fixed Make]],Count_table[[#This Row],[First]])+ROW(Count_table[[#This Row],[First]])-1)</f>
        <v>E1392:E1397</v>
      </c>
      <c r="I1397" s="1" t="str">
        <f ca="1">IF(LEN(Count_table[[#This Row],[First]])&lt;&gt;0,Count_table[[#This Row],[First]]&amp;": "&amp;_xlfn.TEXTJOIN(", ",TRUE,INDIRECT(Count_table[[#This Row],[Range]])),"")</f>
        <v/>
      </c>
      <c r="J13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8" spans="1:10" x14ac:dyDescent="0.25">
      <c r="A1398" s="1" t="s">
        <v>144</v>
      </c>
      <c r="B1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1398" s="1" t="s">
        <v>865</v>
      </c>
      <c r="D1398" s="1" t="str">
        <f>LEFT(Count_table[[#This Row],[Column1]],SEARCH("\",Count_table[[#This Row],[Column1]])-1)</f>
        <v>JGS Properties, LLC</v>
      </c>
      <c r="E1398" s="1" t="str">
        <f>RIGHT(Count_table[[#This Row],[Column1]],LEN(Count_table[[#This Row],[Column1]])-SEARCH("\",Count_table[[#This Row],[Column1]]))</f>
        <v>11A</v>
      </c>
      <c r="F1398" s="1" t="str">
        <f>INDEX(Sheet1!A:D,MATCH(Count_table[[#This Row],[Make]],Sheet1!D:D,0),1)</f>
        <v>JGS</v>
      </c>
      <c r="G1398" s="1" t="str">
        <f ca="1">IF(OR(Count_table[[#This Row],[STC Number]]&lt;&gt;OFFSET(Count_table[[#This Row],[STC Number]],-1,0),Count_table[[#This Row],[Fixed Make]]&lt;&gt;OFFSET(Count_table[[#This Row],[Fixed Make]],-1,0)),Count_table[[#This Row],[Fixed Make]],"")</f>
        <v>JGS</v>
      </c>
      <c r="H1398" s="1" t="str">
        <f ca="1">IF(LEN(Count_table[[#This Row],[First]])=0,OFFSET(Count_table[[#This Row],[Range]],-1,0),"E"&amp;ROW(Count_table[[#This Row],[First]])&amp;":E"&amp;COUNTIFS(Count_table[[#All],[STC Number]],Count_table[[#This Row],[STC Number]],Count_table[[#All],[Fixed Make]],Count_table[[#This Row],[First]])+ROW(Count_table[[#This Row],[First]])-1)</f>
        <v>E1398:E1399</v>
      </c>
      <c r="I1398" s="1" t="str">
        <f ca="1">IF(LEN(Count_table[[#This Row],[First]])&lt;&gt;0,Count_table[[#This Row],[First]]&amp;": "&amp;_xlfn.TEXTJOIN(", ",TRUE,INDIRECT(Count_table[[#This Row],[Range]])),"")</f>
        <v>JGS: 11A, 11E</v>
      </c>
      <c r="J13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399" spans="1:10" x14ac:dyDescent="0.25">
      <c r="A1399" s="1" t="s">
        <v>144</v>
      </c>
      <c r="B1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1399" s="1" t="s">
        <v>866</v>
      </c>
      <c r="D1399" s="1" t="str">
        <f>LEFT(Count_table[[#This Row],[Column1]],SEARCH("\",Count_table[[#This Row],[Column1]])-1)</f>
        <v>JGS Properties, LLC</v>
      </c>
      <c r="E1399" s="1" t="str">
        <f>RIGHT(Count_table[[#This Row],[Column1]],LEN(Count_table[[#This Row],[Column1]])-SEARCH("\",Count_table[[#This Row],[Column1]]))</f>
        <v>11E</v>
      </c>
      <c r="F1399" s="1" t="str">
        <f>INDEX(Sheet1!A:D,MATCH(Count_table[[#This Row],[Make]],Sheet1!D:D,0),1)</f>
        <v>JGS</v>
      </c>
      <c r="G1399" s="1" t="str">
        <f ca="1">IF(OR(Count_table[[#This Row],[STC Number]]&lt;&gt;OFFSET(Count_table[[#This Row],[STC Number]],-1,0),Count_table[[#This Row],[Fixed Make]]&lt;&gt;OFFSET(Count_table[[#This Row],[Fixed Make]],-1,0)),Count_table[[#This Row],[Fixed Make]],"")</f>
        <v/>
      </c>
      <c r="H1399" s="1" t="str">
        <f ca="1">IF(LEN(Count_table[[#This Row],[First]])=0,OFFSET(Count_table[[#This Row],[Range]],-1,0),"E"&amp;ROW(Count_table[[#This Row],[First]])&amp;":E"&amp;COUNTIFS(Count_table[[#All],[STC Number]],Count_table[[#This Row],[STC Number]],Count_table[[#All],[Fixed Make]],Count_table[[#This Row],[First]])+ROW(Count_table[[#This Row],[First]])-1)</f>
        <v>E1398:E1399</v>
      </c>
      <c r="I1399" s="1" t="str">
        <f ca="1">IF(LEN(Count_table[[#This Row],[First]])&lt;&gt;0,Count_table[[#This Row],[First]]&amp;": "&amp;_xlfn.TEXTJOIN(", ",TRUE,INDIRECT(Count_table[[#This Row],[Range]])),"")</f>
        <v/>
      </c>
      <c r="J13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0" spans="1:10" x14ac:dyDescent="0.25">
      <c r="A1400" s="1" t="s">
        <v>144</v>
      </c>
      <c r="B1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1400" s="1" t="s">
        <v>867</v>
      </c>
      <c r="D1400" s="1" t="str">
        <f>LEFT(Count_table[[#This Row],[Column1]],SEARCH("\",Count_table[[#This Row],[Column1]])-1)</f>
        <v>King's Engineering Fellowship, The</v>
      </c>
      <c r="E1400" s="1" t="str">
        <f>RIGHT(Count_table[[#This Row],[Column1]],LEN(Count_table[[#This Row],[Column1]])-SEARCH("\",Count_table[[#This Row],[Column1]]))</f>
        <v>44</v>
      </c>
      <c r="F1400" s="1" t="str">
        <f>INDEX(Sheet1!A:D,MATCH(Count_table[[#This Row],[Make]],Sheet1!D:D,0),1)</f>
        <v>King's</v>
      </c>
      <c r="G1400" s="1" t="str">
        <f ca="1">IF(OR(Count_table[[#This Row],[STC Number]]&lt;&gt;OFFSET(Count_table[[#This Row],[STC Number]],-1,0),Count_table[[#This Row],[Fixed Make]]&lt;&gt;OFFSET(Count_table[[#This Row],[Fixed Make]],-1,0)),Count_table[[#This Row],[Fixed Make]],"")</f>
        <v>King's</v>
      </c>
      <c r="H1400" s="1" t="str">
        <f ca="1">IF(LEN(Count_table[[#This Row],[First]])=0,OFFSET(Count_table[[#This Row],[Range]],-1,0),"E"&amp;ROW(Count_table[[#This Row],[First]])&amp;":E"&amp;COUNTIFS(Count_table[[#All],[STC Number]],Count_table[[#This Row],[STC Number]],Count_table[[#All],[Fixed Make]],Count_table[[#This Row],[First]])+ROW(Count_table[[#This Row],[First]])-1)</f>
        <v>E1400:E1400</v>
      </c>
      <c r="I1400" s="1" t="str">
        <f ca="1">IF(LEN(Count_table[[#This Row],[First]])&lt;&gt;0,Count_table[[#This Row],[First]]&amp;": "&amp;_xlfn.TEXTJOIN(", ",TRUE,INDIRECT(Count_table[[#This Row],[Range]])),"")</f>
        <v>King's: 44</v>
      </c>
      <c r="J14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1" spans="1:10" x14ac:dyDescent="0.25">
      <c r="A1401" s="1" t="s">
        <v>144</v>
      </c>
      <c r="B1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Legend Aviation &amp; Marine, LLC\UC-1</v>
      </c>
      <c r="C1401" s="1" t="s">
        <v>1137</v>
      </c>
      <c r="D1401" s="1" t="str">
        <f>LEFT(Count_table[[#This Row],[Column1]],SEARCH("\",Count_table[[#This Row],[Column1]])-1)</f>
        <v>Legend Aviation &amp; Marine, LLC</v>
      </c>
      <c r="E1401" s="1" t="str">
        <f>RIGHT(Count_table[[#This Row],[Column1]],LEN(Count_table[[#This Row],[Column1]])-SEARCH("\",Count_table[[#This Row],[Column1]]))</f>
        <v>UC-1</v>
      </c>
      <c r="F1401" s="1" t="str">
        <f>INDEX(Sheet1!A:D,MATCH(Count_table[[#This Row],[Make]],Sheet1!D:D,0),1)</f>
        <v>Legend Aviation</v>
      </c>
      <c r="G1401" s="1" t="str">
        <f ca="1">IF(OR(Count_table[[#This Row],[STC Number]]&lt;&gt;OFFSET(Count_table[[#This Row],[STC Number]],-1,0),Count_table[[#This Row],[Fixed Make]]&lt;&gt;OFFSET(Count_table[[#This Row],[Fixed Make]],-1,0)),Count_table[[#This Row],[Fixed Make]],"")</f>
        <v>Legend Aviation</v>
      </c>
      <c r="H1401" s="1" t="str">
        <f ca="1">IF(LEN(Count_table[[#This Row],[First]])=0,OFFSET(Count_table[[#This Row],[Range]],-1,0),"E"&amp;ROW(Count_table[[#This Row],[First]])&amp;":E"&amp;COUNTIFS(Count_table[[#All],[STC Number]],Count_table[[#This Row],[STC Number]],Count_table[[#All],[Fixed Make]],Count_table[[#This Row],[First]])+ROW(Count_table[[#This Row],[First]])-1)</f>
        <v>E1401:E1401</v>
      </c>
      <c r="I1401" s="1" t="str">
        <f ca="1">IF(LEN(Count_table[[#This Row],[First]])&lt;&gt;0,Count_table[[#This Row],[First]]&amp;": "&amp;_xlfn.TEXTJOIN(", ",TRUE,INDIRECT(Count_table[[#This Row],[Range]])),"")</f>
        <v>Legend Aviation: UC-1</v>
      </c>
      <c r="J14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2" spans="1:10" x14ac:dyDescent="0.25">
      <c r="A1402" s="1" t="s">
        <v>144</v>
      </c>
      <c r="B1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Ltd.\MU-2B-10</v>
      </c>
      <c r="C1402" s="1" t="s">
        <v>1138</v>
      </c>
      <c r="D1402" s="1" t="str">
        <f>LEFT(Count_table[[#This Row],[Column1]],SEARCH("\",Count_table[[#This Row],[Column1]])-1)</f>
        <v>Mitsubishi Heavy Industries, Ltd.</v>
      </c>
      <c r="E1402" s="1" t="str">
        <f>RIGHT(Count_table[[#This Row],[Column1]],LEN(Count_table[[#This Row],[Column1]])-SEARCH("\",Count_table[[#This Row],[Column1]]))</f>
        <v>MU-2B-10</v>
      </c>
      <c r="F1402" s="1" t="str">
        <f>INDEX(Sheet1!A:D,MATCH(Count_table[[#This Row],[Make]],Sheet1!D:D,0),1)</f>
        <v>Mitsubishi</v>
      </c>
      <c r="G1402" s="1" t="str">
        <f ca="1">IF(OR(Count_table[[#This Row],[STC Number]]&lt;&gt;OFFSET(Count_table[[#This Row],[STC Number]],-1,0),Count_table[[#This Row],[Fixed Make]]&lt;&gt;OFFSET(Count_table[[#This Row],[Fixed Make]],-1,0)),Count_table[[#This Row],[Fixed Make]],"")</f>
        <v>Mitsubishi</v>
      </c>
      <c r="H1402" s="1" t="str">
        <f ca="1">IF(LEN(Count_table[[#This Row],[First]])=0,OFFSET(Count_table[[#This Row],[Range]],-1,0),"E"&amp;ROW(Count_table[[#This Row],[First]])&amp;":E"&amp;COUNTIFS(Count_table[[#All],[STC Number]],Count_table[[#This Row],[STC Number]],Count_table[[#All],[Fixed Make]],Count_table[[#This Row],[First]])+ROW(Count_table[[#This Row],[First]])-1)</f>
        <v>E1402:E1414</v>
      </c>
      <c r="I1402" s="1" t="str">
        <f ca="1">IF(LEN(Count_table[[#This Row],[First]])&lt;&gt;0,Count_table[[#This Row],[First]]&amp;": "&amp;_xlfn.TEXTJOIN(", ",TRUE,INDIRECT(Count_table[[#This Row],[Range]])),"")</f>
        <v>Mitsubishi: MU-2B-10, MU-2B-15, MU-2B-20, MU-2B-25, MU-2B-26, MU-2B-26A, MU-2B-30, MU-2B-35, MU-2B-36, MU-2B-36A, MU-2B-40, MU-2B-60, MU-2B</v>
      </c>
      <c r="J14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3" spans="1:10" x14ac:dyDescent="0.25">
      <c r="A1403" s="1" t="s">
        <v>144</v>
      </c>
      <c r="B1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Ltd.\MU-2B-15</v>
      </c>
      <c r="C1403" s="1" t="s">
        <v>1139</v>
      </c>
      <c r="D1403" s="1" t="str">
        <f>LEFT(Count_table[[#This Row],[Column1]],SEARCH("\",Count_table[[#This Row],[Column1]])-1)</f>
        <v>Mitsubishi Heavy Industries, Ltd.</v>
      </c>
      <c r="E1403" s="1" t="str">
        <f>RIGHT(Count_table[[#This Row],[Column1]],LEN(Count_table[[#This Row],[Column1]])-SEARCH("\",Count_table[[#This Row],[Column1]]))</f>
        <v>MU-2B-15</v>
      </c>
      <c r="F1403" s="1" t="str">
        <f>INDEX(Sheet1!A:D,MATCH(Count_table[[#This Row],[Make]],Sheet1!D:D,0),1)</f>
        <v>Mitsubishi</v>
      </c>
      <c r="G1403" s="1" t="str">
        <f ca="1">IF(OR(Count_table[[#This Row],[STC Number]]&lt;&gt;OFFSET(Count_table[[#This Row],[STC Number]],-1,0),Count_table[[#This Row],[Fixed Make]]&lt;&gt;OFFSET(Count_table[[#This Row],[Fixed Make]],-1,0)),Count_table[[#This Row],[Fixed Make]],"")</f>
        <v/>
      </c>
      <c r="H1403" s="1" t="str">
        <f ca="1">IF(LEN(Count_table[[#This Row],[First]])=0,OFFSET(Count_table[[#This Row],[Range]],-1,0),"E"&amp;ROW(Count_table[[#This Row],[First]])&amp;":E"&amp;COUNTIFS(Count_table[[#All],[STC Number]],Count_table[[#This Row],[STC Number]],Count_table[[#All],[Fixed Make]],Count_table[[#This Row],[First]])+ROW(Count_table[[#This Row],[First]])-1)</f>
        <v>E1402:E1414</v>
      </c>
      <c r="I1403" s="1" t="str">
        <f ca="1">IF(LEN(Count_table[[#This Row],[First]])&lt;&gt;0,Count_table[[#This Row],[First]]&amp;": "&amp;_xlfn.TEXTJOIN(", ",TRUE,INDIRECT(Count_table[[#This Row],[Range]])),"")</f>
        <v/>
      </c>
      <c r="J14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4" spans="1:10" x14ac:dyDescent="0.25">
      <c r="A1404" s="1" t="s">
        <v>144</v>
      </c>
      <c r="B1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Ltd.\MU-2B-20</v>
      </c>
      <c r="C1404" s="1" t="s">
        <v>1140</v>
      </c>
      <c r="D1404" s="1" t="str">
        <f>LEFT(Count_table[[#This Row],[Column1]],SEARCH("\",Count_table[[#This Row],[Column1]])-1)</f>
        <v>Mitsubishi Heavy Industries, Ltd.</v>
      </c>
      <c r="E1404" s="1" t="str">
        <f>RIGHT(Count_table[[#This Row],[Column1]],LEN(Count_table[[#This Row],[Column1]])-SEARCH("\",Count_table[[#This Row],[Column1]]))</f>
        <v>MU-2B-20</v>
      </c>
      <c r="F1404" s="1" t="str">
        <f>INDEX(Sheet1!A:D,MATCH(Count_table[[#This Row],[Make]],Sheet1!D:D,0),1)</f>
        <v>Mitsubishi</v>
      </c>
      <c r="G1404" s="1" t="str">
        <f ca="1">IF(OR(Count_table[[#This Row],[STC Number]]&lt;&gt;OFFSET(Count_table[[#This Row],[STC Number]],-1,0),Count_table[[#This Row],[Fixed Make]]&lt;&gt;OFFSET(Count_table[[#This Row],[Fixed Make]],-1,0)),Count_table[[#This Row],[Fixed Make]],"")</f>
        <v/>
      </c>
      <c r="H1404" s="1" t="str">
        <f ca="1">IF(LEN(Count_table[[#This Row],[First]])=0,OFFSET(Count_table[[#This Row],[Range]],-1,0),"E"&amp;ROW(Count_table[[#This Row],[First]])&amp;":E"&amp;COUNTIFS(Count_table[[#All],[STC Number]],Count_table[[#This Row],[STC Number]],Count_table[[#All],[Fixed Make]],Count_table[[#This Row],[First]])+ROW(Count_table[[#This Row],[First]])-1)</f>
        <v>E1402:E1414</v>
      </c>
      <c r="I1404" s="1" t="str">
        <f ca="1">IF(LEN(Count_table[[#This Row],[First]])&lt;&gt;0,Count_table[[#This Row],[First]]&amp;": "&amp;_xlfn.TEXTJOIN(", ",TRUE,INDIRECT(Count_table[[#This Row],[Range]])),"")</f>
        <v/>
      </c>
      <c r="J14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5" spans="1:10" x14ac:dyDescent="0.25">
      <c r="A1405" s="1" t="s">
        <v>144</v>
      </c>
      <c r="B1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Ltd.\MU-2B-25</v>
      </c>
      <c r="C1405" s="1" t="s">
        <v>1141</v>
      </c>
      <c r="D1405" s="1" t="str">
        <f>LEFT(Count_table[[#This Row],[Column1]],SEARCH("\",Count_table[[#This Row],[Column1]])-1)</f>
        <v>Mitsubishi Heavy Industries, Ltd.</v>
      </c>
      <c r="E1405" s="1" t="str">
        <f>RIGHT(Count_table[[#This Row],[Column1]],LEN(Count_table[[#This Row],[Column1]])-SEARCH("\",Count_table[[#This Row],[Column1]]))</f>
        <v>MU-2B-25</v>
      </c>
      <c r="F1405" s="1" t="str">
        <f>INDEX(Sheet1!A:D,MATCH(Count_table[[#This Row],[Make]],Sheet1!D:D,0),1)</f>
        <v>Mitsubishi</v>
      </c>
      <c r="G1405" s="1" t="str">
        <f ca="1">IF(OR(Count_table[[#This Row],[STC Number]]&lt;&gt;OFFSET(Count_table[[#This Row],[STC Number]],-1,0),Count_table[[#This Row],[Fixed Make]]&lt;&gt;OFFSET(Count_table[[#This Row],[Fixed Make]],-1,0)),Count_table[[#This Row],[Fixed Make]],"")</f>
        <v/>
      </c>
      <c r="H1405" s="1" t="str">
        <f ca="1">IF(LEN(Count_table[[#This Row],[First]])=0,OFFSET(Count_table[[#This Row],[Range]],-1,0),"E"&amp;ROW(Count_table[[#This Row],[First]])&amp;":E"&amp;COUNTIFS(Count_table[[#All],[STC Number]],Count_table[[#This Row],[STC Number]],Count_table[[#All],[Fixed Make]],Count_table[[#This Row],[First]])+ROW(Count_table[[#This Row],[First]])-1)</f>
        <v>E1402:E1414</v>
      </c>
      <c r="I1405" s="1" t="str">
        <f ca="1">IF(LEN(Count_table[[#This Row],[First]])&lt;&gt;0,Count_table[[#This Row],[First]]&amp;": "&amp;_xlfn.TEXTJOIN(", ",TRUE,INDIRECT(Count_table[[#This Row],[Range]])),"")</f>
        <v/>
      </c>
      <c r="J14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6" spans="1:10" x14ac:dyDescent="0.25">
      <c r="A1406" s="1" t="s">
        <v>144</v>
      </c>
      <c r="B1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Ltd.\MU-2B-26</v>
      </c>
      <c r="C1406" s="1" t="s">
        <v>1142</v>
      </c>
      <c r="D1406" s="1" t="str">
        <f>LEFT(Count_table[[#This Row],[Column1]],SEARCH("\",Count_table[[#This Row],[Column1]])-1)</f>
        <v>Mitsubishi Heavy Industries, Ltd.</v>
      </c>
      <c r="E1406" s="1" t="str">
        <f>RIGHT(Count_table[[#This Row],[Column1]],LEN(Count_table[[#This Row],[Column1]])-SEARCH("\",Count_table[[#This Row],[Column1]]))</f>
        <v>MU-2B-26</v>
      </c>
      <c r="F1406" s="1" t="str">
        <f>INDEX(Sheet1!A:D,MATCH(Count_table[[#This Row],[Make]],Sheet1!D:D,0),1)</f>
        <v>Mitsubishi</v>
      </c>
      <c r="G1406" s="1" t="str">
        <f ca="1">IF(OR(Count_table[[#This Row],[STC Number]]&lt;&gt;OFFSET(Count_table[[#This Row],[STC Number]],-1,0),Count_table[[#This Row],[Fixed Make]]&lt;&gt;OFFSET(Count_table[[#This Row],[Fixed Make]],-1,0)),Count_table[[#This Row],[Fixed Make]],"")</f>
        <v/>
      </c>
      <c r="H1406" s="1" t="str">
        <f ca="1">IF(LEN(Count_table[[#This Row],[First]])=0,OFFSET(Count_table[[#This Row],[Range]],-1,0),"E"&amp;ROW(Count_table[[#This Row],[First]])&amp;":E"&amp;COUNTIFS(Count_table[[#All],[STC Number]],Count_table[[#This Row],[STC Number]],Count_table[[#All],[Fixed Make]],Count_table[[#This Row],[First]])+ROW(Count_table[[#This Row],[First]])-1)</f>
        <v>E1402:E1414</v>
      </c>
      <c r="I1406" s="1" t="str">
        <f ca="1">IF(LEN(Count_table[[#This Row],[First]])&lt;&gt;0,Count_table[[#This Row],[First]]&amp;": "&amp;_xlfn.TEXTJOIN(", ",TRUE,INDIRECT(Count_table[[#This Row],[Range]])),"")</f>
        <v/>
      </c>
      <c r="J14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7" spans="1:10" x14ac:dyDescent="0.25">
      <c r="A1407" s="1" t="s">
        <v>144</v>
      </c>
      <c r="B1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Ltd.\MU-2B-26A</v>
      </c>
      <c r="C1407" s="1" t="s">
        <v>1143</v>
      </c>
      <c r="D1407" s="1" t="str">
        <f>LEFT(Count_table[[#This Row],[Column1]],SEARCH("\",Count_table[[#This Row],[Column1]])-1)</f>
        <v>Mitsubishi Heavy Industries, Ltd.</v>
      </c>
      <c r="E1407" s="1" t="str">
        <f>RIGHT(Count_table[[#This Row],[Column1]],LEN(Count_table[[#This Row],[Column1]])-SEARCH("\",Count_table[[#This Row],[Column1]]))</f>
        <v>MU-2B-26A</v>
      </c>
      <c r="F1407" s="1" t="str">
        <f>INDEX(Sheet1!A:D,MATCH(Count_table[[#This Row],[Make]],Sheet1!D:D,0),1)</f>
        <v>Mitsubishi</v>
      </c>
      <c r="G1407" s="1" t="str">
        <f ca="1">IF(OR(Count_table[[#This Row],[STC Number]]&lt;&gt;OFFSET(Count_table[[#This Row],[STC Number]],-1,0),Count_table[[#This Row],[Fixed Make]]&lt;&gt;OFFSET(Count_table[[#This Row],[Fixed Make]],-1,0)),Count_table[[#This Row],[Fixed Make]],"")</f>
        <v/>
      </c>
      <c r="H1407" s="1" t="str">
        <f ca="1">IF(LEN(Count_table[[#This Row],[First]])=0,OFFSET(Count_table[[#This Row],[Range]],-1,0),"E"&amp;ROW(Count_table[[#This Row],[First]])&amp;":E"&amp;COUNTIFS(Count_table[[#All],[STC Number]],Count_table[[#This Row],[STC Number]],Count_table[[#All],[Fixed Make]],Count_table[[#This Row],[First]])+ROW(Count_table[[#This Row],[First]])-1)</f>
        <v>E1402:E1414</v>
      </c>
      <c r="I1407" s="1" t="str">
        <f ca="1">IF(LEN(Count_table[[#This Row],[First]])&lt;&gt;0,Count_table[[#This Row],[First]]&amp;": "&amp;_xlfn.TEXTJOIN(", ",TRUE,INDIRECT(Count_table[[#This Row],[Range]])),"")</f>
        <v/>
      </c>
      <c r="J14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8" spans="1:10" x14ac:dyDescent="0.25">
      <c r="A1408" s="1" t="s">
        <v>144</v>
      </c>
      <c r="B1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Ltd.\MU-2B-30</v>
      </c>
      <c r="C1408" s="1" t="s">
        <v>1144</v>
      </c>
      <c r="D1408" s="1" t="str">
        <f>LEFT(Count_table[[#This Row],[Column1]],SEARCH("\",Count_table[[#This Row],[Column1]])-1)</f>
        <v>Mitsubishi Heavy Industries, Ltd.</v>
      </c>
      <c r="E1408" s="1" t="str">
        <f>RIGHT(Count_table[[#This Row],[Column1]],LEN(Count_table[[#This Row],[Column1]])-SEARCH("\",Count_table[[#This Row],[Column1]]))</f>
        <v>MU-2B-30</v>
      </c>
      <c r="F1408" s="1" t="str">
        <f>INDEX(Sheet1!A:D,MATCH(Count_table[[#This Row],[Make]],Sheet1!D:D,0),1)</f>
        <v>Mitsubishi</v>
      </c>
      <c r="G1408" s="1" t="str">
        <f ca="1">IF(OR(Count_table[[#This Row],[STC Number]]&lt;&gt;OFFSET(Count_table[[#This Row],[STC Number]],-1,0),Count_table[[#This Row],[Fixed Make]]&lt;&gt;OFFSET(Count_table[[#This Row],[Fixed Make]],-1,0)),Count_table[[#This Row],[Fixed Make]],"")</f>
        <v/>
      </c>
      <c r="H1408" s="1" t="str">
        <f ca="1">IF(LEN(Count_table[[#This Row],[First]])=0,OFFSET(Count_table[[#This Row],[Range]],-1,0),"E"&amp;ROW(Count_table[[#This Row],[First]])&amp;":E"&amp;COUNTIFS(Count_table[[#All],[STC Number]],Count_table[[#This Row],[STC Number]],Count_table[[#All],[Fixed Make]],Count_table[[#This Row],[First]])+ROW(Count_table[[#This Row],[First]])-1)</f>
        <v>E1402:E1414</v>
      </c>
      <c r="I1408" s="1" t="str">
        <f ca="1">IF(LEN(Count_table[[#This Row],[First]])&lt;&gt;0,Count_table[[#This Row],[First]]&amp;": "&amp;_xlfn.TEXTJOIN(", ",TRUE,INDIRECT(Count_table[[#This Row],[Range]])),"")</f>
        <v/>
      </c>
      <c r="J14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09" spans="1:10" x14ac:dyDescent="0.25">
      <c r="A1409" s="1" t="s">
        <v>144</v>
      </c>
      <c r="B1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Ltd.\MU-2B-35</v>
      </c>
      <c r="C1409" s="1" t="s">
        <v>1145</v>
      </c>
      <c r="D1409" s="1" t="str">
        <f>LEFT(Count_table[[#This Row],[Column1]],SEARCH("\",Count_table[[#This Row],[Column1]])-1)</f>
        <v>Mitsubishi Heavy Industries, Ltd.</v>
      </c>
      <c r="E1409" s="1" t="str">
        <f>RIGHT(Count_table[[#This Row],[Column1]],LEN(Count_table[[#This Row],[Column1]])-SEARCH("\",Count_table[[#This Row],[Column1]]))</f>
        <v>MU-2B-35</v>
      </c>
      <c r="F1409" s="1" t="str">
        <f>INDEX(Sheet1!A:D,MATCH(Count_table[[#This Row],[Make]],Sheet1!D:D,0),1)</f>
        <v>Mitsubishi</v>
      </c>
      <c r="G1409" s="1" t="str">
        <f ca="1">IF(OR(Count_table[[#This Row],[STC Number]]&lt;&gt;OFFSET(Count_table[[#This Row],[STC Number]],-1,0),Count_table[[#This Row],[Fixed Make]]&lt;&gt;OFFSET(Count_table[[#This Row],[Fixed Make]],-1,0)),Count_table[[#This Row],[Fixed Make]],"")</f>
        <v/>
      </c>
      <c r="H1409" s="1" t="str">
        <f ca="1">IF(LEN(Count_table[[#This Row],[First]])=0,OFFSET(Count_table[[#This Row],[Range]],-1,0),"E"&amp;ROW(Count_table[[#This Row],[First]])&amp;":E"&amp;COUNTIFS(Count_table[[#All],[STC Number]],Count_table[[#This Row],[STC Number]],Count_table[[#All],[Fixed Make]],Count_table[[#This Row],[First]])+ROW(Count_table[[#This Row],[First]])-1)</f>
        <v>E1402:E1414</v>
      </c>
      <c r="I1409" s="1" t="str">
        <f ca="1">IF(LEN(Count_table[[#This Row],[First]])&lt;&gt;0,Count_table[[#This Row],[First]]&amp;": "&amp;_xlfn.TEXTJOIN(", ",TRUE,INDIRECT(Count_table[[#This Row],[Range]])),"")</f>
        <v/>
      </c>
      <c r="J14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0" spans="1:10" x14ac:dyDescent="0.25">
      <c r="A1410" s="1" t="s">
        <v>144</v>
      </c>
      <c r="B1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Ltd.\MU-2B-36</v>
      </c>
      <c r="C1410" s="1" t="s">
        <v>1146</v>
      </c>
      <c r="D1410" s="1" t="str">
        <f>LEFT(Count_table[[#This Row],[Column1]],SEARCH("\",Count_table[[#This Row],[Column1]])-1)</f>
        <v>Mitsubishi Heavy Industries, Ltd.</v>
      </c>
      <c r="E1410" s="1" t="str">
        <f>RIGHT(Count_table[[#This Row],[Column1]],LEN(Count_table[[#This Row],[Column1]])-SEARCH("\",Count_table[[#This Row],[Column1]]))</f>
        <v>MU-2B-36</v>
      </c>
      <c r="F1410" s="1" t="str">
        <f>INDEX(Sheet1!A:D,MATCH(Count_table[[#This Row],[Make]],Sheet1!D:D,0),1)</f>
        <v>Mitsubishi</v>
      </c>
      <c r="G1410" s="1" t="str">
        <f ca="1">IF(OR(Count_table[[#This Row],[STC Number]]&lt;&gt;OFFSET(Count_table[[#This Row],[STC Number]],-1,0),Count_table[[#This Row],[Fixed Make]]&lt;&gt;OFFSET(Count_table[[#This Row],[Fixed Make]],-1,0)),Count_table[[#This Row],[Fixed Make]],"")</f>
        <v/>
      </c>
      <c r="H1410" s="1" t="str">
        <f ca="1">IF(LEN(Count_table[[#This Row],[First]])=0,OFFSET(Count_table[[#This Row],[Range]],-1,0),"E"&amp;ROW(Count_table[[#This Row],[First]])&amp;":E"&amp;COUNTIFS(Count_table[[#All],[STC Number]],Count_table[[#This Row],[STC Number]],Count_table[[#All],[Fixed Make]],Count_table[[#This Row],[First]])+ROW(Count_table[[#This Row],[First]])-1)</f>
        <v>E1402:E1414</v>
      </c>
      <c r="I1410" s="1" t="str">
        <f ca="1">IF(LEN(Count_table[[#This Row],[First]])&lt;&gt;0,Count_table[[#This Row],[First]]&amp;": "&amp;_xlfn.TEXTJOIN(", ",TRUE,INDIRECT(Count_table[[#This Row],[Range]])),"")</f>
        <v/>
      </c>
      <c r="J14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1" spans="1:10" x14ac:dyDescent="0.25">
      <c r="A1411" s="1" t="s">
        <v>144</v>
      </c>
      <c r="B1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Ltd.\MU-2B-36A</v>
      </c>
      <c r="C1411" s="1" t="s">
        <v>1147</v>
      </c>
      <c r="D1411" s="1" t="str">
        <f>LEFT(Count_table[[#This Row],[Column1]],SEARCH("\",Count_table[[#This Row],[Column1]])-1)</f>
        <v>Mitsubishi Heavy Industries, Ltd.</v>
      </c>
      <c r="E1411" s="1" t="str">
        <f>RIGHT(Count_table[[#This Row],[Column1]],LEN(Count_table[[#This Row],[Column1]])-SEARCH("\",Count_table[[#This Row],[Column1]]))</f>
        <v>MU-2B-36A</v>
      </c>
      <c r="F1411" s="1" t="str">
        <f>INDEX(Sheet1!A:D,MATCH(Count_table[[#This Row],[Make]],Sheet1!D:D,0),1)</f>
        <v>Mitsubishi</v>
      </c>
      <c r="G1411" s="1" t="str">
        <f ca="1">IF(OR(Count_table[[#This Row],[STC Number]]&lt;&gt;OFFSET(Count_table[[#This Row],[STC Number]],-1,0),Count_table[[#This Row],[Fixed Make]]&lt;&gt;OFFSET(Count_table[[#This Row],[Fixed Make]],-1,0)),Count_table[[#This Row],[Fixed Make]],"")</f>
        <v/>
      </c>
      <c r="H1411" s="1" t="str">
        <f ca="1">IF(LEN(Count_table[[#This Row],[First]])=0,OFFSET(Count_table[[#This Row],[Range]],-1,0),"E"&amp;ROW(Count_table[[#This Row],[First]])&amp;":E"&amp;COUNTIFS(Count_table[[#All],[STC Number]],Count_table[[#This Row],[STC Number]],Count_table[[#All],[Fixed Make]],Count_table[[#This Row],[First]])+ROW(Count_table[[#This Row],[First]])-1)</f>
        <v>E1402:E1414</v>
      </c>
      <c r="I1411" s="1" t="str">
        <f ca="1">IF(LEN(Count_table[[#This Row],[First]])&lt;&gt;0,Count_table[[#This Row],[First]]&amp;": "&amp;_xlfn.TEXTJOIN(", ",TRUE,INDIRECT(Count_table[[#This Row],[Range]])),"")</f>
        <v/>
      </c>
      <c r="J14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2" spans="1:10" x14ac:dyDescent="0.25">
      <c r="A1412" s="1" t="s">
        <v>144</v>
      </c>
      <c r="B1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Ltd.\MU-2B-40</v>
      </c>
      <c r="C1412" s="1" t="s">
        <v>1148</v>
      </c>
      <c r="D1412" s="1" t="str">
        <f>LEFT(Count_table[[#This Row],[Column1]],SEARCH("\",Count_table[[#This Row],[Column1]])-1)</f>
        <v>Mitsubishi Heavy Industries, Ltd.</v>
      </c>
      <c r="E1412" s="1" t="str">
        <f>RIGHT(Count_table[[#This Row],[Column1]],LEN(Count_table[[#This Row],[Column1]])-SEARCH("\",Count_table[[#This Row],[Column1]]))</f>
        <v>MU-2B-40</v>
      </c>
      <c r="F1412" s="1" t="str">
        <f>INDEX(Sheet1!A:D,MATCH(Count_table[[#This Row],[Make]],Sheet1!D:D,0),1)</f>
        <v>Mitsubishi</v>
      </c>
      <c r="G1412" s="1" t="str">
        <f ca="1">IF(OR(Count_table[[#This Row],[STC Number]]&lt;&gt;OFFSET(Count_table[[#This Row],[STC Number]],-1,0),Count_table[[#This Row],[Fixed Make]]&lt;&gt;OFFSET(Count_table[[#This Row],[Fixed Make]],-1,0)),Count_table[[#This Row],[Fixed Make]],"")</f>
        <v/>
      </c>
      <c r="H1412" s="1" t="str">
        <f ca="1">IF(LEN(Count_table[[#This Row],[First]])=0,OFFSET(Count_table[[#This Row],[Range]],-1,0),"E"&amp;ROW(Count_table[[#This Row],[First]])&amp;":E"&amp;COUNTIFS(Count_table[[#All],[STC Number]],Count_table[[#This Row],[STC Number]],Count_table[[#All],[Fixed Make]],Count_table[[#This Row],[First]])+ROW(Count_table[[#This Row],[First]])-1)</f>
        <v>E1402:E1414</v>
      </c>
      <c r="I1412" s="1" t="str">
        <f ca="1">IF(LEN(Count_table[[#This Row],[First]])&lt;&gt;0,Count_table[[#This Row],[First]]&amp;": "&amp;_xlfn.TEXTJOIN(", ",TRUE,INDIRECT(Count_table[[#This Row],[Range]])),"")</f>
        <v/>
      </c>
      <c r="J14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3" spans="1:10" x14ac:dyDescent="0.25">
      <c r="A1413" s="1" t="s">
        <v>144</v>
      </c>
      <c r="B1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Ltd.\MU-2B-60</v>
      </c>
      <c r="C1413" s="1" t="s">
        <v>1149</v>
      </c>
      <c r="D1413" s="1" t="str">
        <f>LEFT(Count_table[[#This Row],[Column1]],SEARCH("\",Count_table[[#This Row],[Column1]])-1)</f>
        <v>Mitsubishi Heavy Industries, Ltd.</v>
      </c>
      <c r="E1413" s="1" t="str">
        <f>RIGHT(Count_table[[#This Row],[Column1]],LEN(Count_table[[#This Row],[Column1]])-SEARCH("\",Count_table[[#This Row],[Column1]]))</f>
        <v>MU-2B-60</v>
      </c>
      <c r="F1413" s="1" t="str">
        <f>INDEX(Sheet1!A:D,MATCH(Count_table[[#This Row],[Make]],Sheet1!D:D,0),1)</f>
        <v>Mitsubishi</v>
      </c>
      <c r="G1413" s="1" t="str">
        <f ca="1">IF(OR(Count_table[[#This Row],[STC Number]]&lt;&gt;OFFSET(Count_table[[#This Row],[STC Number]],-1,0),Count_table[[#This Row],[Fixed Make]]&lt;&gt;OFFSET(Count_table[[#This Row],[Fixed Make]],-1,0)),Count_table[[#This Row],[Fixed Make]],"")</f>
        <v/>
      </c>
      <c r="H1413" s="1" t="str">
        <f ca="1">IF(LEN(Count_table[[#This Row],[First]])=0,OFFSET(Count_table[[#This Row],[Range]],-1,0),"E"&amp;ROW(Count_table[[#This Row],[First]])&amp;":E"&amp;COUNTIFS(Count_table[[#All],[STC Number]],Count_table[[#This Row],[STC Number]],Count_table[[#All],[Fixed Make]],Count_table[[#This Row],[First]])+ROW(Count_table[[#This Row],[First]])-1)</f>
        <v>E1402:E1414</v>
      </c>
      <c r="I1413" s="1" t="str">
        <f ca="1">IF(LEN(Count_table[[#This Row],[First]])&lt;&gt;0,Count_table[[#This Row],[First]]&amp;": "&amp;_xlfn.TEXTJOIN(", ",TRUE,INDIRECT(Count_table[[#This Row],[Range]])),"")</f>
        <v/>
      </c>
      <c r="J14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4" spans="1:10" x14ac:dyDescent="0.25">
      <c r="A1414" s="1" t="s">
        <v>144</v>
      </c>
      <c r="B1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Mitsubishi Heavy Industries, Ltd.\MU-2B</v>
      </c>
      <c r="C1414" s="1" t="s">
        <v>1150</v>
      </c>
      <c r="D1414" s="1" t="str">
        <f>LEFT(Count_table[[#This Row],[Column1]],SEARCH("\",Count_table[[#This Row],[Column1]])-1)</f>
        <v>Mitsubishi Heavy Industries, Ltd.</v>
      </c>
      <c r="E1414" s="1" t="str">
        <f>RIGHT(Count_table[[#This Row],[Column1]],LEN(Count_table[[#This Row],[Column1]])-SEARCH("\",Count_table[[#This Row],[Column1]]))</f>
        <v>MU-2B</v>
      </c>
      <c r="F1414" s="1" t="str">
        <f>INDEX(Sheet1!A:D,MATCH(Count_table[[#This Row],[Make]],Sheet1!D:D,0),1)</f>
        <v>Mitsubishi</v>
      </c>
      <c r="G1414" s="1" t="str">
        <f ca="1">IF(OR(Count_table[[#This Row],[STC Number]]&lt;&gt;OFFSET(Count_table[[#This Row],[STC Number]],-1,0),Count_table[[#This Row],[Fixed Make]]&lt;&gt;OFFSET(Count_table[[#This Row],[Fixed Make]],-1,0)),Count_table[[#This Row],[Fixed Make]],"")</f>
        <v/>
      </c>
      <c r="H1414" s="1" t="str">
        <f ca="1">IF(LEN(Count_table[[#This Row],[First]])=0,OFFSET(Count_table[[#This Row],[Range]],-1,0),"E"&amp;ROW(Count_table[[#This Row],[First]])&amp;":E"&amp;COUNTIFS(Count_table[[#All],[STC Number]],Count_table[[#This Row],[STC Number]],Count_table[[#All],[Fixed Make]],Count_table[[#This Row],[First]])+ROW(Count_table[[#This Row],[First]])-1)</f>
        <v>E1402:E1414</v>
      </c>
      <c r="I1414" s="1" t="str">
        <f ca="1">IF(LEN(Count_table[[#This Row],[First]])&lt;&gt;0,Count_table[[#This Row],[First]]&amp;": "&amp;_xlfn.TEXTJOIN(", ",TRUE,INDIRECT(Count_table[[#This Row],[Range]])),"")</f>
        <v/>
      </c>
      <c r="J14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5" spans="1:10" x14ac:dyDescent="0.25">
      <c r="A1415" s="1" t="s">
        <v>144</v>
      </c>
      <c r="B1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1415" s="1" t="s">
        <v>868</v>
      </c>
      <c r="D1415" s="1" t="str">
        <f>LEFT(Count_table[[#This Row],[Column1]],SEARCH("\",Count_table[[#This Row],[Column1]])-1)</f>
        <v>MICCO Aircraft Company</v>
      </c>
      <c r="E1415" s="1" t="str">
        <f>RIGHT(Count_table[[#This Row],[Column1]],LEN(Count_table[[#This Row],[Column1]])-SEARCH("\",Count_table[[#This Row],[Column1]]))</f>
        <v>MAC-125C</v>
      </c>
      <c r="F1415" s="1" t="str">
        <f>INDEX(Sheet1!A:D,MATCH(Count_table[[#This Row],[Make]],Sheet1!D:D,0),1)</f>
        <v>MICCO</v>
      </c>
      <c r="G1415" s="1" t="str">
        <f ca="1">IF(OR(Count_table[[#This Row],[STC Number]]&lt;&gt;OFFSET(Count_table[[#This Row],[STC Number]],-1,0),Count_table[[#This Row],[Fixed Make]]&lt;&gt;OFFSET(Count_table[[#This Row],[Fixed Make]],-1,0)),Count_table[[#This Row],[Fixed Make]],"")</f>
        <v>MICCO</v>
      </c>
      <c r="H1415" s="1" t="str">
        <f ca="1">IF(LEN(Count_table[[#This Row],[First]])=0,OFFSET(Count_table[[#This Row],[Range]],-1,0),"E"&amp;ROW(Count_table[[#This Row],[First]])&amp;":E"&amp;COUNTIFS(Count_table[[#All],[STC Number]],Count_table[[#This Row],[STC Number]],Count_table[[#All],[Fixed Make]],Count_table[[#This Row],[First]])+ROW(Count_table[[#This Row],[First]])-1)</f>
        <v>E1415:E1418</v>
      </c>
      <c r="I1415" s="1" t="str">
        <f ca="1">IF(LEN(Count_table[[#This Row],[First]])&lt;&gt;0,Count_table[[#This Row],[First]]&amp;": "&amp;_xlfn.TEXTJOIN(", ",TRUE,INDIRECT(Count_table[[#This Row],[Range]])),"")</f>
        <v>MICCO: MAC-125C, MAC-145, MAC-145A, MAC-145B</v>
      </c>
      <c r="J14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6" spans="1:10" x14ac:dyDescent="0.25">
      <c r="A1416" s="1" t="s">
        <v>144</v>
      </c>
      <c r="B1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1416" s="1" t="s">
        <v>869</v>
      </c>
      <c r="D1416" s="1" t="str">
        <f>LEFT(Count_table[[#This Row],[Column1]],SEARCH("\",Count_table[[#This Row],[Column1]])-1)</f>
        <v>MICCO Aircraft Company</v>
      </c>
      <c r="E1416" s="1" t="str">
        <f>RIGHT(Count_table[[#This Row],[Column1]],LEN(Count_table[[#This Row],[Column1]])-SEARCH("\",Count_table[[#This Row],[Column1]]))</f>
        <v>MAC-145</v>
      </c>
      <c r="F1416" s="1" t="str">
        <f>INDEX(Sheet1!A:D,MATCH(Count_table[[#This Row],[Make]],Sheet1!D:D,0),1)</f>
        <v>MICCO</v>
      </c>
      <c r="G1416" s="1" t="str">
        <f ca="1">IF(OR(Count_table[[#This Row],[STC Number]]&lt;&gt;OFFSET(Count_table[[#This Row],[STC Number]],-1,0),Count_table[[#This Row],[Fixed Make]]&lt;&gt;OFFSET(Count_table[[#This Row],[Fixed Make]],-1,0)),Count_table[[#This Row],[Fixed Make]],"")</f>
        <v/>
      </c>
      <c r="H1416" s="1" t="str">
        <f ca="1">IF(LEN(Count_table[[#This Row],[First]])=0,OFFSET(Count_table[[#This Row],[Range]],-1,0),"E"&amp;ROW(Count_table[[#This Row],[First]])&amp;":E"&amp;COUNTIFS(Count_table[[#All],[STC Number]],Count_table[[#This Row],[STC Number]],Count_table[[#All],[Fixed Make]],Count_table[[#This Row],[First]])+ROW(Count_table[[#This Row],[First]])-1)</f>
        <v>E1415:E1418</v>
      </c>
      <c r="I1416" s="1" t="str">
        <f ca="1">IF(LEN(Count_table[[#This Row],[First]])&lt;&gt;0,Count_table[[#This Row],[First]]&amp;": "&amp;_xlfn.TEXTJOIN(", ",TRUE,INDIRECT(Count_table[[#This Row],[Range]])),"")</f>
        <v/>
      </c>
      <c r="J14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7" spans="1:10" x14ac:dyDescent="0.25">
      <c r="A1417" s="1" t="s">
        <v>144</v>
      </c>
      <c r="B1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1417" s="1" t="s">
        <v>870</v>
      </c>
      <c r="D1417" s="1" t="str">
        <f>LEFT(Count_table[[#This Row],[Column1]],SEARCH("\",Count_table[[#This Row],[Column1]])-1)</f>
        <v>MICCO Aircraft Company</v>
      </c>
      <c r="E1417" s="1" t="str">
        <f>RIGHT(Count_table[[#This Row],[Column1]],LEN(Count_table[[#This Row],[Column1]])-SEARCH("\",Count_table[[#This Row],[Column1]]))</f>
        <v>MAC-145A</v>
      </c>
      <c r="F1417" s="1" t="str">
        <f>INDEX(Sheet1!A:D,MATCH(Count_table[[#This Row],[Make]],Sheet1!D:D,0),1)</f>
        <v>MICCO</v>
      </c>
      <c r="G1417" s="1" t="str">
        <f ca="1">IF(OR(Count_table[[#This Row],[STC Number]]&lt;&gt;OFFSET(Count_table[[#This Row],[STC Number]],-1,0),Count_table[[#This Row],[Fixed Make]]&lt;&gt;OFFSET(Count_table[[#This Row],[Fixed Make]],-1,0)),Count_table[[#This Row],[Fixed Make]],"")</f>
        <v/>
      </c>
      <c r="H1417" s="1" t="str">
        <f ca="1">IF(LEN(Count_table[[#This Row],[First]])=0,OFFSET(Count_table[[#This Row],[Range]],-1,0),"E"&amp;ROW(Count_table[[#This Row],[First]])&amp;":E"&amp;COUNTIFS(Count_table[[#All],[STC Number]],Count_table[[#This Row],[STC Number]],Count_table[[#All],[Fixed Make]],Count_table[[#This Row],[First]])+ROW(Count_table[[#This Row],[First]])-1)</f>
        <v>E1415:E1418</v>
      </c>
      <c r="I1417" s="1" t="str">
        <f ca="1">IF(LEN(Count_table[[#This Row],[First]])&lt;&gt;0,Count_table[[#This Row],[First]]&amp;": "&amp;_xlfn.TEXTJOIN(", ",TRUE,INDIRECT(Count_table[[#This Row],[Range]])),"")</f>
        <v/>
      </c>
      <c r="J14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8" spans="1:10" x14ac:dyDescent="0.25">
      <c r="A1418" s="1" t="s">
        <v>144</v>
      </c>
      <c r="B1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1418" s="1" t="s">
        <v>871</v>
      </c>
      <c r="D1418" s="1" t="str">
        <f>LEFT(Count_table[[#This Row],[Column1]],SEARCH("\",Count_table[[#This Row],[Column1]])-1)</f>
        <v>MICCO Aircraft Company</v>
      </c>
      <c r="E1418" s="1" t="str">
        <f>RIGHT(Count_table[[#This Row],[Column1]],LEN(Count_table[[#This Row],[Column1]])-SEARCH("\",Count_table[[#This Row],[Column1]]))</f>
        <v>MAC-145B</v>
      </c>
      <c r="F1418" s="1" t="str">
        <f>INDEX(Sheet1!A:D,MATCH(Count_table[[#This Row],[Make]],Sheet1!D:D,0),1)</f>
        <v>MICCO</v>
      </c>
      <c r="G1418" s="1" t="str">
        <f ca="1">IF(OR(Count_table[[#This Row],[STC Number]]&lt;&gt;OFFSET(Count_table[[#This Row],[STC Number]],-1,0),Count_table[[#This Row],[Fixed Make]]&lt;&gt;OFFSET(Count_table[[#This Row],[Fixed Make]],-1,0)),Count_table[[#This Row],[Fixed Make]],"")</f>
        <v/>
      </c>
      <c r="H1418" s="1" t="str">
        <f ca="1">IF(LEN(Count_table[[#This Row],[First]])=0,OFFSET(Count_table[[#This Row],[Range]],-1,0),"E"&amp;ROW(Count_table[[#This Row],[First]])&amp;":E"&amp;COUNTIFS(Count_table[[#All],[STC Number]],Count_table[[#This Row],[STC Number]],Count_table[[#All],[Fixed Make]],Count_table[[#This Row],[First]])+ROW(Count_table[[#This Row],[First]])-1)</f>
        <v>E1415:E1418</v>
      </c>
      <c r="I1418" s="1" t="str">
        <f ca="1">IF(LEN(Count_table[[#This Row],[First]])&lt;&gt;0,Count_table[[#This Row],[First]]&amp;": "&amp;_xlfn.TEXTJOIN(", ",TRUE,INDIRECT(Count_table[[#This Row],[Range]])),"")</f>
        <v/>
      </c>
      <c r="J14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19" spans="1:10" x14ac:dyDescent="0.25">
      <c r="A1419" s="1" t="s">
        <v>144</v>
      </c>
      <c r="B1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1419" s="1" t="s">
        <v>872</v>
      </c>
      <c r="D1419" s="1" t="str">
        <f>LEFT(Count_table[[#This Row],[Column1]],SEARCH("\",Count_table[[#This Row],[Column1]])-1)</f>
        <v>Mooney Aircraft Corporation</v>
      </c>
      <c r="E1419" s="1" t="str">
        <f>RIGHT(Count_table[[#This Row],[Column1]],LEN(Count_table[[#This Row],[Column1]])-SEARCH("\",Count_table[[#This Row],[Column1]]))</f>
        <v>M22</v>
      </c>
      <c r="F1419" s="1" t="str">
        <f>INDEX(Sheet1!A:D,MATCH(Count_table[[#This Row],[Make]],Sheet1!D:D,0),1)</f>
        <v>Mooney</v>
      </c>
      <c r="G1419" s="1" t="str">
        <f ca="1">IF(OR(Count_table[[#This Row],[STC Number]]&lt;&gt;OFFSET(Count_table[[#This Row],[STC Number]],-1,0),Count_table[[#This Row],[Fixed Make]]&lt;&gt;OFFSET(Count_table[[#This Row],[Fixed Make]],-1,0)),Count_table[[#This Row],[Fixed Make]],"")</f>
        <v>Mooney</v>
      </c>
      <c r="H1419" s="1" t="str">
        <f ca="1">IF(LEN(Count_table[[#This Row],[First]])=0,OFFSET(Count_table[[#This Row],[Range]],-1,0),"E"&amp;ROW(Count_table[[#This Row],[First]])&amp;":E"&amp;COUNTIFS(Count_table[[#All],[STC Number]],Count_table[[#This Row],[STC Number]],Count_table[[#All],[Fixed Make]],Count_table[[#This Row],[First]])+ROW(Count_table[[#This Row],[First]])-1)</f>
        <v>E1419:E1433</v>
      </c>
      <c r="I1419" s="1" t="str">
        <f ca="1">IF(LEN(Count_table[[#This Row],[First]])&lt;&gt;0,Count_table[[#This Row],[First]]&amp;": "&amp;_xlfn.TEXTJOIN(", ",TRUE,INDIRECT(Count_table[[#This Row],[Range]])),"")</f>
        <v>Mooney: M22, M20, M20A, M20B, M20C, M20D, M20E, M20F, M20G, M20J, M20K, M20L, M20M, M20R, M20S</v>
      </c>
      <c r="J14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0" spans="1:10" x14ac:dyDescent="0.25">
      <c r="A1420" s="1" t="s">
        <v>144</v>
      </c>
      <c r="B1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1420" s="1" t="s">
        <v>873</v>
      </c>
      <c r="D1420" s="1" t="str">
        <f>LEFT(Count_table[[#This Row],[Column1]],SEARCH("\",Count_table[[#This Row],[Column1]])-1)</f>
        <v>Mooney International Corporation</v>
      </c>
      <c r="E1420" s="1" t="str">
        <f>RIGHT(Count_table[[#This Row],[Column1]],LEN(Count_table[[#This Row],[Column1]])-SEARCH("\",Count_table[[#This Row],[Column1]]))</f>
        <v>M20</v>
      </c>
      <c r="F1420" s="1" t="str">
        <f>INDEX(Sheet1!A:D,MATCH(Count_table[[#This Row],[Make]],Sheet1!D:D,0),1)</f>
        <v>Mooney</v>
      </c>
      <c r="G1420" s="1" t="str">
        <f ca="1">IF(OR(Count_table[[#This Row],[STC Number]]&lt;&gt;OFFSET(Count_table[[#This Row],[STC Number]],-1,0),Count_table[[#This Row],[Fixed Make]]&lt;&gt;OFFSET(Count_table[[#This Row],[Fixed Make]],-1,0)),Count_table[[#This Row],[Fixed Make]],"")</f>
        <v/>
      </c>
      <c r="H1420" s="1" t="str">
        <f ca="1">IF(LEN(Count_table[[#This Row],[First]])=0,OFFSET(Count_table[[#This Row],[Range]],-1,0),"E"&amp;ROW(Count_table[[#This Row],[First]])&amp;":E"&amp;COUNTIFS(Count_table[[#All],[STC Number]],Count_table[[#This Row],[STC Number]],Count_table[[#All],[Fixed Make]],Count_table[[#This Row],[First]])+ROW(Count_table[[#This Row],[First]])-1)</f>
        <v>E1419:E1433</v>
      </c>
      <c r="I1420" s="1" t="str">
        <f ca="1">IF(LEN(Count_table[[#This Row],[First]])&lt;&gt;0,Count_table[[#This Row],[First]]&amp;": "&amp;_xlfn.TEXTJOIN(", ",TRUE,INDIRECT(Count_table[[#This Row],[Range]])),"")</f>
        <v/>
      </c>
      <c r="J14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1" spans="1:10" x14ac:dyDescent="0.25">
      <c r="A1421" s="1" t="s">
        <v>144</v>
      </c>
      <c r="B1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1421" s="1" t="s">
        <v>874</v>
      </c>
      <c r="D1421" s="1" t="str">
        <f>LEFT(Count_table[[#This Row],[Column1]],SEARCH("\",Count_table[[#This Row],[Column1]])-1)</f>
        <v>Mooney International Corporation</v>
      </c>
      <c r="E1421" s="1" t="str">
        <f>RIGHT(Count_table[[#This Row],[Column1]],LEN(Count_table[[#This Row],[Column1]])-SEARCH("\",Count_table[[#This Row],[Column1]]))</f>
        <v>M20A</v>
      </c>
      <c r="F1421" s="1" t="str">
        <f>INDEX(Sheet1!A:D,MATCH(Count_table[[#This Row],[Make]],Sheet1!D:D,0),1)</f>
        <v>Mooney</v>
      </c>
      <c r="G1421" s="1" t="str">
        <f ca="1">IF(OR(Count_table[[#This Row],[STC Number]]&lt;&gt;OFFSET(Count_table[[#This Row],[STC Number]],-1,0),Count_table[[#This Row],[Fixed Make]]&lt;&gt;OFFSET(Count_table[[#This Row],[Fixed Make]],-1,0)),Count_table[[#This Row],[Fixed Make]],"")</f>
        <v/>
      </c>
      <c r="H1421" s="1" t="str">
        <f ca="1">IF(LEN(Count_table[[#This Row],[First]])=0,OFFSET(Count_table[[#This Row],[Range]],-1,0),"E"&amp;ROW(Count_table[[#This Row],[First]])&amp;":E"&amp;COUNTIFS(Count_table[[#All],[STC Number]],Count_table[[#This Row],[STC Number]],Count_table[[#All],[Fixed Make]],Count_table[[#This Row],[First]])+ROW(Count_table[[#This Row],[First]])-1)</f>
        <v>E1419:E1433</v>
      </c>
      <c r="I1421" s="1" t="str">
        <f ca="1">IF(LEN(Count_table[[#This Row],[First]])&lt;&gt;0,Count_table[[#This Row],[First]]&amp;": "&amp;_xlfn.TEXTJOIN(", ",TRUE,INDIRECT(Count_table[[#This Row],[Range]])),"")</f>
        <v/>
      </c>
      <c r="J14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2" spans="1:10" x14ac:dyDescent="0.25">
      <c r="A1422" s="1" t="s">
        <v>144</v>
      </c>
      <c r="B1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1422" s="1" t="s">
        <v>875</v>
      </c>
      <c r="D1422" s="1" t="str">
        <f>LEFT(Count_table[[#This Row],[Column1]],SEARCH("\",Count_table[[#This Row],[Column1]])-1)</f>
        <v>Mooney International Corporation</v>
      </c>
      <c r="E1422" s="1" t="str">
        <f>RIGHT(Count_table[[#This Row],[Column1]],LEN(Count_table[[#This Row],[Column1]])-SEARCH("\",Count_table[[#This Row],[Column1]]))</f>
        <v>M20B</v>
      </c>
      <c r="F1422" s="1" t="str">
        <f>INDEX(Sheet1!A:D,MATCH(Count_table[[#This Row],[Make]],Sheet1!D:D,0),1)</f>
        <v>Mooney</v>
      </c>
      <c r="G1422" s="1" t="str">
        <f ca="1">IF(OR(Count_table[[#This Row],[STC Number]]&lt;&gt;OFFSET(Count_table[[#This Row],[STC Number]],-1,0),Count_table[[#This Row],[Fixed Make]]&lt;&gt;OFFSET(Count_table[[#This Row],[Fixed Make]],-1,0)),Count_table[[#This Row],[Fixed Make]],"")</f>
        <v/>
      </c>
      <c r="H1422" s="1" t="str">
        <f ca="1">IF(LEN(Count_table[[#This Row],[First]])=0,OFFSET(Count_table[[#This Row],[Range]],-1,0),"E"&amp;ROW(Count_table[[#This Row],[First]])&amp;":E"&amp;COUNTIFS(Count_table[[#All],[STC Number]],Count_table[[#This Row],[STC Number]],Count_table[[#All],[Fixed Make]],Count_table[[#This Row],[First]])+ROW(Count_table[[#This Row],[First]])-1)</f>
        <v>E1419:E1433</v>
      </c>
      <c r="I1422" s="1" t="str">
        <f ca="1">IF(LEN(Count_table[[#This Row],[First]])&lt;&gt;0,Count_table[[#This Row],[First]]&amp;": "&amp;_xlfn.TEXTJOIN(", ",TRUE,INDIRECT(Count_table[[#This Row],[Range]])),"")</f>
        <v/>
      </c>
      <c r="J14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3" spans="1:10" x14ac:dyDescent="0.25">
      <c r="A1423" s="1" t="s">
        <v>144</v>
      </c>
      <c r="B1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1423" s="1" t="s">
        <v>876</v>
      </c>
      <c r="D1423" s="1" t="str">
        <f>LEFT(Count_table[[#This Row],[Column1]],SEARCH("\",Count_table[[#This Row],[Column1]])-1)</f>
        <v>Mooney International Corporation</v>
      </c>
      <c r="E1423" s="1" t="str">
        <f>RIGHT(Count_table[[#This Row],[Column1]],LEN(Count_table[[#This Row],[Column1]])-SEARCH("\",Count_table[[#This Row],[Column1]]))</f>
        <v>M20C</v>
      </c>
      <c r="F1423" s="1" t="str">
        <f>INDEX(Sheet1!A:D,MATCH(Count_table[[#This Row],[Make]],Sheet1!D:D,0),1)</f>
        <v>Mooney</v>
      </c>
      <c r="G1423" s="1" t="str">
        <f ca="1">IF(OR(Count_table[[#This Row],[STC Number]]&lt;&gt;OFFSET(Count_table[[#This Row],[STC Number]],-1,0),Count_table[[#This Row],[Fixed Make]]&lt;&gt;OFFSET(Count_table[[#This Row],[Fixed Make]],-1,0)),Count_table[[#This Row],[Fixed Make]],"")</f>
        <v/>
      </c>
      <c r="H1423" s="1" t="str">
        <f ca="1">IF(LEN(Count_table[[#This Row],[First]])=0,OFFSET(Count_table[[#This Row],[Range]],-1,0),"E"&amp;ROW(Count_table[[#This Row],[First]])&amp;":E"&amp;COUNTIFS(Count_table[[#All],[STC Number]],Count_table[[#This Row],[STC Number]],Count_table[[#All],[Fixed Make]],Count_table[[#This Row],[First]])+ROW(Count_table[[#This Row],[First]])-1)</f>
        <v>E1419:E1433</v>
      </c>
      <c r="I1423" s="1" t="str">
        <f ca="1">IF(LEN(Count_table[[#This Row],[First]])&lt;&gt;0,Count_table[[#This Row],[First]]&amp;": "&amp;_xlfn.TEXTJOIN(", ",TRUE,INDIRECT(Count_table[[#This Row],[Range]])),"")</f>
        <v/>
      </c>
      <c r="J14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4" spans="1:10" x14ac:dyDescent="0.25">
      <c r="A1424" s="1" t="s">
        <v>144</v>
      </c>
      <c r="B1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1424" s="1" t="s">
        <v>877</v>
      </c>
      <c r="D1424" s="1" t="str">
        <f>LEFT(Count_table[[#This Row],[Column1]],SEARCH("\",Count_table[[#This Row],[Column1]])-1)</f>
        <v>Mooney International Corporation</v>
      </c>
      <c r="E1424" s="1" t="str">
        <f>RIGHT(Count_table[[#This Row],[Column1]],LEN(Count_table[[#This Row],[Column1]])-SEARCH("\",Count_table[[#This Row],[Column1]]))</f>
        <v>M20D</v>
      </c>
      <c r="F1424" s="1" t="str">
        <f>INDEX(Sheet1!A:D,MATCH(Count_table[[#This Row],[Make]],Sheet1!D:D,0),1)</f>
        <v>Mooney</v>
      </c>
      <c r="G1424" s="1" t="str">
        <f ca="1">IF(OR(Count_table[[#This Row],[STC Number]]&lt;&gt;OFFSET(Count_table[[#This Row],[STC Number]],-1,0),Count_table[[#This Row],[Fixed Make]]&lt;&gt;OFFSET(Count_table[[#This Row],[Fixed Make]],-1,0)),Count_table[[#This Row],[Fixed Make]],"")</f>
        <v/>
      </c>
      <c r="H1424" s="1" t="str">
        <f ca="1">IF(LEN(Count_table[[#This Row],[First]])=0,OFFSET(Count_table[[#This Row],[Range]],-1,0),"E"&amp;ROW(Count_table[[#This Row],[First]])&amp;":E"&amp;COUNTIFS(Count_table[[#All],[STC Number]],Count_table[[#This Row],[STC Number]],Count_table[[#All],[Fixed Make]],Count_table[[#This Row],[First]])+ROW(Count_table[[#This Row],[First]])-1)</f>
        <v>E1419:E1433</v>
      </c>
      <c r="I1424" s="1" t="str">
        <f ca="1">IF(LEN(Count_table[[#This Row],[First]])&lt;&gt;0,Count_table[[#This Row],[First]]&amp;": "&amp;_xlfn.TEXTJOIN(", ",TRUE,INDIRECT(Count_table[[#This Row],[Range]])),"")</f>
        <v/>
      </c>
      <c r="J14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5" spans="1:10" x14ac:dyDescent="0.25">
      <c r="A1425" s="1" t="s">
        <v>144</v>
      </c>
      <c r="B1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1425" s="1" t="s">
        <v>878</v>
      </c>
      <c r="D1425" s="1" t="str">
        <f>LEFT(Count_table[[#This Row],[Column1]],SEARCH("\",Count_table[[#This Row],[Column1]])-1)</f>
        <v>Mooney International Corporation</v>
      </c>
      <c r="E1425" s="1" t="str">
        <f>RIGHT(Count_table[[#This Row],[Column1]],LEN(Count_table[[#This Row],[Column1]])-SEARCH("\",Count_table[[#This Row],[Column1]]))</f>
        <v>M20E</v>
      </c>
      <c r="F1425" s="1" t="str">
        <f>INDEX(Sheet1!A:D,MATCH(Count_table[[#This Row],[Make]],Sheet1!D:D,0),1)</f>
        <v>Mooney</v>
      </c>
      <c r="G1425" s="1" t="str">
        <f ca="1">IF(OR(Count_table[[#This Row],[STC Number]]&lt;&gt;OFFSET(Count_table[[#This Row],[STC Number]],-1,0),Count_table[[#This Row],[Fixed Make]]&lt;&gt;OFFSET(Count_table[[#This Row],[Fixed Make]],-1,0)),Count_table[[#This Row],[Fixed Make]],"")</f>
        <v/>
      </c>
      <c r="H1425" s="1" t="str">
        <f ca="1">IF(LEN(Count_table[[#This Row],[First]])=0,OFFSET(Count_table[[#This Row],[Range]],-1,0),"E"&amp;ROW(Count_table[[#This Row],[First]])&amp;":E"&amp;COUNTIFS(Count_table[[#All],[STC Number]],Count_table[[#This Row],[STC Number]],Count_table[[#All],[Fixed Make]],Count_table[[#This Row],[First]])+ROW(Count_table[[#This Row],[First]])-1)</f>
        <v>E1419:E1433</v>
      </c>
      <c r="I1425" s="1" t="str">
        <f ca="1">IF(LEN(Count_table[[#This Row],[First]])&lt;&gt;0,Count_table[[#This Row],[First]]&amp;": "&amp;_xlfn.TEXTJOIN(", ",TRUE,INDIRECT(Count_table[[#This Row],[Range]])),"")</f>
        <v/>
      </c>
      <c r="J14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6" spans="1:10" x14ac:dyDescent="0.25">
      <c r="A1426" s="1" t="s">
        <v>144</v>
      </c>
      <c r="B1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1426" s="1" t="s">
        <v>879</v>
      </c>
      <c r="D1426" s="1" t="str">
        <f>LEFT(Count_table[[#This Row],[Column1]],SEARCH("\",Count_table[[#This Row],[Column1]])-1)</f>
        <v>Mooney International Corporation</v>
      </c>
      <c r="E1426" s="1" t="str">
        <f>RIGHT(Count_table[[#This Row],[Column1]],LEN(Count_table[[#This Row],[Column1]])-SEARCH("\",Count_table[[#This Row],[Column1]]))</f>
        <v>M20F</v>
      </c>
      <c r="F1426" s="1" t="str">
        <f>INDEX(Sheet1!A:D,MATCH(Count_table[[#This Row],[Make]],Sheet1!D:D,0),1)</f>
        <v>Mooney</v>
      </c>
      <c r="G1426" s="1" t="str">
        <f ca="1">IF(OR(Count_table[[#This Row],[STC Number]]&lt;&gt;OFFSET(Count_table[[#This Row],[STC Number]],-1,0),Count_table[[#This Row],[Fixed Make]]&lt;&gt;OFFSET(Count_table[[#This Row],[Fixed Make]],-1,0)),Count_table[[#This Row],[Fixed Make]],"")</f>
        <v/>
      </c>
      <c r="H1426" s="1" t="str">
        <f ca="1">IF(LEN(Count_table[[#This Row],[First]])=0,OFFSET(Count_table[[#This Row],[Range]],-1,0),"E"&amp;ROW(Count_table[[#This Row],[First]])&amp;":E"&amp;COUNTIFS(Count_table[[#All],[STC Number]],Count_table[[#This Row],[STC Number]],Count_table[[#All],[Fixed Make]],Count_table[[#This Row],[First]])+ROW(Count_table[[#This Row],[First]])-1)</f>
        <v>E1419:E1433</v>
      </c>
      <c r="I1426" s="1" t="str">
        <f ca="1">IF(LEN(Count_table[[#This Row],[First]])&lt;&gt;0,Count_table[[#This Row],[First]]&amp;": "&amp;_xlfn.TEXTJOIN(", ",TRUE,INDIRECT(Count_table[[#This Row],[Range]])),"")</f>
        <v/>
      </c>
      <c r="J14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7" spans="1:10" x14ac:dyDescent="0.25">
      <c r="A1427" s="1" t="s">
        <v>144</v>
      </c>
      <c r="B1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1427" s="1" t="s">
        <v>880</v>
      </c>
      <c r="D1427" s="1" t="str">
        <f>LEFT(Count_table[[#This Row],[Column1]],SEARCH("\",Count_table[[#This Row],[Column1]])-1)</f>
        <v>Mooney International Corporation</v>
      </c>
      <c r="E1427" s="1" t="str">
        <f>RIGHT(Count_table[[#This Row],[Column1]],LEN(Count_table[[#This Row],[Column1]])-SEARCH("\",Count_table[[#This Row],[Column1]]))</f>
        <v>M20G</v>
      </c>
      <c r="F1427" s="1" t="str">
        <f>INDEX(Sheet1!A:D,MATCH(Count_table[[#This Row],[Make]],Sheet1!D:D,0),1)</f>
        <v>Mooney</v>
      </c>
      <c r="G1427" s="1" t="str">
        <f ca="1">IF(OR(Count_table[[#This Row],[STC Number]]&lt;&gt;OFFSET(Count_table[[#This Row],[STC Number]],-1,0),Count_table[[#This Row],[Fixed Make]]&lt;&gt;OFFSET(Count_table[[#This Row],[Fixed Make]],-1,0)),Count_table[[#This Row],[Fixed Make]],"")</f>
        <v/>
      </c>
      <c r="H1427" s="1" t="str">
        <f ca="1">IF(LEN(Count_table[[#This Row],[First]])=0,OFFSET(Count_table[[#This Row],[Range]],-1,0),"E"&amp;ROW(Count_table[[#This Row],[First]])&amp;":E"&amp;COUNTIFS(Count_table[[#All],[STC Number]],Count_table[[#This Row],[STC Number]],Count_table[[#All],[Fixed Make]],Count_table[[#This Row],[First]])+ROW(Count_table[[#This Row],[First]])-1)</f>
        <v>E1419:E1433</v>
      </c>
      <c r="I1427" s="1" t="str">
        <f ca="1">IF(LEN(Count_table[[#This Row],[First]])&lt;&gt;0,Count_table[[#This Row],[First]]&amp;": "&amp;_xlfn.TEXTJOIN(", ",TRUE,INDIRECT(Count_table[[#This Row],[Range]])),"")</f>
        <v/>
      </c>
      <c r="J14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8" spans="1:10" x14ac:dyDescent="0.25">
      <c r="A1428" s="1" t="s">
        <v>144</v>
      </c>
      <c r="B1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1428" s="1" t="s">
        <v>881</v>
      </c>
      <c r="D1428" s="1" t="str">
        <f>LEFT(Count_table[[#This Row],[Column1]],SEARCH("\",Count_table[[#This Row],[Column1]])-1)</f>
        <v>Mooney International Corporation</v>
      </c>
      <c r="E1428" s="1" t="str">
        <f>RIGHT(Count_table[[#This Row],[Column1]],LEN(Count_table[[#This Row],[Column1]])-SEARCH("\",Count_table[[#This Row],[Column1]]))</f>
        <v>M20J</v>
      </c>
      <c r="F1428" s="1" t="str">
        <f>INDEX(Sheet1!A:D,MATCH(Count_table[[#This Row],[Make]],Sheet1!D:D,0),1)</f>
        <v>Mooney</v>
      </c>
      <c r="G1428" s="1" t="str">
        <f ca="1">IF(OR(Count_table[[#This Row],[STC Number]]&lt;&gt;OFFSET(Count_table[[#This Row],[STC Number]],-1,0),Count_table[[#This Row],[Fixed Make]]&lt;&gt;OFFSET(Count_table[[#This Row],[Fixed Make]],-1,0)),Count_table[[#This Row],[Fixed Make]],"")</f>
        <v/>
      </c>
      <c r="H1428" s="1" t="str">
        <f ca="1">IF(LEN(Count_table[[#This Row],[First]])=0,OFFSET(Count_table[[#This Row],[Range]],-1,0),"E"&amp;ROW(Count_table[[#This Row],[First]])&amp;":E"&amp;COUNTIFS(Count_table[[#All],[STC Number]],Count_table[[#This Row],[STC Number]],Count_table[[#All],[Fixed Make]],Count_table[[#This Row],[First]])+ROW(Count_table[[#This Row],[First]])-1)</f>
        <v>E1419:E1433</v>
      </c>
      <c r="I1428" s="1" t="str">
        <f ca="1">IF(LEN(Count_table[[#This Row],[First]])&lt;&gt;0,Count_table[[#This Row],[First]]&amp;": "&amp;_xlfn.TEXTJOIN(", ",TRUE,INDIRECT(Count_table[[#This Row],[Range]])),"")</f>
        <v/>
      </c>
      <c r="J14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29" spans="1:10" x14ac:dyDescent="0.25">
      <c r="A1429" s="1" t="s">
        <v>144</v>
      </c>
      <c r="B1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1429" s="1" t="s">
        <v>882</v>
      </c>
      <c r="D1429" s="1" t="str">
        <f>LEFT(Count_table[[#This Row],[Column1]],SEARCH("\",Count_table[[#This Row],[Column1]])-1)</f>
        <v>Mooney International Corporation</v>
      </c>
      <c r="E1429" s="1" t="str">
        <f>RIGHT(Count_table[[#This Row],[Column1]],LEN(Count_table[[#This Row],[Column1]])-SEARCH("\",Count_table[[#This Row],[Column1]]))</f>
        <v>M20K</v>
      </c>
      <c r="F1429" s="1" t="str">
        <f>INDEX(Sheet1!A:D,MATCH(Count_table[[#This Row],[Make]],Sheet1!D:D,0),1)</f>
        <v>Mooney</v>
      </c>
      <c r="G1429" s="1" t="str">
        <f ca="1">IF(OR(Count_table[[#This Row],[STC Number]]&lt;&gt;OFFSET(Count_table[[#This Row],[STC Number]],-1,0),Count_table[[#This Row],[Fixed Make]]&lt;&gt;OFFSET(Count_table[[#This Row],[Fixed Make]],-1,0)),Count_table[[#This Row],[Fixed Make]],"")</f>
        <v/>
      </c>
      <c r="H1429" s="1" t="str">
        <f ca="1">IF(LEN(Count_table[[#This Row],[First]])=0,OFFSET(Count_table[[#This Row],[Range]],-1,0),"E"&amp;ROW(Count_table[[#This Row],[First]])&amp;":E"&amp;COUNTIFS(Count_table[[#All],[STC Number]],Count_table[[#This Row],[STC Number]],Count_table[[#All],[Fixed Make]],Count_table[[#This Row],[First]])+ROW(Count_table[[#This Row],[First]])-1)</f>
        <v>E1419:E1433</v>
      </c>
      <c r="I1429" s="1" t="str">
        <f ca="1">IF(LEN(Count_table[[#This Row],[First]])&lt;&gt;0,Count_table[[#This Row],[First]]&amp;": "&amp;_xlfn.TEXTJOIN(", ",TRUE,INDIRECT(Count_table[[#This Row],[Range]])),"")</f>
        <v/>
      </c>
      <c r="J14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0" spans="1:10" x14ac:dyDescent="0.25">
      <c r="A1430" s="1" t="s">
        <v>144</v>
      </c>
      <c r="B1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1430" s="1" t="s">
        <v>883</v>
      </c>
      <c r="D1430" s="1" t="str">
        <f>LEFT(Count_table[[#This Row],[Column1]],SEARCH("\",Count_table[[#This Row],[Column1]])-1)</f>
        <v>Mooney International Corporation</v>
      </c>
      <c r="E1430" s="1" t="str">
        <f>RIGHT(Count_table[[#This Row],[Column1]],LEN(Count_table[[#This Row],[Column1]])-SEARCH("\",Count_table[[#This Row],[Column1]]))</f>
        <v>M20L</v>
      </c>
      <c r="F1430" s="1" t="str">
        <f>INDEX(Sheet1!A:D,MATCH(Count_table[[#This Row],[Make]],Sheet1!D:D,0),1)</f>
        <v>Mooney</v>
      </c>
      <c r="G1430" s="1" t="str">
        <f ca="1">IF(OR(Count_table[[#This Row],[STC Number]]&lt;&gt;OFFSET(Count_table[[#This Row],[STC Number]],-1,0),Count_table[[#This Row],[Fixed Make]]&lt;&gt;OFFSET(Count_table[[#This Row],[Fixed Make]],-1,0)),Count_table[[#This Row],[Fixed Make]],"")</f>
        <v/>
      </c>
      <c r="H1430" s="1" t="str">
        <f ca="1">IF(LEN(Count_table[[#This Row],[First]])=0,OFFSET(Count_table[[#This Row],[Range]],-1,0),"E"&amp;ROW(Count_table[[#This Row],[First]])&amp;":E"&amp;COUNTIFS(Count_table[[#All],[STC Number]],Count_table[[#This Row],[STC Number]],Count_table[[#All],[Fixed Make]],Count_table[[#This Row],[First]])+ROW(Count_table[[#This Row],[First]])-1)</f>
        <v>E1419:E1433</v>
      </c>
      <c r="I1430" s="1" t="str">
        <f ca="1">IF(LEN(Count_table[[#This Row],[First]])&lt;&gt;0,Count_table[[#This Row],[First]]&amp;": "&amp;_xlfn.TEXTJOIN(", ",TRUE,INDIRECT(Count_table[[#This Row],[Range]])),"")</f>
        <v/>
      </c>
      <c r="J14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1" spans="1:10" x14ac:dyDescent="0.25">
      <c r="A1431" s="1" t="s">
        <v>144</v>
      </c>
      <c r="B1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1431" s="1" t="s">
        <v>884</v>
      </c>
      <c r="D1431" s="1" t="str">
        <f>LEFT(Count_table[[#This Row],[Column1]],SEARCH("\",Count_table[[#This Row],[Column1]])-1)</f>
        <v>Mooney International Corporation</v>
      </c>
      <c r="E1431" s="1" t="str">
        <f>RIGHT(Count_table[[#This Row],[Column1]],LEN(Count_table[[#This Row],[Column1]])-SEARCH("\",Count_table[[#This Row],[Column1]]))</f>
        <v>M20M</v>
      </c>
      <c r="F1431" s="1" t="str">
        <f>INDEX(Sheet1!A:D,MATCH(Count_table[[#This Row],[Make]],Sheet1!D:D,0),1)</f>
        <v>Mooney</v>
      </c>
      <c r="G1431" s="1" t="str">
        <f ca="1">IF(OR(Count_table[[#This Row],[STC Number]]&lt;&gt;OFFSET(Count_table[[#This Row],[STC Number]],-1,0),Count_table[[#This Row],[Fixed Make]]&lt;&gt;OFFSET(Count_table[[#This Row],[Fixed Make]],-1,0)),Count_table[[#This Row],[Fixed Make]],"")</f>
        <v/>
      </c>
      <c r="H1431" s="1" t="str">
        <f ca="1">IF(LEN(Count_table[[#This Row],[First]])=0,OFFSET(Count_table[[#This Row],[Range]],-1,0),"E"&amp;ROW(Count_table[[#This Row],[First]])&amp;":E"&amp;COUNTIFS(Count_table[[#All],[STC Number]],Count_table[[#This Row],[STC Number]],Count_table[[#All],[Fixed Make]],Count_table[[#This Row],[First]])+ROW(Count_table[[#This Row],[First]])-1)</f>
        <v>E1419:E1433</v>
      </c>
      <c r="I1431" s="1" t="str">
        <f ca="1">IF(LEN(Count_table[[#This Row],[First]])&lt;&gt;0,Count_table[[#This Row],[First]]&amp;": "&amp;_xlfn.TEXTJOIN(", ",TRUE,INDIRECT(Count_table[[#This Row],[Range]])),"")</f>
        <v/>
      </c>
      <c r="J14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2" spans="1:10" x14ac:dyDescent="0.25">
      <c r="A1432" s="1" t="s">
        <v>144</v>
      </c>
      <c r="B1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1432" s="1" t="s">
        <v>885</v>
      </c>
      <c r="D1432" s="1" t="str">
        <f>LEFT(Count_table[[#This Row],[Column1]],SEARCH("\",Count_table[[#This Row],[Column1]])-1)</f>
        <v>Mooney International Corporation</v>
      </c>
      <c r="E1432" s="1" t="str">
        <f>RIGHT(Count_table[[#This Row],[Column1]],LEN(Count_table[[#This Row],[Column1]])-SEARCH("\",Count_table[[#This Row],[Column1]]))</f>
        <v>M20R</v>
      </c>
      <c r="F1432" s="1" t="str">
        <f>INDEX(Sheet1!A:D,MATCH(Count_table[[#This Row],[Make]],Sheet1!D:D,0),1)</f>
        <v>Mooney</v>
      </c>
      <c r="G1432" s="1" t="str">
        <f ca="1">IF(OR(Count_table[[#This Row],[STC Number]]&lt;&gt;OFFSET(Count_table[[#This Row],[STC Number]],-1,0),Count_table[[#This Row],[Fixed Make]]&lt;&gt;OFFSET(Count_table[[#This Row],[Fixed Make]],-1,0)),Count_table[[#This Row],[Fixed Make]],"")</f>
        <v/>
      </c>
      <c r="H1432" s="1" t="str">
        <f ca="1">IF(LEN(Count_table[[#This Row],[First]])=0,OFFSET(Count_table[[#This Row],[Range]],-1,0),"E"&amp;ROW(Count_table[[#This Row],[First]])&amp;":E"&amp;COUNTIFS(Count_table[[#All],[STC Number]],Count_table[[#This Row],[STC Number]],Count_table[[#All],[Fixed Make]],Count_table[[#This Row],[First]])+ROW(Count_table[[#This Row],[First]])-1)</f>
        <v>E1419:E1433</v>
      </c>
      <c r="I1432" s="1" t="str">
        <f ca="1">IF(LEN(Count_table[[#This Row],[First]])&lt;&gt;0,Count_table[[#This Row],[First]]&amp;": "&amp;_xlfn.TEXTJOIN(", ",TRUE,INDIRECT(Count_table[[#This Row],[Range]])),"")</f>
        <v/>
      </c>
      <c r="J14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3" spans="1:10" x14ac:dyDescent="0.25">
      <c r="A1433" s="1" t="s">
        <v>144</v>
      </c>
      <c r="B1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1433" s="1" t="s">
        <v>886</v>
      </c>
      <c r="D1433" s="1" t="str">
        <f>LEFT(Count_table[[#This Row],[Column1]],SEARCH("\",Count_table[[#This Row],[Column1]])-1)</f>
        <v>Mooney International Corporation</v>
      </c>
      <c r="E1433" s="1" t="str">
        <f>RIGHT(Count_table[[#This Row],[Column1]],LEN(Count_table[[#This Row],[Column1]])-SEARCH("\",Count_table[[#This Row],[Column1]]))</f>
        <v>M20S</v>
      </c>
      <c r="F1433" s="1" t="str">
        <f>INDEX(Sheet1!A:D,MATCH(Count_table[[#This Row],[Make]],Sheet1!D:D,0),1)</f>
        <v>Mooney</v>
      </c>
      <c r="G1433" s="1" t="str">
        <f ca="1">IF(OR(Count_table[[#This Row],[STC Number]]&lt;&gt;OFFSET(Count_table[[#This Row],[STC Number]],-1,0),Count_table[[#This Row],[Fixed Make]]&lt;&gt;OFFSET(Count_table[[#This Row],[Fixed Make]],-1,0)),Count_table[[#This Row],[Fixed Make]],"")</f>
        <v/>
      </c>
      <c r="H1433" s="1" t="str">
        <f ca="1">IF(LEN(Count_table[[#This Row],[First]])=0,OFFSET(Count_table[[#This Row],[Range]],-1,0),"E"&amp;ROW(Count_table[[#This Row],[First]])&amp;":E"&amp;COUNTIFS(Count_table[[#All],[STC Number]],Count_table[[#This Row],[STC Number]],Count_table[[#All],[Fixed Make]],Count_table[[#This Row],[First]])+ROW(Count_table[[#This Row],[First]])-1)</f>
        <v>E1419:E1433</v>
      </c>
      <c r="I1433" s="1" t="str">
        <f ca="1">IF(LEN(Count_table[[#This Row],[First]])&lt;&gt;0,Count_table[[#This Row],[First]]&amp;": "&amp;_xlfn.TEXTJOIN(", ",TRUE,INDIRECT(Count_table[[#This Row],[Range]])),"")</f>
        <v/>
      </c>
      <c r="J14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4" spans="1:10" x14ac:dyDescent="0.25">
      <c r="A1434" s="1" t="s">
        <v>144</v>
      </c>
      <c r="B1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1434" s="1" t="s">
        <v>888</v>
      </c>
      <c r="D1434" s="1" t="str">
        <f>LEFT(Count_table[[#This Row],[Column1]],SEARCH("\",Count_table[[#This Row],[Column1]])-1)</f>
        <v>Nardi S.A.</v>
      </c>
      <c r="E1434" s="1" t="str">
        <f>RIGHT(Count_table[[#This Row],[Column1]],LEN(Count_table[[#This Row],[Column1]])-SEARCH("\",Count_table[[#This Row],[Column1]]))</f>
        <v>FN-333</v>
      </c>
      <c r="F1434" s="1" t="str">
        <f>INDEX(Sheet1!A:D,MATCH(Count_table[[#This Row],[Make]],Sheet1!D:D,0),1)</f>
        <v>Nardi</v>
      </c>
      <c r="G1434" s="1" t="str">
        <f ca="1">IF(OR(Count_table[[#This Row],[STC Number]]&lt;&gt;OFFSET(Count_table[[#This Row],[STC Number]],-1,0),Count_table[[#This Row],[Fixed Make]]&lt;&gt;OFFSET(Count_table[[#This Row],[Fixed Make]],-1,0)),Count_table[[#This Row],[Fixed Make]],"")</f>
        <v>Nardi</v>
      </c>
      <c r="H1434" s="1" t="str">
        <f ca="1">IF(LEN(Count_table[[#This Row],[First]])=0,OFFSET(Count_table[[#This Row],[Range]],-1,0),"E"&amp;ROW(Count_table[[#This Row],[First]])&amp;":E"&amp;COUNTIFS(Count_table[[#All],[STC Number]],Count_table[[#This Row],[STC Number]],Count_table[[#All],[Fixed Make]],Count_table[[#This Row],[First]])+ROW(Count_table[[#This Row],[First]])-1)</f>
        <v>E1434:E1434</v>
      </c>
      <c r="I1434" s="1" t="str">
        <f ca="1">IF(LEN(Count_table[[#This Row],[First]])&lt;&gt;0,Count_table[[#This Row],[First]]&amp;": "&amp;_xlfn.TEXTJOIN(", ",TRUE,INDIRECT(Count_table[[#This Row],[Range]])),"")</f>
        <v>Nardi: FN-333</v>
      </c>
      <c r="J14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5" spans="1:10" x14ac:dyDescent="0.25">
      <c r="A1435" s="1" t="s">
        <v>144</v>
      </c>
      <c r="B1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Pacific Aerospace Limited\750XL</v>
      </c>
      <c r="C1435" s="1" t="s">
        <v>1151</v>
      </c>
      <c r="D1435" s="1" t="str">
        <f>LEFT(Count_table[[#This Row],[Column1]],SEARCH("\",Count_table[[#This Row],[Column1]])-1)</f>
        <v>Pacific Aerospace Limited</v>
      </c>
      <c r="E1435" s="1" t="str">
        <f>RIGHT(Count_table[[#This Row],[Column1]],LEN(Count_table[[#This Row],[Column1]])-SEARCH("\",Count_table[[#This Row],[Column1]]))</f>
        <v>750XL</v>
      </c>
      <c r="F1435" s="1" t="str">
        <f>INDEX(Sheet1!A:D,MATCH(Count_table[[#This Row],[Make]],Sheet1!D:D,0),1)</f>
        <v>Pacific Aerospace</v>
      </c>
      <c r="G1435" s="1" t="str">
        <f ca="1">IF(OR(Count_table[[#This Row],[STC Number]]&lt;&gt;OFFSET(Count_table[[#This Row],[STC Number]],-1,0),Count_table[[#This Row],[Fixed Make]]&lt;&gt;OFFSET(Count_table[[#This Row],[Fixed Make]],-1,0)),Count_table[[#This Row],[Fixed Make]],"")</f>
        <v>Pacific Aerospace</v>
      </c>
      <c r="H1435" s="1" t="str">
        <f ca="1">IF(LEN(Count_table[[#This Row],[First]])=0,OFFSET(Count_table[[#This Row],[Range]],-1,0),"E"&amp;ROW(Count_table[[#This Row],[First]])&amp;":E"&amp;COUNTIFS(Count_table[[#All],[STC Number]],Count_table[[#This Row],[STC Number]],Count_table[[#All],[Fixed Make]],Count_table[[#This Row],[First]])+ROW(Count_table[[#This Row],[First]])-1)</f>
        <v>E1435:E1435</v>
      </c>
      <c r="I1435" s="1" t="str">
        <f ca="1">IF(LEN(Count_table[[#This Row],[First]])&lt;&gt;0,Count_table[[#This Row],[First]]&amp;": "&amp;_xlfn.TEXTJOIN(", ",TRUE,INDIRECT(Count_table[[#This Row],[Range]])),"")</f>
        <v>Pacific Aerospace: 750XL</v>
      </c>
      <c r="J14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6" spans="1:10" x14ac:dyDescent="0.25">
      <c r="A1436" s="1" t="s">
        <v>144</v>
      </c>
      <c r="B1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1436" s="1" t="s">
        <v>889</v>
      </c>
      <c r="D1436" s="1" t="str">
        <f>LEFT(Count_table[[#This Row],[Column1]],SEARCH("\",Count_table[[#This Row],[Column1]])-1)</f>
        <v>Piaggio &amp; C.</v>
      </c>
      <c r="E1436" s="1" t="str">
        <f>RIGHT(Count_table[[#This Row],[Column1]],LEN(Count_table[[#This Row],[Column1]])-SEARCH("\",Count_table[[#This Row],[Column1]]))</f>
        <v>P.136-L</v>
      </c>
      <c r="F1436" s="1" t="str">
        <f>INDEX(Sheet1!A:D,MATCH(Count_table[[#This Row],[Make]],Sheet1!D:D,0),1)</f>
        <v>Piaggio</v>
      </c>
      <c r="G1436" s="1" t="str">
        <f ca="1">IF(OR(Count_table[[#This Row],[STC Number]]&lt;&gt;OFFSET(Count_table[[#This Row],[STC Number]],-1,0),Count_table[[#This Row],[Fixed Make]]&lt;&gt;OFFSET(Count_table[[#This Row],[Fixed Make]],-1,0)),Count_table[[#This Row],[Fixed Make]],"")</f>
        <v>Piaggio</v>
      </c>
      <c r="H1436" s="1" t="str">
        <f ca="1">IF(LEN(Count_table[[#This Row],[First]])=0,OFFSET(Count_table[[#This Row],[Range]],-1,0),"E"&amp;ROW(Count_table[[#This Row],[First]])&amp;":E"&amp;COUNTIFS(Count_table[[#All],[STC Number]],Count_table[[#This Row],[STC Number]],Count_table[[#All],[Fixed Make]],Count_table[[#This Row],[First]])+ROW(Count_table[[#This Row],[First]])-1)</f>
        <v>E1436:E1438</v>
      </c>
      <c r="I1436" s="1" t="str">
        <f ca="1">IF(LEN(Count_table[[#This Row],[First]])&lt;&gt;0,Count_table[[#This Row],[First]]&amp;": "&amp;_xlfn.TEXTJOIN(", ",TRUE,INDIRECT(Count_table[[#This Row],[Range]])),"")</f>
        <v>Piaggio: P.136-L, P.136-L1, P.136-L2</v>
      </c>
      <c r="J14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7" spans="1:10" x14ac:dyDescent="0.25">
      <c r="A1437" s="1" t="s">
        <v>144</v>
      </c>
      <c r="B1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1437" s="1" t="s">
        <v>890</v>
      </c>
      <c r="D1437" s="1" t="str">
        <f>LEFT(Count_table[[#This Row],[Column1]],SEARCH("\",Count_table[[#This Row],[Column1]])-1)</f>
        <v>Piaggio &amp; C.</v>
      </c>
      <c r="E1437" s="1" t="str">
        <f>RIGHT(Count_table[[#This Row],[Column1]],LEN(Count_table[[#This Row],[Column1]])-SEARCH("\",Count_table[[#This Row],[Column1]]))</f>
        <v>P.136-L1</v>
      </c>
      <c r="F1437" s="1" t="str">
        <f>INDEX(Sheet1!A:D,MATCH(Count_table[[#This Row],[Make]],Sheet1!D:D,0),1)</f>
        <v>Piaggio</v>
      </c>
      <c r="G1437" s="1" t="str">
        <f ca="1">IF(OR(Count_table[[#This Row],[STC Number]]&lt;&gt;OFFSET(Count_table[[#This Row],[STC Number]],-1,0),Count_table[[#This Row],[Fixed Make]]&lt;&gt;OFFSET(Count_table[[#This Row],[Fixed Make]],-1,0)),Count_table[[#This Row],[Fixed Make]],"")</f>
        <v/>
      </c>
      <c r="H1437" s="1" t="str">
        <f ca="1">IF(LEN(Count_table[[#This Row],[First]])=0,OFFSET(Count_table[[#This Row],[Range]],-1,0),"E"&amp;ROW(Count_table[[#This Row],[First]])&amp;":E"&amp;COUNTIFS(Count_table[[#All],[STC Number]],Count_table[[#This Row],[STC Number]],Count_table[[#All],[Fixed Make]],Count_table[[#This Row],[First]])+ROW(Count_table[[#This Row],[First]])-1)</f>
        <v>E1436:E1438</v>
      </c>
      <c r="I1437" s="1" t="str">
        <f ca="1">IF(LEN(Count_table[[#This Row],[First]])&lt;&gt;0,Count_table[[#This Row],[First]]&amp;": "&amp;_xlfn.TEXTJOIN(", ",TRUE,INDIRECT(Count_table[[#This Row],[Range]])),"")</f>
        <v/>
      </c>
      <c r="J14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8" spans="1:10" x14ac:dyDescent="0.25">
      <c r="A1438" s="1" t="s">
        <v>144</v>
      </c>
      <c r="B1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1438" s="1" t="s">
        <v>891</v>
      </c>
      <c r="D1438" s="1" t="str">
        <f>LEFT(Count_table[[#This Row],[Column1]],SEARCH("\",Count_table[[#This Row],[Column1]])-1)</f>
        <v>Piaggio &amp; C.</v>
      </c>
      <c r="E1438" s="1" t="str">
        <f>RIGHT(Count_table[[#This Row],[Column1]],LEN(Count_table[[#This Row],[Column1]])-SEARCH("\",Count_table[[#This Row],[Column1]]))</f>
        <v>P.136-L2</v>
      </c>
      <c r="F1438" s="1" t="str">
        <f>INDEX(Sheet1!A:D,MATCH(Count_table[[#This Row],[Make]],Sheet1!D:D,0),1)</f>
        <v>Piaggio</v>
      </c>
      <c r="G1438" s="1" t="str">
        <f ca="1">IF(OR(Count_table[[#This Row],[STC Number]]&lt;&gt;OFFSET(Count_table[[#This Row],[STC Number]],-1,0),Count_table[[#This Row],[Fixed Make]]&lt;&gt;OFFSET(Count_table[[#This Row],[Fixed Make]],-1,0)),Count_table[[#This Row],[Fixed Make]],"")</f>
        <v/>
      </c>
      <c r="H1438" s="1" t="str">
        <f ca="1">IF(LEN(Count_table[[#This Row],[First]])=0,OFFSET(Count_table[[#This Row],[Range]],-1,0),"E"&amp;ROW(Count_table[[#This Row],[First]])&amp;":E"&amp;COUNTIFS(Count_table[[#All],[STC Number]],Count_table[[#This Row],[STC Number]],Count_table[[#All],[Fixed Make]],Count_table[[#This Row],[First]])+ROW(Count_table[[#This Row],[First]])-1)</f>
        <v>E1436:E1438</v>
      </c>
      <c r="I1438" s="1" t="str">
        <f ca="1">IF(LEN(Count_table[[#This Row],[First]])&lt;&gt;0,Count_table[[#This Row],[First]]&amp;": "&amp;_xlfn.TEXTJOIN(", ",TRUE,INDIRECT(Count_table[[#This Row],[Range]])),"")</f>
        <v/>
      </c>
      <c r="J14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39" spans="1:10" x14ac:dyDescent="0.25">
      <c r="A1439" s="1" t="s">
        <v>144</v>
      </c>
      <c r="B1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v>
      </c>
      <c r="C1439" s="1" t="s">
        <v>1152</v>
      </c>
      <c r="D1439" s="1" t="str">
        <f>LEFT(Count_table[[#This Row],[Column1]],SEARCH("\",Count_table[[#This Row],[Column1]])-1)</f>
        <v>Pilatus Aircraft Limited</v>
      </c>
      <c r="E1439" s="1" t="str">
        <f>RIGHT(Count_table[[#This Row],[Column1]],LEN(Count_table[[#This Row],[Column1]])-SEARCH("\",Count_table[[#This Row],[Column1]]))</f>
        <v>PC-12</v>
      </c>
      <c r="F1439" s="1" t="str">
        <f>INDEX(Sheet1!A:D,MATCH(Count_table[[#This Row],[Make]],Sheet1!D:D,0),1)</f>
        <v>Pilatus</v>
      </c>
      <c r="G1439" s="1" t="str">
        <f ca="1">IF(OR(Count_table[[#This Row],[STC Number]]&lt;&gt;OFFSET(Count_table[[#This Row],[STC Number]],-1,0),Count_table[[#This Row],[Fixed Make]]&lt;&gt;OFFSET(Count_table[[#This Row],[Fixed Make]],-1,0)),Count_table[[#This Row],[Fixed Make]],"")</f>
        <v>Pilatus</v>
      </c>
      <c r="H1439" s="1" t="str">
        <f ca="1">IF(LEN(Count_table[[#This Row],[First]])=0,OFFSET(Count_table[[#This Row],[Range]],-1,0),"E"&amp;ROW(Count_table[[#This Row],[First]])&amp;":E"&amp;COUNTIFS(Count_table[[#All],[STC Number]],Count_table[[#This Row],[STC Number]],Count_table[[#All],[Fixed Make]],Count_table[[#This Row],[First]])+ROW(Count_table[[#This Row],[First]])-1)</f>
        <v>E1439:E1457</v>
      </c>
      <c r="I1439" s="1" t="str">
        <f ca="1">IF(LEN(Count_table[[#This Row],[First]])&lt;&gt;0,Count_table[[#This Row],[First]]&amp;": "&amp;_xlfn.TEXTJOIN(", ",TRUE,INDIRECT(Count_table[[#This Row],[Range]])),"")</f>
        <v>Pilatus: PC-12, PC-12/45, PC-12/47, PC-12/47E, PC-6-H1, PC-6-H2, PC-6, PC-6/350-H1, PC-6/350-H2, PC-6/350, PC-6/A-H1, PC-6/A-H2, PC-6/A, PC-6/B-H2, PC-6/B1-H2, PC-6/B2-H2, PC-6/B2-H4, PC-6/C-H2, PC-6/C1-H2</v>
      </c>
      <c r="J14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0" spans="1:10" x14ac:dyDescent="0.25">
      <c r="A1440" s="1" t="s">
        <v>144</v>
      </c>
      <c r="B1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Limited\PC-12/45</v>
      </c>
      <c r="C1440" s="1" t="s">
        <v>1153</v>
      </c>
      <c r="D1440" s="1" t="str">
        <f>LEFT(Count_table[[#This Row],[Column1]],SEARCH("\",Count_table[[#This Row],[Column1]])-1)</f>
        <v>Pilatus Aircraft Limited</v>
      </c>
      <c r="E1440" s="1" t="str">
        <f>RIGHT(Count_table[[#This Row],[Column1]],LEN(Count_table[[#This Row],[Column1]])-SEARCH("\",Count_table[[#This Row],[Column1]]))</f>
        <v>PC-12/45</v>
      </c>
      <c r="F1440" s="1" t="str">
        <f>INDEX(Sheet1!A:D,MATCH(Count_table[[#This Row],[Make]],Sheet1!D:D,0),1)</f>
        <v>Pilatus</v>
      </c>
      <c r="G1440" s="1" t="str">
        <f ca="1">IF(OR(Count_table[[#This Row],[STC Number]]&lt;&gt;OFFSET(Count_table[[#This Row],[STC Number]],-1,0),Count_table[[#This Row],[Fixed Make]]&lt;&gt;OFFSET(Count_table[[#This Row],[Fixed Make]],-1,0)),Count_table[[#This Row],[Fixed Make]],"")</f>
        <v/>
      </c>
      <c r="H1440" s="1" t="str">
        <f ca="1">IF(LEN(Count_table[[#This Row],[First]])=0,OFFSET(Count_table[[#This Row],[Range]],-1,0),"E"&amp;ROW(Count_table[[#This Row],[First]])&amp;":E"&amp;COUNTIFS(Count_table[[#All],[STC Number]],Count_table[[#This Row],[STC Number]],Count_table[[#All],[Fixed Make]],Count_table[[#This Row],[First]])+ROW(Count_table[[#This Row],[First]])-1)</f>
        <v>E1439:E1457</v>
      </c>
      <c r="I1440" s="1" t="str">
        <f ca="1">IF(LEN(Count_table[[#This Row],[First]])&lt;&gt;0,Count_table[[#This Row],[First]]&amp;": "&amp;_xlfn.TEXTJOIN(", ",TRUE,INDIRECT(Count_table[[#This Row],[Range]])),"")</f>
        <v/>
      </c>
      <c r="J14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1" spans="1:10" x14ac:dyDescent="0.25">
      <c r="A1441" s="1" t="s">
        <v>144</v>
      </c>
      <c r="B1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v>
      </c>
      <c r="C1441" s="1" t="s">
        <v>1154</v>
      </c>
      <c r="D1441" s="1" t="str">
        <f>LEFT(Count_table[[#This Row],[Column1]],SEARCH("\",Count_table[[#This Row],[Column1]])-1)</f>
        <v>Pilatus Aircraft Limited</v>
      </c>
      <c r="E1441" s="1" t="str">
        <f>RIGHT(Count_table[[#This Row],[Column1]],LEN(Count_table[[#This Row],[Column1]])-SEARCH("\",Count_table[[#This Row],[Column1]]))</f>
        <v>PC-12/47</v>
      </c>
      <c r="F1441" s="1" t="str">
        <f>INDEX(Sheet1!A:D,MATCH(Count_table[[#This Row],[Make]],Sheet1!D:D,0),1)</f>
        <v>Pilatus</v>
      </c>
      <c r="G1441" s="1" t="str">
        <f ca="1">IF(OR(Count_table[[#This Row],[STC Number]]&lt;&gt;OFFSET(Count_table[[#This Row],[STC Number]],-1,0),Count_table[[#This Row],[Fixed Make]]&lt;&gt;OFFSET(Count_table[[#This Row],[Fixed Make]],-1,0)),Count_table[[#This Row],[Fixed Make]],"")</f>
        <v/>
      </c>
      <c r="H1441" s="1" t="str">
        <f ca="1">IF(LEN(Count_table[[#This Row],[First]])=0,OFFSET(Count_table[[#This Row],[Range]],-1,0),"E"&amp;ROW(Count_table[[#This Row],[First]])&amp;":E"&amp;COUNTIFS(Count_table[[#All],[STC Number]],Count_table[[#This Row],[STC Number]],Count_table[[#All],[Fixed Make]],Count_table[[#This Row],[First]])+ROW(Count_table[[#This Row],[First]])-1)</f>
        <v>E1439:E1457</v>
      </c>
      <c r="I1441" s="1" t="str">
        <f ca="1">IF(LEN(Count_table[[#This Row],[First]])&lt;&gt;0,Count_table[[#This Row],[First]]&amp;": "&amp;_xlfn.TEXTJOIN(", ",TRUE,INDIRECT(Count_table[[#This Row],[Range]])),"")</f>
        <v/>
      </c>
      <c r="J14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2" spans="1:10" x14ac:dyDescent="0.25">
      <c r="A1442" s="1" t="s">
        <v>144</v>
      </c>
      <c r="B1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Limited\PC-12/47E</v>
      </c>
      <c r="C1442" s="1" t="s">
        <v>1155</v>
      </c>
      <c r="D1442" s="1" t="str">
        <f>LEFT(Count_table[[#This Row],[Column1]],SEARCH("\",Count_table[[#This Row],[Column1]])-1)</f>
        <v>Pilatus Aircraft Limited</v>
      </c>
      <c r="E1442" s="1" t="str">
        <f>RIGHT(Count_table[[#This Row],[Column1]],LEN(Count_table[[#This Row],[Column1]])-SEARCH("\",Count_table[[#This Row],[Column1]]))</f>
        <v>PC-12/47E</v>
      </c>
      <c r="F1442" s="1" t="str">
        <f>INDEX(Sheet1!A:D,MATCH(Count_table[[#This Row],[Make]],Sheet1!D:D,0),1)</f>
        <v>Pilatus</v>
      </c>
      <c r="G1442" s="1" t="str">
        <f ca="1">IF(OR(Count_table[[#This Row],[STC Number]]&lt;&gt;OFFSET(Count_table[[#This Row],[STC Number]],-1,0),Count_table[[#This Row],[Fixed Make]]&lt;&gt;OFFSET(Count_table[[#This Row],[Fixed Make]],-1,0)),Count_table[[#This Row],[Fixed Make]],"")</f>
        <v/>
      </c>
      <c r="H1442" s="1" t="str">
        <f ca="1">IF(LEN(Count_table[[#This Row],[First]])=0,OFFSET(Count_table[[#This Row],[Range]],-1,0),"E"&amp;ROW(Count_table[[#This Row],[First]])&amp;":E"&amp;COUNTIFS(Count_table[[#All],[STC Number]],Count_table[[#This Row],[STC Number]],Count_table[[#All],[Fixed Make]],Count_table[[#This Row],[First]])+ROW(Count_table[[#This Row],[First]])-1)</f>
        <v>E1439:E1457</v>
      </c>
      <c r="I1442" s="1" t="str">
        <f ca="1">IF(LEN(Count_table[[#This Row],[First]])&lt;&gt;0,Count_table[[#This Row],[First]]&amp;": "&amp;_xlfn.TEXTJOIN(", ",TRUE,INDIRECT(Count_table[[#This Row],[Range]])),"")</f>
        <v/>
      </c>
      <c r="J14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3" spans="1:10" x14ac:dyDescent="0.25">
      <c r="A1443" s="1" t="s">
        <v>144</v>
      </c>
      <c r="B1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1443" s="1" t="s">
        <v>892</v>
      </c>
      <c r="D1443" s="1" t="str">
        <f>LEFT(Count_table[[#This Row],[Column1]],SEARCH("\",Count_table[[#This Row],[Column1]])-1)</f>
        <v>Pilatus Aircraft Limited</v>
      </c>
      <c r="E1443" s="1" t="str">
        <f>RIGHT(Count_table[[#This Row],[Column1]],LEN(Count_table[[#This Row],[Column1]])-SEARCH("\",Count_table[[#This Row],[Column1]]))</f>
        <v>PC-6-H1</v>
      </c>
      <c r="F1443" s="1" t="str">
        <f>INDEX(Sheet1!A:D,MATCH(Count_table[[#This Row],[Make]],Sheet1!D:D,0),1)</f>
        <v>Pilatus</v>
      </c>
      <c r="G1443" s="1" t="str">
        <f ca="1">IF(OR(Count_table[[#This Row],[STC Number]]&lt;&gt;OFFSET(Count_table[[#This Row],[STC Number]],-1,0),Count_table[[#This Row],[Fixed Make]]&lt;&gt;OFFSET(Count_table[[#This Row],[Fixed Make]],-1,0)),Count_table[[#This Row],[Fixed Make]],"")</f>
        <v/>
      </c>
      <c r="H1443" s="1" t="str">
        <f ca="1">IF(LEN(Count_table[[#This Row],[First]])=0,OFFSET(Count_table[[#This Row],[Range]],-1,0),"E"&amp;ROW(Count_table[[#This Row],[First]])&amp;":E"&amp;COUNTIFS(Count_table[[#All],[STC Number]],Count_table[[#This Row],[STC Number]],Count_table[[#All],[Fixed Make]],Count_table[[#This Row],[First]])+ROW(Count_table[[#This Row],[First]])-1)</f>
        <v>E1439:E1457</v>
      </c>
      <c r="I1443" s="1" t="str">
        <f ca="1">IF(LEN(Count_table[[#This Row],[First]])&lt;&gt;0,Count_table[[#This Row],[First]]&amp;": "&amp;_xlfn.TEXTJOIN(", ",TRUE,INDIRECT(Count_table[[#This Row],[Range]])),"")</f>
        <v/>
      </c>
      <c r="J14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4" spans="1:10" x14ac:dyDescent="0.25">
      <c r="A1444" s="1" t="s">
        <v>144</v>
      </c>
      <c r="B1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1444" s="1" t="s">
        <v>893</v>
      </c>
      <c r="D1444" s="1" t="str">
        <f>LEFT(Count_table[[#This Row],[Column1]],SEARCH("\",Count_table[[#This Row],[Column1]])-1)</f>
        <v>Pilatus Aircraft Limited</v>
      </c>
      <c r="E1444" s="1" t="str">
        <f>RIGHT(Count_table[[#This Row],[Column1]],LEN(Count_table[[#This Row],[Column1]])-SEARCH("\",Count_table[[#This Row],[Column1]]))</f>
        <v>PC-6-H2</v>
      </c>
      <c r="F1444" s="1" t="str">
        <f>INDEX(Sheet1!A:D,MATCH(Count_table[[#This Row],[Make]],Sheet1!D:D,0),1)</f>
        <v>Pilatus</v>
      </c>
      <c r="G1444" s="1" t="str">
        <f ca="1">IF(OR(Count_table[[#This Row],[STC Number]]&lt;&gt;OFFSET(Count_table[[#This Row],[STC Number]],-1,0),Count_table[[#This Row],[Fixed Make]]&lt;&gt;OFFSET(Count_table[[#This Row],[Fixed Make]],-1,0)),Count_table[[#This Row],[Fixed Make]],"")</f>
        <v/>
      </c>
      <c r="H1444" s="1" t="str">
        <f ca="1">IF(LEN(Count_table[[#This Row],[First]])=0,OFFSET(Count_table[[#This Row],[Range]],-1,0),"E"&amp;ROW(Count_table[[#This Row],[First]])&amp;":E"&amp;COUNTIFS(Count_table[[#All],[STC Number]],Count_table[[#This Row],[STC Number]],Count_table[[#All],[Fixed Make]],Count_table[[#This Row],[First]])+ROW(Count_table[[#This Row],[First]])-1)</f>
        <v>E1439:E1457</v>
      </c>
      <c r="I1444" s="1" t="str">
        <f ca="1">IF(LEN(Count_table[[#This Row],[First]])&lt;&gt;0,Count_table[[#This Row],[First]]&amp;": "&amp;_xlfn.TEXTJOIN(", ",TRUE,INDIRECT(Count_table[[#This Row],[Range]])),"")</f>
        <v/>
      </c>
      <c r="J14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5" spans="1:10" x14ac:dyDescent="0.25">
      <c r="A1445" s="1" t="s">
        <v>144</v>
      </c>
      <c r="B1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1445" s="1" t="s">
        <v>894</v>
      </c>
      <c r="D1445" s="1" t="str">
        <f>LEFT(Count_table[[#This Row],[Column1]],SEARCH("\",Count_table[[#This Row],[Column1]])-1)</f>
        <v>Pilatus Aircraft Limited</v>
      </c>
      <c r="E1445" s="1" t="str">
        <f>RIGHT(Count_table[[#This Row],[Column1]],LEN(Count_table[[#This Row],[Column1]])-SEARCH("\",Count_table[[#This Row],[Column1]]))</f>
        <v>PC-6</v>
      </c>
      <c r="F1445" s="1" t="str">
        <f>INDEX(Sheet1!A:D,MATCH(Count_table[[#This Row],[Make]],Sheet1!D:D,0),1)</f>
        <v>Pilatus</v>
      </c>
      <c r="G1445" s="1" t="str">
        <f ca="1">IF(OR(Count_table[[#This Row],[STC Number]]&lt;&gt;OFFSET(Count_table[[#This Row],[STC Number]],-1,0),Count_table[[#This Row],[Fixed Make]]&lt;&gt;OFFSET(Count_table[[#This Row],[Fixed Make]],-1,0)),Count_table[[#This Row],[Fixed Make]],"")</f>
        <v/>
      </c>
      <c r="H1445" s="1" t="str">
        <f ca="1">IF(LEN(Count_table[[#This Row],[First]])=0,OFFSET(Count_table[[#This Row],[Range]],-1,0),"E"&amp;ROW(Count_table[[#This Row],[First]])&amp;":E"&amp;COUNTIFS(Count_table[[#All],[STC Number]],Count_table[[#This Row],[STC Number]],Count_table[[#All],[Fixed Make]],Count_table[[#This Row],[First]])+ROW(Count_table[[#This Row],[First]])-1)</f>
        <v>E1439:E1457</v>
      </c>
      <c r="I1445" s="1" t="str">
        <f ca="1">IF(LEN(Count_table[[#This Row],[First]])&lt;&gt;0,Count_table[[#This Row],[First]]&amp;": "&amp;_xlfn.TEXTJOIN(", ",TRUE,INDIRECT(Count_table[[#This Row],[Range]])),"")</f>
        <v/>
      </c>
      <c r="J14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6" spans="1:10" x14ac:dyDescent="0.25">
      <c r="A1446" s="1" t="s">
        <v>144</v>
      </c>
      <c r="B1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1446" s="1" t="s">
        <v>895</v>
      </c>
      <c r="D1446" s="1" t="str">
        <f>LEFT(Count_table[[#This Row],[Column1]],SEARCH("\",Count_table[[#This Row],[Column1]])-1)</f>
        <v>Pilatus Aircraft Limited</v>
      </c>
      <c r="E1446" s="1" t="str">
        <f>RIGHT(Count_table[[#This Row],[Column1]],LEN(Count_table[[#This Row],[Column1]])-SEARCH("\",Count_table[[#This Row],[Column1]]))</f>
        <v>PC-6/350-H1</v>
      </c>
      <c r="F1446" s="1" t="str">
        <f>INDEX(Sheet1!A:D,MATCH(Count_table[[#This Row],[Make]],Sheet1!D:D,0),1)</f>
        <v>Pilatus</v>
      </c>
      <c r="G1446" s="1" t="str">
        <f ca="1">IF(OR(Count_table[[#This Row],[STC Number]]&lt;&gt;OFFSET(Count_table[[#This Row],[STC Number]],-1,0),Count_table[[#This Row],[Fixed Make]]&lt;&gt;OFFSET(Count_table[[#This Row],[Fixed Make]],-1,0)),Count_table[[#This Row],[Fixed Make]],"")</f>
        <v/>
      </c>
      <c r="H1446" s="1" t="str">
        <f ca="1">IF(LEN(Count_table[[#This Row],[First]])=0,OFFSET(Count_table[[#This Row],[Range]],-1,0),"E"&amp;ROW(Count_table[[#This Row],[First]])&amp;":E"&amp;COUNTIFS(Count_table[[#All],[STC Number]],Count_table[[#This Row],[STC Number]],Count_table[[#All],[Fixed Make]],Count_table[[#This Row],[First]])+ROW(Count_table[[#This Row],[First]])-1)</f>
        <v>E1439:E1457</v>
      </c>
      <c r="I1446" s="1" t="str">
        <f ca="1">IF(LEN(Count_table[[#This Row],[First]])&lt;&gt;0,Count_table[[#This Row],[First]]&amp;": "&amp;_xlfn.TEXTJOIN(", ",TRUE,INDIRECT(Count_table[[#This Row],[Range]])),"")</f>
        <v/>
      </c>
      <c r="J14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7" spans="1:10" x14ac:dyDescent="0.25">
      <c r="A1447" s="1" t="s">
        <v>144</v>
      </c>
      <c r="B1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1447" s="1" t="s">
        <v>896</v>
      </c>
      <c r="D1447" s="1" t="str">
        <f>LEFT(Count_table[[#This Row],[Column1]],SEARCH("\",Count_table[[#This Row],[Column1]])-1)</f>
        <v>Pilatus Aircraft Limited</v>
      </c>
      <c r="E1447" s="1" t="str">
        <f>RIGHT(Count_table[[#This Row],[Column1]],LEN(Count_table[[#This Row],[Column1]])-SEARCH("\",Count_table[[#This Row],[Column1]]))</f>
        <v>PC-6/350-H2</v>
      </c>
      <c r="F1447" s="1" t="str">
        <f>INDEX(Sheet1!A:D,MATCH(Count_table[[#This Row],[Make]],Sheet1!D:D,0),1)</f>
        <v>Pilatus</v>
      </c>
      <c r="G1447" s="1" t="str">
        <f ca="1">IF(OR(Count_table[[#This Row],[STC Number]]&lt;&gt;OFFSET(Count_table[[#This Row],[STC Number]],-1,0),Count_table[[#This Row],[Fixed Make]]&lt;&gt;OFFSET(Count_table[[#This Row],[Fixed Make]],-1,0)),Count_table[[#This Row],[Fixed Make]],"")</f>
        <v/>
      </c>
      <c r="H1447" s="1" t="str">
        <f ca="1">IF(LEN(Count_table[[#This Row],[First]])=0,OFFSET(Count_table[[#This Row],[Range]],-1,0),"E"&amp;ROW(Count_table[[#This Row],[First]])&amp;":E"&amp;COUNTIFS(Count_table[[#All],[STC Number]],Count_table[[#This Row],[STC Number]],Count_table[[#All],[Fixed Make]],Count_table[[#This Row],[First]])+ROW(Count_table[[#This Row],[First]])-1)</f>
        <v>E1439:E1457</v>
      </c>
      <c r="I1447" s="1" t="str">
        <f ca="1">IF(LEN(Count_table[[#This Row],[First]])&lt;&gt;0,Count_table[[#This Row],[First]]&amp;": "&amp;_xlfn.TEXTJOIN(", ",TRUE,INDIRECT(Count_table[[#This Row],[Range]])),"")</f>
        <v/>
      </c>
      <c r="J14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8" spans="1:10" x14ac:dyDescent="0.25">
      <c r="A1448" s="1" t="s">
        <v>144</v>
      </c>
      <c r="B1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1448" s="1" t="s">
        <v>897</v>
      </c>
      <c r="D1448" s="1" t="str">
        <f>LEFT(Count_table[[#This Row],[Column1]],SEARCH("\",Count_table[[#This Row],[Column1]])-1)</f>
        <v>Pilatus Aircraft Limited</v>
      </c>
      <c r="E1448" s="1" t="str">
        <f>RIGHT(Count_table[[#This Row],[Column1]],LEN(Count_table[[#This Row],[Column1]])-SEARCH("\",Count_table[[#This Row],[Column1]]))</f>
        <v>PC-6/350</v>
      </c>
      <c r="F1448" s="1" t="str">
        <f>INDEX(Sheet1!A:D,MATCH(Count_table[[#This Row],[Make]],Sheet1!D:D,0),1)</f>
        <v>Pilatus</v>
      </c>
      <c r="G1448" s="1" t="str">
        <f ca="1">IF(OR(Count_table[[#This Row],[STC Number]]&lt;&gt;OFFSET(Count_table[[#This Row],[STC Number]],-1,0),Count_table[[#This Row],[Fixed Make]]&lt;&gt;OFFSET(Count_table[[#This Row],[Fixed Make]],-1,0)),Count_table[[#This Row],[Fixed Make]],"")</f>
        <v/>
      </c>
      <c r="H1448" s="1" t="str">
        <f ca="1">IF(LEN(Count_table[[#This Row],[First]])=0,OFFSET(Count_table[[#This Row],[Range]],-1,0),"E"&amp;ROW(Count_table[[#This Row],[First]])&amp;":E"&amp;COUNTIFS(Count_table[[#All],[STC Number]],Count_table[[#This Row],[STC Number]],Count_table[[#All],[Fixed Make]],Count_table[[#This Row],[First]])+ROW(Count_table[[#This Row],[First]])-1)</f>
        <v>E1439:E1457</v>
      </c>
      <c r="I1448" s="1" t="str">
        <f ca="1">IF(LEN(Count_table[[#This Row],[First]])&lt;&gt;0,Count_table[[#This Row],[First]]&amp;": "&amp;_xlfn.TEXTJOIN(", ",TRUE,INDIRECT(Count_table[[#This Row],[Range]])),"")</f>
        <v/>
      </c>
      <c r="J14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49" spans="1:10" x14ac:dyDescent="0.25">
      <c r="A1449" s="1" t="s">
        <v>144</v>
      </c>
      <c r="B1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Limited\PC-6/A-H1</v>
      </c>
      <c r="C1449" s="1" t="s">
        <v>1156</v>
      </c>
      <c r="D1449" s="1" t="str">
        <f>LEFT(Count_table[[#This Row],[Column1]],SEARCH("\",Count_table[[#This Row],[Column1]])-1)</f>
        <v>Pilatus Aircraft Limited</v>
      </c>
      <c r="E1449" s="1" t="str">
        <f>RIGHT(Count_table[[#This Row],[Column1]],LEN(Count_table[[#This Row],[Column1]])-SEARCH("\",Count_table[[#This Row],[Column1]]))</f>
        <v>PC-6/A-H1</v>
      </c>
      <c r="F1449" s="1" t="str">
        <f>INDEX(Sheet1!A:D,MATCH(Count_table[[#This Row],[Make]],Sheet1!D:D,0),1)</f>
        <v>Pilatus</v>
      </c>
      <c r="G1449" s="1" t="str">
        <f ca="1">IF(OR(Count_table[[#This Row],[STC Number]]&lt;&gt;OFFSET(Count_table[[#This Row],[STC Number]],-1,0),Count_table[[#This Row],[Fixed Make]]&lt;&gt;OFFSET(Count_table[[#This Row],[Fixed Make]],-1,0)),Count_table[[#This Row],[Fixed Make]],"")</f>
        <v/>
      </c>
      <c r="H1449" s="1" t="str">
        <f ca="1">IF(LEN(Count_table[[#This Row],[First]])=0,OFFSET(Count_table[[#This Row],[Range]],-1,0),"E"&amp;ROW(Count_table[[#This Row],[First]])&amp;":E"&amp;COUNTIFS(Count_table[[#All],[STC Number]],Count_table[[#This Row],[STC Number]],Count_table[[#All],[Fixed Make]],Count_table[[#This Row],[First]])+ROW(Count_table[[#This Row],[First]])-1)</f>
        <v>E1439:E1457</v>
      </c>
      <c r="I1449" s="1" t="str">
        <f ca="1">IF(LEN(Count_table[[#This Row],[First]])&lt;&gt;0,Count_table[[#This Row],[First]]&amp;": "&amp;_xlfn.TEXTJOIN(", ",TRUE,INDIRECT(Count_table[[#This Row],[Range]])),"")</f>
        <v/>
      </c>
      <c r="J14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0" spans="1:10" x14ac:dyDescent="0.25">
      <c r="A1450" s="1" t="s">
        <v>144</v>
      </c>
      <c r="B1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Limited\PC-6/A-H2</v>
      </c>
      <c r="C1450" s="1" t="s">
        <v>1157</v>
      </c>
      <c r="D1450" s="1" t="str">
        <f>LEFT(Count_table[[#This Row],[Column1]],SEARCH("\",Count_table[[#This Row],[Column1]])-1)</f>
        <v>Pilatus Aircraft Limited</v>
      </c>
      <c r="E1450" s="1" t="str">
        <f>RIGHT(Count_table[[#This Row],[Column1]],LEN(Count_table[[#This Row],[Column1]])-SEARCH("\",Count_table[[#This Row],[Column1]]))</f>
        <v>PC-6/A-H2</v>
      </c>
      <c r="F1450" s="1" t="str">
        <f>INDEX(Sheet1!A:D,MATCH(Count_table[[#This Row],[Make]],Sheet1!D:D,0),1)</f>
        <v>Pilatus</v>
      </c>
      <c r="G1450" s="1" t="str">
        <f ca="1">IF(OR(Count_table[[#This Row],[STC Number]]&lt;&gt;OFFSET(Count_table[[#This Row],[STC Number]],-1,0),Count_table[[#This Row],[Fixed Make]]&lt;&gt;OFFSET(Count_table[[#This Row],[Fixed Make]],-1,0)),Count_table[[#This Row],[Fixed Make]],"")</f>
        <v/>
      </c>
      <c r="H1450" s="1" t="str">
        <f ca="1">IF(LEN(Count_table[[#This Row],[First]])=0,OFFSET(Count_table[[#This Row],[Range]],-1,0),"E"&amp;ROW(Count_table[[#This Row],[First]])&amp;":E"&amp;COUNTIFS(Count_table[[#All],[STC Number]],Count_table[[#This Row],[STC Number]],Count_table[[#All],[Fixed Make]],Count_table[[#This Row],[First]])+ROW(Count_table[[#This Row],[First]])-1)</f>
        <v>E1439:E1457</v>
      </c>
      <c r="I1450" s="1" t="str">
        <f ca="1">IF(LEN(Count_table[[#This Row],[First]])&lt;&gt;0,Count_table[[#This Row],[First]]&amp;": "&amp;_xlfn.TEXTJOIN(", ",TRUE,INDIRECT(Count_table[[#This Row],[Range]])),"")</f>
        <v/>
      </c>
      <c r="J14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1" spans="1:10" x14ac:dyDescent="0.25">
      <c r="A1451" s="1" t="s">
        <v>144</v>
      </c>
      <c r="B1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Limited\PC-6/A</v>
      </c>
      <c r="C1451" s="1" t="s">
        <v>1158</v>
      </c>
      <c r="D1451" s="1" t="str">
        <f>LEFT(Count_table[[#This Row],[Column1]],SEARCH("\",Count_table[[#This Row],[Column1]])-1)</f>
        <v>Pilatus Aircraft Limited</v>
      </c>
      <c r="E1451" s="1" t="str">
        <f>RIGHT(Count_table[[#This Row],[Column1]],LEN(Count_table[[#This Row],[Column1]])-SEARCH("\",Count_table[[#This Row],[Column1]]))</f>
        <v>PC-6/A</v>
      </c>
      <c r="F1451" s="1" t="str">
        <f>INDEX(Sheet1!A:D,MATCH(Count_table[[#This Row],[Make]],Sheet1!D:D,0),1)</f>
        <v>Pilatus</v>
      </c>
      <c r="G1451" s="1" t="str">
        <f ca="1">IF(OR(Count_table[[#This Row],[STC Number]]&lt;&gt;OFFSET(Count_table[[#This Row],[STC Number]],-1,0),Count_table[[#This Row],[Fixed Make]]&lt;&gt;OFFSET(Count_table[[#This Row],[Fixed Make]],-1,0)),Count_table[[#This Row],[Fixed Make]],"")</f>
        <v/>
      </c>
      <c r="H1451" s="1" t="str">
        <f ca="1">IF(LEN(Count_table[[#This Row],[First]])=0,OFFSET(Count_table[[#This Row],[Range]],-1,0),"E"&amp;ROW(Count_table[[#This Row],[First]])&amp;":E"&amp;COUNTIFS(Count_table[[#All],[STC Number]],Count_table[[#This Row],[STC Number]],Count_table[[#All],[Fixed Make]],Count_table[[#This Row],[First]])+ROW(Count_table[[#This Row],[First]])-1)</f>
        <v>E1439:E1457</v>
      </c>
      <c r="I1451" s="1" t="str">
        <f ca="1">IF(LEN(Count_table[[#This Row],[First]])&lt;&gt;0,Count_table[[#This Row],[First]]&amp;": "&amp;_xlfn.TEXTJOIN(", ",TRUE,INDIRECT(Count_table[[#This Row],[Range]])),"")</f>
        <v/>
      </c>
      <c r="J14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2" spans="1:10" x14ac:dyDescent="0.25">
      <c r="A1452" s="1" t="s">
        <v>144</v>
      </c>
      <c r="B1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Limited\PC-6/B-H2</v>
      </c>
      <c r="C1452" s="1" t="s">
        <v>1159</v>
      </c>
      <c r="D1452" s="1" t="str">
        <f>LEFT(Count_table[[#This Row],[Column1]],SEARCH("\",Count_table[[#This Row],[Column1]])-1)</f>
        <v>Pilatus Aircraft Limited</v>
      </c>
      <c r="E1452" s="1" t="str">
        <f>RIGHT(Count_table[[#This Row],[Column1]],LEN(Count_table[[#This Row],[Column1]])-SEARCH("\",Count_table[[#This Row],[Column1]]))</f>
        <v>PC-6/B-H2</v>
      </c>
      <c r="F1452" s="1" t="str">
        <f>INDEX(Sheet1!A:D,MATCH(Count_table[[#This Row],[Make]],Sheet1!D:D,0),1)</f>
        <v>Pilatus</v>
      </c>
      <c r="G1452" s="1" t="str">
        <f ca="1">IF(OR(Count_table[[#This Row],[STC Number]]&lt;&gt;OFFSET(Count_table[[#This Row],[STC Number]],-1,0),Count_table[[#This Row],[Fixed Make]]&lt;&gt;OFFSET(Count_table[[#This Row],[Fixed Make]],-1,0)),Count_table[[#This Row],[Fixed Make]],"")</f>
        <v/>
      </c>
      <c r="H1452" s="1" t="str">
        <f ca="1">IF(LEN(Count_table[[#This Row],[First]])=0,OFFSET(Count_table[[#This Row],[Range]],-1,0),"E"&amp;ROW(Count_table[[#This Row],[First]])&amp;":E"&amp;COUNTIFS(Count_table[[#All],[STC Number]],Count_table[[#This Row],[STC Number]],Count_table[[#All],[Fixed Make]],Count_table[[#This Row],[First]])+ROW(Count_table[[#This Row],[First]])-1)</f>
        <v>E1439:E1457</v>
      </c>
      <c r="I1452" s="1" t="str">
        <f ca="1">IF(LEN(Count_table[[#This Row],[First]])&lt;&gt;0,Count_table[[#This Row],[First]]&amp;": "&amp;_xlfn.TEXTJOIN(", ",TRUE,INDIRECT(Count_table[[#This Row],[Range]])),"")</f>
        <v/>
      </c>
      <c r="J14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3" spans="1:10" x14ac:dyDescent="0.25">
      <c r="A1453" s="1" t="s">
        <v>144</v>
      </c>
      <c r="B1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Limited\PC-6/B1-H2</v>
      </c>
      <c r="C1453" s="1" t="s">
        <v>1160</v>
      </c>
      <c r="D1453" s="1" t="str">
        <f>LEFT(Count_table[[#This Row],[Column1]],SEARCH("\",Count_table[[#This Row],[Column1]])-1)</f>
        <v>Pilatus Aircraft Limited</v>
      </c>
      <c r="E1453" s="1" t="str">
        <f>RIGHT(Count_table[[#This Row],[Column1]],LEN(Count_table[[#This Row],[Column1]])-SEARCH("\",Count_table[[#This Row],[Column1]]))</f>
        <v>PC-6/B1-H2</v>
      </c>
      <c r="F1453" s="1" t="str">
        <f>INDEX(Sheet1!A:D,MATCH(Count_table[[#This Row],[Make]],Sheet1!D:D,0),1)</f>
        <v>Pilatus</v>
      </c>
      <c r="G1453" s="1" t="str">
        <f ca="1">IF(OR(Count_table[[#This Row],[STC Number]]&lt;&gt;OFFSET(Count_table[[#This Row],[STC Number]],-1,0),Count_table[[#This Row],[Fixed Make]]&lt;&gt;OFFSET(Count_table[[#This Row],[Fixed Make]],-1,0)),Count_table[[#This Row],[Fixed Make]],"")</f>
        <v/>
      </c>
      <c r="H1453" s="1" t="str">
        <f ca="1">IF(LEN(Count_table[[#This Row],[First]])=0,OFFSET(Count_table[[#This Row],[Range]],-1,0),"E"&amp;ROW(Count_table[[#This Row],[First]])&amp;":E"&amp;COUNTIFS(Count_table[[#All],[STC Number]],Count_table[[#This Row],[STC Number]],Count_table[[#All],[Fixed Make]],Count_table[[#This Row],[First]])+ROW(Count_table[[#This Row],[First]])-1)</f>
        <v>E1439:E1457</v>
      </c>
      <c r="I1453" s="1" t="str">
        <f ca="1">IF(LEN(Count_table[[#This Row],[First]])&lt;&gt;0,Count_table[[#This Row],[First]]&amp;": "&amp;_xlfn.TEXTJOIN(", ",TRUE,INDIRECT(Count_table[[#This Row],[Range]])),"")</f>
        <v/>
      </c>
      <c r="J14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4" spans="1:10" x14ac:dyDescent="0.25">
      <c r="A1454" s="1" t="s">
        <v>144</v>
      </c>
      <c r="B1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Limited\PC-6/B2-H2</v>
      </c>
      <c r="C1454" s="1" t="s">
        <v>1161</v>
      </c>
      <c r="D1454" s="1" t="str">
        <f>LEFT(Count_table[[#This Row],[Column1]],SEARCH("\",Count_table[[#This Row],[Column1]])-1)</f>
        <v>Pilatus Aircraft Limited</v>
      </c>
      <c r="E1454" s="1" t="str">
        <f>RIGHT(Count_table[[#This Row],[Column1]],LEN(Count_table[[#This Row],[Column1]])-SEARCH("\",Count_table[[#This Row],[Column1]]))</f>
        <v>PC-6/B2-H2</v>
      </c>
      <c r="F1454" s="1" t="str">
        <f>INDEX(Sheet1!A:D,MATCH(Count_table[[#This Row],[Make]],Sheet1!D:D,0),1)</f>
        <v>Pilatus</v>
      </c>
      <c r="G1454" s="1" t="str">
        <f ca="1">IF(OR(Count_table[[#This Row],[STC Number]]&lt;&gt;OFFSET(Count_table[[#This Row],[STC Number]],-1,0),Count_table[[#This Row],[Fixed Make]]&lt;&gt;OFFSET(Count_table[[#This Row],[Fixed Make]],-1,0)),Count_table[[#This Row],[Fixed Make]],"")</f>
        <v/>
      </c>
      <c r="H1454" s="1" t="str">
        <f ca="1">IF(LEN(Count_table[[#This Row],[First]])=0,OFFSET(Count_table[[#This Row],[Range]],-1,0),"E"&amp;ROW(Count_table[[#This Row],[First]])&amp;":E"&amp;COUNTIFS(Count_table[[#All],[STC Number]],Count_table[[#This Row],[STC Number]],Count_table[[#All],[Fixed Make]],Count_table[[#This Row],[First]])+ROW(Count_table[[#This Row],[First]])-1)</f>
        <v>E1439:E1457</v>
      </c>
      <c r="I1454" s="1" t="str">
        <f ca="1">IF(LEN(Count_table[[#This Row],[First]])&lt;&gt;0,Count_table[[#This Row],[First]]&amp;": "&amp;_xlfn.TEXTJOIN(", ",TRUE,INDIRECT(Count_table[[#This Row],[Range]])),"")</f>
        <v/>
      </c>
      <c r="J14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5" spans="1:10" x14ac:dyDescent="0.25">
      <c r="A1455" s="1" t="s">
        <v>144</v>
      </c>
      <c r="B1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Limited\PC-6/B2-H4</v>
      </c>
      <c r="C1455" s="1" t="s">
        <v>1162</v>
      </c>
      <c r="D1455" s="1" t="str">
        <f>LEFT(Count_table[[#This Row],[Column1]],SEARCH("\",Count_table[[#This Row],[Column1]])-1)</f>
        <v>Pilatus Aircraft Limited</v>
      </c>
      <c r="E1455" s="1" t="str">
        <f>RIGHT(Count_table[[#This Row],[Column1]],LEN(Count_table[[#This Row],[Column1]])-SEARCH("\",Count_table[[#This Row],[Column1]]))</f>
        <v>PC-6/B2-H4</v>
      </c>
      <c r="F1455" s="1" t="str">
        <f>INDEX(Sheet1!A:D,MATCH(Count_table[[#This Row],[Make]],Sheet1!D:D,0),1)</f>
        <v>Pilatus</v>
      </c>
      <c r="G1455" s="1" t="str">
        <f ca="1">IF(OR(Count_table[[#This Row],[STC Number]]&lt;&gt;OFFSET(Count_table[[#This Row],[STC Number]],-1,0),Count_table[[#This Row],[Fixed Make]]&lt;&gt;OFFSET(Count_table[[#This Row],[Fixed Make]],-1,0)),Count_table[[#This Row],[Fixed Make]],"")</f>
        <v/>
      </c>
      <c r="H1455" s="1" t="str">
        <f ca="1">IF(LEN(Count_table[[#This Row],[First]])=0,OFFSET(Count_table[[#This Row],[Range]],-1,0),"E"&amp;ROW(Count_table[[#This Row],[First]])&amp;":E"&amp;COUNTIFS(Count_table[[#All],[STC Number]],Count_table[[#This Row],[STC Number]],Count_table[[#All],[Fixed Make]],Count_table[[#This Row],[First]])+ROW(Count_table[[#This Row],[First]])-1)</f>
        <v>E1439:E1457</v>
      </c>
      <c r="I1455" s="1" t="str">
        <f ca="1">IF(LEN(Count_table[[#This Row],[First]])&lt;&gt;0,Count_table[[#This Row],[First]]&amp;": "&amp;_xlfn.TEXTJOIN(", ",TRUE,INDIRECT(Count_table[[#This Row],[Range]])),"")</f>
        <v/>
      </c>
      <c r="J14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6" spans="1:10" x14ac:dyDescent="0.25">
      <c r="A1456" s="1" t="s">
        <v>144</v>
      </c>
      <c r="B1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Limited\PC-6/C-H2</v>
      </c>
      <c r="C1456" s="1" t="s">
        <v>1163</v>
      </c>
      <c r="D1456" s="1" t="str">
        <f>LEFT(Count_table[[#This Row],[Column1]],SEARCH("\",Count_table[[#This Row],[Column1]])-1)</f>
        <v>Pilatus Aircraft Limited</v>
      </c>
      <c r="E1456" s="1" t="str">
        <f>RIGHT(Count_table[[#This Row],[Column1]],LEN(Count_table[[#This Row],[Column1]])-SEARCH("\",Count_table[[#This Row],[Column1]]))</f>
        <v>PC-6/C-H2</v>
      </c>
      <c r="F1456" s="1" t="str">
        <f>INDEX(Sheet1!A:D,MATCH(Count_table[[#This Row],[Make]],Sheet1!D:D,0),1)</f>
        <v>Pilatus</v>
      </c>
      <c r="G1456" s="1" t="str">
        <f ca="1">IF(OR(Count_table[[#This Row],[STC Number]]&lt;&gt;OFFSET(Count_table[[#This Row],[STC Number]],-1,0),Count_table[[#This Row],[Fixed Make]]&lt;&gt;OFFSET(Count_table[[#This Row],[Fixed Make]],-1,0)),Count_table[[#This Row],[Fixed Make]],"")</f>
        <v/>
      </c>
      <c r="H1456" s="1" t="str">
        <f ca="1">IF(LEN(Count_table[[#This Row],[First]])=0,OFFSET(Count_table[[#This Row],[Range]],-1,0),"E"&amp;ROW(Count_table[[#This Row],[First]])&amp;":E"&amp;COUNTIFS(Count_table[[#All],[STC Number]],Count_table[[#This Row],[STC Number]],Count_table[[#All],[Fixed Make]],Count_table[[#This Row],[First]])+ROW(Count_table[[#This Row],[First]])-1)</f>
        <v>E1439:E1457</v>
      </c>
      <c r="I1456" s="1" t="str">
        <f ca="1">IF(LEN(Count_table[[#This Row],[First]])&lt;&gt;0,Count_table[[#This Row],[First]]&amp;": "&amp;_xlfn.TEXTJOIN(", ",TRUE,INDIRECT(Count_table[[#This Row],[Range]])),"")</f>
        <v/>
      </c>
      <c r="J14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7" spans="1:10" x14ac:dyDescent="0.25">
      <c r="A1457" s="1" t="s">
        <v>144</v>
      </c>
      <c r="B1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Limited\PC-6/C1-H2</v>
      </c>
      <c r="C1457" s="1" t="s">
        <v>1164</v>
      </c>
      <c r="D1457" s="1" t="str">
        <f>LEFT(Count_table[[#This Row],[Column1]],SEARCH("\",Count_table[[#This Row],[Column1]])-1)</f>
        <v>Pilatus Aircraft Limited</v>
      </c>
      <c r="E1457" s="1" t="str">
        <f>RIGHT(Count_table[[#This Row],[Column1]],LEN(Count_table[[#This Row],[Column1]])-SEARCH("\",Count_table[[#This Row],[Column1]]))</f>
        <v>PC-6/C1-H2</v>
      </c>
      <c r="F1457" s="1" t="str">
        <f>INDEX(Sheet1!A:D,MATCH(Count_table[[#This Row],[Make]],Sheet1!D:D,0),1)</f>
        <v>Pilatus</v>
      </c>
      <c r="G1457" s="1" t="str">
        <f ca="1">IF(OR(Count_table[[#This Row],[STC Number]]&lt;&gt;OFFSET(Count_table[[#This Row],[STC Number]],-1,0),Count_table[[#This Row],[Fixed Make]]&lt;&gt;OFFSET(Count_table[[#This Row],[Fixed Make]],-1,0)),Count_table[[#This Row],[Fixed Make]],"")</f>
        <v/>
      </c>
      <c r="H1457" s="1" t="str">
        <f ca="1">IF(LEN(Count_table[[#This Row],[First]])=0,OFFSET(Count_table[[#This Row],[Range]],-1,0),"E"&amp;ROW(Count_table[[#This Row],[First]])&amp;":E"&amp;COUNTIFS(Count_table[[#All],[STC Number]],Count_table[[#This Row],[STC Number]],Count_table[[#All],[Fixed Make]],Count_table[[#This Row],[First]])+ROW(Count_table[[#This Row],[First]])-1)</f>
        <v>E1439:E1457</v>
      </c>
      <c r="I1457" s="1" t="str">
        <f ca="1">IF(LEN(Count_table[[#This Row],[First]])&lt;&gt;0,Count_table[[#This Row],[First]]&amp;": "&amp;_xlfn.TEXTJOIN(", ",TRUE,INDIRECT(Count_table[[#This Row],[Range]])),"")</f>
        <v/>
      </c>
      <c r="J14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8" spans="1:10" x14ac:dyDescent="0.25">
      <c r="A1458" s="1" t="s">
        <v>144</v>
      </c>
      <c r="B1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1458" s="1" t="s">
        <v>898</v>
      </c>
      <c r="D1458" s="1" t="str">
        <f>LEFT(Count_table[[#This Row],[Column1]],SEARCH("\",Count_table[[#This Row],[Column1]])-1)</f>
        <v>Piper Aircraft, Inc.</v>
      </c>
      <c r="E1458" s="1" t="str">
        <f>RIGHT(Count_table[[#This Row],[Column1]],LEN(Count_table[[#This Row],[Column1]])-SEARCH("\",Count_table[[#This Row],[Column1]]))</f>
        <v>PA-20-115</v>
      </c>
      <c r="F1458" s="1" t="str">
        <f>INDEX(Sheet1!A:D,MATCH(Count_table[[#This Row],[Make]],Sheet1!D:D,0),1)</f>
        <v>Piper</v>
      </c>
      <c r="G1458" s="1" t="str">
        <f ca="1">IF(OR(Count_table[[#This Row],[STC Number]]&lt;&gt;OFFSET(Count_table[[#This Row],[STC Number]],-1,0),Count_table[[#This Row],[Fixed Make]]&lt;&gt;OFFSET(Count_table[[#This Row],[Fixed Make]],-1,0)),Count_table[[#This Row],[Fixed Make]],"")</f>
        <v>Piper</v>
      </c>
      <c r="H1458" s="1" t="str">
        <f ca="1">IF(LEN(Count_table[[#This Row],[First]])=0,OFFSET(Count_table[[#This Row],[Range]],-1,0),"E"&amp;ROW(Count_table[[#This Row],[First]])&amp;":E"&amp;COUNTIFS(Count_table[[#All],[STC Number]],Count_table[[#This Row],[STC Number]],Count_table[[#All],[Fixed Make]],Count_table[[#This Row],[First]])+ROW(Count_table[[#This Row],[First]])-1)</f>
        <v>E1458:E1534</v>
      </c>
      <c r="I1458" s="1" t="str">
        <f ca="1">IF(LEN(Count_table[[#This Row],[First]])&lt;&gt;0,Count_table[[#This Row],[First]]&amp;": "&amp;_xlfn.TEXTJOIN(", ",TRUE,INDIRECT(Count_table[[#This Row],[Range]])),"")</f>
        <v>Piper: PA-20-115, PA-20-135, PA-20, PA-20S-115, PA-20S-135, PA-20S, PA-22-108, PA-22-135, PA-22-150, PA-22-160, PA-22, PA-22S-135, PA-22S-150, PA-22S-160, PA-23-160, PA-23-235, PA-23-250, PA-23, PA-24-250, PA-24-260, PA-24-400, PA-24, PA-28-140, PA-28-150, PA-28-151, PA-28-160, PA-28-161, PA-28-180, PA-28-181, PA-28-201T, PA-28-235, PA-28-236, PA-28R-180, PA-28R-200, PA-28R-201, PA-28R-201T, PA-28RT-201, PA-28RT-201T, PA-28S-160, PA-28S-180, PA-30, PA-31-300, PA-31-325, PA-31-350, PA-31, PA-31P-350, PA-31P, PA-31T, PA-31T1, PA-31T2, PA-31T3, PA-32-260, PA-32-300, PA-32-301, PA-32-301FT, PA-32-301T, PA-32-301XTC, PA-32R-300, PA-32R-301 (HP), PA-32R-301 (SP), PA-32R-301T, PA-32RT-300, PA-32RT-300T, PA-32S-300, PA-34-200, PA-34-200T, PA-34-220T, PA-38-112, PA-39, PA-40, PA-44-180, PA-44-180T, PA-46-310P, PA-46-350P, PA-46-500TP, PA-46R-350T, PA-E23-250</v>
      </c>
      <c r="J14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59" spans="1:10" x14ac:dyDescent="0.25">
      <c r="A1459" s="1" t="s">
        <v>144</v>
      </c>
      <c r="B1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1459" s="1" t="s">
        <v>899</v>
      </c>
      <c r="D1459" s="1" t="str">
        <f>LEFT(Count_table[[#This Row],[Column1]],SEARCH("\",Count_table[[#This Row],[Column1]])-1)</f>
        <v>Piper Aircraft, Inc.</v>
      </c>
      <c r="E1459" s="1" t="str">
        <f>RIGHT(Count_table[[#This Row],[Column1]],LEN(Count_table[[#This Row],[Column1]])-SEARCH("\",Count_table[[#This Row],[Column1]]))</f>
        <v>PA-20-135</v>
      </c>
      <c r="F1459" s="1" t="str">
        <f>INDEX(Sheet1!A:D,MATCH(Count_table[[#This Row],[Make]],Sheet1!D:D,0),1)</f>
        <v>Piper</v>
      </c>
      <c r="G1459" s="1" t="str">
        <f ca="1">IF(OR(Count_table[[#This Row],[STC Number]]&lt;&gt;OFFSET(Count_table[[#This Row],[STC Number]],-1,0),Count_table[[#This Row],[Fixed Make]]&lt;&gt;OFFSET(Count_table[[#This Row],[Fixed Make]],-1,0)),Count_table[[#This Row],[Fixed Make]],"")</f>
        <v/>
      </c>
      <c r="H1459" s="1" t="str">
        <f ca="1">IF(LEN(Count_table[[#This Row],[First]])=0,OFFSET(Count_table[[#This Row],[Range]],-1,0),"E"&amp;ROW(Count_table[[#This Row],[First]])&amp;":E"&amp;COUNTIFS(Count_table[[#All],[STC Number]],Count_table[[#This Row],[STC Number]],Count_table[[#All],[Fixed Make]],Count_table[[#This Row],[First]])+ROW(Count_table[[#This Row],[First]])-1)</f>
        <v>E1458:E1534</v>
      </c>
      <c r="I1459" s="1" t="str">
        <f ca="1">IF(LEN(Count_table[[#This Row],[First]])&lt;&gt;0,Count_table[[#This Row],[First]]&amp;": "&amp;_xlfn.TEXTJOIN(", ",TRUE,INDIRECT(Count_table[[#This Row],[Range]])),"")</f>
        <v/>
      </c>
      <c r="J14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0" spans="1:10" x14ac:dyDescent="0.25">
      <c r="A1460" s="1" t="s">
        <v>144</v>
      </c>
      <c r="B1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1460" s="1" t="s">
        <v>900</v>
      </c>
      <c r="D1460" s="1" t="str">
        <f>LEFT(Count_table[[#This Row],[Column1]],SEARCH("\",Count_table[[#This Row],[Column1]])-1)</f>
        <v>Piper Aircraft, Inc.</v>
      </c>
      <c r="E1460" s="1" t="str">
        <f>RIGHT(Count_table[[#This Row],[Column1]],LEN(Count_table[[#This Row],[Column1]])-SEARCH("\",Count_table[[#This Row],[Column1]]))</f>
        <v>PA-20</v>
      </c>
      <c r="F1460" s="1" t="str">
        <f>INDEX(Sheet1!A:D,MATCH(Count_table[[#This Row],[Make]],Sheet1!D:D,0),1)</f>
        <v>Piper</v>
      </c>
      <c r="G1460" s="1" t="str">
        <f ca="1">IF(OR(Count_table[[#This Row],[STC Number]]&lt;&gt;OFFSET(Count_table[[#This Row],[STC Number]],-1,0),Count_table[[#This Row],[Fixed Make]]&lt;&gt;OFFSET(Count_table[[#This Row],[Fixed Make]],-1,0)),Count_table[[#This Row],[Fixed Make]],"")</f>
        <v/>
      </c>
      <c r="H1460" s="1" t="str">
        <f ca="1">IF(LEN(Count_table[[#This Row],[First]])=0,OFFSET(Count_table[[#This Row],[Range]],-1,0),"E"&amp;ROW(Count_table[[#This Row],[First]])&amp;":E"&amp;COUNTIFS(Count_table[[#All],[STC Number]],Count_table[[#This Row],[STC Number]],Count_table[[#All],[Fixed Make]],Count_table[[#This Row],[First]])+ROW(Count_table[[#This Row],[First]])-1)</f>
        <v>E1458:E1534</v>
      </c>
      <c r="I1460" s="1" t="str">
        <f ca="1">IF(LEN(Count_table[[#This Row],[First]])&lt;&gt;0,Count_table[[#This Row],[First]]&amp;": "&amp;_xlfn.TEXTJOIN(", ",TRUE,INDIRECT(Count_table[[#This Row],[Range]])),"")</f>
        <v/>
      </c>
      <c r="J14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1" spans="1:10" x14ac:dyDescent="0.25">
      <c r="A1461" s="1" t="s">
        <v>144</v>
      </c>
      <c r="B1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1461" s="1" t="s">
        <v>901</v>
      </c>
      <c r="D1461" s="1" t="str">
        <f>LEFT(Count_table[[#This Row],[Column1]],SEARCH("\",Count_table[[#This Row],[Column1]])-1)</f>
        <v>Piper Aircraft, Inc.</v>
      </c>
      <c r="E1461" s="1" t="str">
        <f>RIGHT(Count_table[[#This Row],[Column1]],LEN(Count_table[[#This Row],[Column1]])-SEARCH("\",Count_table[[#This Row],[Column1]]))</f>
        <v>PA-20S-115</v>
      </c>
      <c r="F1461" s="1" t="str">
        <f>INDEX(Sheet1!A:D,MATCH(Count_table[[#This Row],[Make]],Sheet1!D:D,0),1)</f>
        <v>Piper</v>
      </c>
      <c r="G1461" s="1" t="str">
        <f ca="1">IF(OR(Count_table[[#This Row],[STC Number]]&lt;&gt;OFFSET(Count_table[[#This Row],[STC Number]],-1,0),Count_table[[#This Row],[Fixed Make]]&lt;&gt;OFFSET(Count_table[[#This Row],[Fixed Make]],-1,0)),Count_table[[#This Row],[Fixed Make]],"")</f>
        <v/>
      </c>
      <c r="H1461" s="1" t="str">
        <f ca="1">IF(LEN(Count_table[[#This Row],[First]])=0,OFFSET(Count_table[[#This Row],[Range]],-1,0),"E"&amp;ROW(Count_table[[#This Row],[First]])&amp;":E"&amp;COUNTIFS(Count_table[[#All],[STC Number]],Count_table[[#This Row],[STC Number]],Count_table[[#All],[Fixed Make]],Count_table[[#This Row],[First]])+ROW(Count_table[[#This Row],[First]])-1)</f>
        <v>E1458:E1534</v>
      </c>
      <c r="I1461" s="1" t="str">
        <f ca="1">IF(LEN(Count_table[[#This Row],[First]])&lt;&gt;0,Count_table[[#This Row],[First]]&amp;": "&amp;_xlfn.TEXTJOIN(", ",TRUE,INDIRECT(Count_table[[#This Row],[Range]])),"")</f>
        <v/>
      </c>
      <c r="J14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2" spans="1:10" x14ac:dyDescent="0.25">
      <c r="A1462" s="1" t="s">
        <v>144</v>
      </c>
      <c r="B1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1462" s="1" t="s">
        <v>902</v>
      </c>
      <c r="D1462" s="1" t="str">
        <f>LEFT(Count_table[[#This Row],[Column1]],SEARCH("\",Count_table[[#This Row],[Column1]])-1)</f>
        <v>Piper Aircraft, Inc.</v>
      </c>
      <c r="E1462" s="1" t="str">
        <f>RIGHT(Count_table[[#This Row],[Column1]],LEN(Count_table[[#This Row],[Column1]])-SEARCH("\",Count_table[[#This Row],[Column1]]))</f>
        <v>PA-20S-135</v>
      </c>
      <c r="F1462" s="1" t="str">
        <f>INDEX(Sheet1!A:D,MATCH(Count_table[[#This Row],[Make]],Sheet1!D:D,0),1)</f>
        <v>Piper</v>
      </c>
      <c r="G1462" s="1" t="str">
        <f ca="1">IF(OR(Count_table[[#This Row],[STC Number]]&lt;&gt;OFFSET(Count_table[[#This Row],[STC Number]],-1,0),Count_table[[#This Row],[Fixed Make]]&lt;&gt;OFFSET(Count_table[[#This Row],[Fixed Make]],-1,0)),Count_table[[#This Row],[Fixed Make]],"")</f>
        <v/>
      </c>
      <c r="H1462" s="1" t="str">
        <f ca="1">IF(LEN(Count_table[[#This Row],[First]])=0,OFFSET(Count_table[[#This Row],[Range]],-1,0),"E"&amp;ROW(Count_table[[#This Row],[First]])&amp;":E"&amp;COUNTIFS(Count_table[[#All],[STC Number]],Count_table[[#This Row],[STC Number]],Count_table[[#All],[Fixed Make]],Count_table[[#This Row],[First]])+ROW(Count_table[[#This Row],[First]])-1)</f>
        <v>E1458:E1534</v>
      </c>
      <c r="I1462" s="1" t="str">
        <f ca="1">IF(LEN(Count_table[[#This Row],[First]])&lt;&gt;0,Count_table[[#This Row],[First]]&amp;": "&amp;_xlfn.TEXTJOIN(", ",TRUE,INDIRECT(Count_table[[#This Row],[Range]])),"")</f>
        <v/>
      </c>
      <c r="J14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3" spans="1:10" x14ac:dyDescent="0.25">
      <c r="A1463" s="1" t="s">
        <v>144</v>
      </c>
      <c r="B1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1463" s="1" t="s">
        <v>903</v>
      </c>
      <c r="D1463" s="1" t="str">
        <f>LEFT(Count_table[[#This Row],[Column1]],SEARCH("\",Count_table[[#This Row],[Column1]])-1)</f>
        <v>Piper Aircraft, Inc.</v>
      </c>
      <c r="E1463" s="1" t="str">
        <f>RIGHT(Count_table[[#This Row],[Column1]],LEN(Count_table[[#This Row],[Column1]])-SEARCH("\",Count_table[[#This Row],[Column1]]))</f>
        <v>PA-20S</v>
      </c>
      <c r="F1463" s="1" t="str">
        <f>INDEX(Sheet1!A:D,MATCH(Count_table[[#This Row],[Make]],Sheet1!D:D,0),1)</f>
        <v>Piper</v>
      </c>
      <c r="G1463" s="1" t="str">
        <f ca="1">IF(OR(Count_table[[#This Row],[STC Number]]&lt;&gt;OFFSET(Count_table[[#This Row],[STC Number]],-1,0),Count_table[[#This Row],[Fixed Make]]&lt;&gt;OFFSET(Count_table[[#This Row],[Fixed Make]],-1,0)),Count_table[[#This Row],[Fixed Make]],"")</f>
        <v/>
      </c>
      <c r="H1463" s="1" t="str">
        <f ca="1">IF(LEN(Count_table[[#This Row],[First]])=0,OFFSET(Count_table[[#This Row],[Range]],-1,0),"E"&amp;ROW(Count_table[[#This Row],[First]])&amp;":E"&amp;COUNTIFS(Count_table[[#All],[STC Number]],Count_table[[#This Row],[STC Number]],Count_table[[#All],[Fixed Make]],Count_table[[#This Row],[First]])+ROW(Count_table[[#This Row],[First]])-1)</f>
        <v>E1458:E1534</v>
      </c>
      <c r="I1463" s="1" t="str">
        <f ca="1">IF(LEN(Count_table[[#This Row],[First]])&lt;&gt;0,Count_table[[#This Row],[First]]&amp;": "&amp;_xlfn.TEXTJOIN(", ",TRUE,INDIRECT(Count_table[[#This Row],[Range]])),"")</f>
        <v/>
      </c>
      <c r="J14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4" spans="1:10" x14ac:dyDescent="0.25">
      <c r="A1464" s="1" t="s">
        <v>144</v>
      </c>
      <c r="B1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1464" s="1" t="s">
        <v>904</v>
      </c>
      <c r="D1464" s="1" t="str">
        <f>LEFT(Count_table[[#This Row],[Column1]],SEARCH("\",Count_table[[#This Row],[Column1]])-1)</f>
        <v>Piper Aircraft, Inc.</v>
      </c>
      <c r="E1464" s="1" t="str">
        <f>RIGHT(Count_table[[#This Row],[Column1]],LEN(Count_table[[#This Row],[Column1]])-SEARCH("\",Count_table[[#This Row],[Column1]]))</f>
        <v>PA-22-108</v>
      </c>
      <c r="F1464" s="1" t="str">
        <f>INDEX(Sheet1!A:D,MATCH(Count_table[[#This Row],[Make]],Sheet1!D:D,0),1)</f>
        <v>Piper</v>
      </c>
      <c r="G1464" s="1" t="str">
        <f ca="1">IF(OR(Count_table[[#This Row],[STC Number]]&lt;&gt;OFFSET(Count_table[[#This Row],[STC Number]],-1,0),Count_table[[#This Row],[Fixed Make]]&lt;&gt;OFFSET(Count_table[[#This Row],[Fixed Make]],-1,0)),Count_table[[#This Row],[Fixed Make]],"")</f>
        <v/>
      </c>
      <c r="H1464" s="1" t="str">
        <f ca="1">IF(LEN(Count_table[[#This Row],[First]])=0,OFFSET(Count_table[[#This Row],[Range]],-1,0),"E"&amp;ROW(Count_table[[#This Row],[First]])&amp;":E"&amp;COUNTIFS(Count_table[[#All],[STC Number]],Count_table[[#This Row],[STC Number]],Count_table[[#All],[Fixed Make]],Count_table[[#This Row],[First]])+ROW(Count_table[[#This Row],[First]])-1)</f>
        <v>E1458:E1534</v>
      </c>
      <c r="I1464" s="1" t="str">
        <f ca="1">IF(LEN(Count_table[[#This Row],[First]])&lt;&gt;0,Count_table[[#This Row],[First]]&amp;": "&amp;_xlfn.TEXTJOIN(", ",TRUE,INDIRECT(Count_table[[#This Row],[Range]])),"")</f>
        <v/>
      </c>
      <c r="J14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5" spans="1:10" x14ac:dyDescent="0.25">
      <c r="A1465" s="1" t="s">
        <v>144</v>
      </c>
      <c r="B1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1465" s="1" t="s">
        <v>905</v>
      </c>
      <c r="D1465" s="1" t="str">
        <f>LEFT(Count_table[[#This Row],[Column1]],SEARCH("\",Count_table[[#This Row],[Column1]])-1)</f>
        <v>Piper Aircraft, Inc.</v>
      </c>
      <c r="E1465" s="1" t="str">
        <f>RIGHT(Count_table[[#This Row],[Column1]],LEN(Count_table[[#This Row],[Column1]])-SEARCH("\",Count_table[[#This Row],[Column1]]))</f>
        <v>PA-22-135</v>
      </c>
      <c r="F1465" s="1" t="str">
        <f>INDEX(Sheet1!A:D,MATCH(Count_table[[#This Row],[Make]],Sheet1!D:D,0),1)</f>
        <v>Piper</v>
      </c>
      <c r="G1465" s="1" t="str">
        <f ca="1">IF(OR(Count_table[[#This Row],[STC Number]]&lt;&gt;OFFSET(Count_table[[#This Row],[STC Number]],-1,0),Count_table[[#This Row],[Fixed Make]]&lt;&gt;OFFSET(Count_table[[#This Row],[Fixed Make]],-1,0)),Count_table[[#This Row],[Fixed Make]],"")</f>
        <v/>
      </c>
      <c r="H1465" s="1" t="str">
        <f ca="1">IF(LEN(Count_table[[#This Row],[First]])=0,OFFSET(Count_table[[#This Row],[Range]],-1,0),"E"&amp;ROW(Count_table[[#This Row],[First]])&amp;":E"&amp;COUNTIFS(Count_table[[#All],[STC Number]],Count_table[[#This Row],[STC Number]],Count_table[[#All],[Fixed Make]],Count_table[[#This Row],[First]])+ROW(Count_table[[#This Row],[First]])-1)</f>
        <v>E1458:E1534</v>
      </c>
      <c r="I1465" s="1" t="str">
        <f ca="1">IF(LEN(Count_table[[#This Row],[First]])&lt;&gt;0,Count_table[[#This Row],[First]]&amp;": "&amp;_xlfn.TEXTJOIN(", ",TRUE,INDIRECT(Count_table[[#This Row],[Range]])),"")</f>
        <v/>
      </c>
      <c r="J14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6" spans="1:10" x14ac:dyDescent="0.25">
      <c r="A1466" s="1" t="s">
        <v>144</v>
      </c>
      <c r="B1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1466" s="1" t="s">
        <v>906</v>
      </c>
      <c r="D1466" s="1" t="str">
        <f>LEFT(Count_table[[#This Row],[Column1]],SEARCH("\",Count_table[[#This Row],[Column1]])-1)</f>
        <v>Piper Aircraft, Inc.</v>
      </c>
      <c r="E1466" s="1" t="str">
        <f>RIGHT(Count_table[[#This Row],[Column1]],LEN(Count_table[[#This Row],[Column1]])-SEARCH("\",Count_table[[#This Row],[Column1]]))</f>
        <v>PA-22-150</v>
      </c>
      <c r="F1466" s="1" t="str">
        <f>INDEX(Sheet1!A:D,MATCH(Count_table[[#This Row],[Make]],Sheet1!D:D,0),1)</f>
        <v>Piper</v>
      </c>
      <c r="G1466" s="1" t="str">
        <f ca="1">IF(OR(Count_table[[#This Row],[STC Number]]&lt;&gt;OFFSET(Count_table[[#This Row],[STC Number]],-1,0),Count_table[[#This Row],[Fixed Make]]&lt;&gt;OFFSET(Count_table[[#This Row],[Fixed Make]],-1,0)),Count_table[[#This Row],[Fixed Make]],"")</f>
        <v/>
      </c>
      <c r="H1466" s="1" t="str">
        <f ca="1">IF(LEN(Count_table[[#This Row],[First]])=0,OFFSET(Count_table[[#This Row],[Range]],-1,0),"E"&amp;ROW(Count_table[[#This Row],[First]])&amp;":E"&amp;COUNTIFS(Count_table[[#All],[STC Number]],Count_table[[#This Row],[STC Number]],Count_table[[#All],[Fixed Make]],Count_table[[#This Row],[First]])+ROW(Count_table[[#This Row],[First]])-1)</f>
        <v>E1458:E1534</v>
      </c>
      <c r="I1466" s="1" t="str">
        <f ca="1">IF(LEN(Count_table[[#This Row],[First]])&lt;&gt;0,Count_table[[#This Row],[First]]&amp;": "&amp;_xlfn.TEXTJOIN(", ",TRUE,INDIRECT(Count_table[[#This Row],[Range]])),"")</f>
        <v/>
      </c>
      <c r="J14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7" spans="1:10" x14ac:dyDescent="0.25">
      <c r="A1467" s="1" t="s">
        <v>144</v>
      </c>
      <c r="B1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1467" s="1" t="s">
        <v>907</v>
      </c>
      <c r="D1467" s="1" t="str">
        <f>LEFT(Count_table[[#This Row],[Column1]],SEARCH("\",Count_table[[#This Row],[Column1]])-1)</f>
        <v>Piper Aircraft, Inc.</v>
      </c>
      <c r="E1467" s="1" t="str">
        <f>RIGHT(Count_table[[#This Row],[Column1]],LEN(Count_table[[#This Row],[Column1]])-SEARCH("\",Count_table[[#This Row],[Column1]]))</f>
        <v>PA-22-160</v>
      </c>
      <c r="F1467" s="1" t="str">
        <f>INDEX(Sheet1!A:D,MATCH(Count_table[[#This Row],[Make]],Sheet1!D:D,0),1)</f>
        <v>Piper</v>
      </c>
      <c r="G1467" s="1" t="str">
        <f ca="1">IF(OR(Count_table[[#This Row],[STC Number]]&lt;&gt;OFFSET(Count_table[[#This Row],[STC Number]],-1,0),Count_table[[#This Row],[Fixed Make]]&lt;&gt;OFFSET(Count_table[[#This Row],[Fixed Make]],-1,0)),Count_table[[#This Row],[Fixed Make]],"")</f>
        <v/>
      </c>
      <c r="H1467" s="1" t="str">
        <f ca="1">IF(LEN(Count_table[[#This Row],[First]])=0,OFFSET(Count_table[[#This Row],[Range]],-1,0),"E"&amp;ROW(Count_table[[#This Row],[First]])&amp;":E"&amp;COUNTIFS(Count_table[[#All],[STC Number]],Count_table[[#This Row],[STC Number]],Count_table[[#All],[Fixed Make]],Count_table[[#This Row],[First]])+ROW(Count_table[[#This Row],[First]])-1)</f>
        <v>E1458:E1534</v>
      </c>
      <c r="I1467" s="1" t="str">
        <f ca="1">IF(LEN(Count_table[[#This Row],[First]])&lt;&gt;0,Count_table[[#This Row],[First]]&amp;": "&amp;_xlfn.TEXTJOIN(", ",TRUE,INDIRECT(Count_table[[#This Row],[Range]])),"")</f>
        <v/>
      </c>
      <c r="J14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8" spans="1:10" x14ac:dyDescent="0.25">
      <c r="A1468" s="1" t="s">
        <v>144</v>
      </c>
      <c r="B1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1468" s="1" t="s">
        <v>908</v>
      </c>
      <c r="D1468" s="1" t="str">
        <f>LEFT(Count_table[[#This Row],[Column1]],SEARCH("\",Count_table[[#This Row],[Column1]])-1)</f>
        <v>Piper Aircraft, Inc.</v>
      </c>
      <c r="E1468" s="1" t="str">
        <f>RIGHT(Count_table[[#This Row],[Column1]],LEN(Count_table[[#This Row],[Column1]])-SEARCH("\",Count_table[[#This Row],[Column1]]))</f>
        <v>PA-22</v>
      </c>
      <c r="F1468" s="1" t="str">
        <f>INDEX(Sheet1!A:D,MATCH(Count_table[[#This Row],[Make]],Sheet1!D:D,0),1)</f>
        <v>Piper</v>
      </c>
      <c r="G1468" s="1" t="str">
        <f ca="1">IF(OR(Count_table[[#This Row],[STC Number]]&lt;&gt;OFFSET(Count_table[[#This Row],[STC Number]],-1,0),Count_table[[#This Row],[Fixed Make]]&lt;&gt;OFFSET(Count_table[[#This Row],[Fixed Make]],-1,0)),Count_table[[#This Row],[Fixed Make]],"")</f>
        <v/>
      </c>
      <c r="H1468" s="1" t="str">
        <f ca="1">IF(LEN(Count_table[[#This Row],[First]])=0,OFFSET(Count_table[[#This Row],[Range]],-1,0),"E"&amp;ROW(Count_table[[#This Row],[First]])&amp;":E"&amp;COUNTIFS(Count_table[[#All],[STC Number]],Count_table[[#This Row],[STC Number]],Count_table[[#All],[Fixed Make]],Count_table[[#This Row],[First]])+ROW(Count_table[[#This Row],[First]])-1)</f>
        <v>E1458:E1534</v>
      </c>
      <c r="I1468" s="1" t="str">
        <f ca="1">IF(LEN(Count_table[[#This Row],[First]])&lt;&gt;0,Count_table[[#This Row],[First]]&amp;": "&amp;_xlfn.TEXTJOIN(", ",TRUE,INDIRECT(Count_table[[#This Row],[Range]])),"")</f>
        <v/>
      </c>
      <c r="J14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69" spans="1:10" x14ac:dyDescent="0.25">
      <c r="A1469" s="1" t="s">
        <v>144</v>
      </c>
      <c r="B1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1469" s="1" t="s">
        <v>909</v>
      </c>
      <c r="D1469" s="1" t="str">
        <f>LEFT(Count_table[[#This Row],[Column1]],SEARCH("\",Count_table[[#This Row],[Column1]])-1)</f>
        <v>Piper Aircraft, Inc.</v>
      </c>
      <c r="E1469" s="1" t="str">
        <f>RIGHT(Count_table[[#This Row],[Column1]],LEN(Count_table[[#This Row],[Column1]])-SEARCH("\",Count_table[[#This Row],[Column1]]))</f>
        <v>PA-22S-135</v>
      </c>
      <c r="F1469" s="1" t="str">
        <f>INDEX(Sheet1!A:D,MATCH(Count_table[[#This Row],[Make]],Sheet1!D:D,0),1)</f>
        <v>Piper</v>
      </c>
      <c r="G1469" s="1" t="str">
        <f ca="1">IF(OR(Count_table[[#This Row],[STC Number]]&lt;&gt;OFFSET(Count_table[[#This Row],[STC Number]],-1,0),Count_table[[#This Row],[Fixed Make]]&lt;&gt;OFFSET(Count_table[[#This Row],[Fixed Make]],-1,0)),Count_table[[#This Row],[Fixed Make]],"")</f>
        <v/>
      </c>
      <c r="H1469" s="1" t="str">
        <f ca="1">IF(LEN(Count_table[[#This Row],[First]])=0,OFFSET(Count_table[[#This Row],[Range]],-1,0),"E"&amp;ROW(Count_table[[#This Row],[First]])&amp;":E"&amp;COUNTIFS(Count_table[[#All],[STC Number]],Count_table[[#This Row],[STC Number]],Count_table[[#All],[Fixed Make]],Count_table[[#This Row],[First]])+ROW(Count_table[[#This Row],[First]])-1)</f>
        <v>E1458:E1534</v>
      </c>
      <c r="I1469" s="1" t="str">
        <f ca="1">IF(LEN(Count_table[[#This Row],[First]])&lt;&gt;0,Count_table[[#This Row],[First]]&amp;": "&amp;_xlfn.TEXTJOIN(", ",TRUE,INDIRECT(Count_table[[#This Row],[Range]])),"")</f>
        <v/>
      </c>
      <c r="J14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0" spans="1:10" x14ac:dyDescent="0.25">
      <c r="A1470" s="1" t="s">
        <v>144</v>
      </c>
      <c r="B1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1470" s="1" t="s">
        <v>910</v>
      </c>
      <c r="D1470" s="1" t="str">
        <f>LEFT(Count_table[[#This Row],[Column1]],SEARCH("\",Count_table[[#This Row],[Column1]])-1)</f>
        <v>Piper Aircraft, Inc.</v>
      </c>
      <c r="E1470" s="1" t="str">
        <f>RIGHT(Count_table[[#This Row],[Column1]],LEN(Count_table[[#This Row],[Column1]])-SEARCH("\",Count_table[[#This Row],[Column1]]))</f>
        <v>PA-22S-150</v>
      </c>
      <c r="F1470" s="1" t="str">
        <f>INDEX(Sheet1!A:D,MATCH(Count_table[[#This Row],[Make]],Sheet1!D:D,0),1)</f>
        <v>Piper</v>
      </c>
      <c r="G1470" s="1" t="str">
        <f ca="1">IF(OR(Count_table[[#This Row],[STC Number]]&lt;&gt;OFFSET(Count_table[[#This Row],[STC Number]],-1,0),Count_table[[#This Row],[Fixed Make]]&lt;&gt;OFFSET(Count_table[[#This Row],[Fixed Make]],-1,0)),Count_table[[#This Row],[Fixed Make]],"")</f>
        <v/>
      </c>
      <c r="H1470" s="1" t="str">
        <f ca="1">IF(LEN(Count_table[[#This Row],[First]])=0,OFFSET(Count_table[[#This Row],[Range]],-1,0),"E"&amp;ROW(Count_table[[#This Row],[First]])&amp;":E"&amp;COUNTIFS(Count_table[[#All],[STC Number]],Count_table[[#This Row],[STC Number]],Count_table[[#All],[Fixed Make]],Count_table[[#This Row],[First]])+ROW(Count_table[[#This Row],[First]])-1)</f>
        <v>E1458:E1534</v>
      </c>
      <c r="I1470" s="1" t="str">
        <f ca="1">IF(LEN(Count_table[[#This Row],[First]])&lt;&gt;0,Count_table[[#This Row],[First]]&amp;": "&amp;_xlfn.TEXTJOIN(", ",TRUE,INDIRECT(Count_table[[#This Row],[Range]])),"")</f>
        <v/>
      </c>
      <c r="J14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1" spans="1:10" x14ac:dyDescent="0.25">
      <c r="A1471" s="1" t="s">
        <v>144</v>
      </c>
      <c r="B1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1471" s="1" t="s">
        <v>911</v>
      </c>
      <c r="D1471" s="1" t="str">
        <f>LEFT(Count_table[[#This Row],[Column1]],SEARCH("\",Count_table[[#This Row],[Column1]])-1)</f>
        <v>Piper Aircraft, Inc.</v>
      </c>
      <c r="E1471" s="1" t="str">
        <f>RIGHT(Count_table[[#This Row],[Column1]],LEN(Count_table[[#This Row],[Column1]])-SEARCH("\",Count_table[[#This Row],[Column1]]))</f>
        <v>PA-22S-160</v>
      </c>
      <c r="F1471" s="1" t="str">
        <f>INDEX(Sheet1!A:D,MATCH(Count_table[[#This Row],[Make]],Sheet1!D:D,0),1)</f>
        <v>Piper</v>
      </c>
      <c r="G1471" s="1" t="str">
        <f ca="1">IF(OR(Count_table[[#This Row],[STC Number]]&lt;&gt;OFFSET(Count_table[[#This Row],[STC Number]],-1,0),Count_table[[#This Row],[Fixed Make]]&lt;&gt;OFFSET(Count_table[[#This Row],[Fixed Make]],-1,0)),Count_table[[#This Row],[Fixed Make]],"")</f>
        <v/>
      </c>
      <c r="H1471" s="1" t="str">
        <f ca="1">IF(LEN(Count_table[[#This Row],[First]])=0,OFFSET(Count_table[[#This Row],[Range]],-1,0),"E"&amp;ROW(Count_table[[#This Row],[First]])&amp;":E"&amp;COUNTIFS(Count_table[[#All],[STC Number]],Count_table[[#This Row],[STC Number]],Count_table[[#All],[Fixed Make]],Count_table[[#This Row],[First]])+ROW(Count_table[[#This Row],[First]])-1)</f>
        <v>E1458:E1534</v>
      </c>
      <c r="I1471" s="1" t="str">
        <f ca="1">IF(LEN(Count_table[[#This Row],[First]])&lt;&gt;0,Count_table[[#This Row],[First]]&amp;": "&amp;_xlfn.TEXTJOIN(", ",TRUE,INDIRECT(Count_table[[#This Row],[Range]])),"")</f>
        <v/>
      </c>
      <c r="J14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2" spans="1:10" x14ac:dyDescent="0.25">
      <c r="A1472" s="1" t="s">
        <v>144</v>
      </c>
      <c r="B1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1472" s="1" t="s">
        <v>912</v>
      </c>
      <c r="D1472" s="1" t="str">
        <f>LEFT(Count_table[[#This Row],[Column1]],SEARCH("\",Count_table[[#This Row],[Column1]])-1)</f>
        <v>Piper Aircraft, Inc.</v>
      </c>
      <c r="E1472" s="1" t="str">
        <f>RIGHT(Count_table[[#This Row],[Column1]],LEN(Count_table[[#This Row],[Column1]])-SEARCH("\",Count_table[[#This Row],[Column1]]))</f>
        <v>PA-23-160</v>
      </c>
      <c r="F1472" s="1" t="str">
        <f>INDEX(Sheet1!A:D,MATCH(Count_table[[#This Row],[Make]],Sheet1!D:D,0),1)</f>
        <v>Piper</v>
      </c>
      <c r="G1472" s="1" t="str">
        <f ca="1">IF(OR(Count_table[[#This Row],[STC Number]]&lt;&gt;OFFSET(Count_table[[#This Row],[STC Number]],-1,0),Count_table[[#This Row],[Fixed Make]]&lt;&gt;OFFSET(Count_table[[#This Row],[Fixed Make]],-1,0)),Count_table[[#This Row],[Fixed Make]],"")</f>
        <v/>
      </c>
      <c r="H1472" s="1" t="str">
        <f ca="1">IF(LEN(Count_table[[#This Row],[First]])=0,OFFSET(Count_table[[#This Row],[Range]],-1,0),"E"&amp;ROW(Count_table[[#This Row],[First]])&amp;":E"&amp;COUNTIFS(Count_table[[#All],[STC Number]],Count_table[[#This Row],[STC Number]],Count_table[[#All],[Fixed Make]],Count_table[[#This Row],[First]])+ROW(Count_table[[#This Row],[First]])-1)</f>
        <v>E1458:E1534</v>
      </c>
      <c r="I1472" s="1" t="str">
        <f ca="1">IF(LEN(Count_table[[#This Row],[First]])&lt;&gt;0,Count_table[[#This Row],[First]]&amp;": "&amp;_xlfn.TEXTJOIN(", ",TRUE,INDIRECT(Count_table[[#This Row],[Range]])),"")</f>
        <v/>
      </c>
      <c r="J14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3" spans="1:10" x14ac:dyDescent="0.25">
      <c r="A1473" s="1" t="s">
        <v>144</v>
      </c>
      <c r="B1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1473" s="1" t="s">
        <v>913</v>
      </c>
      <c r="D1473" s="1" t="str">
        <f>LEFT(Count_table[[#This Row],[Column1]],SEARCH("\",Count_table[[#This Row],[Column1]])-1)</f>
        <v>Piper Aircraft, Inc.</v>
      </c>
      <c r="E1473" s="1" t="str">
        <f>RIGHT(Count_table[[#This Row],[Column1]],LEN(Count_table[[#This Row],[Column1]])-SEARCH("\",Count_table[[#This Row],[Column1]]))</f>
        <v>PA-23-235</v>
      </c>
      <c r="F1473" s="1" t="str">
        <f>INDEX(Sheet1!A:D,MATCH(Count_table[[#This Row],[Make]],Sheet1!D:D,0),1)</f>
        <v>Piper</v>
      </c>
      <c r="G1473" s="1" t="str">
        <f ca="1">IF(OR(Count_table[[#This Row],[STC Number]]&lt;&gt;OFFSET(Count_table[[#This Row],[STC Number]],-1,0),Count_table[[#This Row],[Fixed Make]]&lt;&gt;OFFSET(Count_table[[#This Row],[Fixed Make]],-1,0)),Count_table[[#This Row],[Fixed Make]],"")</f>
        <v/>
      </c>
      <c r="H1473" s="1" t="str">
        <f ca="1">IF(LEN(Count_table[[#This Row],[First]])=0,OFFSET(Count_table[[#This Row],[Range]],-1,0),"E"&amp;ROW(Count_table[[#This Row],[First]])&amp;":E"&amp;COUNTIFS(Count_table[[#All],[STC Number]],Count_table[[#This Row],[STC Number]],Count_table[[#All],[Fixed Make]],Count_table[[#This Row],[First]])+ROW(Count_table[[#This Row],[First]])-1)</f>
        <v>E1458:E1534</v>
      </c>
      <c r="I1473" s="1" t="str">
        <f ca="1">IF(LEN(Count_table[[#This Row],[First]])&lt;&gt;0,Count_table[[#This Row],[First]]&amp;": "&amp;_xlfn.TEXTJOIN(", ",TRUE,INDIRECT(Count_table[[#This Row],[Range]])),"")</f>
        <v/>
      </c>
      <c r="J14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4" spans="1:10" x14ac:dyDescent="0.25">
      <c r="A1474" s="1" t="s">
        <v>144</v>
      </c>
      <c r="B1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1474" s="1" t="s">
        <v>914</v>
      </c>
      <c r="D1474" s="1" t="str">
        <f>LEFT(Count_table[[#This Row],[Column1]],SEARCH("\",Count_table[[#This Row],[Column1]])-1)</f>
        <v>Piper Aircraft, Inc.</v>
      </c>
      <c r="E1474" s="1" t="str">
        <f>RIGHT(Count_table[[#This Row],[Column1]],LEN(Count_table[[#This Row],[Column1]])-SEARCH("\",Count_table[[#This Row],[Column1]]))</f>
        <v>PA-23-250</v>
      </c>
      <c r="F1474" s="1" t="str">
        <f>INDEX(Sheet1!A:D,MATCH(Count_table[[#This Row],[Make]],Sheet1!D:D,0),1)</f>
        <v>Piper</v>
      </c>
      <c r="G1474" s="1" t="str">
        <f ca="1">IF(OR(Count_table[[#This Row],[STC Number]]&lt;&gt;OFFSET(Count_table[[#This Row],[STC Number]],-1,0),Count_table[[#This Row],[Fixed Make]]&lt;&gt;OFFSET(Count_table[[#This Row],[Fixed Make]],-1,0)),Count_table[[#This Row],[Fixed Make]],"")</f>
        <v/>
      </c>
      <c r="H1474" s="1" t="str">
        <f ca="1">IF(LEN(Count_table[[#This Row],[First]])=0,OFFSET(Count_table[[#This Row],[Range]],-1,0),"E"&amp;ROW(Count_table[[#This Row],[First]])&amp;":E"&amp;COUNTIFS(Count_table[[#All],[STC Number]],Count_table[[#This Row],[STC Number]],Count_table[[#All],[Fixed Make]],Count_table[[#This Row],[First]])+ROW(Count_table[[#This Row],[First]])-1)</f>
        <v>E1458:E1534</v>
      </c>
      <c r="I1474" s="1" t="str">
        <f ca="1">IF(LEN(Count_table[[#This Row],[First]])&lt;&gt;0,Count_table[[#This Row],[First]]&amp;": "&amp;_xlfn.TEXTJOIN(", ",TRUE,INDIRECT(Count_table[[#This Row],[Range]])),"")</f>
        <v/>
      </c>
      <c r="J14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5" spans="1:10" x14ac:dyDescent="0.25">
      <c r="A1475" s="1" t="s">
        <v>144</v>
      </c>
      <c r="B1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1475" s="1" t="s">
        <v>915</v>
      </c>
      <c r="D1475" s="1" t="str">
        <f>LEFT(Count_table[[#This Row],[Column1]],SEARCH("\",Count_table[[#This Row],[Column1]])-1)</f>
        <v>Piper Aircraft, Inc.</v>
      </c>
      <c r="E1475" s="1" t="str">
        <f>RIGHT(Count_table[[#This Row],[Column1]],LEN(Count_table[[#This Row],[Column1]])-SEARCH("\",Count_table[[#This Row],[Column1]]))</f>
        <v>PA-23</v>
      </c>
      <c r="F1475" s="1" t="str">
        <f>INDEX(Sheet1!A:D,MATCH(Count_table[[#This Row],[Make]],Sheet1!D:D,0),1)</f>
        <v>Piper</v>
      </c>
      <c r="G1475" s="1" t="str">
        <f ca="1">IF(OR(Count_table[[#This Row],[STC Number]]&lt;&gt;OFFSET(Count_table[[#This Row],[STC Number]],-1,0),Count_table[[#This Row],[Fixed Make]]&lt;&gt;OFFSET(Count_table[[#This Row],[Fixed Make]],-1,0)),Count_table[[#This Row],[Fixed Make]],"")</f>
        <v/>
      </c>
      <c r="H1475" s="1" t="str">
        <f ca="1">IF(LEN(Count_table[[#This Row],[First]])=0,OFFSET(Count_table[[#This Row],[Range]],-1,0),"E"&amp;ROW(Count_table[[#This Row],[First]])&amp;":E"&amp;COUNTIFS(Count_table[[#All],[STC Number]],Count_table[[#This Row],[STC Number]],Count_table[[#All],[Fixed Make]],Count_table[[#This Row],[First]])+ROW(Count_table[[#This Row],[First]])-1)</f>
        <v>E1458:E1534</v>
      </c>
      <c r="I1475" s="1" t="str">
        <f ca="1">IF(LEN(Count_table[[#This Row],[First]])&lt;&gt;0,Count_table[[#This Row],[First]]&amp;": "&amp;_xlfn.TEXTJOIN(", ",TRUE,INDIRECT(Count_table[[#This Row],[Range]])),"")</f>
        <v/>
      </c>
      <c r="J14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6" spans="1:10" x14ac:dyDescent="0.25">
      <c r="A1476" s="1" t="s">
        <v>144</v>
      </c>
      <c r="B1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1476" s="1" t="s">
        <v>916</v>
      </c>
      <c r="D1476" s="1" t="str">
        <f>LEFT(Count_table[[#This Row],[Column1]],SEARCH("\",Count_table[[#This Row],[Column1]])-1)</f>
        <v>Piper Aircraft, Inc.</v>
      </c>
      <c r="E1476" s="1" t="str">
        <f>RIGHT(Count_table[[#This Row],[Column1]],LEN(Count_table[[#This Row],[Column1]])-SEARCH("\",Count_table[[#This Row],[Column1]]))</f>
        <v>PA-24-250</v>
      </c>
      <c r="F1476" s="1" t="str">
        <f>INDEX(Sheet1!A:D,MATCH(Count_table[[#This Row],[Make]],Sheet1!D:D,0),1)</f>
        <v>Piper</v>
      </c>
      <c r="G1476" s="1" t="str">
        <f ca="1">IF(OR(Count_table[[#This Row],[STC Number]]&lt;&gt;OFFSET(Count_table[[#This Row],[STC Number]],-1,0),Count_table[[#This Row],[Fixed Make]]&lt;&gt;OFFSET(Count_table[[#This Row],[Fixed Make]],-1,0)),Count_table[[#This Row],[Fixed Make]],"")</f>
        <v/>
      </c>
      <c r="H1476" s="1" t="str">
        <f ca="1">IF(LEN(Count_table[[#This Row],[First]])=0,OFFSET(Count_table[[#This Row],[Range]],-1,0),"E"&amp;ROW(Count_table[[#This Row],[First]])&amp;":E"&amp;COUNTIFS(Count_table[[#All],[STC Number]],Count_table[[#This Row],[STC Number]],Count_table[[#All],[Fixed Make]],Count_table[[#This Row],[First]])+ROW(Count_table[[#This Row],[First]])-1)</f>
        <v>E1458:E1534</v>
      </c>
      <c r="I1476" s="1" t="str">
        <f ca="1">IF(LEN(Count_table[[#This Row],[First]])&lt;&gt;0,Count_table[[#This Row],[First]]&amp;": "&amp;_xlfn.TEXTJOIN(", ",TRUE,INDIRECT(Count_table[[#This Row],[Range]])),"")</f>
        <v/>
      </c>
      <c r="J14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7" spans="1:10" x14ac:dyDescent="0.25">
      <c r="A1477" s="1" t="s">
        <v>144</v>
      </c>
      <c r="B1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1477" s="1" t="s">
        <v>917</v>
      </c>
      <c r="D1477" s="1" t="str">
        <f>LEFT(Count_table[[#This Row],[Column1]],SEARCH("\",Count_table[[#This Row],[Column1]])-1)</f>
        <v>Piper Aircraft, Inc.</v>
      </c>
      <c r="E1477" s="1" t="str">
        <f>RIGHT(Count_table[[#This Row],[Column1]],LEN(Count_table[[#This Row],[Column1]])-SEARCH("\",Count_table[[#This Row],[Column1]]))</f>
        <v>PA-24-260</v>
      </c>
      <c r="F1477" s="1" t="str">
        <f>INDEX(Sheet1!A:D,MATCH(Count_table[[#This Row],[Make]],Sheet1!D:D,0),1)</f>
        <v>Piper</v>
      </c>
      <c r="G1477" s="1" t="str">
        <f ca="1">IF(OR(Count_table[[#This Row],[STC Number]]&lt;&gt;OFFSET(Count_table[[#This Row],[STC Number]],-1,0),Count_table[[#This Row],[Fixed Make]]&lt;&gt;OFFSET(Count_table[[#This Row],[Fixed Make]],-1,0)),Count_table[[#This Row],[Fixed Make]],"")</f>
        <v/>
      </c>
      <c r="H1477" s="1" t="str">
        <f ca="1">IF(LEN(Count_table[[#This Row],[First]])=0,OFFSET(Count_table[[#This Row],[Range]],-1,0),"E"&amp;ROW(Count_table[[#This Row],[First]])&amp;":E"&amp;COUNTIFS(Count_table[[#All],[STC Number]],Count_table[[#This Row],[STC Number]],Count_table[[#All],[Fixed Make]],Count_table[[#This Row],[First]])+ROW(Count_table[[#This Row],[First]])-1)</f>
        <v>E1458:E1534</v>
      </c>
      <c r="I1477" s="1" t="str">
        <f ca="1">IF(LEN(Count_table[[#This Row],[First]])&lt;&gt;0,Count_table[[#This Row],[First]]&amp;": "&amp;_xlfn.TEXTJOIN(", ",TRUE,INDIRECT(Count_table[[#This Row],[Range]])),"")</f>
        <v/>
      </c>
      <c r="J14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8" spans="1:10" x14ac:dyDescent="0.25">
      <c r="A1478" s="1" t="s">
        <v>144</v>
      </c>
      <c r="B1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1478" s="1" t="s">
        <v>918</v>
      </c>
      <c r="D1478" s="1" t="str">
        <f>LEFT(Count_table[[#This Row],[Column1]],SEARCH("\",Count_table[[#This Row],[Column1]])-1)</f>
        <v>Piper Aircraft, Inc.</v>
      </c>
      <c r="E1478" s="1" t="str">
        <f>RIGHT(Count_table[[#This Row],[Column1]],LEN(Count_table[[#This Row],[Column1]])-SEARCH("\",Count_table[[#This Row],[Column1]]))</f>
        <v>PA-24-400</v>
      </c>
      <c r="F1478" s="1" t="str">
        <f>INDEX(Sheet1!A:D,MATCH(Count_table[[#This Row],[Make]],Sheet1!D:D,0),1)</f>
        <v>Piper</v>
      </c>
      <c r="G1478" s="1" t="str">
        <f ca="1">IF(OR(Count_table[[#This Row],[STC Number]]&lt;&gt;OFFSET(Count_table[[#This Row],[STC Number]],-1,0),Count_table[[#This Row],[Fixed Make]]&lt;&gt;OFFSET(Count_table[[#This Row],[Fixed Make]],-1,0)),Count_table[[#This Row],[Fixed Make]],"")</f>
        <v/>
      </c>
      <c r="H1478" s="1" t="str">
        <f ca="1">IF(LEN(Count_table[[#This Row],[First]])=0,OFFSET(Count_table[[#This Row],[Range]],-1,0),"E"&amp;ROW(Count_table[[#This Row],[First]])&amp;":E"&amp;COUNTIFS(Count_table[[#All],[STC Number]],Count_table[[#This Row],[STC Number]],Count_table[[#All],[Fixed Make]],Count_table[[#This Row],[First]])+ROW(Count_table[[#This Row],[First]])-1)</f>
        <v>E1458:E1534</v>
      </c>
      <c r="I1478" s="1" t="str">
        <f ca="1">IF(LEN(Count_table[[#This Row],[First]])&lt;&gt;0,Count_table[[#This Row],[First]]&amp;": "&amp;_xlfn.TEXTJOIN(", ",TRUE,INDIRECT(Count_table[[#This Row],[Range]])),"")</f>
        <v/>
      </c>
      <c r="J14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79" spans="1:10" x14ac:dyDescent="0.25">
      <c r="A1479" s="1" t="s">
        <v>144</v>
      </c>
      <c r="B1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1479" s="1" t="s">
        <v>919</v>
      </c>
      <c r="D1479" s="1" t="str">
        <f>LEFT(Count_table[[#This Row],[Column1]],SEARCH("\",Count_table[[#This Row],[Column1]])-1)</f>
        <v>Piper Aircraft, Inc.</v>
      </c>
      <c r="E1479" s="1" t="str">
        <f>RIGHT(Count_table[[#This Row],[Column1]],LEN(Count_table[[#This Row],[Column1]])-SEARCH("\",Count_table[[#This Row],[Column1]]))</f>
        <v>PA-24</v>
      </c>
      <c r="F1479" s="1" t="str">
        <f>INDEX(Sheet1!A:D,MATCH(Count_table[[#This Row],[Make]],Sheet1!D:D,0),1)</f>
        <v>Piper</v>
      </c>
      <c r="G1479" s="1" t="str">
        <f ca="1">IF(OR(Count_table[[#This Row],[STC Number]]&lt;&gt;OFFSET(Count_table[[#This Row],[STC Number]],-1,0),Count_table[[#This Row],[Fixed Make]]&lt;&gt;OFFSET(Count_table[[#This Row],[Fixed Make]],-1,0)),Count_table[[#This Row],[Fixed Make]],"")</f>
        <v/>
      </c>
      <c r="H1479" s="1" t="str">
        <f ca="1">IF(LEN(Count_table[[#This Row],[First]])=0,OFFSET(Count_table[[#This Row],[Range]],-1,0),"E"&amp;ROW(Count_table[[#This Row],[First]])&amp;":E"&amp;COUNTIFS(Count_table[[#All],[STC Number]],Count_table[[#This Row],[STC Number]],Count_table[[#All],[Fixed Make]],Count_table[[#This Row],[First]])+ROW(Count_table[[#This Row],[First]])-1)</f>
        <v>E1458:E1534</v>
      </c>
      <c r="I1479" s="1" t="str">
        <f ca="1">IF(LEN(Count_table[[#This Row],[First]])&lt;&gt;0,Count_table[[#This Row],[First]]&amp;": "&amp;_xlfn.TEXTJOIN(", ",TRUE,INDIRECT(Count_table[[#This Row],[Range]])),"")</f>
        <v/>
      </c>
      <c r="J14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0" spans="1:10" x14ac:dyDescent="0.25">
      <c r="A1480" s="1" t="s">
        <v>144</v>
      </c>
      <c r="B1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1480" s="1" t="s">
        <v>920</v>
      </c>
      <c r="D1480" s="1" t="str">
        <f>LEFT(Count_table[[#This Row],[Column1]],SEARCH("\",Count_table[[#This Row],[Column1]])-1)</f>
        <v>Piper Aircraft, Inc.</v>
      </c>
      <c r="E1480" s="1" t="str">
        <f>RIGHT(Count_table[[#This Row],[Column1]],LEN(Count_table[[#This Row],[Column1]])-SEARCH("\",Count_table[[#This Row],[Column1]]))</f>
        <v>PA-28-140</v>
      </c>
      <c r="F1480" s="1" t="str">
        <f>INDEX(Sheet1!A:D,MATCH(Count_table[[#This Row],[Make]],Sheet1!D:D,0),1)</f>
        <v>Piper</v>
      </c>
      <c r="G1480" s="1" t="str">
        <f ca="1">IF(OR(Count_table[[#This Row],[STC Number]]&lt;&gt;OFFSET(Count_table[[#This Row],[STC Number]],-1,0),Count_table[[#This Row],[Fixed Make]]&lt;&gt;OFFSET(Count_table[[#This Row],[Fixed Make]],-1,0)),Count_table[[#This Row],[Fixed Make]],"")</f>
        <v/>
      </c>
      <c r="H1480" s="1" t="str">
        <f ca="1">IF(LEN(Count_table[[#This Row],[First]])=0,OFFSET(Count_table[[#This Row],[Range]],-1,0),"E"&amp;ROW(Count_table[[#This Row],[First]])&amp;":E"&amp;COUNTIFS(Count_table[[#All],[STC Number]],Count_table[[#This Row],[STC Number]],Count_table[[#All],[Fixed Make]],Count_table[[#This Row],[First]])+ROW(Count_table[[#This Row],[First]])-1)</f>
        <v>E1458:E1534</v>
      </c>
      <c r="I1480" s="1" t="str">
        <f ca="1">IF(LEN(Count_table[[#This Row],[First]])&lt;&gt;0,Count_table[[#This Row],[First]]&amp;": "&amp;_xlfn.TEXTJOIN(", ",TRUE,INDIRECT(Count_table[[#This Row],[Range]])),"")</f>
        <v/>
      </c>
      <c r="J14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1" spans="1:10" x14ac:dyDescent="0.25">
      <c r="A1481" s="1" t="s">
        <v>144</v>
      </c>
      <c r="B1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1481" s="1" t="s">
        <v>921</v>
      </c>
      <c r="D1481" s="1" t="str">
        <f>LEFT(Count_table[[#This Row],[Column1]],SEARCH("\",Count_table[[#This Row],[Column1]])-1)</f>
        <v>Piper Aircraft, Inc.</v>
      </c>
      <c r="E1481" s="1" t="str">
        <f>RIGHT(Count_table[[#This Row],[Column1]],LEN(Count_table[[#This Row],[Column1]])-SEARCH("\",Count_table[[#This Row],[Column1]]))</f>
        <v>PA-28-150</v>
      </c>
      <c r="F1481" s="1" t="str">
        <f>INDEX(Sheet1!A:D,MATCH(Count_table[[#This Row],[Make]],Sheet1!D:D,0),1)</f>
        <v>Piper</v>
      </c>
      <c r="G1481" s="1" t="str">
        <f ca="1">IF(OR(Count_table[[#This Row],[STC Number]]&lt;&gt;OFFSET(Count_table[[#This Row],[STC Number]],-1,0),Count_table[[#This Row],[Fixed Make]]&lt;&gt;OFFSET(Count_table[[#This Row],[Fixed Make]],-1,0)),Count_table[[#This Row],[Fixed Make]],"")</f>
        <v/>
      </c>
      <c r="H1481" s="1" t="str">
        <f ca="1">IF(LEN(Count_table[[#This Row],[First]])=0,OFFSET(Count_table[[#This Row],[Range]],-1,0),"E"&amp;ROW(Count_table[[#This Row],[First]])&amp;":E"&amp;COUNTIFS(Count_table[[#All],[STC Number]],Count_table[[#This Row],[STC Number]],Count_table[[#All],[Fixed Make]],Count_table[[#This Row],[First]])+ROW(Count_table[[#This Row],[First]])-1)</f>
        <v>E1458:E1534</v>
      </c>
      <c r="I1481" s="1" t="str">
        <f ca="1">IF(LEN(Count_table[[#This Row],[First]])&lt;&gt;0,Count_table[[#This Row],[First]]&amp;": "&amp;_xlfn.TEXTJOIN(", ",TRUE,INDIRECT(Count_table[[#This Row],[Range]])),"")</f>
        <v/>
      </c>
      <c r="J14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2" spans="1:10" x14ac:dyDescent="0.25">
      <c r="A1482" s="1" t="s">
        <v>144</v>
      </c>
      <c r="B1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1482" s="1" t="s">
        <v>922</v>
      </c>
      <c r="D1482" s="1" t="str">
        <f>LEFT(Count_table[[#This Row],[Column1]],SEARCH("\",Count_table[[#This Row],[Column1]])-1)</f>
        <v>Piper Aircraft, Inc.</v>
      </c>
      <c r="E1482" s="1" t="str">
        <f>RIGHT(Count_table[[#This Row],[Column1]],LEN(Count_table[[#This Row],[Column1]])-SEARCH("\",Count_table[[#This Row],[Column1]]))</f>
        <v>PA-28-151</v>
      </c>
      <c r="F1482" s="1" t="str">
        <f>INDEX(Sheet1!A:D,MATCH(Count_table[[#This Row],[Make]],Sheet1!D:D,0),1)</f>
        <v>Piper</v>
      </c>
      <c r="G1482" s="1" t="str">
        <f ca="1">IF(OR(Count_table[[#This Row],[STC Number]]&lt;&gt;OFFSET(Count_table[[#This Row],[STC Number]],-1,0),Count_table[[#This Row],[Fixed Make]]&lt;&gt;OFFSET(Count_table[[#This Row],[Fixed Make]],-1,0)),Count_table[[#This Row],[Fixed Make]],"")</f>
        <v/>
      </c>
      <c r="H1482" s="1" t="str">
        <f ca="1">IF(LEN(Count_table[[#This Row],[First]])=0,OFFSET(Count_table[[#This Row],[Range]],-1,0),"E"&amp;ROW(Count_table[[#This Row],[First]])&amp;":E"&amp;COUNTIFS(Count_table[[#All],[STC Number]],Count_table[[#This Row],[STC Number]],Count_table[[#All],[Fixed Make]],Count_table[[#This Row],[First]])+ROW(Count_table[[#This Row],[First]])-1)</f>
        <v>E1458:E1534</v>
      </c>
      <c r="I1482" s="1" t="str">
        <f ca="1">IF(LEN(Count_table[[#This Row],[First]])&lt;&gt;0,Count_table[[#This Row],[First]]&amp;": "&amp;_xlfn.TEXTJOIN(", ",TRUE,INDIRECT(Count_table[[#This Row],[Range]])),"")</f>
        <v/>
      </c>
      <c r="J14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3" spans="1:10" x14ac:dyDescent="0.25">
      <c r="A1483" s="1" t="s">
        <v>144</v>
      </c>
      <c r="B1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1483" s="1" t="s">
        <v>923</v>
      </c>
      <c r="D1483" s="1" t="str">
        <f>LEFT(Count_table[[#This Row],[Column1]],SEARCH("\",Count_table[[#This Row],[Column1]])-1)</f>
        <v>Piper Aircraft, Inc.</v>
      </c>
      <c r="E1483" s="1" t="str">
        <f>RIGHT(Count_table[[#This Row],[Column1]],LEN(Count_table[[#This Row],[Column1]])-SEARCH("\",Count_table[[#This Row],[Column1]]))</f>
        <v>PA-28-160</v>
      </c>
      <c r="F1483" s="1" t="str">
        <f>INDEX(Sheet1!A:D,MATCH(Count_table[[#This Row],[Make]],Sheet1!D:D,0),1)</f>
        <v>Piper</v>
      </c>
      <c r="G1483" s="1" t="str">
        <f ca="1">IF(OR(Count_table[[#This Row],[STC Number]]&lt;&gt;OFFSET(Count_table[[#This Row],[STC Number]],-1,0),Count_table[[#This Row],[Fixed Make]]&lt;&gt;OFFSET(Count_table[[#This Row],[Fixed Make]],-1,0)),Count_table[[#This Row],[Fixed Make]],"")</f>
        <v/>
      </c>
      <c r="H1483" s="1" t="str">
        <f ca="1">IF(LEN(Count_table[[#This Row],[First]])=0,OFFSET(Count_table[[#This Row],[Range]],-1,0),"E"&amp;ROW(Count_table[[#This Row],[First]])&amp;":E"&amp;COUNTIFS(Count_table[[#All],[STC Number]],Count_table[[#This Row],[STC Number]],Count_table[[#All],[Fixed Make]],Count_table[[#This Row],[First]])+ROW(Count_table[[#This Row],[First]])-1)</f>
        <v>E1458:E1534</v>
      </c>
      <c r="I1483" s="1" t="str">
        <f ca="1">IF(LEN(Count_table[[#This Row],[First]])&lt;&gt;0,Count_table[[#This Row],[First]]&amp;": "&amp;_xlfn.TEXTJOIN(", ",TRUE,INDIRECT(Count_table[[#This Row],[Range]])),"")</f>
        <v/>
      </c>
      <c r="J14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4" spans="1:10" x14ac:dyDescent="0.25">
      <c r="A1484" s="1" t="s">
        <v>144</v>
      </c>
      <c r="B1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1484" s="1" t="s">
        <v>924</v>
      </c>
      <c r="D1484" s="1" t="str">
        <f>LEFT(Count_table[[#This Row],[Column1]],SEARCH("\",Count_table[[#This Row],[Column1]])-1)</f>
        <v>Piper Aircraft, Inc.</v>
      </c>
      <c r="E1484" s="1" t="str">
        <f>RIGHT(Count_table[[#This Row],[Column1]],LEN(Count_table[[#This Row],[Column1]])-SEARCH("\",Count_table[[#This Row],[Column1]]))</f>
        <v>PA-28-161</v>
      </c>
      <c r="F1484" s="1" t="str">
        <f>INDEX(Sheet1!A:D,MATCH(Count_table[[#This Row],[Make]],Sheet1!D:D,0),1)</f>
        <v>Piper</v>
      </c>
      <c r="G1484" s="1" t="str">
        <f ca="1">IF(OR(Count_table[[#This Row],[STC Number]]&lt;&gt;OFFSET(Count_table[[#This Row],[STC Number]],-1,0),Count_table[[#This Row],[Fixed Make]]&lt;&gt;OFFSET(Count_table[[#This Row],[Fixed Make]],-1,0)),Count_table[[#This Row],[Fixed Make]],"")</f>
        <v/>
      </c>
      <c r="H1484" s="1" t="str">
        <f ca="1">IF(LEN(Count_table[[#This Row],[First]])=0,OFFSET(Count_table[[#This Row],[Range]],-1,0),"E"&amp;ROW(Count_table[[#This Row],[First]])&amp;":E"&amp;COUNTIFS(Count_table[[#All],[STC Number]],Count_table[[#This Row],[STC Number]],Count_table[[#All],[Fixed Make]],Count_table[[#This Row],[First]])+ROW(Count_table[[#This Row],[First]])-1)</f>
        <v>E1458:E1534</v>
      </c>
      <c r="I1484" s="1" t="str">
        <f ca="1">IF(LEN(Count_table[[#This Row],[First]])&lt;&gt;0,Count_table[[#This Row],[First]]&amp;": "&amp;_xlfn.TEXTJOIN(", ",TRUE,INDIRECT(Count_table[[#This Row],[Range]])),"")</f>
        <v/>
      </c>
      <c r="J14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5" spans="1:10" x14ac:dyDescent="0.25">
      <c r="A1485" s="1" t="s">
        <v>144</v>
      </c>
      <c r="B1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1485" s="1" t="s">
        <v>925</v>
      </c>
      <c r="D1485" s="1" t="str">
        <f>LEFT(Count_table[[#This Row],[Column1]],SEARCH("\",Count_table[[#This Row],[Column1]])-1)</f>
        <v>Piper Aircraft, Inc.</v>
      </c>
      <c r="E1485" s="1" t="str">
        <f>RIGHT(Count_table[[#This Row],[Column1]],LEN(Count_table[[#This Row],[Column1]])-SEARCH("\",Count_table[[#This Row],[Column1]]))</f>
        <v>PA-28-180</v>
      </c>
      <c r="F1485" s="1" t="str">
        <f>INDEX(Sheet1!A:D,MATCH(Count_table[[#This Row],[Make]],Sheet1!D:D,0),1)</f>
        <v>Piper</v>
      </c>
      <c r="G1485" s="1" t="str">
        <f ca="1">IF(OR(Count_table[[#This Row],[STC Number]]&lt;&gt;OFFSET(Count_table[[#This Row],[STC Number]],-1,0),Count_table[[#This Row],[Fixed Make]]&lt;&gt;OFFSET(Count_table[[#This Row],[Fixed Make]],-1,0)),Count_table[[#This Row],[Fixed Make]],"")</f>
        <v/>
      </c>
      <c r="H1485" s="1" t="str">
        <f ca="1">IF(LEN(Count_table[[#This Row],[First]])=0,OFFSET(Count_table[[#This Row],[Range]],-1,0),"E"&amp;ROW(Count_table[[#This Row],[First]])&amp;":E"&amp;COUNTIFS(Count_table[[#All],[STC Number]],Count_table[[#This Row],[STC Number]],Count_table[[#All],[Fixed Make]],Count_table[[#This Row],[First]])+ROW(Count_table[[#This Row],[First]])-1)</f>
        <v>E1458:E1534</v>
      </c>
      <c r="I1485" s="1" t="str">
        <f ca="1">IF(LEN(Count_table[[#This Row],[First]])&lt;&gt;0,Count_table[[#This Row],[First]]&amp;": "&amp;_xlfn.TEXTJOIN(", ",TRUE,INDIRECT(Count_table[[#This Row],[Range]])),"")</f>
        <v/>
      </c>
      <c r="J14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6" spans="1:10" x14ac:dyDescent="0.25">
      <c r="A1486" s="1" t="s">
        <v>144</v>
      </c>
      <c r="B1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1486" s="1" t="s">
        <v>926</v>
      </c>
      <c r="D1486" s="1" t="str">
        <f>LEFT(Count_table[[#This Row],[Column1]],SEARCH("\",Count_table[[#This Row],[Column1]])-1)</f>
        <v>Piper Aircraft, Inc.</v>
      </c>
      <c r="E1486" s="1" t="str">
        <f>RIGHT(Count_table[[#This Row],[Column1]],LEN(Count_table[[#This Row],[Column1]])-SEARCH("\",Count_table[[#This Row],[Column1]]))</f>
        <v>PA-28-181</v>
      </c>
      <c r="F1486" s="1" t="str">
        <f>INDEX(Sheet1!A:D,MATCH(Count_table[[#This Row],[Make]],Sheet1!D:D,0),1)</f>
        <v>Piper</v>
      </c>
      <c r="G1486" s="1" t="str">
        <f ca="1">IF(OR(Count_table[[#This Row],[STC Number]]&lt;&gt;OFFSET(Count_table[[#This Row],[STC Number]],-1,0),Count_table[[#This Row],[Fixed Make]]&lt;&gt;OFFSET(Count_table[[#This Row],[Fixed Make]],-1,0)),Count_table[[#This Row],[Fixed Make]],"")</f>
        <v/>
      </c>
      <c r="H1486" s="1" t="str">
        <f ca="1">IF(LEN(Count_table[[#This Row],[First]])=0,OFFSET(Count_table[[#This Row],[Range]],-1,0),"E"&amp;ROW(Count_table[[#This Row],[First]])&amp;":E"&amp;COUNTIFS(Count_table[[#All],[STC Number]],Count_table[[#This Row],[STC Number]],Count_table[[#All],[Fixed Make]],Count_table[[#This Row],[First]])+ROW(Count_table[[#This Row],[First]])-1)</f>
        <v>E1458:E1534</v>
      </c>
      <c r="I1486" s="1" t="str">
        <f ca="1">IF(LEN(Count_table[[#This Row],[First]])&lt;&gt;0,Count_table[[#This Row],[First]]&amp;": "&amp;_xlfn.TEXTJOIN(", ",TRUE,INDIRECT(Count_table[[#This Row],[Range]])),"")</f>
        <v/>
      </c>
      <c r="J14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7" spans="1:10" x14ac:dyDescent="0.25">
      <c r="A1487" s="1" t="s">
        <v>144</v>
      </c>
      <c r="B1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1487" s="1" t="s">
        <v>927</v>
      </c>
      <c r="D1487" s="1" t="str">
        <f>LEFT(Count_table[[#This Row],[Column1]],SEARCH("\",Count_table[[#This Row],[Column1]])-1)</f>
        <v>Piper Aircraft, Inc.</v>
      </c>
      <c r="E1487" s="1" t="str">
        <f>RIGHT(Count_table[[#This Row],[Column1]],LEN(Count_table[[#This Row],[Column1]])-SEARCH("\",Count_table[[#This Row],[Column1]]))</f>
        <v>PA-28-201T</v>
      </c>
      <c r="F1487" s="1" t="str">
        <f>INDEX(Sheet1!A:D,MATCH(Count_table[[#This Row],[Make]],Sheet1!D:D,0),1)</f>
        <v>Piper</v>
      </c>
      <c r="G1487" s="1" t="str">
        <f ca="1">IF(OR(Count_table[[#This Row],[STC Number]]&lt;&gt;OFFSET(Count_table[[#This Row],[STC Number]],-1,0),Count_table[[#This Row],[Fixed Make]]&lt;&gt;OFFSET(Count_table[[#This Row],[Fixed Make]],-1,0)),Count_table[[#This Row],[Fixed Make]],"")</f>
        <v/>
      </c>
      <c r="H1487" s="1" t="str">
        <f ca="1">IF(LEN(Count_table[[#This Row],[First]])=0,OFFSET(Count_table[[#This Row],[Range]],-1,0),"E"&amp;ROW(Count_table[[#This Row],[First]])&amp;":E"&amp;COUNTIFS(Count_table[[#All],[STC Number]],Count_table[[#This Row],[STC Number]],Count_table[[#All],[Fixed Make]],Count_table[[#This Row],[First]])+ROW(Count_table[[#This Row],[First]])-1)</f>
        <v>E1458:E1534</v>
      </c>
      <c r="I1487" s="1" t="str">
        <f ca="1">IF(LEN(Count_table[[#This Row],[First]])&lt;&gt;0,Count_table[[#This Row],[First]]&amp;": "&amp;_xlfn.TEXTJOIN(", ",TRUE,INDIRECT(Count_table[[#This Row],[Range]])),"")</f>
        <v/>
      </c>
      <c r="J14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8" spans="1:10" x14ac:dyDescent="0.25">
      <c r="A1488" s="1" t="s">
        <v>144</v>
      </c>
      <c r="B1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1488" s="1" t="s">
        <v>928</v>
      </c>
      <c r="D1488" s="1" t="str">
        <f>LEFT(Count_table[[#This Row],[Column1]],SEARCH("\",Count_table[[#This Row],[Column1]])-1)</f>
        <v>Piper Aircraft, Inc.</v>
      </c>
      <c r="E1488" s="1" t="str">
        <f>RIGHT(Count_table[[#This Row],[Column1]],LEN(Count_table[[#This Row],[Column1]])-SEARCH("\",Count_table[[#This Row],[Column1]]))</f>
        <v>PA-28-235</v>
      </c>
      <c r="F1488" s="1" t="str">
        <f>INDEX(Sheet1!A:D,MATCH(Count_table[[#This Row],[Make]],Sheet1!D:D,0),1)</f>
        <v>Piper</v>
      </c>
      <c r="G1488" s="1" t="str">
        <f ca="1">IF(OR(Count_table[[#This Row],[STC Number]]&lt;&gt;OFFSET(Count_table[[#This Row],[STC Number]],-1,0),Count_table[[#This Row],[Fixed Make]]&lt;&gt;OFFSET(Count_table[[#This Row],[Fixed Make]],-1,0)),Count_table[[#This Row],[Fixed Make]],"")</f>
        <v/>
      </c>
      <c r="H1488" s="1" t="str">
        <f ca="1">IF(LEN(Count_table[[#This Row],[First]])=0,OFFSET(Count_table[[#This Row],[Range]],-1,0),"E"&amp;ROW(Count_table[[#This Row],[First]])&amp;":E"&amp;COUNTIFS(Count_table[[#All],[STC Number]],Count_table[[#This Row],[STC Number]],Count_table[[#All],[Fixed Make]],Count_table[[#This Row],[First]])+ROW(Count_table[[#This Row],[First]])-1)</f>
        <v>E1458:E1534</v>
      </c>
      <c r="I1488" s="1" t="str">
        <f ca="1">IF(LEN(Count_table[[#This Row],[First]])&lt;&gt;0,Count_table[[#This Row],[First]]&amp;": "&amp;_xlfn.TEXTJOIN(", ",TRUE,INDIRECT(Count_table[[#This Row],[Range]])),"")</f>
        <v/>
      </c>
      <c r="J14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89" spans="1:10" x14ac:dyDescent="0.25">
      <c r="A1489" s="1" t="s">
        <v>144</v>
      </c>
      <c r="B1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1489" s="1" t="s">
        <v>929</v>
      </c>
      <c r="D1489" s="1" t="str">
        <f>LEFT(Count_table[[#This Row],[Column1]],SEARCH("\",Count_table[[#This Row],[Column1]])-1)</f>
        <v>Piper Aircraft, Inc.</v>
      </c>
      <c r="E1489" s="1" t="str">
        <f>RIGHT(Count_table[[#This Row],[Column1]],LEN(Count_table[[#This Row],[Column1]])-SEARCH("\",Count_table[[#This Row],[Column1]]))</f>
        <v>PA-28-236</v>
      </c>
      <c r="F1489" s="1" t="str">
        <f>INDEX(Sheet1!A:D,MATCH(Count_table[[#This Row],[Make]],Sheet1!D:D,0),1)</f>
        <v>Piper</v>
      </c>
      <c r="G1489" s="1" t="str">
        <f ca="1">IF(OR(Count_table[[#This Row],[STC Number]]&lt;&gt;OFFSET(Count_table[[#This Row],[STC Number]],-1,0),Count_table[[#This Row],[Fixed Make]]&lt;&gt;OFFSET(Count_table[[#This Row],[Fixed Make]],-1,0)),Count_table[[#This Row],[Fixed Make]],"")</f>
        <v/>
      </c>
      <c r="H1489" s="1" t="str">
        <f ca="1">IF(LEN(Count_table[[#This Row],[First]])=0,OFFSET(Count_table[[#This Row],[Range]],-1,0),"E"&amp;ROW(Count_table[[#This Row],[First]])&amp;":E"&amp;COUNTIFS(Count_table[[#All],[STC Number]],Count_table[[#This Row],[STC Number]],Count_table[[#All],[Fixed Make]],Count_table[[#This Row],[First]])+ROW(Count_table[[#This Row],[First]])-1)</f>
        <v>E1458:E1534</v>
      </c>
      <c r="I1489" s="1" t="str">
        <f ca="1">IF(LEN(Count_table[[#This Row],[First]])&lt;&gt;0,Count_table[[#This Row],[First]]&amp;": "&amp;_xlfn.TEXTJOIN(", ",TRUE,INDIRECT(Count_table[[#This Row],[Range]])),"")</f>
        <v/>
      </c>
      <c r="J14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0" spans="1:10" x14ac:dyDescent="0.25">
      <c r="A1490" s="1" t="s">
        <v>144</v>
      </c>
      <c r="B1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1490" s="1" t="s">
        <v>930</v>
      </c>
      <c r="D1490" s="1" t="str">
        <f>LEFT(Count_table[[#This Row],[Column1]],SEARCH("\",Count_table[[#This Row],[Column1]])-1)</f>
        <v>Piper Aircraft, Inc.</v>
      </c>
      <c r="E1490" s="1" t="str">
        <f>RIGHT(Count_table[[#This Row],[Column1]],LEN(Count_table[[#This Row],[Column1]])-SEARCH("\",Count_table[[#This Row],[Column1]]))</f>
        <v>PA-28R-180</v>
      </c>
      <c r="F1490" s="1" t="str">
        <f>INDEX(Sheet1!A:D,MATCH(Count_table[[#This Row],[Make]],Sheet1!D:D,0),1)</f>
        <v>Piper</v>
      </c>
      <c r="G1490" s="1" t="str">
        <f ca="1">IF(OR(Count_table[[#This Row],[STC Number]]&lt;&gt;OFFSET(Count_table[[#This Row],[STC Number]],-1,0),Count_table[[#This Row],[Fixed Make]]&lt;&gt;OFFSET(Count_table[[#This Row],[Fixed Make]],-1,0)),Count_table[[#This Row],[Fixed Make]],"")</f>
        <v/>
      </c>
      <c r="H1490" s="1" t="str">
        <f ca="1">IF(LEN(Count_table[[#This Row],[First]])=0,OFFSET(Count_table[[#This Row],[Range]],-1,0),"E"&amp;ROW(Count_table[[#This Row],[First]])&amp;":E"&amp;COUNTIFS(Count_table[[#All],[STC Number]],Count_table[[#This Row],[STC Number]],Count_table[[#All],[Fixed Make]],Count_table[[#This Row],[First]])+ROW(Count_table[[#This Row],[First]])-1)</f>
        <v>E1458:E1534</v>
      </c>
      <c r="I1490" s="1" t="str">
        <f ca="1">IF(LEN(Count_table[[#This Row],[First]])&lt;&gt;0,Count_table[[#This Row],[First]]&amp;": "&amp;_xlfn.TEXTJOIN(", ",TRUE,INDIRECT(Count_table[[#This Row],[Range]])),"")</f>
        <v/>
      </c>
      <c r="J14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1" spans="1:10" x14ac:dyDescent="0.25">
      <c r="A1491" s="1" t="s">
        <v>144</v>
      </c>
      <c r="B1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1491" s="1" t="s">
        <v>931</v>
      </c>
      <c r="D1491" s="1" t="str">
        <f>LEFT(Count_table[[#This Row],[Column1]],SEARCH("\",Count_table[[#This Row],[Column1]])-1)</f>
        <v>Piper Aircraft, Inc.</v>
      </c>
      <c r="E1491" s="1" t="str">
        <f>RIGHT(Count_table[[#This Row],[Column1]],LEN(Count_table[[#This Row],[Column1]])-SEARCH("\",Count_table[[#This Row],[Column1]]))</f>
        <v>PA-28R-200</v>
      </c>
      <c r="F1491" s="1" t="str">
        <f>INDEX(Sheet1!A:D,MATCH(Count_table[[#This Row],[Make]],Sheet1!D:D,0),1)</f>
        <v>Piper</v>
      </c>
      <c r="G1491" s="1" t="str">
        <f ca="1">IF(OR(Count_table[[#This Row],[STC Number]]&lt;&gt;OFFSET(Count_table[[#This Row],[STC Number]],-1,0),Count_table[[#This Row],[Fixed Make]]&lt;&gt;OFFSET(Count_table[[#This Row],[Fixed Make]],-1,0)),Count_table[[#This Row],[Fixed Make]],"")</f>
        <v/>
      </c>
      <c r="H1491" s="1" t="str">
        <f ca="1">IF(LEN(Count_table[[#This Row],[First]])=0,OFFSET(Count_table[[#This Row],[Range]],-1,0),"E"&amp;ROW(Count_table[[#This Row],[First]])&amp;":E"&amp;COUNTIFS(Count_table[[#All],[STC Number]],Count_table[[#This Row],[STC Number]],Count_table[[#All],[Fixed Make]],Count_table[[#This Row],[First]])+ROW(Count_table[[#This Row],[First]])-1)</f>
        <v>E1458:E1534</v>
      </c>
      <c r="I1491" s="1" t="str">
        <f ca="1">IF(LEN(Count_table[[#This Row],[First]])&lt;&gt;0,Count_table[[#This Row],[First]]&amp;": "&amp;_xlfn.TEXTJOIN(", ",TRUE,INDIRECT(Count_table[[#This Row],[Range]])),"")</f>
        <v/>
      </c>
      <c r="J14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2" spans="1:10" x14ac:dyDescent="0.25">
      <c r="A1492" s="1" t="s">
        <v>144</v>
      </c>
      <c r="B1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1492" s="1" t="s">
        <v>932</v>
      </c>
      <c r="D1492" s="1" t="str">
        <f>LEFT(Count_table[[#This Row],[Column1]],SEARCH("\",Count_table[[#This Row],[Column1]])-1)</f>
        <v>Piper Aircraft, Inc.</v>
      </c>
      <c r="E1492" s="1" t="str">
        <f>RIGHT(Count_table[[#This Row],[Column1]],LEN(Count_table[[#This Row],[Column1]])-SEARCH("\",Count_table[[#This Row],[Column1]]))</f>
        <v>PA-28R-201</v>
      </c>
      <c r="F1492" s="1" t="str">
        <f>INDEX(Sheet1!A:D,MATCH(Count_table[[#This Row],[Make]],Sheet1!D:D,0),1)</f>
        <v>Piper</v>
      </c>
      <c r="G1492" s="1" t="str">
        <f ca="1">IF(OR(Count_table[[#This Row],[STC Number]]&lt;&gt;OFFSET(Count_table[[#This Row],[STC Number]],-1,0),Count_table[[#This Row],[Fixed Make]]&lt;&gt;OFFSET(Count_table[[#This Row],[Fixed Make]],-1,0)),Count_table[[#This Row],[Fixed Make]],"")</f>
        <v/>
      </c>
      <c r="H1492" s="1" t="str">
        <f ca="1">IF(LEN(Count_table[[#This Row],[First]])=0,OFFSET(Count_table[[#This Row],[Range]],-1,0),"E"&amp;ROW(Count_table[[#This Row],[First]])&amp;":E"&amp;COUNTIFS(Count_table[[#All],[STC Number]],Count_table[[#This Row],[STC Number]],Count_table[[#All],[Fixed Make]],Count_table[[#This Row],[First]])+ROW(Count_table[[#This Row],[First]])-1)</f>
        <v>E1458:E1534</v>
      </c>
      <c r="I1492" s="1" t="str">
        <f ca="1">IF(LEN(Count_table[[#This Row],[First]])&lt;&gt;0,Count_table[[#This Row],[First]]&amp;": "&amp;_xlfn.TEXTJOIN(", ",TRUE,INDIRECT(Count_table[[#This Row],[Range]])),"")</f>
        <v/>
      </c>
      <c r="J14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3" spans="1:10" x14ac:dyDescent="0.25">
      <c r="A1493" s="1" t="s">
        <v>144</v>
      </c>
      <c r="B1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1493" s="1" t="s">
        <v>933</v>
      </c>
      <c r="D1493" s="1" t="str">
        <f>LEFT(Count_table[[#This Row],[Column1]],SEARCH("\",Count_table[[#This Row],[Column1]])-1)</f>
        <v>Piper Aircraft, Inc.</v>
      </c>
      <c r="E1493" s="1" t="str">
        <f>RIGHT(Count_table[[#This Row],[Column1]],LEN(Count_table[[#This Row],[Column1]])-SEARCH("\",Count_table[[#This Row],[Column1]]))</f>
        <v>PA-28R-201T</v>
      </c>
      <c r="F1493" s="1" t="str">
        <f>INDEX(Sheet1!A:D,MATCH(Count_table[[#This Row],[Make]],Sheet1!D:D,0),1)</f>
        <v>Piper</v>
      </c>
      <c r="G1493" s="1" t="str">
        <f ca="1">IF(OR(Count_table[[#This Row],[STC Number]]&lt;&gt;OFFSET(Count_table[[#This Row],[STC Number]],-1,0),Count_table[[#This Row],[Fixed Make]]&lt;&gt;OFFSET(Count_table[[#This Row],[Fixed Make]],-1,0)),Count_table[[#This Row],[Fixed Make]],"")</f>
        <v/>
      </c>
      <c r="H1493" s="1" t="str">
        <f ca="1">IF(LEN(Count_table[[#This Row],[First]])=0,OFFSET(Count_table[[#This Row],[Range]],-1,0),"E"&amp;ROW(Count_table[[#This Row],[First]])&amp;":E"&amp;COUNTIFS(Count_table[[#All],[STC Number]],Count_table[[#This Row],[STC Number]],Count_table[[#All],[Fixed Make]],Count_table[[#This Row],[First]])+ROW(Count_table[[#This Row],[First]])-1)</f>
        <v>E1458:E1534</v>
      </c>
      <c r="I1493" s="1" t="str">
        <f ca="1">IF(LEN(Count_table[[#This Row],[First]])&lt;&gt;0,Count_table[[#This Row],[First]]&amp;": "&amp;_xlfn.TEXTJOIN(", ",TRUE,INDIRECT(Count_table[[#This Row],[Range]])),"")</f>
        <v/>
      </c>
      <c r="J14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4" spans="1:10" x14ac:dyDescent="0.25">
      <c r="A1494" s="1" t="s">
        <v>144</v>
      </c>
      <c r="B1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1494" s="1" t="s">
        <v>934</v>
      </c>
      <c r="D1494" s="1" t="str">
        <f>LEFT(Count_table[[#This Row],[Column1]],SEARCH("\",Count_table[[#This Row],[Column1]])-1)</f>
        <v>Piper Aircraft, Inc.</v>
      </c>
      <c r="E1494" s="1" t="str">
        <f>RIGHT(Count_table[[#This Row],[Column1]],LEN(Count_table[[#This Row],[Column1]])-SEARCH("\",Count_table[[#This Row],[Column1]]))</f>
        <v>PA-28RT-201</v>
      </c>
      <c r="F1494" s="1" t="str">
        <f>INDEX(Sheet1!A:D,MATCH(Count_table[[#This Row],[Make]],Sheet1!D:D,0),1)</f>
        <v>Piper</v>
      </c>
      <c r="G1494" s="1" t="str">
        <f ca="1">IF(OR(Count_table[[#This Row],[STC Number]]&lt;&gt;OFFSET(Count_table[[#This Row],[STC Number]],-1,0),Count_table[[#This Row],[Fixed Make]]&lt;&gt;OFFSET(Count_table[[#This Row],[Fixed Make]],-1,0)),Count_table[[#This Row],[Fixed Make]],"")</f>
        <v/>
      </c>
      <c r="H1494" s="1" t="str">
        <f ca="1">IF(LEN(Count_table[[#This Row],[First]])=0,OFFSET(Count_table[[#This Row],[Range]],-1,0),"E"&amp;ROW(Count_table[[#This Row],[First]])&amp;":E"&amp;COUNTIFS(Count_table[[#All],[STC Number]],Count_table[[#This Row],[STC Number]],Count_table[[#All],[Fixed Make]],Count_table[[#This Row],[First]])+ROW(Count_table[[#This Row],[First]])-1)</f>
        <v>E1458:E1534</v>
      </c>
      <c r="I1494" s="1" t="str">
        <f ca="1">IF(LEN(Count_table[[#This Row],[First]])&lt;&gt;0,Count_table[[#This Row],[First]]&amp;": "&amp;_xlfn.TEXTJOIN(", ",TRUE,INDIRECT(Count_table[[#This Row],[Range]])),"")</f>
        <v/>
      </c>
      <c r="J14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5" spans="1:10" x14ac:dyDescent="0.25">
      <c r="A1495" s="1" t="s">
        <v>144</v>
      </c>
      <c r="B1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1495" s="1" t="s">
        <v>935</v>
      </c>
      <c r="D1495" s="1" t="str">
        <f>LEFT(Count_table[[#This Row],[Column1]],SEARCH("\",Count_table[[#This Row],[Column1]])-1)</f>
        <v>Piper Aircraft, Inc.</v>
      </c>
      <c r="E1495" s="1" t="str">
        <f>RIGHT(Count_table[[#This Row],[Column1]],LEN(Count_table[[#This Row],[Column1]])-SEARCH("\",Count_table[[#This Row],[Column1]]))</f>
        <v>PA-28RT-201T</v>
      </c>
      <c r="F1495" s="1" t="str">
        <f>INDEX(Sheet1!A:D,MATCH(Count_table[[#This Row],[Make]],Sheet1!D:D,0),1)</f>
        <v>Piper</v>
      </c>
      <c r="G1495" s="1" t="str">
        <f ca="1">IF(OR(Count_table[[#This Row],[STC Number]]&lt;&gt;OFFSET(Count_table[[#This Row],[STC Number]],-1,0),Count_table[[#This Row],[Fixed Make]]&lt;&gt;OFFSET(Count_table[[#This Row],[Fixed Make]],-1,0)),Count_table[[#This Row],[Fixed Make]],"")</f>
        <v/>
      </c>
      <c r="H1495" s="1" t="str">
        <f ca="1">IF(LEN(Count_table[[#This Row],[First]])=0,OFFSET(Count_table[[#This Row],[Range]],-1,0),"E"&amp;ROW(Count_table[[#This Row],[First]])&amp;":E"&amp;COUNTIFS(Count_table[[#All],[STC Number]],Count_table[[#This Row],[STC Number]],Count_table[[#All],[Fixed Make]],Count_table[[#This Row],[First]])+ROW(Count_table[[#This Row],[First]])-1)</f>
        <v>E1458:E1534</v>
      </c>
      <c r="I1495" s="1" t="str">
        <f ca="1">IF(LEN(Count_table[[#This Row],[First]])&lt;&gt;0,Count_table[[#This Row],[First]]&amp;": "&amp;_xlfn.TEXTJOIN(", ",TRUE,INDIRECT(Count_table[[#This Row],[Range]])),"")</f>
        <v/>
      </c>
      <c r="J14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6" spans="1:10" x14ac:dyDescent="0.25">
      <c r="A1496" s="1" t="s">
        <v>144</v>
      </c>
      <c r="B1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1496" s="1" t="s">
        <v>936</v>
      </c>
      <c r="D1496" s="1" t="str">
        <f>LEFT(Count_table[[#This Row],[Column1]],SEARCH("\",Count_table[[#This Row],[Column1]])-1)</f>
        <v>Piper Aircraft, Inc.</v>
      </c>
      <c r="E1496" s="1" t="str">
        <f>RIGHT(Count_table[[#This Row],[Column1]],LEN(Count_table[[#This Row],[Column1]])-SEARCH("\",Count_table[[#This Row],[Column1]]))</f>
        <v>PA-28S-160</v>
      </c>
      <c r="F1496" s="1" t="str">
        <f>INDEX(Sheet1!A:D,MATCH(Count_table[[#This Row],[Make]],Sheet1!D:D,0),1)</f>
        <v>Piper</v>
      </c>
      <c r="G1496" s="1" t="str">
        <f ca="1">IF(OR(Count_table[[#This Row],[STC Number]]&lt;&gt;OFFSET(Count_table[[#This Row],[STC Number]],-1,0),Count_table[[#This Row],[Fixed Make]]&lt;&gt;OFFSET(Count_table[[#This Row],[Fixed Make]],-1,0)),Count_table[[#This Row],[Fixed Make]],"")</f>
        <v/>
      </c>
      <c r="H1496" s="1" t="str">
        <f ca="1">IF(LEN(Count_table[[#This Row],[First]])=0,OFFSET(Count_table[[#This Row],[Range]],-1,0),"E"&amp;ROW(Count_table[[#This Row],[First]])&amp;":E"&amp;COUNTIFS(Count_table[[#All],[STC Number]],Count_table[[#This Row],[STC Number]],Count_table[[#All],[Fixed Make]],Count_table[[#This Row],[First]])+ROW(Count_table[[#This Row],[First]])-1)</f>
        <v>E1458:E1534</v>
      </c>
      <c r="I1496" s="1" t="str">
        <f ca="1">IF(LEN(Count_table[[#This Row],[First]])&lt;&gt;0,Count_table[[#This Row],[First]]&amp;": "&amp;_xlfn.TEXTJOIN(", ",TRUE,INDIRECT(Count_table[[#This Row],[Range]])),"")</f>
        <v/>
      </c>
      <c r="J14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7" spans="1:10" x14ac:dyDescent="0.25">
      <c r="A1497" s="1" t="s">
        <v>144</v>
      </c>
      <c r="B1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1497" s="1" t="s">
        <v>937</v>
      </c>
      <c r="D1497" s="1" t="str">
        <f>LEFT(Count_table[[#This Row],[Column1]],SEARCH("\",Count_table[[#This Row],[Column1]])-1)</f>
        <v>Piper Aircraft, Inc.</v>
      </c>
      <c r="E1497" s="1" t="str">
        <f>RIGHT(Count_table[[#This Row],[Column1]],LEN(Count_table[[#This Row],[Column1]])-SEARCH("\",Count_table[[#This Row],[Column1]]))</f>
        <v>PA-28S-180</v>
      </c>
      <c r="F1497" s="1" t="str">
        <f>INDEX(Sheet1!A:D,MATCH(Count_table[[#This Row],[Make]],Sheet1!D:D,0),1)</f>
        <v>Piper</v>
      </c>
      <c r="G1497" s="1" t="str">
        <f ca="1">IF(OR(Count_table[[#This Row],[STC Number]]&lt;&gt;OFFSET(Count_table[[#This Row],[STC Number]],-1,0),Count_table[[#This Row],[Fixed Make]]&lt;&gt;OFFSET(Count_table[[#This Row],[Fixed Make]],-1,0)),Count_table[[#This Row],[Fixed Make]],"")</f>
        <v/>
      </c>
      <c r="H1497" s="1" t="str">
        <f ca="1">IF(LEN(Count_table[[#This Row],[First]])=0,OFFSET(Count_table[[#This Row],[Range]],-1,0),"E"&amp;ROW(Count_table[[#This Row],[First]])&amp;":E"&amp;COUNTIFS(Count_table[[#All],[STC Number]],Count_table[[#This Row],[STC Number]],Count_table[[#All],[Fixed Make]],Count_table[[#This Row],[First]])+ROW(Count_table[[#This Row],[First]])-1)</f>
        <v>E1458:E1534</v>
      </c>
      <c r="I1497" s="1" t="str">
        <f ca="1">IF(LEN(Count_table[[#This Row],[First]])&lt;&gt;0,Count_table[[#This Row],[First]]&amp;": "&amp;_xlfn.TEXTJOIN(", ",TRUE,INDIRECT(Count_table[[#This Row],[Range]])),"")</f>
        <v/>
      </c>
      <c r="J14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8" spans="1:10" x14ac:dyDescent="0.25">
      <c r="A1498" s="1" t="s">
        <v>144</v>
      </c>
      <c r="B1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1498" s="1" t="s">
        <v>938</v>
      </c>
      <c r="D1498" s="1" t="str">
        <f>LEFT(Count_table[[#This Row],[Column1]],SEARCH("\",Count_table[[#This Row],[Column1]])-1)</f>
        <v>Piper Aircraft, Inc.</v>
      </c>
      <c r="E1498" s="1" t="str">
        <f>RIGHT(Count_table[[#This Row],[Column1]],LEN(Count_table[[#This Row],[Column1]])-SEARCH("\",Count_table[[#This Row],[Column1]]))</f>
        <v>PA-30</v>
      </c>
      <c r="F1498" s="1" t="str">
        <f>INDEX(Sheet1!A:D,MATCH(Count_table[[#This Row],[Make]],Sheet1!D:D,0),1)</f>
        <v>Piper</v>
      </c>
      <c r="G1498" s="1" t="str">
        <f ca="1">IF(OR(Count_table[[#This Row],[STC Number]]&lt;&gt;OFFSET(Count_table[[#This Row],[STC Number]],-1,0),Count_table[[#This Row],[Fixed Make]]&lt;&gt;OFFSET(Count_table[[#This Row],[Fixed Make]],-1,0)),Count_table[[#This Row],[Fixed Make]],"")</f>
        <v/>
      </c>
      <c r="H1498" s="1" t="str">
        <f ca="1">IF(LEN(Count_table[[#This Row],[First]])=0,OFFSET(Count_table[[#This Row],[Range]],-1,0),"E"&amp;ROW(Count_table[[#This Row],[First]])&amp;":E"&amp;COUNTIFS(Count_table[[#All],[STC Number]],Count_table[[#This Row],[STC Number]],Count_table[[#All],[Fixed Make]],Count_table[[#This Row],[First]])+ROW(Count_table[[#This Row],[First]])-1)</f>
        <v>E1458:E1534</v>
      </c>
      <c r="I1498" s="1" t="str">
        <f ca="1">IF(LEN(Count_table[[#This Row],[First]])&lt;&gt;0,Count_table[[#This Row],[First]]&amp;": "&amp;_xlfn.TEXTJOIN(", ",TRUE,INDIRECT(Count_table[[#This Row],[Range]])),"")</f>
        <v/>
      </c>
      <c r="J14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499" spans="1:10" x14ac:dyDescent="0.25">
      <c r="A1499" s="1" t="s">
        <v>144</v>
      </c>
      <c r="B1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1499" s="1" t="s">
        <v>939</v>
      </c>
      <c r="D1499" s="1" t="str">
        <f>LEFT(Count_table[[#This Row],[Column1]],SEARCH("\",Count_table[[#This Row],[Column1]])-1)</f>
        <v>Piper Aircraft, Inc.</v>
      </c>
      <c r="E1499" s="1" t="str">
        <f>RIGHT(Count_table[[#This Row],[Column1]],LEN(Count_table[[#This Row],[Column1]])-SEARCH("\",Count_table[[#This Row],[Column1]]))</f>
        <v>PA-31-300</v>
      </c>
      <c r="F1499" s="1" t="str">
        <f>INDEX(Sheet1!A:D,MATCH(Count_table[[#This Row],[Make]],Sheet1!D:D,0),1)</f>
        <v>Piper</v>
      </c>
      <c r="G1499" s="1" t="str">
        <f ca="1">IF(OR(Count_table[[#This Row],[STC Number]]&lt;&gt;OFFSET(Count_table[[#This Row],[STC Number]],-1,0),Count_table[[#This Row],[Fixed Make]]&lt;&gt;OFFSET(Count_table[[#This Row],[Fixed Make]],-1,0)),Count_table[[#This Row],[Fixed Make]],"")</f>
        <v/>
      </c>
      <c r="H1499" s="1" t="str">
        <f ca="1">IF(LEN(Count_table[[#This Row],[First]])=0,OFFSET(Count_table[[#This Row],[Range]],-1,0),"E"&amp;ROW(Count_table[[#This Row],[First]])&amp;":E"&amp;COUNTIFS(Count_table[[#All],[STC Number]],Count_table[[#This Row],[STC Number]],Count_table[[#All],[Fixed Make]],Count_table[[#This Row],[First]])+ROW(Count_table[[#This Row],[First]])-1)</f>
        <v>E1458:E1534</v>
      </c>
      <c r="I1499" s="1" t="str">
        <f ca="1">IF(LEN(Count_table[[#This Row],[First]])&lt;&gt;0,Count_table[[#This Row],[First]]&amp;": "&amp;_xlfn.TEXTJOIN(", ",TRUE,INDIRECT(Count_table[[#This Row],[Range]])),"")</f>
        <v/>
      </c>
      <c r="J14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0" spans="1:10" x14ac:dyDescent="0.25">
      <c r="A1500" s="1" t="s">
        <v>144</v>
      </c>
      <c r="B1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1500" s="1" t="s">
        <v>940</v>
      </c>
      <c r="D1500" s="1" t="str">
        <f>LEFT(Count_table[[#This Row],[Column1]],SEARCH("\",Count_table[[#This Row],[Column1]])-1)</f>
        <v>Piper Aircraft, Inc.</v>
      </c>
      <c r="E1500" s="1" t="str">
        <f>RIGHT(Count_table[[#This Row],[Column1]],LEN(Count_table[[#This Row],[Column1]])-SEARCH("\",Count_table[[#This Row],[Column1]]))</f>
        <v>PA-31-325</v>
      </c>
      <c r="F1500" s="1" t="str">
        <f>INDEX(Sheet1!A:D,MATCH(Count_table[[#This Row],[Make]],Sheet1!D:D,0),1)</f>
        <v>Piper</v>
      </c>
      <c r="G1500" s="1" t="str">
        <f ca="1">IF(OR(Count_table[[#This Row],[STC Number]]&lt;&gt;OFFSET(Count_table[[#This Row],[STC Number]],-1,0),Count_table[[#This Row],[Fixed Make]]&lt;&gt;OFFSET(Count_table[[#This Row],[Fixed Make]],-1,0)),Count_table[[#This Row],[Fixed Make]],"")</f>
        <v/>
      </c>
      <c r="H1500" s="1" t="str">
        <f ca="1">IF(LEN(Count_table[[#This Row],[First]])=0,OFFSET(Count_table[[#This Row],[Range]],-1,0),"E"&amp;ROW(Count_table[[#This Row],[First]])&amp;":E"&amp;COUNTIFS(Count_table[[#All],[STC Number]],Count_table[[#This Row],[STC Number]],Count_table[[#All],[Fixed Make]],Count_table[[#This Row],[First]])+ROW(Count_table[[#This Row],[First]])-1)</f>
        <v>E1458:E1534</v>
      </c>
      <c r="I1500" s="1" t="str">
        <f ca="1">IF(LEN(Count_table[[#This Row],[First]])&lt;&gt;0,Count_table[[#This Row],[First]]&amp;": "&amp;_xlfn.TEXTJOIN(", ",TRUE,INDIRECT(Count_table[[#This Row],[Range]])),"")</f>
        <v/>
      </c>
      <c r="J15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1" spans="1:10" x14ac:dyDescent="0.25">
      <c r="A1501" s="1" t="s">
        <v>144</v>
      </c>
      <c r="B1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1501" s="1" t="s">
        <v>941</v>
      </c>
      <c r="D1501" s="1" t="str">
        <f>LEFT(Count_table[[#This Row],[Column1]],SEARCH("\",Count_table[[#This Row],[Column1]])-1)</f>
        <v>Piper Aircraft, Inc.</v>
      </c>
      <c r="E1501" s="1" t="str">
        <f>RIGHT(Count_table[[#This Row],[Column1]],LEN(Count_table[[#This Row],[Column1]])-SEARCH("\",Count_table[[#This Row],[Column1]]))</f>
        <v>PA-31-350</v>
      </c>
      <c r="F1501" s="1" t="str">
        <f>INDEX(Sheet1!A:D,MATCH(Count_table[[#This Row],[Make]],Sheet1!D:D,0),1)</f>
        <v>Piper</v>
      </c>
      <c r="G1501" s="1" t="str">
        <f ca="1">IF(OR(Count_table[[#This Row],[STC Number]]&lt;&gt;OFFSET(Count_table[[#This Row],[STC Number]],-1,0),Count_table[[#This Row],[Fixed Make]]&lt;&gt;OFFSET(Count_table[[#This Row],[Fixed Make]],-1,0)),Count_table[[#This Row],[Fixed Make]],"")</f>
        <v/>
      </c>
      <c r="H1501" s="1" t="str">
        <f ca="1">IF(LEN(Count_table[[#This Row],[First]])=0,OFFSET(Count_table[[#This Row],[Range]],-1,0),"E"&amp;ROW(Count_table[[#This Row],[First]])&amp;":E"&amp;COUNTIFS(Count_table[[#All],[STC Number]],Count_table[[#This Row],[STC Number]],Count_table[[#All],[Fixed Make]],Count_table[[#This Row],[First]])+ROW(Count_table[[#This Row],[First]])-1)</f>
        <v>E1458:E1534</v>
      </c>
      <c r="I1501" s="1" t="str">
        <f ca="1">IF(LEN(Count_table[[#This Row],[First]])&lt;&gt;0,Count_table[[#This Row],[First]]&amp;": "&amp;_xlfn.TEXTJOIN(", ",TRUE,INDIRECT(Count_table[[#This Row],[Range]])),"")</f>
        <v/>
      </c>
      <c r="J15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2" spans="1:10" x14ac:dyDescent="0.25">
      <c r="A1502" s="1" t="s">
        <v>144</v>
      </c>
      <c r="B1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1502" s="1" t="s">
        <v>942</v>
      </c>
      <c r="D1502" s="1" t="str">
        <f>LEFT(Count_table[[#This Row],[Column1]],SEARCH("\",Count_table[[#This Row],[Column1]])-1)</f>
        <v>Piper Aircraft, Inc.</v>
      </c>
      <c r="E1502" s="1" t="str">
        <f>RIGHT(Count_table[[#This Row],[Column1]],LEN(Count_table[[#This Row],[Column1]])-SEARCH("\",Count_table[[#This Row],[Column1]]))</f>
        <v>PA-31</v>
      </c>
      <c r="F1502" s="1" t="str">
        <f>INDEX(Sheet1!A:D,MATCH(Count_table[[#This Row],[Make]],Sheet1!D:D,0),1)</f>
        <v>Piper</v>
      </c>
      <c r="G1502" s="1" t="str">
        <f ca="1">IF(OR(Count_table[[#This Row],[STC Number]]&lt;&gt;OFFSET(Count_table[[#This Row],[STC Number]],-1,0),Count_table[[#This Row],[Fixed Make]]&lt;&gt;OFFSET(Count_table[[#This Row],[Fixed Make]],-1,0)),Count_table[[#This Row],[Fixed Make]],"")</f>
        <v/>
      </c>
      <c r="H1502" s="1" t="str">
        <f ca="1">IF(LEN(Count_table[[#This Row],[First]])=0,OFFSET(Count_table[[#This Row],[Range]],-1,0),"E"&amp;ROW(Count_table[[#This Row],[First]])&amp;":E"&amp;COUNTIFS(Count_table[[#All],[STC Number]],Count_table[[#This Row],[STC Number]],Count_table[[#All],[Fixed Make]],Count_table[[#This Row],[First]])+ROW(Count_table[[#This Row],[First]])-1)</f>
        <v>E1458:E1534</v>
      </c>
      <c r="I1502" s="1" t="str">
        <f ca="1">IF(LEN(Count_table[[#This Row],[First]])&lt;&gt;0,Count_table[[#This Row],[First]]&amp;": "&amp;_xlfn.TEXTJOIN(", ",TRUE,INDIRECT(Count_table[[#This Row],[Range]])),"")</f>
        <v/>
      </c>
      <c r="J15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3" spans="1:10" x14ac:dyDescent="0.25">
      <c r="A1503" s="1" t="s">
        <v>144</v>
      </c>
      <c r="B1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1503" s="1" t="s">
        <v>943</v>
      </c>
      <c r="D1503" s="1" t="str">
        <f>LEFT(Count_table[[#This Row],[Column1]],SEARCH("\",Count_table[[#This Row],[Column1]])-1)</f>
        <v>Piper Aircraft, Inc.</v>
      </c>
      <c r="E1503" s="1" t="str">
        <f>RIGHT(Count_table[[#This Row],[Column1]],LEN(Count_table[[#This Row],[Column1]])-SEARCH("\",Count_table[[#This Row],[Column1]]))</f>
        <v>PA-31P-350</v>
      </c>
      <c r="F1503" s="1" t="str">
        <f>INDEX(Sheet1!A:D,MATCH(Count_table[[#This Row],[Make]],Sheet1!D:D,0),1)</f>
        <v>Piper</v>
      </c>
      <c r="G1503" s="1" t="str">
        <f ca="1">IF(OR(Count_table[[#This Row],[STC Number]]&lt;&gt;OFFSET(Count_table[[#This Row],[STC Number]],-1,0),Count_table[[#This Row],[Fixed Make]]&lt;&gt;OFFSET(Count_table[[#This Row],[Fixed Make]],-1,0)),Count_table[[#This Row],[Fixed Make]],"")</f>
        <v/>
      </c>
      <c r="H1503" s="1" t="str">
        <f ca="1">IF(LEN(Count_table[[#This Row],[First]])=0,OFFSET(Count_table[[#This Row],[Range]],-1,0),"E"&amp;ROW(Count_table[[#This Row],[First]])&amp;":E"&amp;COUNTIFS(Count_table[[#All],[STC Number]],Count_table[[#This Row],[STC Number]],Count_table[[#All],[Fixed Make]],Count_table[[#This Row],[First]])+ROW(Count_table[[#This Row],[First]])-1)</f>
        <v>E1458:E1534</v>
      </c>
      <c r="I1503" s="1" t="str">
        <f ca="1">IF(LEN(Count_table[[#This Row],[First]])&lt;&gt;0,Count_table[[#This Row],[First]]&amp;": "&amp;_xlfn.TEXTJOIN(", ",TRUE,INDIRECT(Count_table[[#This Row],[Range]])),"")</f>
        <v/>
      </c>
      <c r="J15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4" spans="1:10" x14ac:dyDescent="0.25">
      <c r="A1504" s="1" t="s">
        <v>144</v>
      </c>
      <c r="B1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1504" s="1" t="s">
        <v>944</v>
      </c>
      <c r="D1504" s="1" t="str">
        <f>LEFT(Count_table[[#This Row],[Column1]],SEARCH("\",Count_table[[#This Row],[Column1]])-1)</f>
        <v>Piper Aircraft, Inc.</v>
      </c>
      <c r="E1504" s="1" t="str">
        <f>RIGHT(Count_table[[#This Row],[Column1]],LEN(Count_table[[#This Row],[Column1]])-SEARCH("\",Count_table[[#This Row],[Column1]]))</f>
        <v>PA-31P</v>
      </c>
      <c r="F1504" s="1" t="str">
        <f>INDEX(Sheet1!A:D,MATCH(Count_table[[#This Row],[Make]],Sheet1!D:D,0),1)</f>
        <v>Piper</v>
      </c>
      <c r="G1504" s="1" t="str">
        <f ca="1">IF(OR(Count_table[[#This Row],[STC Number]]&lt;&gt;OFFSET(Count_table[[#This Row],[STC Number]],-1,0),Count_table[[#This Row],[Fixed Make]]&lt;&gt;OFFSET(Count_table[[#This Row],[Fixed Make]],-1,0)),Count_table[[#This Row],[Fixed Make]],"")</f>
        <v/>
      </c>
      <c r="H1504" s="1" t="str">
        <f ca="1">IF(LEN(Count_table[[#This Row],[First]])=0,OFFSET(Count_table[[#This Row],[Range]],-1,0),"E"&amp;ROW(Count_table[[#This Row],[First]])&amp;":E"&amp;COUNTIFS(Count_table[[#All],[STC Number]],Count_table[[#This Row],[STC Number]],Count_table[[#All],[Fixed Make]],Count_table[[#This Row],[First]])+ROW(Count_table[[#This Row],[First]])-1)</f>
        <v>E1458:E1534</v>
      </c>
      <c r="I1504" s="1" t="str">
        <f ca="1">IF(LEN(Count_table[[#This Row],[First]])&lt;&gt;0,Count_table[[#This Row],[First]]&amp;": "&amp;_xlfn.TEXTJOIN(", ",TRUE,INDIRECT(Count_table[[#This Row],[Range]])),"")</f>
        <v/>
      </c>
      <c r="J15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5" spans="1:10" x14ac:dyDescent="0.25">
      <c r="A1505" s="1" t="s">
        <v>144</v>
      </c>
      <c r="B1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v>
      </c>
      <c r="C1505" s="1" t="s">
        <v>1165</v>
      </c>
      <c r="D1505" s="1" t="str">
        <f>LEFT(Count_table[[#This Row],[Column1]],SEARCH("\",Count_table[[#This Row],[Column1]])-1)</f>
        <v>Piper Aircraft, Inc.</v>
      </c>
      <c r="E1505" s="1" t="str">
        <f>RIGHT(Count_table[[#This Row],[Column1]],LEN(Count_table[[#This Row],[Column1]])-SEARCH("\",Count_table[[#This Row],[Column1]]))</f>
        <v>PA-31T</v>
      </c>
      <c r="F1505" s="1" t="str">
        <f>INDEX(Sheet1!A:D,MATCH(Count_table[[#This Row],[Make]],Sheet1!D:D,0),1)</f>
        <v>Piper</v>
      </c>
      <c r="G1505" s="1" t="str">
        <f ca="1">IF(OR(Count_table[[#This Row],[STC Number]]&lt;&gt;OFFSET(Count_table[[#This Row],[STC Number]],-1,0),Count_table[[#This Row],[Fixed Make]]&lt;&gt;OFFSET(Count_table[[#This Row],[Fixed Make]],-1,0)),Count_table[[#This Row],[Fixed Make]],"")</f>
        <v/>
      </c>
      <c r="H1505" s="1" t="str">
        <f ca="1">IF(LEN(Count_table[[#This Row],[First]])=0,OFFSET(Count_table[[#This Row],[Range]],-1,0),"E"&amp;ROW(Count_table[[#This Row],[First]])&amp;":E"&amp;COUNTIFS(Count_table[[#All],[STC Number]],Count_table[[#This Row],[STC Number]],Count_table[[#All],[Fixed Make]],Count_table[[#This Row],[First]])+ROW(Count_table[[#This Row],[First]])-1)</f>
        <v>E1458:E1534</v>
      </c>
      <c r="I1505" s="1" t="str">
        <f ca="1">IF(LEN(Count_table[[#This Row],[First]])&lt;&gt;0,Count_table[[#This Row],[First]]&amp;": "&amp;_xlfn.TEXTJOIN(", ",TRUE,INDIRECT(Count_table[[#This Row],[Range]])),"")</f>
        <v/>
      </c>
      <c r="J15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6" spans="1:10" x14ac:dyDescent="0.25">
      <c r="A1506" s="1" t="s">
        <v>144</v>
      </c>
      <c r="B1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Inc.\PA-31T1</v>
      </c>
      <c r="C1506" s="1" t="s">
        <v>1166</v>
      </c>
      <c r="D1506" s="1" t="str">
        <f>LEFT(Count_table[[#This Row],[Column1]],SEARCH("\",Count_table[[#This Row],[Column1]])-1)</f>
        <v>Piper Aircraft, Inc.</v>
      </c>
      <c r="E1506" s="1" t="str">
        <f>RIGHT(Count_table[[#This Row],[Column1]],LEN(Count_table[[#This Row],[Column1]])-SEARCH("\",Count_table[[#This Row],[Column1]]))</f>
        <v>PA-31T1</v>
      </c>
      <c r="F1506" s="1" t="str">
        <f>INDEX(Sheet1!A:D,MATCH(Count_table[[#This Row],[Make]],Sheet1!D:D,0),1)</f>
        <v>Piper</v>
      </c>
      <c r="G1506" s="1" t="str">
        <f ca="1">IF(OR(Count_table[[#This Row],[STC Number]]&lt;&gt;OFFSET(Count_table[[#This Row],[STC Number]],-1,0),Count_table[[#This Row],[Fixed Make]]&lt;&gt;OFFSET(Count_table[[#This Row],[Fixed Make]],-1,0)),Count_table[[#This Row],[Fixed Make]],"")</f>
        <v/>
      </c>
      <c r="H1506" s="1" t="str">
        <f ca="1">IF(LEN(Count_table[[#This Row],[First]])=0,OFFSET(Count_table[[#This Row],[Range]],-1,0),"E"&amp;ROW(Count_table[[#This Row],[First]])&amp;":E"&amp;COUNTIFS(Count_table[[#All],[STC Number]],Count_table[[#This Row],[STC Number]],Count_table[[#All],[Fixed Make]],Count_table[[#This Row],[First]])+ROW(Count_table[[#This Row],[First]])-1)</f>
        <v>E1458:E1534</v>
      </c>
      <c r="I1506" s="1" t="str">
        <f ca="1">IF(LEN(Count_table[[#This Row],[First]])&lt;&gt;0,Count_table[[#This Row],[First]]&amp;": "&amp;_xlfn.TEXTJOIN(", ",TRUE,INDIRECT(Count_table[[#This Row],[Range]])),"")</f>
        <v/>
      </c>
      <c r="J15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7" spans="1:10" x14ac:dyDescent="0.25">
      <c r="A1507" s="1" t="s">
        <v>144</v>
      </c>
      <c r="B1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Inc.\PA-31T2</v>
      </c>
      <c r="C1507" s="1" t="s">
        <v>1167</v>
      </c>
      <c r="D1507" s="1" t="str">
        <f>LEFT(Count_table[[#This Row],[Column1]],SEARCH("\",Count_table[[#This Row],[Column1]])-1)</f>
        <v>Piper Aircraft, Inc.</v>
      </c>
      <c r="E1507" s="1" t="str">
        <f>RIGHT(Count_table[[#This Row],[Column1]],LEN(Count_table[[#This Row],[Column1]])-SEARCH("\",Count_table[[#This Row],[Column1]]))</f>
        <v>PA-31T2</v>
      </c>
      <c r="F1507" s="1" t="str">
        <f>INDEX(Sheet1!A:D,MATCH(Count_table[[#This Row],[Make]],Sheet1!D:D,0),1)</f>
        <v>Piper</v>
      </c>
      <c r="G1507" s="1" t="str">
        <f ca="1">IF(OR(Count_table[[#This Row],[STC Number]]&lt;&gt;OFFSET(Count_table[[#This Row],[STC Number]],-1,0),Count_table[[#This Row],[Fixed Make]]&lt;&gt;OFFSET(Count_table[[#This Row],[Fixed Make]],-1,0)),Count_table[[#This Row],[Fixed Make]],"")</f>
        <v/>
      </c>
      <c r="H1507" s="1" t="str">
        <f ca="1">IF(LEN(Count_table[[#This Row],[First]])=0,OFFSET(Count_table[[#This Row],[Range]],-1,0),"E"&amp;ROW(Count_table[[#This Row],[First]])&amp;":E"&amp;COUNTIFS(Count_table[[#All],[STC Number]],Count_table[[#This Row],[STC Number]],Count_table[[#All],[Fixed Make]],Count_table[[#This Row],[First]])+ROW(Count_table[[#This Row],[First]])-1)</f>
        <v>E1458:E1534</v>
      </c>
      <c r="I1507" s="1" t="str">
        <f ca="1">IF(LEN(Count_table[[#This Row],[First]])&lt;&gt;0,Count_table[[#This Row],[First]]&amp;": "&amp;_xlfn.TEXTJOIN(", ",TRUE,INDIRECT(Count_table[[#This Row],[Range]])),"")</f>
        <v/>
      </c>
      <c r="J15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8" spans="1:10" x14ac:dyDescent="0.25">
      <c r="A1508" s="1" t="s">
        <v>144</v>
      </c>
      <c r="B1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Inc.\PA-31T3</v>
      </c>
      <c r="C1508" s="1" t="s">
        <v>1168</v>
      </c>
      <c r="D1508" s="1" t="str">
        <f>LEFT(Count_table[[#This Row],[Column1]],SEARCH("\",Count_table[[#This Row],[Column1]])-1)</f>
        <v>Piper Aircraft, Inc.</v>
      </c>
      <c r="E1508" s="1" t="str">
        <f>RIGHT(Count_table[[#This Row],[Column1]],LEN(Count_table[[#This Row],[Column1]])-SEARCH("\",Count_table[[#This Row],[Column1]]))</f>
        <v>PA-31T3</v>
      </c>
      <c r="F1508" s="1" t="str">
        <f>INDEX(Sheet1!A:D,MATCH(Count_table[[#This Row],[Make]],Sheet1!D:D,0),1)</f>
        <v>Piper</v>
      </c>
      <c r="G1508" s="1" t="str">
        <f ca="1">IF(OR(Count_table[[#This Row],[STC Number]]&lt;&gt;OFFSET(Count_table[[#This Row],[STC Number]],-1,0),Count_table[[#This Row],[Fixed Make]]&lt;&gt;OFFSET(Count_table[[#This Row],[Fixed Make]],-1,0)),Count_table[[#This Row],[Fixed Make]],"")</f>
        <v/>
      </c>
      <c r="H1508" s="1" t="str">
        <f ca="1">IF(LEN(Count_table[[#This Row],[First]])=0,OFFSET(Count_table[[#This Row],[Range]],-1,0),"E"&amp;ROW(Count_table[[#This Row],[First]])&amp;":E"&amp;COUNTIFS(Count_table[[#All],[STC Number]],Count_table[[#This Row],[STC Number]],Count_table[[#All],[Fixed Make]],Count_table[[#This Row],[First]])+ROW(Count_table[[#This Row],[First]])-1)</f>
        <v>E1458:E1534</v>
      </c>
      <c r="I1508" s="1" t="str">
        <f ca="1">IF(LEN(Count_table[[#This Row],[First]])&lt;&gt;0,Count_table[[#This Row],[First]]&amp;": "&amp;_xlfn.TEXTJOIN(", ",TRUE,INDIRECT(Count_table[[#This Row],[Range]])),"")</f>
        <v/>
      </c>
      <c r="J15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09" spans="1:10" x14ac:dyDescent="0.25">
      <c r="A1509" s="1" t="s">
        <v>144</v>
      </c>
      <c r="B1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1509" s="1" t="s">
        <v>945</v>
      </c>
      <c r="D1509" s="1" t="str">
        <f>LEFT(Count_table[[#This Row],[Column1]],SEARCH("\",Count_table[[#This Row],[Column1]])-1)</f>
        <v>Piper Aircraft, Inc.</v>
      </c>
      <c r="E1509" s="1" t="str">
        <f>RIGHT(Count_table[[#This Row],[Column1]],LEN(Count_table[[#This Row],[Column1]])-SEARCH("\",Count_table[[#This Row],[Column1]]))</f>
        <v>PA-32-260</v>
      </c>
      <c r="F1509" s="1" t="str">
        <f>INDEX(Sheet1!A:D,MATCH(Count_table[[#This Row],[Make]],Sheet1!D:D,0),1)</f>
        <v>Piper</v>
      </c>
      <c r="G1509" s="1" t="str">
        <f ca="1">IF(OR(Count_table[[#This Row],[STC Number]]&lt;&gt;OFFSET(Count_table[[#This Row],[STC Number]],-1,0),Count_table[[#This Row],[Fixed Make]]&lt;&gt;OFFSET(Count_table[[#This Row],[Fixed Make]],-1,0)),Count_table[[#This Row],[Fixed Make]],"")</f>
        <v/>
      </c>
      <c r="H1509" s="1" t="str">
        <f ca="1">IF(LEN(Count_table[[#This Row],[First]])=0,OFFSET(Count_table[[#This Row],[Range]],-1,0),"E"&amp;ROW(Count_table[[#This Row],[First]])&amp;":E"&amp;COUNTIFS(Count_table[[#All],[STC Number]],Count_table[[#This Row],[STC Number]],Count_table[[#All],[Fixed Make]],Count_table[[#This Row],[First]])+ROW(Count_table[[#This Row],[First]])-1)</f>
        <v>E1458:E1534</v>
      </c>
      <c r="I1509" s="1" t="str">
        <f ca="1">IF(LEN(Count_table[[#This Row],[First]])&lt;&gt;0,Count_table[[#This Row],[First]]&amp;": "&amp;_xlfn.TEXTJOIN(", ",TRUE,INDIRECT(Count_table[[#This Row],[Range]])),"")</f>
        <v/>
      </c>
      <c r="J15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0" spans="1:10" x14ac:dyDescent="0.25">
      <c r="A1510" s="1" t="s">
        <v>144</v>
      </c>
      <c r="B1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1510" s="1" t="s">
        <v>946</v>
      </c>
      <c r="D1510" s="1" t="str">
        <f>LEFT(Count_table[[#This Row],[Column1]],SEARCH("\",Count_table[[#This Row],[Column1]])-1)</f>
        <v>Piper Aircraft, Inc.</v>
      </c>
      <c r="E1510" s="1" t="str">
        <f>RIGHT(Count_table[[#This Row],[Column1]],LEN(Count_table[[#This Row],[Column1]])-SEARCH("\",Count_table[[#This Row],[Column1]]))</f>
        <v>PA-32-300</v>
      </c>
      <c r="F1510" s="1" t="str">
        <f>INDEX(Sheet1!A:D,MATCH(Count_table[[#This Row],[Make]],Sheet1!D:D,0),1)</f>
        <v>Piper</v>
      </c>
      <c r="G1510" s="1" t="str">
        <f ca="1">IF(OR(Count_table[[#This Row],[STC Number]]&lt;&gt;OFFSET(Count_table[[#This Row],[STC Number]],-1,0),Count_table[[#This Row],[Fixed Make]]&lt;&gt;OFFSET(Count_table[[#This Row],[Fixed Make]],-1,0)),Count_table[[#This Row],[Fixed Make]],"")</f>
        <v/>
      </c>
      <c r="H1510" s="1" t="str">
        <f ca="1">IF(LEN(Count_table[[#This Row],[First]])=0,OFFSET(Count_table[[#This Row],[Range]],-1,0),"E"&amp;ROW(Count_table[[#This Row],[First]])&amp;":E"&amp;COUNTIFS(Count_table[[#All],[STC Number]],Count_table[[#This Row],[STC Number]],Count_table[[#All],[Fixed Make]],Count_table[[#This Row],[First]])+ROW(Count_table[[#This Row],[First]])-1)</f>
        <v>E1458:E1534</v>
      </c>
      <c r="I1510" s="1" t="str">
        <f ca="1">IF(LEN(Count_table[[#This Row],[First]])&lt;&gt;0,Count_table[[#This Row],[First]]&amp;": "&amp;_xlfn.TEXTJOIN(", ",TRUE,INDIRECT(Count_table[[#This Row],[Range]])),"")</f>
        <v/>
      </c>
      <c r="J15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1" spans="1:10" x14ac:dyDescent="0.25">
      <c r="A1511" s="1" t="s">
        <v>144</v>
      </c>
      <c r="B1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1511" s="1" t="s">
        <v>947</v>
      </c>
      <c r="D1511" s="1" t="str">
        <f>LEFT(Count_table[[#This Row],[Column1]],SEARCH("\",Count_table[[#This Row],[Column1]])-1)</f>
        <v>Piper Aircraft, Inc.</v>
      </c>
      <c r="E1511" s="1" t="str">
        <f>RIGHT(Count_table[[#This Row],[Column1]],LEN(Count_table[[#This Row],[Column1]])-SEARCH("\",Count_table[[#This Row],[Column1]]))</f>
        <v>PA-32-301</v>
      </c>
      <c r="F1511" s="1" t="str">
        <f>INDEX(Sheet1!A:D,MATCH(Count_table[[#This Row],[Make]],Sheet1!D:D,0),1)</f>
        <v>Piper</v>
      </c>
      <c r="G1511" s="1" t="str">
        <f ca="1">IF(OR(Count_table[[#This Row],[STC Number]]&lt;&gt;OFFSET(Count_table[[#This Row],[STC Number]],-1,0),Count_table[[#This Row],[Fixed Make]]&lt;&gt;OFFSET(Count_table[[#This Row],[Fixed Make]],-1,0)),Count_table[[#This Row],[Fixed Make]],"")</f>
        <v/>
      </c>
      <c r="H1511" s="1" t="str">
        <f ca="1">IF(LEN(Count_table[[#This Row],[First]])=0,OFFSET(Count_table[[#This Row],[Range]],-1,0),"E"&amp;ROW(Count_table[[#This Row],[First]])&amp;":E"&amp;COUNTIFS(Count_table[[#All],[STC Number]],Count_table[[#This Row],[STC Number]],Count_table[[#All],[Fixed Make]],Count_table[[#This Row],[First]])+ROW(Count_table[[#This Row],[First]])-1)</f>
        <v>E1458:E1534</v>
      </c>
      <c r="I1511" s="1" t="str">
        <f ca="1">IF(LEN(Count_table[[#This Row],[First]])&lt;&gt;0,Count_table[[#This Row],[First]]&amp;": "&amp;_xlfn.TEXTJOIN(", ",TRUE,INDIRECT(Count_table[[#This Row],[Range]])),"")</f>
        <v/>
      </c>
      <c r="J15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2" spans="1:10" x14ac:dyDescent="0.25">
      <c r="A1512" s="1" t="s">
        <v>144</v>
      </c>
      <c r="B1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1512" s="1" t="s">
        <v>948</v>
      </c>
      <c r="D1512" s="1" t="str">
        <f>LEFT(Count_table[[#This Row],[Column1]],SEARCH("\",Count_table[[#This Row],[Column1]])-1)</f>
        <v>Piper Aircraft, Inc.</v>
      </c>
      <c r="E1512" s="1" t="str">
        <f>RIGHT(Count_table[[#This Row],[Column1]],LEN(Count_table[[#This Row],[Column1]])-SEARCH("\",Count_table[[#This Row],[Column1]]))</f>
        <v>PA-32-301FT</v>
      </c>
      <c r="F1512" s="1" t="str">
        <f>INDEX(Sheet1!A:D,MATCH(Count_table[[#This Row],[Make]],Sheet1!D:D,0),1)</f>
        <v>Piper</v>
      </c>
      <c r="G1512" s="1" t="str">
        <f ca="1">IF(OR(Count_table[[#This Row],[STC Number]]&lt;&gt;OFFSET(Count_table[[#This Row],[STC Number]],-1,0),Count_table[[#This Row],[Fixed Make]]&lt;&gt;OFFSET(Count_table[[#This Row],[Fixed Make]],-1,0)),Count_table[[#This Row],[Fixed Make]],"")</f>
        <v/>
      </c>
      <c r="H1512" s="1" t="str">
        <f ca="1">IF(LEN(Count_table[[#This Row],[First]])=0,OFFSET(Count_table[[#This Row],[Range]],-1,0),"E"&amp;ROW(Count_table[[#This Row],[First]])&amp;":E"&amp;COUNTIFS(Count_table[[#All],[STC Number]],Count_table[[#This Row],[STC Number]],Count_table[[#All],[Fixed Make]],Count_table[[#This Row],[First]])+ROW(Count_table[[#This Row],[First]])-1)</f>
        <v>E1458:E1534</v>
      </c>
      <c r="I1512" s="1" t="str">
        <f ca="1">IF(LEN(Count_table[[#This Row],[First]])&lt;&gt;0,Count_table[[#This Row],[First]]&amp;": "&amp;_xlfn.TEXTJOIN(", ",TRUE,INDIRECT(Count_table[[#This Row],[Range]])),"")</f>
        <v/>
      </c>
      <c r="J15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3" spans="1:10" x14ac:dyDescent="0.25">
      <c r="A1513" s="1" t="s">
        <v>144</v>
      </c>
      <c r="B1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1513" s="1" t="s">
        <v>949</v>
      </c>
      <c r="D1513" s="1" t="str">
        <f>LEFT(Count_table[[#This Row],[Column1]],SEARCH("\",Count_table[[#This Row],[Column1]])-1)</f>
        <v>Piper Aircraft, Inc.</v>
      </c>
      <c r="E1513" s="1" t="str">
        <f>RIGHT(Count_table[[#This Row],[Column1]],LEN(Count_table[[#This Row],[Column1]])-SEARCH("\",Count_table[[#This Row],[Column1]]))</f>
        <v>PA-32-301T</v>
      </c>
      <c r="F1513" s="1" t="str">
        <f>INDEX(Sheet1!A:D,MATCH(Count_table[[#This Row],[Make]],Sheet1!D:D,0),1)</f>
        <v>Piper</v>
      </c>
      <c r="G1513" s="1" t="str">
        <f ca="1">IF(OR(Count_table[[#This Row],[STC Number]]&lt;&gt;OFFSET(Count_table[[#This Row],[STC Number]],-1,0),Count_table[[#This Row],[Fixed Make]]&lt;&gt;OFFSET(Count_table[[#This Row],[Fixed Make]],-1,0)),Count_table[[#This Row],[Fixed Make]],"")</f>
        <v/>
      </c>
      <c r="H1513" s="1" t="str">
        <f ca="1">IF(LEN(Count_table[[#This Row],[First]])=0,OFFSET(Count_table[[#This Row],[Range]],-1,0),"E"&amp;ROW(Count_table[[#This Row],[First]])&amp;":E"&amp;COUNTIFS(Count_table[[#All],[STC Number]],Count_table[[#This Row],[STC Number]],Count_table[[#All],[Fixed Make]],Count_table[[#This Row],[First]])+ROW(Count_table[[#This Row],[First]])-1)</f>
        <v>E1458:E1534</v>
      </c>
      <c r="I1513" s="1" t="str">
        <f ca="1">IF(LEN(Count_table[[#This Row],[First]])&lt;&gt;0,Count_table[[#This Row],[First]]&amp;": "&amp;_xlfn.TEXTJOIN(", ",TRUE,INDIRECT(Count_table[[#This Row],[Range]])),"")</f>
        <v/>
      </c>
      <c r="J15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4" spans="1:10" x14ac:dyDescent="0.25">
      <c r="A1514" s="1" t="s">
        <v>144</v>
      </c>
      <c r="B1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1514" s="1" t="s">
        <v>950</v>
      </c>
      <c r="D1514" s="1" t="str">
        <f>LEFT(Count_table[[#This Row],[Column1]],SEARCH("\",Count_table[[#This Row],[Column1]])-1)</f>
        <v>Piper Aircraft, Inc.</v>
      </c>
      <c r="E1514" s="1" t="str">
        <f>RIGHT(Count_table[[#This Row],[Column1]],LEN(Count_table[[#This Row],[Column1]])-SEARCH("\",Count_table[[#This Row],[Column1]]))</f>
        <v>PA-32-301XTC</v>
      </c>
      <c r="F1514" s="1" t="str">
        <f>INDEX(Sheet1!A:D,MATCH(Count_table[[#This Row],[Make]],Sheet1!D:D,0),1)</f>
        <v>Piper</v>
      </c>
      <c r="G1514" s="1" t="str">
        <f ca="1">IF(OR(Count_table[[#This Row],[STC Number]]&lt;&gt;OFFSET(Count_table[[#This Row],[STC Number]],-1,0),Count_table[[#This Row],[Fixed Make]]&lt;&gt;OFFSET(Count_table[[#This Row],[Fixed Make]],-1,0)),Count_table[[#This Row],[Fixed Make]],"")</f>
        <v/>
      </c>
      <c r="H1514" s="1" t="str">
        <f ca="1">IF(LEN(Count_table[[#This Row],[First]])=0,OFFSET(Count_table[[#This Row],[Range]],-1,0),"E"&amp;ROW(Count_table[[#This Row],[First]])&amp;":E"&amp;COUNTIFS(Count_table[[#All],[STC Number]],Count_table[[#This Row],[STC Number]],Count_table[[#All],[Fixed Make]],Count_table[[#This Row],[First]])+ROW(Count_table[[#This Row],[First]])-1)</f>
        <v>E1458:E1534</v>
      </c>
      <c r="I1514" s="1" t="str">
        <f ca="1">IF(LEN(Count_table[[#This Row],[First]])&lt;&gt;0,Count_table[[#This Row],[First]]&amp;": "&amp;_xlfn.TEXTJOIN(", ",TRUE,INDIRECT(Count_table[[#This Row],[Range]])),"")</f>
        <v/>
      </c>
      <c r="J15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5" spans="1:10" x14ac:dyDescent="0.25">
      <c r="A1515" s="1" t="s">
        <v>144</v>
      </c>
      <c r="B1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1515" s="1" t="s">
        <v>951</v>
      </c>
      <c r="D1515" s="1" t="str">
        <f>LEFT(Count_table[[#This Row],[Column1]],SEARCH("\",Count_table[[#This Row],[Column1]])-1)</f>
        <v>Piper Aircraft, Inc.</v>
      </c>
      <c r="E1515" s="1" t="str">
        <f>RIGHT(Count_table[[#This Row],[Column1]],LEN(Count_table[[#This Row],[Column1]])-SEARCH("\",Count_table[[#This Row],[Column1]]))</f>
        <v>PA-32R-300</v>
      </c>
      <c r="F1515" s="1" t="str">
        <f>INDEX(Sheet1!A:D,MATCH(Count_table[[#This Row],[Make]],Sheet1!D:D,0),1)</f>
        <v>Piper</v>
      </c>
      <c r="G1515" s="1" t="str">
        <f ca="1">IF(OR(Count_table[[#This Row],[STC Number]]&lt;&gt;OFFSET(Count_table[[#This Row],[STC Number]],-1,0),Count_table[[#This Row],[Fixed Make]]&lt;&gt;OFFSET(Count_table[[#This Row],[Fixed Make]],-1,0)),Count_table[[#This Row],[Fixed Make]],"")</f>
        <v/>
      </c>
      <c r="H1515" s="1" t="str">
        <f ca="1">IF(LEN(Count_table[[#This Row],[First]])=0,OFFSET(Count_table[[#This Row],[Range]],-1,0),"E"&amp;ROW(Count_table[[#This Row],[First]])&amp;":E"&amp;COUNTIFS(Count_table[[#All],[STC Number]],Count_table[[#This Row],[STC Number]],Count_table[[#All],[Fixed Make]],Count_table[[#This Row],[First]])+ROW(Count_table[[#This Row],[First]])-1)</f>
        <v>E1458:E1534</v>
      </c>
      <c r="I1515" s="1" t="str">
        <f ca="1">IF(LEN(Count_table[[#This Row],[First]])&lt;&gt;0,Count_table[[#This Row],[First]]&amp;": "&amp;_xlfn.TEXTJOIN(", ",TRUE,INDIRECT(Count_table[[#This Row],[Range]])),"")</f>
        <v/>
      </c>
      <c r="J15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6" spans="1:10" x14ac:dyDescent="0.25">
      <c r="A1516" s="1" t="s">
        <v>144</v>
      </c>
      <c r="B1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1516" s="1" t="s">
        <v>952</v>
      </c>
      <c r="D1516" s="1" t="str">
        <f>LEFT(Count_table[[#This Row],[Column1]],SEARCH("\",Count_table[[#This Row],[Column1]])-1)</f>
        <v>Piper Aircraft, Inc.</v>
      </c>
      <c r="E1516" s="1" t="str">
        <f>RIGHT(Count_table[[#This Row],[Column1]],LEN(Count_table[[#This Row],[Column1]])-SEARCH("\",Count_table[[#This Row],[Column1]]))</f>
        <v>PA-32R-301 (HP)</v>
      </c>
      <c r="F1516" s="1" t="str">
        <f>INDEX(Sheet1!A:D,MATCH(Count_table[[#This Row],[Make]],Sheet1!D:D,0),1)</f>
        <v>Piper</v>
      </c>
      <c r="G1516" s="1" t="str">
        <f ca="1">IF(OR(Count_table[[#This Row],[STC Number]]&lt;&gt;OFFSET(Count_table[[#This Row],[STC Number]],-1,0),Count_table[[#This Row],[Fixed Make]]&lt;&gt;OFFSET(Count_table[[#This Row],[Fixed Make]],-1,0)),Count_table[[#This Row],[Fixed Make]],"")</f>
        <v/>
      </c>
      <c r="H1516" s="1" t="str">
        <f ca="1">IF(LEN(Count_table[[#This Row],[First]])=0,OFFSET(Count_table[[#This Row],[Range]],-1,0),"E"&amp;ROW(Count_table[[#This Row],[First]])&amp;":E"&amp;COUNTIFS(Count_table[[#All],[STC Number]],Count_table[[#This Row],[STC Number]],Count_table[[#All],[Fixed Make]],Count_table[[#This Row],[First]])+ROW(Count_table[[#This Row],[First]])-1)</f>
        <v>E1458:E1534</v>
      </c>
      <c r="I1516" s="1" t="str">
        <f ca="1">IF(LEN(Count_table[[#This Row],[First]])&lt;&gt;0,Count_table[[#This Row],[First]]&amp;": "&amp;_xlfn.TEXTJOIN(", ",TRUE,INDIRECT(Count_table[[#This Row],[Range]])),"")</f>
        <v/>
      </c>
      <c r="J15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7" spans="1:10" x14ac:dyDescent="0.25">
      <c r="A1517" s="1" t="s">
        <v>144</v>
      </c>
      <c r="B1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1517" s="1" t="s">
        <v>953</v>
      </c>
      <c r="D1517" s="1" t="str">
        <f>LEFT(Count_table[[#This Row],[Column1]],SEARCH("\",Count_table[[#This Row],[Column1]])-1)</f>
        <v>Piper Aircraft, Inc.</v>
      </c>
      <c r="E1517" s="1" t="str">
        <f>RIGHT(Count_table[[#This Row],[Column1]],LEN(Count_table[[#This Row],[Column1]])-SEARCH("\",Count_table[[#This Row],[Column1]]))</f>
        <v>PA-32R-301 (SP)</v>
      </c>
      <c r="F1517" s="1" t="str">
        <f>INDEX(Sheet1!A:D,MATCH(Count_table[[#This Row],[Make]],Sheet1!D:D,0),1)</f>
        <v>Piper</v>
      </c>
      <c r="G1517" s="1" t="str">
        <f ca="1">IF(OR(Count_table[[#This Row],[STC Number]]&lt;&gt;OFFSET(Count_table[[#This Row],[STC Number]],-1,0),Count_table[[#This Row],[Fixed Make]]&lt;&gt;OFFSET(Count_table[[#This Row],[Fixed Make]],-1,0)),Count_table[[#This Row],[Fixed Make]],"")</f>
        <v/>
      </c>
      <c r="H1517" s="1" t="str">
        <f ca="1">IF(LEN(Count_table[[#This Row],[First]])=0,OFFSET(Count_table[[#This Row],[Range]],-1,0),"E"&amp;ROW(Count_table[[#This Row],[First]])&amp;":E"&amp;COUNTIFS(Count_table[[#All],[STC Number]],Count_table[[#This Row],[STC Number]],Count_table[[#All],[Fixed Make]],Count_table[[#This Row],[First]])+ROW(Count_table[[#This Row],[First]])-1)</f>
        <v>E1458:E1534</v>
      </c>
      <c r="I1517" s="1" t="str">
        <f ca="1">IF(LEN(Count_table[[#This Row],[First]])&lt;&gt;0,Count_table[[#This Row],[First]]&amp;": "&amp;_xlfn.TEXTJOIN(", ",TRUE,INDIRECT(Count_table[[#This Row],[Range]])),"")</f>
        <v/>
      </c>
      <c r="J15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8" spans="1:10" x14ac:dyDescent="0.25">
      <c r="A1518" s="1" t="s">
        <v>144</v>
      </c>
      <c r="B1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1518" s="1" t="s">
        <v>954</v>
      </c>
      <c r="D1518" s="1" t="str">
        <f>LEFT(Count_table[[#This Row],[Column1]],SEARCH("\",Count_table[[#This Row],[Column1]])-1)</f>
        <v>Piper Aircraft, Inc.</v>
      </c>
      <c r="E1518" s="1" t="str">
        <f>RIGHT(Count_table[[#This Row],[Column1]],LEN(Count_table[[#This Row],[Column1]])-SEARCH("\",Count_table[[#This Row],[Column1]]))</f>
        <v>PA-32R-301T</v>
      </c>
      <c r="F1518" s="1" t="str">
        <f>INDEX(Sheet1!A:D,MATCH(Count_table[[#This Row],[Make]],Sheet1!D:D,0),1)</f>
        <v>Piper</v>
      </c>
      <c r="G1518" s="1" t="str">
        <f ca="1">IF(OR(Count_table[[#This Row],[STC Number]]&lt;&gt;OFFSET(Count_table[[#This Row],[STC Number]],-1,0),Count_table[[#This Row],[Fixed Make]]&lt;&gt;OFFSET(Count_table[[#This Row],[Fixed Make]],-1,0)),Count_table[[#This Row],[Fixed Make]],"")</f>
        <v/>
      </c>
      <c r="H1518" s="1" t="str">
        <f ca="1">IF(LEN(Count_table[[#This Row],[First]])=0,OFFSET(Count_table[[#This Row],[Range]],-1,0),"E"&amp;ROW(Count_table[[#This Row],[First]])&amp;":E"&amp;COUNTIFS(Count_table[[#All],[STC Number]],Count_table[[#This Row],[STC Number]],Count_table[[#All],[Fixed Make]],Count_table[[#This Row],[First]])+ROW(Count_table[[#This Row],[First]])-1)</f>
        <v>E1458:E1534</v>
      </c>
      <c r="I1518" s="1" t="str">
        <f ca="1">IF(LEN(Count_table[[#This Row],[First]])&lt;&gt;0,Count_table[[#This Row],[First]]&amp;": "&amp;_xlfn.TEXTJOIN(", ",TRUE,INDIRECT(Count_table[[#This Row],[Range]])),"")</f>
        <v/>
      </c>
      <c r="J15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19" spans="1:10" x14ac:dyDescent="0.25">
      <c r="A1519" s="1" t="s">
        <v>144</v>
      </c>
      <c r="B1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1519" s="1" t="s">
        <v>955</v>
      </c>
      <c r="D1519" s="1" t="str">
        <f>LEFT(Count_table[[#This Row],[Column1]],SEARCH("\",Count_table[[#This Row],[Column1]])-1)</f>
        <v>Piper Aircraft, Inc.</v>
      </c>
      <c r="E1519" s="1" t="str">
        <f>RIGHT(Count_table[[#This Row],[Column1]],LEN(Count_table[[#This Row],[Column1]])-SEARCH("\",Count_table[[#This Row],[Column1]]))</f>
        <v>PA-32RT-300</v>
      </c>
      <c r="F1519" s="1" t="str">
        <f>INDEX(Sheet1!A:D,MATCH(Count_table[[#This Row],[Make]],Sheet1!D:D,0),1)</f>
        <v>Piper</v>
      </c>
      <c r="G1519" s="1" t="str">
        <f ca="1">IF(OR(Count_table[[#This Row],[STC Number]]&lt;&gt;OFFSET(Count_table[[#This Row],[STC Number]],-1,0),Count_table[[#This Row],[Fixed Make]]&lt;&gt;OFFSET(Count_table[[#This Row],[Fixed Make]],-1,0)),Count_table[[#This Row],[Fixed Make]],"")</f>
        <v/>
      </c>
      <c r="H1519" s="1" t="str">
        <f ca="1">IF(LEN(Count_table[[#This Row],[First]])=0,OFFSET(Count_table[[#This Row],[Range]],-1,0),"E"&amp;ROW(Count_table[[#This Row],[First]])&amp;":E"&amp;COUNTIFS(Count_table[[#All],[STC Number]],Count_table[[#This Row],[STC Number]],Count_table[[#All],[Fixed Make]],Count_table[[#This Row],[First]])+ROW(Count_table[[#This Row],[First]])-1)</f>
        <v>E1458:E1534</v>
      </c>
      <c r="I1519" s="1" t="str">
        <f ca="1">IF(LEN(Count_table[[#This Row],[First]])&lt;&gt;0,Count_table[[#This Row],[First]]&amp;": "&amp;_xlfn.TEXTJOIN(", ",TRUE,INDIRECT(Count_table[[#This Row],[Range]])),"")</f>
        <v/>
      </c>
      <c r="J15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0" spans="1:10" x14ac:dyDescent="0.25">
      <c r="A1520" s="1" t="s">
        <v>144</v>
      </c>
      <c r="B1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1520" s="1" t="s">
        <v>956</v>
      </c>
      <c r="D1520" s="1" t="str">
        <f>LEFT(Count_table[[#This Row],[Column1]],SEARCH("\",Count_table[[#This Row],[Column1]])-1)</f>
        <v>Piper Aircraft, Inc.</v>
      </c>
      <c r="E1520" s="1" t="str">
        <f>RIGHT(Count_table[[#This Row],[Column1]],LEN(Count_table[[#This Row],[Column1]])-SEARCH("\",Count_table[[#This Row],[Column1]]))</f>
        <v>PA-32RT-300T</v>
      </c>
      <c r="F1520" s="1" t="str">
        <f>INDEX(Sheet1!A:D,MATCH(Count_table[[#This Row],[Make]],Sheet1!D:D,0),1)</f>
        <v>Piper</v>
      </c>
      <c r="G1520" s="1" t="str">
        <f ca="1">IF(OR(Count_table[[#This Row],[STC Number]]&lt;&gt;OFFSET(Count_table[[#This Row],[STC Number]],-1,0),Count_table[[#This Row],[Fixed Make]]&lt;&gt;OFFSET(Count_table[[#This Row],[Fixed Make]],-1,0)),Count_table[[#This Row],[Fixed Make]],"")</f>
        <v/>
      </c>
      <c r="H1520" s="1" t="str">
        <f ca="1">IF(LEN(Count_table[[#This Row],[First]])=0,OFFSET(Count_table[[#This Row],[Range]],-1,0),"E"&amp;ROW(Count_table[[#This Row],[First]])&amp;":E"&amp;COUNTIFS(Count_table[[#All],[STC Number]],Count_table[[#This Row],[STC Number]],Count_table[[#All],[Fixed Make]],Count_table[[#This Row],[First]])+ROW(Count_table[[#This Row],[First]])-1)</f>
        <v>E1458:E1534</v>
      </c>
      <c r="I1520" s="1" t="str">
        <f ca="1">IF(LEN(Count_table[[#This Row],[First]])&lt;&gt;0,Count_table[[#This Row],[First]]&amp;": "&amp;_xlfn.TEXTJOIN(", ",TRUE,INDIRECT(Count_table[[#This Row],[Range]])),"")</f>
        <v/>
      </c>
      <c r="J15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1" spans="1:10" x14ac:dyDescent="0.25">
      <c r="A1521" s="1" t="s">
        <v>144</v>
      </c>
      <c r="B1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1521" s="1" t="s">
        <v>957</v>
      </c>
      <c r="D1521" s="1" t="str">
        <f>LEFT(Count_table[[#This Row],[Column1]],SEARCH("\",Count_table[[#This Row],[Column1]])-1)</f>
        <v>Piper Aircraft, Inc.</v>
      </c>
      <c r="E1521" s="1" t="str">
        <f>RIGHT(Count_table[[#This Row],[Column1]],LEN(Count_table[[#This Row],[Column1]])-SEARCH("\",Count_table[[#This Row],[Column1]]))</f>
        <v>PA-32S-300</v>
      </c>
      <c r="F1521" s="1" t="str">
        <f>INDEX(Sheet1!A:D,MATCH(Count_table[[#This Row],[Make]],Sheet1!D:D,0),1)</f>
        <v>Piper</v>
      </c>
      <c r="G1521" s="1" t="str">
        <f ca="1">IF(OR(Count_table[[#This Row],[STC Number]]&lt;&gt;OFFSET(Count_table[[#This Row],[STC Number]],-1,0),Count_table[[#This Row],[Fixed Make]]&lt;&gt;OFFSET(Count_table[[#This Row],[Fixed Make]],-1,0)),Count_table[[#This Row],[Fixed Make]],"")</f>
        <v/>
      </c>
      <c r="H1521" s="1" t="str">
        <f ca="1">IF(LEN(Count_table[[#This Row],[First]])=0,OFFSET(Count_table[[#This Row],[Range]],-1,0),"E"&amp;ROW(Count_table[[#This Row],[First]])&amp;":E"&amp;COUNTIFS(Count_table[[#All],[STC Number]],Count_table[[#This Row],[STC Number]],Count_table[[#All],[Fixed Make]],Count_table[[#This Row],[First]])+ROW(Count_table[[#This Row],[First]])-1)</f>
        <v>E1458:E1534</v>
      </c>
      <c r="I1521" s="1" t="str">
        <f ca="1">IF(LEN(Count_table[[#This Row],[First]])&lt;&gt;0,Count_table[[#This Row],[First]]&amp;": "&amp;_xlfn.TEXTJOIN(", ",TRUE,INDIRECT(Count_table[[#This Row],[Range]])),"")</f>
        <v/>
      </c>
      <c r="J15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2" spans="1:10" x14ac:dyDescent="0.25">
      <c r="A1522" s="1" t="s">
        <v>144</v>
      </c>
      <c r="B1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1522" s="1" t="s">
        <v>958</v>
      </c>
      <c r="D1522" s="1" t="str">
        <f>LEFT(Count_table[[#This Row],[Column1]],SEARCH("\",Count_table[[#This Row],[Column1]])-1)</f>
        <v>Piper Aircraft, Inc.</v>
      </c>
      <c r="E1522" s="1" t="str">
        <f>RIGHT(Count_table[[#This Row],[Column1]],LEN(Count_table[[#This Row],[Column1]])-SEARCH("\",Count_table[[#This Row],[Column1]]))</f>
        <v>PA-34-200</v>
      </c>
      <c r="F1522" s="1" t="str">
        <f>INDEX(Sheet1!A:D,MATCH(Count_table[[#This Row],[Make]],Sheet1!D:D,0),1)</f>
        <v>Piper</v>
      </c>
      <c r="G1522" s="1" t="str">
        <f ca="1">IF(OR(Count_table[[#This Row],[STC Number]]&lt;&gt;OFFSET(Count_table[[#This Row],[STC Number]],-1,0),Count_table[[#This Row],[Fixed Make]]&lt;&gt;OFFSET(Count_table[[#This Row],[Fixed Make]],-1,0)),Count_table[[#This Row],[Fixed Make]],"")</f>
        <v/>
      </c>
      <c r="H1522" s="1" t="str">
        <f ca="1">IF(LEN(Count_table[[#This Row],[First]])=0,OFFSET(Count_table[[#This Row],[Range]],-1,0),"E"&amp;ROW(Count_table[[#This Row],[First]])&amp;":E"&amp;COUNTIFS(Count_table[[#All],[STC Number]],Count_table[[#This Row],[STC Number]],Count_table[[#All],[Fixed Make]],Count_table[[#This Row],[First]])+ROW(Count_table[[#This Row],[First]])-1)</f>
        <v>E1458:E1534</v>
      </c>
      <c r="I1522" s="1" t="str">
        <f ca="1">IF(LEN(Count_table[[#This Row],[First]])&lt;&gt;0,Count_table[[#This Row],[First]]&amp;": "&amp;_xlfn.TEXTJOIN(", ",TRUE,INDIRECT(Count_table[[#This Row],[Range]])),"")</f>
        <v/>
      </c>
      <c r="J15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3" spans="1:10" x14ac:dyDescent="0.25">
      <c r="A1523" s="1" t="s">
        <v>144</v>
      </c>
      <c r="B1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1523" s="1" t="s">
        <v>959</v>
      </c>
      <c r="D1523" s="1" t="str">
        <f>LEFT(Count_table[[#This Row],[Column1]],SEARCH("\",Count_table[[#This Row],[Column1]])-1)</f>
        <v>Piper Aircraft, Inc.</v>
      </c>
      <c r="E1523" s="1" t="str">
        <f>RIGHT(Count_table[[#This Row],[Column1]],LEN(Count_table[[#This Row],[Column1]])-SEARCH("\",Count_table[[#This Row],[Column1]]))</f>
        <v>PA-34-200T</v>
      </c>
      <c r="F1523" s="1" t="str">
        <f>INDEX(Sheet1!A:D,MATCH(Count_table[[#This Row],[Make]],Sheet1!D:D,0),1)</f>
        <v>Piper</v>
      </c>
      <c r="G1523" s="1" t="str">
        <f ca="1">IF(OR(Count_table[[#This Row],[STC Number]]&lt;&gt;OFFSET(Count_table[[#This Row],[STC Number]],-1,0),Count_table[[#This Row],[Fixed Make]]&lt;&gt;OFFSET(Count_table[[#This Row],[Fixed Make]],-1,0)),Count_table[[#This Row],[Fixed Make]],"")</f>
        <v/>
      </c>
      <c r="H1523" s="1" t="str">
        <f ca="1">IF(LEN(Count_table[[#This Row],[First]])=0,OFFSET(Count_table[[#This Row],[Range]],-1,0),"E"&amp;ROW(Count_table[[#This Row],[First]])&amp;":E"&amp;COUNTIFS(Count_table[[#All],[STC Number]],Count_table[[#This Row],[STC Number]],Count_table[[#All],[Fixed Make]],Count_table[[#This Row],[First]])+ROW(Count_table[[#This Row],[First]])-1)</f>
        <v>E1458:E1534</v>
      </c>
      <c r="I1523" s="1" t="str">
        <f ca="1">IF(LEN(Count_table[[#This Row],[First]])&lt;&gt;0,Count_table[[#This Row],[First]]&amp;": "&amp;_xlfn.TEXTJOIN(", ",TRUE,INDIRECT(Count_table[[#This Row],[Range]])),"")</f>
        <v/>
      </c>
      <c r="J15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4" spans="1:10" x14ac:dyDescent="0.25">
      <c r="A1524" s="1" t="s">
        <v>144</v>
      </c>
      <c r="B1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1524" s="1" t="s">
        <v>960</v>
      </c>
      <c r="D1524" s="1" t="str">
        <f>LEFT(Count_table[[#This Row],[Column1]],SEARCH("\",Count_table[[#This Row],[Column1]])-1)</f>
        <v>Piper Aircraft, Inc.</v>
      </c>
      <c r="E1524" s="1" t="str">
        <f>RIGHT(Count_table[[#This Row],[Column1]],LEN(Count_table[[#This Row],[Column1]])-SEARCH("\",Count_table[[#This Row],[Column1]]))</f>
        <v>PA-34-220T</v>
      </c>
      <c r="F1524" s="1" t="str">
        <f>INDEX(Sheet1!A:D,MATCH(Count_table[[#This Row],[Make]],Sheet1!D:D,0),1)</f>
        <v>Piper</v>
      </c>
      <c r="G1524" s="1" t="str">
        <f ca="1">IF(OR(Count_table[[#This Row],[STC Number]]&lt;&gt;OFFSET(Count_table[[#This Row],[STC Number]],-1,0),Count_table[[#This Row],[Fixed Make]]&lt;&gt;OFFSET(Count_table[[#This Row],[Fixed Make]],-1,0)),Count_table[[#This Row],[Fixed Make]],"")</f>
        <v/>
      </c>
      <c r="H1524" s="1" t="str">
        <f ca="1">IF(LEN(Count_table[[#This Row],[First]])=0,OFFSET(Count_table[[#This Row],[Range]],-1,0),"E"&amp;ROW(Count_table[[#This Row],[First]])&amp;":E"&amp;COUNTIFS(Count_table[[#All],[STC Number]],Count_table[[#This Row],[STC Number]],Count_table[[#All],[Fixed Make]],Count_table[[#This Row],[First]])+ROW(Count_table[[#This Row],[First]])-1)</f>
        <v>E1458:E1534</v>
      </c>
      <c r="I1524" s="1" t="str">
        <f ca="1">IF(LEN(Count_table[[#This Row],[First]])&lt;&gt;0,Count_table[[#This Row],[First]]&amp;": "&amp;_xlfn.TEXTJOIN(", ",TRUE,INDIRECT(Count_table[[#This Row],[Range]])),"")</f>
        <v/>
      </c>
      <c r="J15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5" spans="1:10" x14ac:dyDescent="0.25">
      <c r="A1525" s="1" t="s">
        <v>144</v>
      </c>
      <c r="B1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1525" s="1" t="s">
        <v>961</v>
      </c>
      <c r="D1525" s="1" t="str">
        <f>LEFT(Count_table[[#This Row],[Column1]],SEARCH("\",Count_table[[#This Row],[Column1]])-1)</f>
        <v>Piper Aircraft, Inc.</v>
      </c>
      <c r="E1525" s="1" t="str">
        <f>RIGHT(Count_table[[#This Row],[Column1]],LEN(Count_table[[#This Row],[Column1]])-SEARCH("\",Count_table[[#This Row],[Column1]]))</f>
        <v>PA-38-112</v>
      </c>
      <c r="F1525" s="1" t="str">
        <f>INDEX(Sheet1!A:D,MATCH(Count_table[[#This Row],[Make]],Sheet1!D:D,0),1)</f>
        <v>Piper</v>
      </c>
      <c r="G1525" s="1" t="str">
        <f ca="1">IF(OR(Count_table[[#This Row],[STC Number]]&lt;&gt;OFFSET(Count_table[[#This Row],[STC Number]],-1,0),Count_table[[#This Row],[Fixed Make]]&lt;&gt;OFFSET(Count_table[[#This Row],[Fixed Make]],-1,0)),Count_table[[#This Row],[Fixed Make]],"")</f>
        <v/>
      </c>
      <c r="H1525" s="1" t="str">
        <f ca="1">IF(LEN(Count_table[[#This Row],[First]])=0,OFFSET(Count_table[[#This Row],[Range]],-1,0),"E"&amp;ROW(Count_table[[#This Row],[First]])&amp;":E"&amp;COUNTIFS(Count_table[[#All],[STC Number]],Count_table[[#This Row],[STC Number]],Count_table[[#All],[Fixed Make]],Count_table[[#This Row],[First]])+ROW(Count_table[[#This Row],[First]])-1)</f>
        <v>E1458:E1534</v>
      </c>
      <c r="I1525" s="1" t="str">
        <f ca="1">IF(LEN(Count_table[[#This Row],[First]])&lt;&gt;0,Count_table[[#This Row],[First]]&amp;": "&amp;_xlfn.TEXTJOIN(", ",TRUE,INDIRECT(Count_table[[#This Row],[Range]])),"")</f>
        <v/>
      </c>
      <c r="J15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6" spans="1:10" x14ac:dyDescent="0.25">
      <c r="A1526" s="1" t="s">
        <v>144</v>
      </c>
      <c r="B1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1526" s="1" t="s">
        <v>1116</v>
      </c>
      <c r="D1526" s="1" t="str">
        <f>LEFT(Count_table[[#This Row],[Column1]],SEARCH("\",Count_table[[#This Row],[Column1]])-1)</f>
        <v>Piper Aircraft, Inc.</v>
      </c>
      <c r="E1526" s="1" t="str">
        <f>RIGHT(Count_table[[#This Row],[Column1]],LEN(Count_table[[#This Row],[Column1]])-SEARCH("\",Count_table[[#This Row],[Column1]]))</f>
        <v>PA-39</v>
      </c>
      <c r="F1526" s="1" t="str">
        <f>INDEX(Sheet1!A:D,MATCH(Count_table[[#This Row],[Make]],Sheet1!D:D,0),1)</f>
        <v>Piper</v>
      </c>
      <c r="G1526" s="1" t="str">
        <f ca="1">IF(OR(Count_table[[#This Row],[STC Number]]&lt;&gt;OFFSET(Count_table[[#This Row],[STC Number]],-1,0),Count_table[[#This Row],[Fixed Make]]&lt;&gt;OFFSET(Count_table[[#This Row],[Fixed Make]],-1,0)),Count_table[[#This Row],[Fixed Make]],"")</f>
        <v/>
      </c>
      <c r="H1526" s="1" t="str">
        <f ca="1">IF(LEN(Count_table[[#This Row],[First]])=0,OFFSET(Count_table[[#This Row],[Range]],-1,0),"E"&amp;ROW(Count_table[[#This Row],[First]])&amp;":E"&amp;COUNTIFS(Count_table[[#All],[STC Number]],Count_table[[#This Row],[STC Number]],Count_table[[#All],[Fixed Make]],Count_table[[#This Row],[First]])+ROW(Count_table[[#This Row],[First]])-1)</f>
        <v>E1458:E1534</v>
      </c>
      <c r="I1526" s="1" t="str">
        <f ca="1">IF(LEN(Count_table[[#This Row],[First]])&lt;&gt;0,Count_table[[#This Row],[First]]&amp;": "&amp;_xlfn.TEXTJOIN(", ",TRUE,INDIRECT(Count_table[[#This Row],[Range]])),"")</f>
        <v/>
      </c>
      <c r="J15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7" spans="1:10" x14ac:dyDescent="0.25">
      <c r="A1527" s="1" t="s">
        <v>144</v>
      </c>
      <c r="B1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1527" s="1" t="s">
        <v>963</v>
      </c>
      <c r="D1527" s="1" t="str">
        <f>LEFT(Count_table[[#This Row],[Column1]],SEARCH("\",Count_table[[#This Row],[Column1]])-1)</f>
        <v>Piper Aircraft, Inc.</v>
      </c>
      <c r="E1527" s="1" t="str">
        <f>RIGHT(Count_table[[#This Row],[Column1]],LEN(Count_table[[#This Row],[Column1]])-SEARCH("\",Count_table[[#This Row],[Column1]]))</f>
        <v>PA-40</v>
      </c>
      <c r="F1527" s="1" t="str">
        <f>INDEX(Sheet1!A:D,MATCH(Count_table[[#This Row],[Make]],Sheet1!D:D,0),1)</f>
        <v>Piper</v>
      </c>
      <c r="G1527" s="1" t="str">
        <f ca="1">IF(OR(Count_table[[#This Row],[STC Number]]&lt;&gt;OFFSET(Count_table[[#This Row],[STC Number]],-1,0),Count_table[[#This Row],[Fixed Make]]&lt;&gt;OFFSET(Count_table[[#This Row],[Fixed Make]],-1,0)),Count_table[[#This Row],[Fixed Make]],"")</f>
        <v/>
      </c>
      <c r="H1527" s="1" t="str">
        <f ca="1">IF(LEN(Count_table[[#This Row],[First]])=0,OFFSET(Count_table[[#This Row],[Range]],-1,0),"E"&amp;ROW(Count_table[[#This Row],[First]])&amp;":E"&amp;COUNTIFS(Count_table[[#All],[STC Number]],Count_table[[#This Row],[STC Number]],Count_table[[#All],[Fixed Make]],Count_table[[#This Row],[First]])+ROW(Count_table[[#This Row],[First]])-1)</f>
        <v>E1458:E1534</v>
      </c>
      <c r="I1527" s="1" t="str">
        <f ca="1">IF(LEN(Count_table[[#This Row],[First]])&lt;&gt;0,Count_table[[#This Row],[First]]&amp;": "&amp;_xlfn.TEXTJOIN(", ",TRUE,INDIRECT(Count_table[[#This Row],[Range]])),"")</f>
        <v/>
      </c>
      <c r="J15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8" spans="1:10" x14ac:dyDescent="0.25">
      <c r="A1528" s="1" t="s">
        <v>144</v>
      </c>
      <c r="B1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1528" s="1" t="s">
        <v>964</v>
      </c>
      <c r="D1528" s="1" t="str">
        <f>LEFT(Count_table[[#This Row],[Column1]],SEARCH("\",Count_table[[#This Row],[Column1]])-1)</f>
        <v>Piper Aircraft, Inc.</v>
      </c>
      <c r="E1528" s="1" t="str">
        <f>RIGHT(Count_table[[#This Row],[Column1]],LEN(Count_table[[#This Row],[Column1]])-SEARCH("\",Count_table[[#This Row],[Column1]]))</f>
        <v>PA-44-180</v>
      </c>
      <c r="F1528" s="1" t="str">
        <f>INDEX(Sheet1!A:D,MATCH(Count_table[[#This Row],[Make]],Sheet1!D:D,0),1)</f>
        <v>Piper</v>
      </c>
      <c r="G1528" s="1" t="str">
        <f ca="1">IF(OR(Count_table[[#This Row],[STC Number]]&lt;&gt;OFFSET(Count_table[[#This Row],[STC Number]],-1,0),Count_table[[#This Row],[Fixed Make]]&lt;&gt;OFFSET(Count_table[[#This Row],[Fixed Make]],-1,0)),Count_table[[#This Row],[Fixed Make]],"")</f>
        <v/>
      </c>
      <c r="H1528" s="1" t="str">
        <f ca="1">IF(LEN(Count_table[[#This Row],[First]])=0,OFFSET(Count_table[[#This Row],[Range]],-1,0),"E"&amp;ROW(Count_table[[#This Row],[First]])&amp;":E"&amp;COUNTIFS(Count_table[[#All],[STC Number]],Count_table[[#This Row],[STC Number]],Count_table[[#All],[Fixed Make]],Count_table[[#This Row],[First]])+ROW(Count_table[[#This Row],[First]])-1)</f>
        <v>E1458:E1534</v>
      </c>
      <c r="I1528" s="1" t="str">
        <f ca="1">IF(LEN(Count_table[[#This Row],[First]])&lt;&gt;0,Count_table[[#This Row],[First]]&amp;": "&amp;_xlfn.TEXTJOIN(", ",TRUE,INDIRECT(Count_table[[#This Row],[Range]])),"")</f>
        <v/>
      </c>
      <c r="J15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29" spans="1:10" x14ac:dyDescent="0.25">
      <c r="A1529" s="1" t="s">
        <v>144</v>
      </c>
      <c r="B1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1529" s="1" t="s">
        <v>965</v>
      </c>
      <c r="D1529" s="1" t="str">
        <f>LEFT(Count_table[[#This Row],[Column1]],SEARCH("\",Count_table[[#This Row],[Column1]])-1)</f>
        <v>Piper Aircraft, Inc.</v>
      </c>
      <c r="E1529" s="1" t="str">
        <f>RIGHT(Count_table[[#This Row],[Column1]],LEN(Count_table[[#This Row],[Column1]])-SEARCH("\",Count_table[[#This Row],[Column1]]))</f>
        <v>PA-44-180T</v>
      </c>
      <c r="F1529" s="1" t="str">
        <f>INDEX(Sheet1!A:D,MATCH(Count_table[[#This Row],[Make]],Sheet1!D:D,0),1)</f>
        <v>Piper</v>
      </c>
      <c r="G1529" s="1" t="str">
        <f ca="1">IF(OR(Count_table[[#This Row],[STC Number]]&lt;&gt;OFFSET(Count_table[[#This Row],[STC Number]],-1,0),Count_table[[#This Row],[Fixed Make]]&lt;&gt;OFFSET(Count_table[[#This Row],[Fixed Make]],-1,0)),Count_table[[#This Row],[Fixed Make]],"")</f>
        <v/>
      </c>
      <c r="H1529" s="1" t="str">
        <f ca="1">IF(LEN(Count_table[[#This Row],[First]])=0,OFFSET(Count_table[[#This Row],[Range]],-1,0),"E"&amp;ROW(Count_table[[#This Row],[First]])&amp;":E"&amp;COUNTIFS(Count_table[[#All],[STC Number]],Count_table[[#This Row],[STC Number]],Count_table[[#All],[Fixed Make]],Count_table[[#This Row],[First]])+ROW(Count_table[[#This Row],[First]])-1)</f>
        <v>E1458:E1534</v>
      </c>
      <c r="I1529" s="1" t="str">
        <f ca="1">IF(LEN(Count_table[[#This Row],[First]])&lt;&gt;0,Count_table[[#This Row],[First]]&amp;": "&amp;_xlfn.TEXTJOIN(", ",TRUE,INDIRECT(Count_table[[#This Row],[Range]])),"")</f>
        <v/>
      </c>
      <c r="J15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0" spans="1:10" x14ac:dyDescent="0.25">
      <c r="A1530" s="1" t="s">
        <v>144</v>
      </c>
      <c r="B1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1530" s="1" t="s">
        <v>966</v>
      </c>
      <c r="D1530" s="1" t="str">
        <f>LEFT(Count_table[[#This Row],[Column1]],SEARCH("\",Count_table[[#This Row],[Column1]])-1)</f>
        <v>Piper Aircraft, Inc.</v>
      </c>
      <c r="E1530" s="1" t="str">
        <f>RIGHT(Count_table[[#This Row],[Column1]],LEN(Count_table[[#This Row],[Column1]])-SEARCH("\",Count_table[[#This Row],[Column1]]))</f>
        <v>PA-46-310P</v>
      </c>
      <c r="F1530" s="1" t="str">
        <f>INDEX(Sheet1!A:D,MATCH(Count_table[[#This Row],[Make]],Sheet1!D:D,0),1)</f>
        <v>Piper</v>
      </c>
      <c r="G1530" s="1" t="str">
        <f ca="1">IF(OR(Count_table[[#This Row],[STC Number]]&lt;&gt;OFFSET(Count_table[[#This Row],[STC Number]],-1,0),Count_table[[#This Row],[Fixed Make]]&lt;&gt;OFFSET(Count_table[[#This Row],[Fixed Make]],-1,0)),Count_table[[#This Row],[Fixed Make]],"")</f>
        <v/>
      </c>
      <c r="H1530" s="1" t="str">
        <f ca="1">IF(LEN(Count_table[[#This Row],[First]])=0,OFFSET(Count_table[[#This Row],[Range]],-1,0),"E"&amp;ROW(Count_table[[#This Row],[First]])&amp;":E"&amp;COUNTIFS(Count_table[[#All],[STC Number]],Count_table[[#This Row],[STC Number]],Count_table[[#All],[Fixed Make]],Count_table[[#This Row],[First]])+ROW(Count_table[[#This Row],[First]])-1)</f>
        <v>E1458:E1534</v>
      </c>
      <c r="I1530" s="1" t="str">
        <f ca="1">IF(LEN(Count_table[[#This Row],[First]])&lt;&gt;0,Count_table[[#This Row],[First]]&amp;": "&amp;_xlfn.TEXTJOIN(", ",TRUE,INDIRECT(Count_table[[#This Row],[Range]])),"")</f>
        <v/>
      </c>
      <c r="J15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1" spans="1:10" x14ac:dyDescent="0.25">
      <c r="A1531" s="1" t="s">
        <v>144</v>
      </c>
      <c r="B1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1531" s="1" t="s">
        <v>967</v>
      </c>
      <c r="D1531" s="1" t="str">
        <f>LEFT(Count_table[[#This Row],[Column1]],SEARCH("\",Count_table[[#This Row],[Column1]])-1)</f>
        <v>Piper Aircraft, Inc.</v>
      </c>
      <c r="E1531" s="1" t="str">
        <f>RIGHT(Count_table[[#This Row],[Column1]],LEN(Count_table[[#This Row],[Column1]])-SEARCH("\",Count_table[[#This Row],[Column1]]))</f>
        <v>PA-46-350P</v>
      </c>
      <c r="F1531" s="1" t="str">
        <f>INDEX(Sheet1!A:D,MATCH(Count_table[[#This Row],[Make]],Sheet1!D:D,0),1)</f>
        <v>Piper</v>
      </c>
      <c r="G1531" s="1" t="str">
        <f ca="1">IF(OR(Count_table[[#This Row],[STC Number]]&lt;&gt;OFFSET(Count_table[[#This Row],[STC Number]],-1,0),Count_table[[#This Row],[Fixed Make]]&lt;&gt;OFFSET(Count_table[[#This Row],[Fixed Make]],-1,0)),Count_table[[#This Row],[Fixed Make]],"")</f>
        <v/>
      </c>
      <c r="H1531" s="1" t="str">
        <f ca="1">IF(LEN(Count_table[[#This Row],[First]])=0,OFFSET(Count_table[[#This Row],[Range]],-1,0),"E"&amp;ROW(Count_table[[#This Row],[First]])&amp;":E"&amp;COUNTIFS(Count_table[[#All],[STC Number]],Count_table[[#This Row],[STC Number]],Count_table[[#All],[Fixed Make]],Count_table[[#This Row],[First]])+ROW(Count_table[[#This Row],[First]])-1)</f>
        <v>E1458:E1534</v>
      </c>
      <c r="I1531" s="1" t="str">
        <f ca="1">IF(LEN(Count_table[[#This Row],[First]])&lt;&gt;0,Count_table[[#This Row],[First]]&amp;": "&amp;_xlfn.TEXTJOIN(", ",TRUE,INDIRECT(Count_table[[#This Row],[Range]])),"")</f>
        <v/>
      </c>
      <c r="J15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2" spans="1:10" x14ac:dyDescent="0.25">
      <c r="A1532" s="1" t="s">
        <v>144</v>
      </c>
      <c r="B1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Inc.\PA-46-500TP</v>
      </c>
      <c r="C1532" s="1" t="s">
        <v>1169</v>
      </c>
      <c r="D1532" s="1" t="str">
        <f>LEFT(Count_table[[#This Row],[Column1]],SEARCH("\",Count_table[[#This Row],[Column1]])-1)</f>
        <v>Piper Aircraft, Inc.</v>
      </c>
      <c r="E1532" s="1" t="str">
        <f>RIGHT(Count_table[[#This Row],[Column1]],LEN(Count_table[[#This Row],[Column1]])-SEARCH("\",Count_table[[#This Row],[Column1]]))</f>
        <v>PA-46-500TP</v>
      </c>
      <c r="F1532" s="1" t="str">
        <f>INDEX(Sheet1!A:D,MATCH(Count_table[[#This Row],[Make]],Sheet1!D:D,0),1)</f>
        <v>Piper</v>
      </c>
      <c r="G1532" s="1" t="str">
        <f ca="1">IF(OR(Count_table[[#This Row],[STC Number]]&lt;&gt;OFFSET(Count_table[[#This Row],[STC Number]],-1,0),Count_table[[#This Row],[Fixed Make]]&lt;&gt;OFFSET(Count_table[[#This Row],[Fixed Make]],-1,0)),Count_table[[#This Row],[Fixed Make]],"")</f>
        <v/>
      </c>
      <c r="H1532" s="1" t="str">
        <f ca="1">IF(LEN(Count_table[[#This Row],[First]])=0,OFFSET(Count_table[[#This Row],[Range]],-1,0),"E"&amp;ROW(Count_table[[#This Row],[First]])&amp;":E"&amp;COUNTIFS(Count_table[[#All],[STC Number]],Count_table[[#This Row],[STC Number]],Count_table[[#All],[Fixed Make]],Count_table[[#This Row],[First]])+ROW(Count_table[[#This Row],[First]])-1)</f>
        <v>E1458:E1534</v>
      </c>
      <c r="I1532" s="1" t="str">
        <f ca="1">IF(LEN(Count_table[[#This Row],[First]])&lt;&gt;0,Count_table[[#This Row],[First]]&amp;": "&amp;_xlfn.TEXTJOIN(", ",TRUE,INDIRECT(Count_table[[#This Row],[Range]])),"")</f>
        <v/>
      </c>
      <c r="J15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3" spans="1:10" x14ac:dyDescent="0.25">
      <c r="A1533" s="1" t="s">
        <v>144</v>
      </c>
      <c r="B1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1533" s="1" t="s">
        <v>968</v>
      </c>
      <c r="D1533" s="1" t="str">
        <f>LEFT(Count_table[[#This Row],[Column1]],SEARCH("\",Count_table[[#This Row],[Column1]])-1)</f>
        <v>Piper Aircraft, Inc.</v>
      </c>
      <c r="E1533" s="1" t="str">
        <f>RIGHT(Count_table[[#This Row],[Column1]],LEN(Count_table[[#This Row],[Column1]])-SEARCH("\",Count_table[[#This Row],[Column1]]))</f>
        <v>PA-46R-350T</v>
      </c>
      <c r="F1533" s="1" t="str">
        <f>INDEX(Sheet1!A:D,MATCH(Count_table[[#This Row],[Make]],Sheet1!D:D,0),1)</f>
        <v>Piper</v>
      </c>
      <c r="G1533" s="1" t="str">
        <f ca="1">IF(OR(Count_table[[#This Row],[STC Number]]&lt;&gt;OFFSET(Count_table[[#This Row],[STC Number]],-1,0),Count_table[[#This Row],[Fixed Make]]&lt;&gt;OFFSET(Count_table[[#This Row],[Fixed Make]],-1,0)),Count_table[[#This Row],[Fixed Make]],"")</f>
        <v/>
      </c>
      <c r="H1533" s="1" t="str">
        <f ca="1">IF(LEN(Count_table[[#This Row],[First]])=0,OFFSET(Count_table[[#This Row],[Range]],-1,0),"E"&amp;ROW(Count_table[[#This Row],[First]])&amp;":E"&amp;COUNTIFS(Count_table[[#All],[STC Number]],Count_table[[#This Row],[STC Number]],Count_table[[#All],[Fixed Make]],Count_table[[#This Row],[First]])+ROW(Count_table[[#This Row],[First]])-1)</f>
        <v>E1458:E1534</v>
      </c>
      <c r="I1533" s="1" t="str">
        <f ca="1">IF(LEN(Count_table[[#This Row],[First]])&lt;&gt;0,Count_table[[#This Row],[First]]&amp;": "&amp;_xlfn.TEXTJOIN(", ",TRUE,INDIRECT(Count_table[[#This Row],[Range]])),"")</f>
        <v/>
      </c>
      <c r="J15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4" spans="1:10" x14ac:dyDescent="0.25">
      <c r="A1534" s="1" t="s">
        <v>144</v>
      </c>
      <c r="B1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1534" s="1" t="s">
        <v>969</v>
      </c>
      <c r="D1534" s="1" t="str">
        <f>LEFT(Count_table[[#This Row],[Column1]],SEARCH("\",Count_table[[#This Row],[Column1]])-1)</f>
        <v>Piper Aircraft, Inc.</v>
      </c>
      <c r="E1534" s="1" t="str">
        <f>RIGHT(Count_table[[#This Row],[Column1]],LEN(Count_table[[#This Row],[Column1]])-SEARCH("\",Count_table[[#This Row],[Column1]]))</f>
        <v>PA-E23-250</v>
      </c>
      <c r="F1534" s="1" t="str">
        <f>INDEX(Sheet1!A:D,MATCH(Count_table[[#This Row],[Make]],Sheet1!D:D,0),1)</f>
        <v>Piper</v>
      </c>
      <c r="G1534" s="1" t="str">
        <f ca="1">IF(OR(Count_table[[#This Row],[STC Number]]&lt;&gt;OFFSET(Count_table[[#This Row],[STC Number]],-1,0),Count_table[[#This Row],[Fixed Make]]&lt;&gt;OFFSET(Count_table[[#This Row],[Fixed Make]],-1,0)),Count_table[[#This Row],[Fixed Make]],"")</f>
        <v/>
      </c>
      <c r="H1534" s="1" t="str">
        <f ca="1">IF(LEN(Count_table[[#This Row],[First]])=0,OFFSET(Count_table[[#This Row],[Range]],-1,0),"E"&amp;ROW(Count_table[[#This Row],[First]])&amp;":E"&amp;COUNTIFS(Count_table[[#All],[STC Number]],Count_table[[#This Row],[STC Number]],Count_table[[#All],[Fixed Make]],Count_table[[#This Row],[First]])+ROW(Count_table[[#This Row],[First]])-1)</f>
        <v>E1458:E1534</v>
      </c>
      <c r="I1534" s="1" t="str">
        <f ca="1">IF(LEN(Count_table[[#This Row],[First]])&lt;&gt;0,Count_table[[#This Row],[First]]&amp;": "&amp;_xlfn.TEXTJOIN(", ",TRUE,INDIRECT(Count_table[[#This Row],[Range]])),"")</f>
        <v/>
      </c>
      <c r="J15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5" spans="1:10" x14ac:dyDescent="0.25">
      <c r="A1535" s="1" t="s">
        <v>144</v>
      </c>
      <c r="B1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1535" s="1" t="s">
        <v>970</v>
      </c>
      <c r="D1535" s="1" t="str">
        <f>LEFT(Count_table[[#This Row],[Column1]],SEARCH("\",Count_table[[#This Row],[Column1]])-1)</f>
        <v>Polskie Zaklady Lotnieze Spolka zo.o</v>
      </c>
      <c r="E1535" s="1" t="str">
        <f>RIGHT(Count_table[[#This Row],[Column1]],LEN(Count_table[[#This Row],[Column1]])-SEARCH("\",Count_table[[#This Row],[Column1]]))</f>
        <v>PZL M26 01</v>
      </c>
      <c r="F1535" s="1" t="str">
        <f>INDEX(Sheet1!A:D,MATCH(Count_table[[#This Row],[Make]],Sheet1!D:D,0),1)</f>
        <v>PZL</v>
      </c>
      <c r="G1535" s="1" t="str">
        <f ca="1">IF(OR(Count_table[[#This Row],[STC Number]]&lt;&gt;OFFSET(Count_table[[#This Row],[STC Number]],-1,0),Count_table[[#This Row],[Fixed Make]]&lt;&gt;OFFSET(Count_table[[#This Row],[Fixed Make]],-1,0)),Count_table[[#This Row],[Fixed Make]],"")</f>
        <v>PZL</v>
      </c>
      <c r="H1535" s="1" t="str">
        <f ca="1">IF(LEN(Count_table[[#This Row],[First]])=0,OFFSET(Count_table[[#This Row],[Range]],-1,0),"E"&amp;ROW(Count_table[[#This Row],[First]])&amp;":E"&amp;COUNTIFS(Count_table[[#All],[STC Number]],Count_table[[#This Row],[STC Number]],Count_table[[#All],[Fixed Make]],Count_table[[#This Row],[First]])+ROW(Count_table[[#This Row],[First]])-1)</f>
        <v>E1535:E1535</v>
      </c>
      <c r="I1535" s="1" t="str">
        <f ca="1">IF(LEN(Count_table[[#This Row],[First]])&lt;&gt;0,Count_table[[#This Row],[First]]&amp;": "&amp;_xlfn.TEXTJOIN(", ",TRUE,INDIRECT(Count_table[[#This Row],[Range]])),"")</f>
        <v>PZL: PZL M26 01</v>
      </c>
      <c r="J15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6" spans="1:10" x14ac:dyDescent="0.25">
      <c r="A1536" s="1" t="s">
        <v>144</v>
      </c>
      <c r="B1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Reims Aviation S.A.\F406</v>
      </c>
      <c r="C1536" s="1" t="s">
        <v>1170</v>
      </c>
      <c r="D1536" s="1" t="str">
        <f>LEFT(Count_table[[#This Row],[Column1]],SEARCH("\",Count_table[[#This Row],[Column1]])-1)</f>
        <v>Reims Aviation S.A.</v>
      </c>
      <c r="E1536" s="1" t="str">
        <f>RIGHT(Count_table[[#This Row],[Column1]],LEN(Count_table[[#This Row],[Column1]])-SEARCH("\",Count_table[[#This Row],[Column1]]))</f>
        <v>F406</v>
      </c>
      <c r="F1536" s="1" t="str">
        <f>INDEX(Sheet1!A:D,MATCH(Count_table[[#This Row],[Make]],Sheet1!D:D,0),1)</f>
        <v>Reims</v>
      </c>
      <c r="G1536" s="1" t="str">
        <f ca="1">IF(OR(Count_table[[#This Row],[STC Number]]&lt;&gt;OFFSET(Count_table[[#This Row],[STC Number]],-1,0),Count_table[[#This Row],[Fixed Make]]&lt;&gt;OFFSET(Count_table[[#This Row],[Fixed Make]],-1,0)),Count_table[[#This Row],[Fixed Make]],"")</f>
        <v>Reims</v>
      </c>
      <c r="H1536" s="1" t="str">
        <f ca="1">IF(LEN(Count_table[[#This Row],[First]])=0,OFFSET(Count_table[[#This Row],[Range]],-1,0),"E"&amp;ROW(Count_table[[#This Row],[First]])&amp;":E"&amp;COUNTIFS(Count_table[[#All],[STC Number]],Count_table[[#This Row],[STC Number]],Count_table[[#All],[Fixed Make]],Count_table[[#This Row],[First]])+ROW(Count_table[[#This Row],[First]])-1)</f>
        <v>E1536:E1536</v>
      </c>
      <c r="I1536" s="1" t="str">
        <f ca="1">IF(LEN(Count_table[[#This Row],[First]])&lt;&gt;0,Count_table[[#This Row],[First]]&amp;": "&amp;_xlfn.TEXTJOIN(", ",TRUE,INDIRECT(Count_table[[#This Row],[Range]])),"")</f>
        <v>Reims: F406</v>
      </c>
      <c r="J15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7" spans="1:10" x14ac:dyDescent="0.25">
      <c r="A1537" s="1" t="s">
        <v>144</v>
      </c>
      <c r="B1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1537" s="1" t="s">
        <v>971</v>
      </c>
      <c r="D1537" s="1" t="str">
        <f>LEFT(Count_table[[#This Row],[Column1]],SEARCH("\",Count_table[[#This Row],[Column1]])-1)</f>
        <v>Revo, Incorporated</v>
      </c>
      <c r="E1537" s="1" t="str">
        <f>RIGHT(Count_table[[#This Row],[Column1]],LEN(Count_table[[#This Row],[Column1]])-SEARCH("\",Count_table[[#This Row],[Column1]]))</f>
        <v>Colonial C-1</v>
      </c>
      <c r="F1537" s="1" t="str">
        <f>INDEX(Sheet1!A:D,MATCH(Count_table[[#This Row],[Make]],Sheet1!D:D,0),1)</f>
        <v>Revo</v>
      </c>
      <c r="G1537" s="1" t="str">
        <f ca="1">IF(OR(Count_table[[#This Row],[STC Number]]&lt;&gt;OFFSET(Count_table[[#This Row],[STC Number]],-1,0),Count_table[[#This Row],[Fixed Make]]&lt;&gt;OFFSET(Count_table[[#This Row],[Fixed Make]],-1,0)),Count_table[[#This Row],[Fixed Make]],"")</f>
        <v>Revo</v>
      </c>
      <c r="H1537" s="1" t="str">
        <f ca="1">IF(LEN(Count_table[[#This Row],[First]])=0,OFFSET(Count_table[[#This Row],[Range]],-1,0),"E"&amp;ROW(Count_table[[#This Row],[First]])&amp;":E"&amp;COUNTIFS(Count_table[[#All],[STC Number]],Count_table[[#This Row],[STC Number]],Count_table[[#All],[Fixed Make]],Count_table[[#This Row],[First]])+ROW(Count_table[[#This Row],[First]])-1)</f>
        <v>E1537:E1543</v>
      </c>
      <c r="I1537" s="1" t="str">
        <f ca="1">IF(LEN(Count_table[[#This Row],[First]])&lt;&gt;0,Count_table[[#This Row],[First]]&amp;": "&amp;_xlfn.TEXTJOIN(", ",TRUE,INDIRECT(Count_table[[#This Row],[Range]])),"")</f>
        <v>Revo: Colonial C-1, Colonial C-2, Lake LA-4-200, Lake LA-4, Lake LA-4A, Lake LA-4P, Lake Model 250</v>
      </c>
      <c r="J15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8" spans="1:10" x14ac:dyDescent="0.25">
      <c r="A1538" s="1" t="s">
        <v>144</v>
      </c>
      <c r="B1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1538" s="1" t="s">
        <v>972</v>
      </c>
      <c r="D1538" s="1" t="str">
        <f>LEFT(Count_table[[#This Row],[Column1]],SEARCH("\",Count_table[[#This Row],[Column1]])-1)</f>
        <v>Revo, Incorporated</v>
      </c>
      <c r="E1538" s="1" t="str">
        <f>RIGHT(Count_table[[#This Row],[Column1]],LEN(Count_table[[#This Row],[Column1]])-SEARCH("\",Count_table[[#This Row],[Column1]]))</f>
        <v>Colonial C-2</v>
      </c>
      <c r="F1538" s="1" t="str">
        <f>INDEX(Sheet1!A:D,MATCH(Count_table[[#This Row],[Make]],Sheet1!D:D,0),1)</f>
        <v>Revo</v>
      </c>
      <c r="G1538" s="1" t="str">
        <f ca="1">IF(OR(Count_table[[#This Row],[STC Number]]&lt;&gt;OFFSET(Count_table[[#This Row],[STC Number]],-1,0),Count_table[[#This Row],[Fixed Make]]&lt;&gt;OFFSET(Count_table[[#This Row],[Fixed Make]],-1,0)),Count_table[[#This Row],[Fixed Make]],"")</f>
        <v/>
      </c>
      <c r="H1538" s="1" t="str">
        <f ca="1">IF(LEN(Count_table[[#This Row],[First]])=0,OFFSET(Count_table[[#This Row],[Range]],-1,0),"E"&amp;ROW(Count_table[[#This Row],[First]])&amp;":E"&amp;COUNTIFS(Count_table[[#All],[STC Number]],Count_table[[#This Row],[STC Number]],Count_table[[#All],[Fixed Make]],Count_table[[#This Row],[First]])+ROW(Count_table[[#This Row],[First]])-1)</f>
        <v>E1537:E1543</v>
      </c>
      <c r="I1538" s="1" t="str">
        <f ca="1">IF(LEN(Count_table[[#This Row],[First]])&lt;&gt;0,Count_table[[#This Row],[First]]&amp;": "&amp;_xlfn.TEXTJOIN(", ",TRUE,INDIRECT(Count_table[[#This Row],[Range]])),"")</f>
        <v/>
      </c>
      <c r="J15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39" spans="1:10" x14ac:dyDescent="0.25">
      <c r="A1539" s="1" t="s">
        <v>144</v>
      </c>
      <c r="B1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1539" s="1" t="s">
        <v>973</v>
      </c>
      <c r="D1539" s="1" t="str">
        <f>LEFT(Count_table[[#This Row],[Column1]],SEARCH("\",Count_table[[#This Row],[Column1]])-1)</f>
        <v>Revo, Incorporated</v>
      </c>
      <c r="E1539" s="1" t="str">
        <f>RIGHT(Count_table[[#This Row],[Column1]],LEN(Count_table[[#This Row],[Column1]])-SEARCH("\",Count_table[[#This Row],[Column1]]))</f>
        <v>Lake LA-4-200</v>
      </c>
      <c r="F1539" s="1" t="str">
        <f>INDEX(Sheet1!A:D,MATCH(Count_table[[#This Row],[Make]],Sheet1!D:D,0),1)</f>
        <v>Revo</v>
      </c>
      <c r="G1539" s="1" t="str">
        <f ca="1">IF(OR(Count_table[[#This Row],[STC Number]]&lt;&gt;OFFSET(Count_table[[#This Row],[STC Number]],-1,0),Count_table[[#This Row],[Fixed Make]]&lt;&gt;OFFSET(Count_table[[#This Row],[Fixed Make]],-1,0)),Count_table[[#This Row],[Fixed Make]],"")</f>
        <v/>
      </c>
      <c r="H1539" s="1" t="str">
        <f ca="1">IF(LEN(Count_table[[#This Row],[First]])=0,OFFSET(Count_table[[#This Row],[Range]],-1,0),"E"&amp;ROW(Count_table[[#This Row],[First]])&amp;":E"&amp;COUNTIFS(Count_table[[#All],[STC Number]],Count_table[[#This Row],[STC Number]],Count_table[[#All],[Fixed Make]],Count_table[[#This Row],[First]])+ROW(Count_table[[#This Row],[First]])-1)</f>
        <v>E1537:E1543</v>
      </c>
      <c r="I1539" s="1" t="str">
        <f ca="1">IF(LEN(Count_table[[#This Row],[First]])&lt;&gt;0,Count_table[[#This Row],[First]]&amp;": "&amp;_xlfn.TEXTJOIN(", ",TRUE,INDIRECT(Count_table[[#This Row],[Range]])),"")</f>
        <v/>
      </c>
      <c r="J15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0" spans="1:10" x14ac:dyDescent="0.25">
      <c r="A1540" s="1" t="s">
        <v>144</v>
      </c>
      <c r="B1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1540" s="1" t="s">
        <v>974</v>
      </c>
      <c r="D1540" s="1" t="str">
        <f>LEFT(Count_table[[#This Row],[Column1]],SEARCH("\",Count_table[[#This Row],[Column1]])-1)</f>
        <v>Revo, Incorporated</v>
      </c>
      <c r="E1540" s="1" t="str">
        <f>RIGHT(Count_table[[#This Row],[Column1]],LEN(Count_table[[#This Row],[Column1]])-SEARCH("\",Count_table[[#This Row],[Column1]]))</f>
        <v>Lake LA-4</v>
      </c>
      <c r="F1540" s="1" t="str">
        <f>INDEX(Sheet1!A:D,MATCH(Count_table[[#This Row],[Make]],Sheet1!D:D,0),1)</f>
        <v>Revo</v>
      </c>
      <c r="G1540" s="1" t="str">
        <f ca="1">IF(OR(Count_table[[#This Row],[STC Number]]&lt;&gt;OFFSET(Count_table[[#This Row],[STC Number]],-1,0),Count_table[[#This Row],[Fixed Make]]&lt;&gt;OFFSET(Count_table[[#This Row],[Fixed Make]],-1,0)),Count_table[[#This Row],[Fixed Make]],"")</f>
        <v/>
      </c>
      <c r="H1540" s="1" t="str">
        <f ca="1">IF(LEN(Count_table[[#This Row],[First]])=0,OFFSET(Count_table[[#This Row],[Range]],-1,0),"E"&amp;ROW(Count_table[[#This Row],[First]])&amp;":E"&amp;COUNTIFS(Count_table[[#All],[STC Number]],Count_table[[#This Row],[STC Number]],Count_table[[#All],[Fixed Make]],Count_table[[#This Row],[First]])+ROW(Count_table[[#This Row],[First]])-1)</f>
        <v>E1537:E1543</v>
      </c>
      <c r="I1540" s="1" t="str">
        <f ca="1">IF(LEN(Count_table[[#This Row],[First]])&lt;&gt;0,Count_table[[#This Row],[First]]&amp;": "&amp;_xlfn.TEXTJOIN(", ",TRUE,INDIRECT(Count_table[[#This Row],[Range]])),"")</f>
        <v/>
      </c>
      <c r="J15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1" spans="1:10" x14ac:dyDescent="0.25">
      <c r="A1541" s="1" t="s">
        <v>144</v>
      </c>
      <c r="B1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1541" s="1" t="s">
        <v>975</v>
      </c>
      <c r="D1541" s="1" t="str">
        <f>LEFT(Count_table[[#This Row],[Column1]],SEARCH("\",Count_table[[#This Row],[Column1]])-1)</f>
        <v>Revo, Incorporated</v>
      </c>
      <c r="E1541" s="1" t="str">
        <f>RIGHT(Count_table[[#This Row],[Column1]],LEN(Count_table[[#This Row],[Column1]])-SEARCH("\",Count_table[[#This Row],[Column1]]))</f>
        <v>Lake LA-4A</v>
      </c>
      <c r="F1541" s="1" t="str">
        <f>INDEX(Sheet1!A:D,MATCH(Count_table[[#This Row],[Make]],Sheet1!D:D,0),1)</f>
        <v>Revo</v>
      </c>
      <c r="G1541" s="1" t="str">
        <f ca="1">IF(OR(Count_table[[#This Row],[STC Number]]&lt;&gt;OFFSET(Count_table[[#This Row],[STC Number]],-1,0),Count_table[[#This Row],[Fixed Make]]&lt;&gt;OFFSET(Count_table[[#This Row],[Fixed Make]],-1,0)),Count_table[[#This Row],[Fixed Make]],"")</f>
        <v/>
      </c>
      <c r="H1541" s="1" t="str">
        <f ca="1">IF(LEN(Count_table[[#This Row],[First]])=0,OFFSET(Count_table[[#This Row],[Range]],-1,0),"E"&amp;ROW(Count_table[[#This Row],[First]])&amp;":E"&amp;COUNTIFS(Count_table[[#All],[STC Number]],Count_table[[#This Row],[STC Number]],Count_table[[#All],[Fixed Make]],Count_table[[#This Row],[First]])+ROW(Count_table[[#This Row],[First]])-1)</f>
        <v>E1537:E1543</v>
      </c>
      <c r="I1541" s="1" t="str">
        <f ca="1">IF(LEN(Count_table[[#This Row],[First]])&lt;&gt;0,Count_table[[#This Row],[First]]&amp;": "&amp;_xlfn.TEXTJOIN(", ",TRUE,INDIRECT(Count_table[[#This Row],[Range]])),"")</f>
        <v/>
      </c>
      <c r="J15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2" spans="1:10" x14ac:dyDescent="0.25">
      <c r="A1542" s="1" t="s">
        <v>144</v>
      </c>
      <c r="B1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1542" s="1" t="s">
        <v>976</v>
      </c>
      <c r="D1542" s="1" t="str">
        <f>LEFT(Count_table[[#This Row],[Column1]],SEARCH("\",Count_table[[#This Row],[Column1]])-1)</f>
        <v>Revo, Incorporated</v>
      </c>
      <c r="E1542" s="1" t="str">
        <f>RIGHT(Count_table[[#This Row],[Column1]],LEN(Count_table[[#This Row],[Column1]])-SEARCH("\",Count_table[[#This Row],[Column1]]))</f>
        <v>Lake LA-4P</v>
      </c>
      <c r="F1542" s="1" t="str">
        <f>INDEX(Sheet1!A:D,MATCH(Count_table[[#This Row],[Make]],Sheet1!D:D,0),1)</f>
        <v>Revo</v>
      </c>
      <c r="G1542" s="1" t="str">
        <f ca="1">IF(OR(Count_table[[#This Row],[STC Number]]&lt;&gt;OFFSET(Count_table[[#This Row],[STC Number]],-1,0),Count_table[[#This Row],[Fixed Make]]&lt;&gt;OFFSET(Count_table[[#This Row],[Fixed Make]],-1,0)),Count_table[[#This Row],[Fixed Make]],"")</f>
        <v/>
      </c>
      <c r="H1542" s="1" t="str">
        <f ca="1">IF(LEN(Count_table[[#This Row],[First]])=0,OFFSET(Count_table[[#This Row],[Range]],-1,0),"E"&amp;ROW(Count_table[[#This Row],[First]])&amp;":E"&amp;COUNTIFS(Count_table[[#All],[STC Number]],Count_table[[#This Row],[STC Number]],Count_table[[#All],[Fixed Make]],Count_table[[#This Row],[First]])+ROW(Count_table[[#This Row],[First]])-1)</f>
        <v>E1537:E1543</v>
      </c>
      <c r="I1542" s="1" t="str">
        <f ca="1">IF(LEN(Count_table[[#This Row],[First]])&lt;&gt;0,Count_table[[#This Row],[First]]&amp;": "&amp;_xlfn.TEXTJOIN(", ",TRUE,INDIRECT(Count_table[[#This Row],[Range]])),"")</f>
        <v/>
      </c>
      <c r="J15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3" spans="1:10" x14ac:dyDescent="0.25">
      <c r="A1543" s="1" t="s">
        <v>144</v>
      </c>
      <c r="B1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1543" s="1" t="s">
        <v>977</v>
      </c>
      <c r="D1543" s="1" t="str">
        <f>LEFT(Count_table[[#This Row],[Column1]],SEARCH("\",Count_table[[#This Row],[Column1]])-1)</f>
        <v>Revo, Incorporated</v>
      </c>
      <c r="E1543" s="1" t="str">
        <f>RIGHT(Count_table[[#This Row],[Column1]],LEN(Count_table[[#This Row],[Column1]])-SEARCH("\",Count_table[[#This Row],[Column1]]))</f>
        <v>Lake Model 250</v>
      </c>
      <c r="F1543" s="1" t="str">
        <f>INDEX(Sheet1!A:D,MATCH(Count_table[[#This Row],[Make]],Sheet1!D:D,0),1)</f>
        <v>Revo</v>
      </c>
      <c r="G1543" s="1" t="str">
        <f ca="1">IF(OR(Count_table[[#This Row],[STC Number]]&lt;&gt;OFFSET(Count_table[[#This Row],[STC Number]],-1,0),Count_table[[#This Row],[Fixed Make]]&lt;&gt;OFFSET(Count_table[[#This Row],[Fixed Make]],-1,0)),Count_table[[#This Row],[Fixed Make]],"")</f>
        <v/>
      </c>
      <c r="H1543" s="1" t="str">
        <f ca="1">IF(LEN(Count_table[[#This Row],[First]])=0,OFFSET(Count_table[[#This Row],[Range]],-1,0),"E"&amp;ROW(Count_table[[#This Row],[First]])&amp;":E"&amp;COUNTIFS(Count_table[[#All],[STC Number]],Count_table[[#This Row],[STC Number]],Count_table[[#All],[Fixed Make]],Count_table[[#This Row],[First]])+ROW(Count_table[[#This Row],[First]])-1)</f>
        <v>E1537:E1543</v>
      </c>
      <c r="I1543" s="1" t="str">
        <f ca="1">IF(LEN(Count_table[[#This Row],[First]])&lt;&gt;0,Count_table[[#This Row],[First]]&amp;": "&amp;_xlfn.TEXTJOIN(", ",TRUE,INDIRECT(Count_table[[#This Row],[Range]])),"")</f>
        <v/>
      </c>
      <c r="J15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4" spans="1:10" x14ac:dyDescent="0.25">
      <c r="A1544" s="1" t="s">
        <v>144</v>
      </c>
      <c r="B1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A-1</v>
      </c>
      <c r="C1544" s="1" t="s">
        <v>1171</v>
      </c>
      <c r="D1544" s="1" t="str">
        <f>LEFT(Count_table[[#This Row],[Column1]],SEARCH("\",Count_table[[#This Row],[Column1]])-1)</f>
        <v>RUAG Aerospace Services GmbH</v>
      </c>
      <c r="E1544" s="1" t="str">
        <f>RIGHT(Count_table[[#This Row],[Column1]],LEN(Count_table[[#This Row],[Column1]])-SEARCH("\",Count_table[[#This Row],[Column1]]))</f>
        <v>Do 28 A-1</v>
      </c>
      <c r="F1544" s="1" t="str">
        <f>INDEX(Sheet1!A:D,MATCH(Count_table[[#This Row],[Make]],Sheet1!D:D,0),1)</f>
        <v>RUAG</v>
      </c>
      <c r="G1544" s="1" t="str">
        <f ca="1">IF(OR(Count_table[[#This Row],[STC Number]]&lt;&gt;OFFSET(Count_table[[#This Row],[STC Number]],-1,0),Count_table[[#This Row],[Fixed Make]]&lt;&gt;OFFSET(Count_table[[#This Row],[Fixed Make]],-1,0)),Count_table[[#This Row],[Fixed Make]],"")</f>
        <v>RUAG</v>
      </c>
      <c r="H1544" s="1" t="str">
        <f ca="1">IF(LEN(Count_table[[#This Row],[First]])=0,OFFSET(Count_table[[#This Row],[Range]],-1,0),"E"&amp;ROW(Count_table[[#This Row],[First]])&amp;":E"&amp;COUNTIFS(Count_table[[#All],[STC Number]],Count_table[[#This Row],[STC Number]],Count_table[[#All],[Fixed Make]],Count_table[[#This Row],[First]])+ROW(Count_table[[#This Row],[First]])-1)</f>
        <v>E1544:E1549</v>
      </c>
      <c r="I1544" s="1" t="str">
        <f ca="1">IF(LEN(Count_table[[#This Row],[First]])&lt;&gt;0,Count_table[[#This Row],[First]]&amp;": "&amp;_xlfn.TEXTJOIN(", ",TRUE,INDIRECT(Count_table[[#This Row],[Range]])),"")</f>
        <v>RUAG: Do 28 A-1, Do 28 B-1, Do 28 D-1, Do 28 D, Dornier 228-100, Dornier 228-200</v>
      </c>
      <c r="J15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5" spans="1:10" x14ac:dyDescent="0.25">
      <c r="A1545" s="1" t="s">
        <v>144</v>
      </c>
      <c r="B1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B-1</v>
      </c>
      <c r="C1545" s="1" t="s">
        <v>1172</v>
      </c>
      <c r="D1545" s="1" t="str">
        <f>LEFT(Count_table[[#This Row],[Column1]],SEARCH("\",Count_table[[#This Row],[Column1]])-1)</f>
        <v>RUAG Aerospace Services GmbH</v>
      </c>
      <c r="E1545" s="1" t="str">
        <f>RIGHT(Count_table[[#This Row],[Column1]],LEN(Count_table[[#This Row],[Column1]])-SEARCH("\",Count_table[[#This Row],[Column1]]))</f>
        <v>Do 28 B-1</v>
      </c>
      <c r="F1545" s="1" t="str">
        <f>INDEX(Sheet1!A:D,MATCH(Count_table[[#This Row],[Make]],Sheet1!D:D,0),1)</f>
        <v>RUAG</v>
      </c>
      <c r="G1545" s="1" t="str">
        <f ca="1">IF(OR(Count_table[[#This Row],[STC Number]]&lt;&gt;OFFSET(Count_table[[#This Row],[STC Number]],-1,0),Count_table[[#This Row],[Fixed Make]]&lt;&gt;OFFSET(Count_table[[#This Row],[Fixed Make]],-1,0)),Count_table[[#This Row],[Fixed Make]],"")</f>
        <v/>
      </c>
      <c r="H1545" s="1" t="str">
        <f ca="1">IF(LEN(Count_table[[#This Row],[First]])=0,OFFSET(Count_table[[#This Row],[Range]],-1,0),"E"&amp;ROW(Count_table[[#This Row],[First]])&amp;":E"&amp;COUNTIFS(Count_table[[#All],[STC Number]],Count_table[[#This Row],[STC Number]],Count_table[[#All],[Fixed Make]],Count_table[[#This Row],[First]])+ROW(Count_table[[#This Row],[First]])-1)</f>
        <v>E1544:E1549</v>
      </c>
      <c r="I1545" s="1" t="str">
        <f ca="1">IF(LEN(Count_table[[#This Row],[First]])&lt;&gt;0,Count_table[[#This Row],[First]]&amp;": "&amp;_xlfn.TEXTJOIN(", ",TRUE,INDIRECT(Count_table[[#This Row],[Range]])),"")</f>
        <v/>
      </c>
      <c r="J15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6" spans="1:10" x14ac:dyDescent="0.25">
      <c r="A1546" s="1" t="s">
        <v>144</v>
      </c>
      <c r="B1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D-1</v>
      </c>
      <c r="C1546" s="1" t="s">
        <v>1173</v>
      </c>
      <c r="D1546" s="1" t="str">
        <f>LEFT(Count_table[[#This Row],[Column1]],SEARCH("\",Count_table[[#This Row],[Column1]])-1)</f>
        <v>RUAG Aerospace Services GmbH</v>
      </c>
      <c r="E1546" s="1" t="str">
        <f>RIGHT(Count_table[[#This Row],[Column1]],LEN(Count_table[[#This Row],[Column1]])-SEARCH("\",Count_table[[#This Row],[Column1]]))</f>
        <v>Do 28 D-1</v>
      </c>
      <c r="F1546" s="1" t="str">
        <f>INDEX(Sheet1!A:D,MATCH(Count_table[[#This Row],[Make]],Sheet1!D:D,0),1)</f>
        <v>RUAG</v>
      </c>
      <c r="G1546" s="1" t="str">
        <f ca="1">IF(OR(Count_table[[#This Row],[STC Number]]&lt;&gt;OFFSET(Count_table[[#This Row],[STC Number]],-1,0),Count_table[[#This Row],[Fixed Make]]&lt;&gt;OFFSET(Count_table[[#This Row],[Fixed Make]],-1,0)),Count_table[[#This Row],[Fixed Make]],"")</f>
        <v/>
      </c>
      <c r="H1546" s="1" t="str">
        <f ca="1">IF(LEN(Count_table[[#This Row],[First]])=0,OFFSET(Count_table[[#This Row],[Range]],-1,0),"E"&amp;ROW(Count_table[[#This Row],[First]])&amp;":E"&amp;COUNTIFS(Count_table[[#All],[STC Number]],Count_table[[#This Row],[STC Number]],Count_table[[#All],[Fixed Make]],Count_table[[#This Row],[First]])+ROW(Count_table[[#This Row],[First]])-1)</f>
        <v>E1544:E1549</v>
      </c>
      <c r="I1546" s="1" t="str">
        <f ca="1">IF(LEN(Count_table[[#This Row],[First]])&lt;&gt;0,Count_table[[#This Row],[First]]&amp;": "&amp;_xlfn.TEXTJOIN(", ",TRUE,INDIRECT(Count_table[[#This Row],[Range]])),"")</f>
        <v/>
      </c>
      <c r="J15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7" spans="1:10" x14ac:dyDescent="0.25">
      <c r="A1547" s="1" t="s">
        <v>144</v>
      </c>
      <c r="B1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v>
      </c>
      <c r="C1547" s="1" t="s">
        <v>1174</v>
      </c>
      <c r="D1547" s="1" t="str">
        <f>LEFT(Count_table[[#This Row],[Column1]],SEARCH("\",Count_table[[#This Row],[Column1]])-1)</f>
        <v>RUAG Aerospace Services GmbH</v>
      </c>
      <c r="E1547" s="1" t="str">
        <f>RIGHT(Count_table[[#This Row],[Column1]],LEN(Count_table[[#This Row],[Column1]])-SEARCH("\",Count_table[[#This Row],[Column1]]))</f>
        <v>Do 28 D</v>
      </c>
      <c r="F1547" s="1" t="str">
        <f>INDEX(Sheet1!A:D,MATCH(Count_table[[#This Row],[Make]],Sheet1!D:D,0),1)</f>
        <v>RUAG</v>
      </c>
      <c r="G1547" s="1" t="str">
        <f ca="1">IF(OR(Count_table[[#This Row],[STC Number]]&lt;&gt;OFFSET(Count_table[[#This Row],[STC Number]],-1,0),Count_table[[#This Row],[Fixed Make]]&lt;&gt;OFFSET(Count_table[[#This Row],[Fixed Make]],-1,0)),Count_table[[#This Row],[Fixed Make]],"")</f>
        <v/>
      </c>
      <c r="H1547" s="1" t="str">
        <f ca="1">IF(LEN(Count_table[[#This Row],[First]])=0,OFFSET(Count_table[[#This Row],[Range]],-1,0),"E"&amp;ROW(Count_table[[#This Row],[First]])&amp;":E"&amp;COUNTIFS(Count_table[[#All],[STC Number]],Count_table[[#This Row],[STC Number]],Count_table[[#All],[Fixed Make]],Count_table[[#This Row],[First]])+ROW(Count_table[[#This Row],[First]])-1)</f>
        <v>E1544:E1549</v>
      </c>
      <c r="I1547" s="1" t="str">
        <f ca="1">IF(LEN(Count_table[[#This Row],[First]])&lt;&gt;0,Count_table[[#This Row],[First]]&amp;": "&amp;_xlfn.TEXTJOIN(", ",TRUE,INDIRECT(Count_table[[#This Row],[Range]])),"")</f>
        <v/>
      </c>
      <c r="J15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8" spans="1:10" x14ac:dyDescent="0.25">
      <c r="A1548" s="1" t="s">
        <v>144</v>
      </c>
      <c r="B1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228-100</v>
      </c>
      <c r="C1548" s="1" t="s">
        <v>1175</v>
      </c>
      <c r="D1548" s="1" t="str">
        <f>LEFT(Count_table[[#This Row],[Column1]],SEARCH("\",Count_table[[#This Row],[Column1]])-1)</f>
        <v>RUAG Aerospace Services GmbH</v>
      </c>
      <c r="E1548" s="1" t="str">
        <f>RIGHT(Count_table[[#This Row],[Column1]],LEN(Count_table[[#This Row],[Column1]])-SEARCH("\",Count_table[[#This Row],[Column1]]))</f>
        <v>Dornier 228-100</v>
      </c>
      <c r="F1548" s="1" t="str">
        <f>INDEX(Sheet1!A:D,MATCH(Count_table[[#This Row],[Make]],Sheet1!D:D,0),1)</f>
        <v>RUAG</v>
      </c>
      <c r="G1548" s="1" t="str">
        <f ca="1">IF(OR(Count_table[[#This Row],[STC Number]]&lt;&gt;OFFSET(Count_table[[#This Row],[STC Number]],-1,0),Count_table[[#This Row],[Fixed Make]]&lt;&gt;OFFSET(Count_table[[#This Row],[Fixed Make]],-1,0)),Count_table[[#This Row],[Fixed Make]],"")</f>
        <v/>
      </c>
      <c r="H1548" s="1" t="str">
        <f ca="1">IF(LEN(Count_table[[#This Row],[First]])=0,OFFSET(Count_table[[#This Row],[Range]],-1,0),"E"&amp;ROW(Count_table[[#This Row],[First]])&amp;":E"&amp;COUNTIFS(Count_table[[#All],[STC Number]],Count_table[[#This Row],[STC Number]],Count_table[[#All],[Fixed Make]],Count_table[[#This Row],[First]])+ROW(Count_table[[#This Row],[First]])-1)</f>
        <v>E1544:E1549</v>
      </c>
      <c r="I1548" s="1" t="str">
        <f ca="1">IF(LEN(Count_table[[#This Row],[First]])&lt;&gt;0,Count_table[[#This Row],[First]]&amp;": "&amp;_xlfn.TEXTJOIN(", ",TRUE,INDIRECT(Count_table[[#This Row],[Range]])),"")</f>
        <v/>
      </c>
      <c r="J15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49" spans="1:10" x14ac:dyDescent="0.25">
      <c r="A1549" s="1" t="s">
        <v>144</v>
      </c>
      <c r="B1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228-200</v>
      </c>
      <c r="C1549" s="1" t="s">
        <v>1176</v>
      </c>
      <c r="D1549" s="1" t="str">
        <f>LEFT(Count_table[[#This Row],[Column1]],SEARCH("\",Count_table[[#This Row],[Column1]])-1)</f>
        <v>RUAG Aerospace Services GmbH</v>
      </c>
      <c r="E1549" s="1" t="str">
        <f>RIGHT(Count_table[[#This Row],[Column1]],LEN(Count_table[[#This Row],[Column1]])-SEARCH("\",Count_table[[#This Row],[Column1]]))</f>
        <v>Dornier 228-200</v>
      </c>
      <c r="F1549" s="1" t="str">
        <f>INDEX(Sheet1!A:D,MATCH(Count_table[[#This Row],[Make]],Sheet1!D:D,0),1)</f>
        <v>RUAG</v>
      </c>
      <c r="G1549" s="1" t="str">
        <f ca="1">IF(OR(Count_table[[#This Row],[STC Number]]&lt;&gt;OFFSET(Count_table[[#This Row],[STC Number]],-1,0),Count_table[[#This Row],[Fixed Make]]&lt;&gt;OFFSET(Count_table[[#This Row],[Fixed Make]],-1,0)),Count_table[[#This Row],[Fixed Make]],"")</f>
        <v/>
      </c>
      <c r="H1549" s="1" t="str">
        <f ca="1">IF(LEN(Count_table[[#This Row],[First]])=0,OFFSET(Count_table[[#This Row],[Range]],-1,0),"E"&amp;ROW(Count_table[[#This Row],[First]])&amp;":E"&amp;COUNTIFS(Count_table[[#All],[STC Number]],Count_table[[#This Row],[STC Number]],Count_table[[#All],[Fixed Make]],Count_table[[#This Row],[First]])+ROW(Count_table[[#This Row],[First]])-1)</f>
        <v>E1544:E1549</v>
      </c>
      <c r="I1549" s="1" t="str">
        <f ca="1">IF(LEN(Count_table[[#This Row],[First]])&lt;&gt;0,Count_table[[#This Row],[First]]&amp;": "&amp;_xlfn.TEXTJOIN(", ",TRUE,INDIRECT(Count_table[[#This Row],[Range]])),"")</f>
        <v/>
      </c>
      <c r="J15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0" spans="1:10" x14ac:dyDescent="0.25">
      <c r="A1550" s="1" t="s">
        <v>144</v>
      </c>
      <c r="B1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Short Brothers &amp; Harland Ltd.\SC-7 Skyvan Series 2</v>
      </c>
      <c r="C1550" s="1" t="s">
        <v>1177</v>
      </c>
      <c r="D1550" s="1" t="str">
        <f>LEFT(Count_table[[#This Row],[Column1]],SEARCH("\",Count_table[[#This Row],[Column1]])-1)</f>
        <v>Short Brothers &amp; Harland Ltd.</v>
      </c>
      <c r="E1550" s="1" t="str">
        <f>RIGHT(Count_table[[#This Row],[Column1]],LEN(Count_table[[#This Row],[Column1]])-SEARCH("\",Count_table[[#This Row],[Column1]]))</f>
        <v>SC-7 Skyvan Series 2</v>
      </c>
      <c r="F1550" s="1" t="str">
        <f>INDEX(Sheet1!A:D,MATCH(Count_table[[#This Row],[Make]],Sheet1!D:D,0),1)</f>
        <v>Short</v>
      </c>
      <c r="G1550" s="1" t="str">
        <f ca="1">IF(OR(Count_table[[#This Row],[STC Number]]&lt;&gt;OFFSET(Count_table[[#This Row],[STC Number]],-1,0),Count_table[[#This Row],[Fixed Make]]&lt;&gt;OFFSET(Count_table[[#This Row],[Fixed Make]],-1,0)),Count_table[[#This Row],[Fixed Make]],"")</f>
        <v>Short</v>
      </c>
      <c r="H1550" s="1" t="str">
        <f ca="1">IF(LEN(Count_table[[#This Row],[First]])=0,OFFSET(Count_table[[#This Row],[Range]],-1,0),"E"&amp;ROW(Count_table[[#This Row],[First]])&amp;":E"&amp;COUNTIFS(Count_table[[#All],[STC Number]],Count_table[[#This Row],[STC Number]],Count_table[[#All],[Fixed Make]],Count_table[[#This Row],[First]])+ROW(Count_table[[#This Row],[First]])-1)</f>
        <v>E1550:E1551</v>
      </c>
      <c r="I1550" s="1" t="str">
        <f ca="1">IF(LEN(Count_table[[#This Row],[First]])&lt;&gt;0,Count_table[[#This Row],[First]]&amp;": "&amp;_xlfn.TEXTJOIN(", ",TRUE,INDIRECT(Count_table[[#This Row],[Range]])),"")</f>
        <v>Short: SC-7 Skyvan Series 2, SC-7 Skyvan Series 3</v>
      </c>
      <c r="J15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1" spans="1:10" x14ac:dyDescent="0.25">
      <c r="A1551" s="1" t="s">
        <v>144</v>
      </c>
      <c r="B1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Short Brothers &amp; Harland Ltd.\SC-7 Skyvan Series 3</v>
      </c>
      <c r="C1551" s="1" t="s">
        <v>1178</v>
      </c>
      <c r="D1551" s="1" t="str">
        <f>LEFT(Count_table[[#This Row],[Column1]],SEARCH("\",Count_table[[#This Row],[Column1]])-1)</f>
        <v>Short Brothers &amp; Harland Ltd.</v>
      </c>
      <c r="E1551" s="1" t="str">
        <f>RIGHT(Count_table[[#This Row],[Column1]],LEN(Count_table[[#This Row],[Column1]])-SEARCH("\",Count_table[[#This Row],[Column1]]))</f>
        <v>SC-7 Skyvan Series 3</v>
      </c>
      <c r="F1551" s="1" t="str">
        <f>INDEX(Sheet1!A:D,MATCH(Count_table[[#This Row],[Make]],Sheet1!D:D,0),1)</f>
        <v>Short</v>
      </c>
      <c r="G1551" s="1" t="str">
        <f ca="1">IF(OR(Count_table[[#This Row],[STC Number]]&lt;&gt;OFFSET(Count_table[[#This Row],[STC Number]],-1,0),Count_table[[#This Row],[Fixed Make]]&lt;&gt;OFFSET(Count_table[[#This Row],[Fixed Make]],-1,0)),Count_table[[#This Row],[Fixed Make]],"")</f>
        <v/>
      </c>
      <c r="H1551" s="1" t="str">
        <f ca="1">IF(LEN(Count_table[[#This Row],[First]])=0,OFFSET(Count_table[[#This Row],[Range]],-1,0),"E"&amp;ROW(Count_table[[#This Row],[First]])&amp;":E"&amp;COUNTIFS(Count_table[[#All],[STC Number]],Count_table[[#This Row],[STC Number]],Count_table[[#All],[Fixed Make]],Count_table[[#This Row],[First]])+ROW(Count_table[[#This Row],[First]])-1)</f>
        <v>E1550:E1551</v>
      </c>
      <c r="I1551" s="1" t="str">
        <f ca="1">IF(LEN(Count_table[[#This Row],[First]])&lt;&gt;0,Count_table[[#This Row],[First]]&amp;": "&amp;_xlfn.TEXTJOIN(", ",TRUE,INDIRECT(Count_table[[#This Row],[Range]])),"")</f>
        <v/>
      </c>
      <c r="J15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2" spans="1:10" x14ac:dyDescent="0.25">
      <c r="A1552" s="1" t="s">
        <v>144</v>
      </c>
      <c r="B1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1552" s="1" t="s">
        <v>978</v>
      </c>
      <c r="D1552" s="1" t="str">
        <f>LEFT(Count_table[[#This Row],[Column1]],SEARCH("\",Count_table[[#This Row],[Column1]])-1)</f>
        <v>Sierra Hotel Aero, Inc.</v>
      </c>
      <c r="E1552" s="1" t="str">
        <f>RIGHT(Count_table[[#This Row],[Column1]],LEN(Count_table[[#This Row],[Column1]])-SEARCH("\",Count_table[[#This Row],[Column1]]))</f>
        <v>Navion (Army L-17A)</v>
      </c>
      <c r="F1552" s="1" t="str">
        <f>INDEX(Sheet1!A:D,MATCH(Count_table[[#This Row],[Make]],Sheet1!D:D,0),1)</f>
        <v>Sierra Hotel Aero</v>
      </c>
      <c r="G1552" s="1" t="str">
        <f ca="1">IF(OR(Count_table[[#This Row],[STC Number]]&lt;&gt;OFFSET(Count_table[[#This Row],[STC Number]],-1,0),Count_table[[#This Row],[Fixed Make]]&lt;&gt;OFFSET(Count_table[[#This Row],[Fixed Make]],-1,0)),Count_table[[#This Row],[Fixed Make]],"")</f>
        <v>Sierra Hotel Aero</v>
      </c>
      <c r="H1552" s="1" t="str">
        <f ca="1">IF(LEN(Count_table[[#This Row],[First]])=0,OFFSET(Count_table[[#This Row],[Range]],-1,0),"E"&amp;ROW(Count_table[[#This Row],[First]])&amp;":E"&amp;COUNTIFS(Count_table[[#All],[STC Number]],Count_table[[#This Row],[STC Number]],Count_table[[#All],[Fixed Make]],Count_table[[#This Row],[First]])+ROW(Count_table[[#This Row],[First]])-1)</f>
        <v>E1552:E1559</v>
      </c>
      <c r="I1552" s="1" t="str">
        <f ca="1">IF(LEN(Count_table[[#This Row],[First]])&lt;&gt;0,Count_table[[#This Row],[First]]&amp;": "&amp;_xlfn.TEXTJOIN(", ",TRUE,INDIRECT(Count_table[[#This Row],[Range]])),"")</f>
        <v>Sierra Hotel Aero: Navion (Army L-17A), Navion A (Army L-17B and L-17C), Navion B, Navion D, Navion E, Navion F, Navion G, Navion H</v>
      </c>
      <c r="J15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3" spans="1:10" x14ac:dyDescent="0.25">
      <c r="A1553" s="1" t="s">
        <v>144</v>
      </c>
      <c r="B1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1553" s="1" t="s">
        <v>979</v>
      </c>
      <c r="D1553" s="1" t="str">
        <f>LEFT(Count_table[[#This Row],[Column1]],SEARCH("\",Count_table[[#This Row],[Column1]])-1)</f>
        <v>Sierra Hotel Aero, Inc.</v>
      </c>
      <c r="E1553" s="1" t="str">
        <f>RIGHT(Count_table[[#This Row],[Column1]],LEN(Count_table[[#This Row],[Column1]])-SEARCH("\",Count_table[[#This Row],[Column1]]))</f>
        <v>Navion A (Army L-17B and L-17C)</v>
      </c>
      <c r="F1553" s="1" t="str">
        <f>INDEX(Sheet1!A:D,MATCH(Count_table[[#This Row],[Make]],Sheet1!D:D,0),1)</f>
        <v>Sierra Hotel Aero</v>
      </c>
      <c r="G1553" s="1" t="str">
        <f ca="1">IF(OR(Count_table[[#This Row],[STC Number]]&lt;&gt;OFFSET(Count_table[[#This Row],[STC Number]],-1,0),Count_table[[#This Row],[Fixed Make]]&lt;&gt;OFFSET(Count_table[[#This Row],[Fixed Make]],-1,0)),Count_table[[#This Row],[Fixed Make]],"")</f>
        <v/>
      </c>
      <c r="H1553" s="1" t="str">
        <f ca="1">IF(LEN(Count_table[[#This Row],[First]])=0,OFFSET(Count_table[[#This Row],[Range]],-1,0),"E"&amp;ROW(Count_table[[#This Row],[First]])&amp;":E"&amp;COUNTIFS(Count_table[[#All],[STC Number]],Count_table[[#This Row],[STC Number]],Count_table[[#All],[Fixed Make]],Count_table[[#This Row],[First]])+ROW(Count_table[[#This Row],[First]])-1)</f>
        <v>E1552:E1559</v>
      </c>
      <c r="I1553" s="1" t="str">
        <f ca="1">IF(LEN(Count_table[[#This Row],[First]])&lt;&gt;0,Count_table[[#This Row],[First]]&amp;": "&amp;_xlfn.TEXTJOIN(", ",TRUE,INDIRECT(Count_table[[#This Row],[Range]])),"")</f>
        <v/>
      </c>
      <c r="J15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4" spans="1:10" x14ac:dyDescent="0.25">
      <c r="A1554" s="1" t="s">
        <v>144</v>
      </c>
      <c r="B1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1554" s="1" t="s">
        <v>980</v>
      </c>
      <c r="D1554" s="1" t="str">
        <f>LEFT(Count_table[[#This Row],[Column1]],SEARCH("\",Count_table[[#This Row],[Column1]])-1)</f>
        <v>Sierra Hotel Aero, Inc.</v>
      </c>
      <c r="E1554" s="1" t="str">
        <f>RIGHT(Count_table[[#This Row],[Column1]],LEN(Count_table[[#This Row],[Column1]])-SEARCH("\",Count_table[[#This Row],[Column1]]))</f>
        <v>Navion B</v>
      </c>
      <c r="F1554" s="1" t="str">
        <f>INDEX(Sheet1!A:D,MATCH(Count_table[[#This Row],[Make]],Sheet1!D:D,0),1)</f>
        <v>Sierra Hotel Aero</v>
      </c>
      <c r="G1554" s="1" t="str">
        <f ca="1">IF(OR(Count_table[[#This Row],[STC Number]]&lt;&gt;OFFSET(Count_table[[#This Row],[STC Number]],-1,0),Count_table[[#This Row],[Fixed Make]]&lt;&gt;OFFSET(Count_table[[#This Row],[Fixed Make]],-1,0)),Count_table[[#This Row],[Fixed Make]],"")</f>
        <v/>
      </c>
      <c r="H1554" s="1" t="str">
        <f ca="1">IF(LEN(Count_table[[#This Row],[First]])=0,OFFSET(Count_table[[#This Row],[Range]],-1,0),"E"&amp;ROW(Count_table[[#This Row],[First]])&amp;":E"&amp;COUNTIFS(Count_table[[#All],[STC Number]],Count_table[[#This Row],[STC Number]],Count_table[[#All],[Fixed Make]],Count_table[[#This Row],[First]])+ROW(Count_table[[#This Row],[First]])-1)</f>
        <v>E1552:E1559</v>
      </c>
      <c r="I1554" s="1" t="str">
        <f ca="1">IF(LEN(Count_table[[#This Row],[First]])&lt;&gt;0,Count_table[[#This Row],[First]]&amp;": "&amp;_xlfn.TEXTJOIN(", ",TRUE,INDIRECT(Count_table[[#This Row],[Range]])),"")</f>
        <v/>
      </c>
      <c r="J15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5" spans="1:10" x14ac:dyDescent="0.25">
      <c r="A1555" s="1" t="s">
        <v>144</v>
      </c>
      <c r="B1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1555" s="1" t="s">
        <v>981</v>
      </c>
      <c r="D1555" s="1" t="str">
        <f>LEFT(Count_table[[#This Row],[Column1]],SEARCH("\",Count_table[[#This Row],[Column1]])-1)</f>
        <v>Sierra Hotel Aero, Inc.</v>
      </c>
      <c r="E1555" s="1" t="str">
        <f>RIGHT(Count_table[[#This Row],[Column1]],LEN(Count_table[[#This Row],[Column1]])-SEARCH("\",Count_table[[#This Row],[Column1]]))</f>
        <v>Navion D</v>
      </c>
      <c r="F1555" s="1" t="str">
        <f>INDEX(Sheet1!A:D,MATCH(Count_table[[#This Row],[Make]],Sheet1!D:D,0),1)</f>
        <v>Sierra Hotel Aero</v>
      </c>
      <c r="G1555" s="1" t="str">
        <f ca="1">IF(OR(Count_table[[#This Row],[STC Number]]&lt;&gt;OFFSET(Count_table[[#This Row],[STC Number]],-1,0),Count_table[[#This Row],[Fixed Make]]&lt;&gt;OFFSET(Count_table[[#This Row],[Fixed Make]],-1,0)),Count_table[[#This Row],[Fixed Make]],"")</f>
        <v/>
      </c>
      <c r="H1555" s="1" t="str">
        <f ca="1">IF(LEN(Count_table[[#This Row],[First]])=0,OFFSET(Count_table[[#This Row],[Range]],-1,0),"E"&amp;ROW(Count_table[[#This Row],[First]])&amp;":E"&amp;COUNTIFS(Count_table[[#All],[STC Number]],Count_table[[#This Row],[STC Number]],Count_table[[#All],[Fixed Make]],Count_table[[#This Row],[First]])+ROW(Count_table[[#This Row],[First]])-1)</f>
        <v>E1552:E1559</v>
      </c>
      <c r="I1555" s="1" t="str">
        <f ca="1">IF(LEN(Count_table[[#This Row],[First]])&lt;&gt;0,Count_table[[#This Row],[First]]&amp;": "&amp;_xlfn.TEXTJOIN(", ",TRUE,INDIRECT(Count_table[[#This Row],[Range]])),"")</f>
        <v/>
      </c>
      <c r="J15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6" spans="1:10" x14ac:dyDescent="0.25">
      <c r="A1556" s="1" t="s">
        <v>144</v>
      </c>
      <c r="B1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1556" s="1" t="s">
        <v>982</v>
      </c>
      <c r="D1556" s="1" t="str">
        <f>LEFT(Count_table[[#This Row],[Column1]],SEARCH("\",Count_table[[#This Row],[Column1]])-1)</f>
        <v>Sierra Hotel Aero, Inc.</v>
      </c>
      <c r="E1556" s="1" t="str">
        <f>RIGHT(Count_table[[#This Row],[Column1]],LEN(Count_table[[#This Row],[Column1]])-SEARCH("\",Count_table[[#This Row],[Column1]]))</f>
        <v>Navion E</v>
      </c>
      <c r="F1556" s="1" t="str">
        <f>INDEX(Sheet1!A:D,MATCH(Count_table[[#This Row],[Make]],Sheet1!D:D,0),1)</f>
        <v>Sierra Hotel Aero</v>
      </c>
      <c r="G1556" s="1" t="str">
        <f ca="1">IF(OR(Count_table[[#This Row],[STC Number]]&lt;&gt;OFFSET(Count_table[[#This Row],[STC Number]],-1,0),Count_table[[#This Row],[Fixed Make]]&lt;&gt;OFFSET(Count_table[[#This Row],[Fixed Make]],-1,0)),Count_table[[#This Row],[Fixed Make]],"")</f>
        <v/>
      </c>
      <c r="H1556" s="1" t="str">
        <f ca="1">IF(LEN(Count_table[[#This Row],[First]])=0,OFFSET(Count_table[[#This Row],[Range]],-1,0),"E"&amp;ROW(Count_table[[#This Row],[First]])&amp;":E"&amp;COUNTIFS(Count_table[[#All],[STC Number]],Count_table[[#This Row],[STC Number]],Count_table[[#All],[Fixed Make]],Count_table[[#This Row],[First]])+ROW(Count_table[[#This Row],[First]])-1)</f>
        <v>E1552:E1559</v>
      </c>
      <c r="I1556" s="1" t="str">
        <f ca="1">IF(LEN(Count_table[[#This Row],[First]])&lt;&gt;0,Count_table[[#This Row],[First]]&amp;": "&amp;_xlfn.TEXTJOIN(", ",TRUE,INDIRECT(Count_table[[#This Row],[Range]])),"")</f>
        <v/>
      </c>
      <c r="J15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7" spans="1:10" x14ac:dyDescent="0.25">
      <c r="A1557" s="1" t="s">
        <v>144</v>
      </c>
      <c r="B1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1557" s="1" t="s">
        <v>983</v>
      </c>
      <c r="D1557" s="1" t="str">
        <f>LEFT(Count_table[[#This Row],[Column1]],SEARCH("\",Count_table[[#This Row],[Column1]])-1)</f>
        <v>Sierra Hotel Aero, Inc.</v>
      </c>
      <c r="E1557" s="1" t="str">
        <f>RIGHT(Count_table[[#This Row],[Column1]],LEN(Count_table[[#This Row],[Column1]])-SEARCH("\",Count_table[[#This Row],[Column1]]))</f>
        <v>Navion F</v>
      </c>
      <c r="F1557" s="1" t="str">
        <f>INDEX(Sheet1!A:D,MATCH(Count_table[[#This Row],[Make]],Sheet1!D:D,0),1)</f>
        <v>Sierra Hotel Aero</v>
      </c>
      <c r="G1557" s="1" t="str">
        <f ca="1">IF(OR(Count_table[[#This Row],[STC Number]]&lt;&gt;OFFSET(Count_table[[#This Row],[STC Number]],-1,0),Count_table[[#This Row],[Fixed Make]]&lt;&gt;OFFSET(Count_table[[#This Row],[Fixed Make]],-1,0)),Count_table[[#This Row],[Fixed Make]],"")</f>
        <v/>
      </c>
      <c r="H1557" s="1" t="str">
        <f ca="1">IF(LEN(Count_table[[#This Row],[First]])=0,OFFSET(Count_table[[#This Row],[Range]],-1,0),"E"&amp;ROW(Count_table[[#This Row],[First]])&amp;":E"&amp;COUNTIFS(Count_table[[#All],[STC Number]],Count_table[[#This Row],[STC Number]],Count_table[[#All],[Fixed Make]],Count_table[[#This Row],[First]])+ROW(Count_table[[#This Row],[First]])-1)</f>
        <v>E1552:E1559</v>
      </c>
      <c r="I1557" s="1" t="str">
        <f ca="1">IF(LEN(Count_table[[#This Row],[First]])&lt;&gt;0,Count_table[[#This Row],[First]]&amp;": "&amp;_xlfn.TEXTJOIN(", ",TRUE,INDIRECT(Count_table[[#This Row],[Range]])),"")</f>
        <v/>
      </c>
      <c r="J15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8" spans="1:10" x14ac:dyDescent="0.25">
      <c r="A1558" s="1" t="s">
        <v>144</v>
      </c>
      <c r="B1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1558" s="1" t="s">
        <v>984</v>
      </c>
      <c r="D1558" s="1" t="str">
        <f>LEFT(Count_table[[#This Row],[Column1]],SEARCH("\",Count_table[[#This Row],[Column1]])-1)</f>
        <v>Sierra Hotel Aero, Inc.</v>
      </c>
      <c r="E1558" s="1" t="str">
        <f>RIGHT(Count_table[[#This Row],[Column1]],LEN(Count_table[[#This Row],[Column1]])-SEARCH("\",Count_table[[#This Row],[Column1]]))</f>
        <v>Navion G</v>
      </c>
      <c r="F1558" s="1" t="str">
        <f>INDEX(Sheet1!A:D,MATCH(Count_table[[#This Row],[Make]],Sheet1!D:D,0),1)</f>
        <v>Sierra Hotel Aero</v>
      </c>
      <c r="G1558" s="1" t="str">
        <f ca="1">IF(OR(Count_table[[#This Row],[STC Number]]&lt;&gt;OFFSET(Count_table[[#This Row],[STC Number]],-1,0),Count_table[[#This Row],[Fixed Make]]&lt;&gt;OFFSET(Count_table[[#This Row],[Fixed Make]],-1,0)),Count_table[[#This Row],[Fixed Make]],"")</f>
        <v/>
      </c>
      <c r="H1558" s="1" t="str">
        <f ca="1">IF(LEN(Count_table[[#This Row],[First]])=0,OFFSET(Count_table[[#This Row],[Range]],-1,0),"E"&amp;ROW(Count_table[[#This Row],[First]])&amp;":E"&amp;COUNTIFS(Count_table[[#All],[STC Number]],Count_table[[#This Row],[STC Number]],Count_table[[#All],[Fixed Make]],Count_table[[#This Row],[First]])+ROW(Count_table[[#This Row],[First]])-1)</f>
        <v>E1552:E1559</v>
      </c>
      <c r="I1558" s="1" t="str">
        <f ca="1">IF(LEN(Count_table[[#This Row],[First]])&lt;&gt;0,Count_table[[#This Row],[First]]&amp;": "&amp;_xlfn.TEXTJOIN(", ",TRUE,INDIRECT(Count_table[[#This Row],[Range]])),"")</f>
        <v/>
      </c>
      <c r="J15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59" spans="1:10" x14ac:dyDescent="0.25">
      <c r="A1559" s="1" t="s">
        <v>144</v>
      </c>
      <c r="B1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1559" s="1" t="s">
        <v>985</v>
      </c>
      <c r="D1559" s="1" t="str">
        <f>LEFT(Count_table[[#This Row],[Column1]],SEARCH("\",Count_table[[#This Row],[Column1]])-1)</f>
        <v>Sierra Hotel Aero, Inc.</v>
      </c>
      <c r="E1559" s="1" t="str">
        <f>RIGHT(Count_table[[#This Row],[Column1]],LEN(Count_table[[#This Row],[Column1]])-SEARCH("\",Count_table[[#This Row],[Column1]]))</f>
        <v>Navion H</v>
      </c>
      <c r="F1559" s="1" t="str">
        <f>INDEX(Sheet1!A:D,MATCH(Count_table[[#This Row],[Make]],Sheet1!D:D,0),1)</f>
        <v>Sierra Hotel Aero</v>
      </c>
      <c r="G1559" s="1" t="str">
        <f ca="1">IF(OR(Count_table[[#This Row],[STC Number]]&lt;&gt;OFFSET(Count_table[[#This Row],[STC Number]],-1,0),Count_table[[#This Row],[Fixed Make]]&lt;&gt;OFFSET(Count_table[[#This Row],[Fixed Make]],-1,0)),Count_table[[#This Row],[Fixed Make]],"")</f>
        <v/>
      </c>
      <c r="H1559" s="1" t="str">
        <f ca="1">IF(LEN(Count_table[[#This Row],[First]])=0,OFFSET(Count_table[[#This Row],[Range]],-1,0),"E"&amp;ROW(Count_table[[#This Row],[First]])&amp;":E"&amp;COUNTIFS(Count_table[[#All],[STC Number]],Count_table[[#This Row],[STC Number]],Count_table[[#All],[Fixed Make]],Count_table[[#This Row],[First]])+ROW(Count_table[[#This Row],[First]])-1)</f>
        <v>E1552:E1559</v>
      </c>
      <c r="I1559" s="1" t="str">
        <f ca="1">IF(LEN(Count_table[[#This Row],[First]])&lt;&gt;0,Count_table[[#This Row],[First]]&amp;": "&amp;_xlfn.TEXTJOIN(", ",TRUE,INDIRECT(Count_table[[#This Row],[Range]])),"")</f>
        <v/>
      </c>
      <c r="J15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0" spans="1:10" x14ac:dyDescent="0.25">
      <c r="A1560" s="1" t="s">
        <v>144</v>
      </c>
      <c r="B1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1560" s="1" t="s">
        <v>986</v>
      </c>
      <c r="D1560" s="1" t="str">
        <f>LEFT(Count_table[[#This Row],[Column1]],SEARCH("\",Count_table[[#This Row],[Column1]])-1)</f>
        <v>Sky Enterprises, Inc.</v>
      </c>
      <c r="E1560" s="1" t="str">
        <f>RIGHT(Count_table[[#This Row],[Column1]],LEN(Count_table[[#This Row],[Column1]])-SEARCH("\",Count_table[[#This Row],[Column1]]))</f>
        <v>RC-3</v>
      </c>
      <c r="F1560" s="1" t="str">
        <f>INDEX(Sheet1!A:D,MATCH(Count_table[[#This Row],[Make]],Sheet1!D:D,0),1)</f>
        <v>Sky Enterprises</v>
      </c>
      <c r="G1560" s="1" t="str">
        <f ca="1">IF(OR(Count_table[[#This Row],[STC Number]]&lt;&gt;OFFSET(Count_table[[#This Row],[STC Number]],-1,0),Count_table[[#This Row],[Fixed Make]]&lt;&gt;OFFSET(Count_table[[#This Row],[Fixed Make]],-1,0)),Count_table[[#This Row],[Fixed Make]],"")</f>
        <v>Sky Enterprises</v>
      </c>
      <c r="H1560" s="1" t="str">
        <f ca="1">IF(LEN(Count_table[[#This Row],[First]])=0,OFFSET(Count_table[[#This Row],[Range]],-1,0),"E"&amp;ROW(Count_table[[#This Row],[First]])&amp;":E"&amp;COUNTIFS(Count_table[[#All],[STC Number]],Count_table[[#This Row],[STC Number]],Count_table[[#All],[Fixed Make]],Count_table[[#This Row],[First]])+ROW(Count_table[[#This Row],[First]])-1)</f>
        <v>E1560:E1560</v>
      </c>
      <c r="I1560" s="1" t="str">
        <f ca="1">IF(LEN(Count_table[[#This Row],[First]])&lt;&gt;0,Count_table[[#This Row],[First]]&amp;": "&amp;_xlfn.TEXTJOIN(", ",TRUE,INDIRECT(Count_table[[#This Row],[Range]])),"")</f>
        <v>Sky Enterprises: RC-3</v>
      </c>
      <c r="J15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1" spans="1:10" x14ac:dyDescent="0.25">
      <c r="A1561" s="1" t="s">
        <v>144</v>
      </c>
      <c r="B1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1561" s="1" t="s">
        <v>987</v>
      </c>
      <c r="D1561" s="1" t="str">
        <f>LEFT(Count_table[[#This Row],[Column1]],SEARCH("\",Count_table[[#This Row],[Column1]])-1)</f>
        <v>Slingsby Aviation Ltd.</v>
      </c>
      <c r="E1561" s="1" t="str">
        <f>RIGHT(Count_table[[#This Row],[Column1]],LEN(Count_table[[#This Row],[Column1]])-SEARCH("\",Count_table[[#This Row],[Column1]]))</f>
        <v>T67M260-T3A</v>
      </c>
      <c r="F1561" s="1" t="str">
        <f>INDEX(Sheet1!A:D,MATCH(Count_table[[#This Row],[Make]],Sheet1!D:D,0),1)</f>
        <v>Slingsby</v>
      </c>
      <c r="G1561" s="1" t="str">
        <f ca="1">IF(OR(Count_table[[#This Row],[STC Number]]&lt;&gt;OFFSET(Count_table[[#This Row],[STC Number]],-1,0),Count_table[[#This Row],[Fixed Make]]&lt;&gt;OFFSET(Count_table[[#This Row],[Fixed Make]],-1,0)),Count_table[[#This Row],[Fixed Make]],"")</f>
        <v>Slingsby</v>
      </c>
      <c r="H1561" s="1" t="str">
        <f ca="1">IF(LEN(Count_table[[#This Row],[First]])=0,OFFSET(Count_table[[#This Row],[Range]],-1,0),"E"&amp;ROW(Count_table[[#This Row],[First]])&amp;":E"&amp;COUNTIFS(Count_table[[#All],[STC Number]],Count_table[[#This Row],[STC Number]],Count_table[[#All],[Fixed Make]],Count_table[[#This Row],[First]])+ROW(Count_table[[#This Row],[First]])-1)</f>
        <v>E1561:E1562</v>
      </c>
      <c r="I1561" s="1" t="str">
        <f ca="1">IF(LEN(Count_table[[#This Row],[First]])&lt;&gt;0,Count_table[[#This Row],[First]]&amp;": "&amp;_xlfn.TEXTJOIN(", ",TRUE,INDIRECT(Count_table[[#This Row],[Range]])),"")</f>
        <v>Slingsby: T67M260-T3A, T67M260</v>
      </c>
      <c r="J15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2" spans="1:10" x14ac:dyDescent="0.25">
      <c r="A1562" s="1" t="s">
        <v>144</v>
      </c>
      <c r="B1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1562" s="1" t="s">
        <v>988</v>
      </c>
      <c r="D1562" s="1" t="str">
        <f>LEFT(Count_table[[#This Row],[Column1]],SEARCH("\",Count_table[[#This Row],[Column1]])-1)</f>
        <v>Slingsby Aviation Ltd.</v>
      </c>
      <c r="E1562" s="1" t="str">
        <f>RIGHT(Count_table[[#This Row],[Column1]],LEN(Count_table[[#This Row],[Column1]])-SEARCH("\",Count_table[[#This Row],[Column1]]))</f>
        <v>T67M260</v>
      </c>
      <c r="F1562" s="1" t="str">
        <f>INDEX(Sheet1!A:D,MATCH(Count_table[[#This Row],[Make]],Sheet1!D:D,0),1)</f>
        <v>Slingsby</v>
      </c>
      <c r="G1562" s="1" t="str">
        <f ca="1">IF(OR(Count_table[[#This Row],[STC Number]]&lt;&gt;OFFSET(Count_table[[#This Row],[STC Number]],-1,0),Count_table[[#This Row],[Fixed Make]]&lt;&gt;OFFSET(Count_table[[#This Row],[Fixed Make]],-1,0)),Count_table[[#This Row],[Fixed Make]],"")</f>
        <v/>
      </c>
      <c r="H1562" s="1" t="str">
        <f ca="1">IF(LEN(Count_table[[#This Row],[First]])=0,OFFSET(Count_table[[#This Row],[Range]],-1,0),"E"&amp;ROW(Count_table[[#This Row],[First]])&amp;":E"&amp;COUNTIFS(Count_table[[#All],[STC Number]],Count_table[[#This Row],[STC Number]],Count_table[[#All],[Fixed Make]],Count_table[[#This Row],[First]])+ROW(Count_table[[#This Row],[First]])-1)</f>
        <v>E1561:E1562</v>
      </c>
      <c r="I1562" s="1" t="str">
        <f ca="1">IF(LEN(Count_table[[#This Row],[First]])&lt;&gt;0,Count_table[[#This Row],[First]]&amp;": "&amp;_xlfn.TEXTJOIN(", ",TRUE,INDIRECT(Count_table[[#This Row],[Range]])),"")</f>
        <v/>
      </c>
      <c r="J15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3" spans="1:10" x14ac:dyDescent="0.25">
      <c r="A1563" s="1" t="s">
        <v>144</v>
      </c>
      <c r="B1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1563" s="1" t="s">
        <v>989</v>
      </c>
      <c r="D1563" s="1" t="str">
        <f>LEFT(Count_table[[#This Row],[Column1]],SEARCH("\",Count_table[[#This Row],[Column1]])-1)</f>
        <v>SOCATA - Groupe Aerospatiale</v>
      </c>
      <c r="E1563" s="1" t="str">
        <f>RIGHT(Count_table[[#This Row],[Column1]],LEN(Count_table[[#This Row],[Column1]])-SEARCH("\",Count_table[[#This Row],[Column1]]))</f>
        <v>GA-7</v>
      </c>
      <c r="F1563" s="1" t="str">
        <f>INDEX(Sheet1!A:D,MATCH(Count_table[[#This Row],[Make]],Sheet1!D:D,0),1)</f>
        <v>SOCATA</v>
      </c>
      <c r="G1563" s="1" t="str">
        <f ca="1">IF(OR(Count_table[[#This Row],[STC Number]]&lt;&gt;OFFSET(Count_table[[#This Row],[STC Number]],-1,0),Count_table[[#This Row],[Fixed Make]]&lt;&gt;OFFSET(Count_table[[#This Row],[Fixed Make]],-1,0)),Count_table[[#This Row],[Fixed Make]],"")</f>
        <v>SOCATA</v>
      </c>
      <c r="H1563" s="1" t="str">
        <f ca="1">IF(LEN(Count_table[[#This Row],[First]])=0,OFFSET(Count_table[[#This Row],[Range]],-1,0),"E"&amp;ROW(Count_table[[#This Row],[First]])&amp;":E"&amp;COUNTIFS(Count_table[[#All],[STC Number]],Count_table[[#This Row],[STC Number]],Count_table[[#All],[Fixed Make]],Count_table[[#This Row],[First]])+ROW(Count_table[[#This Row],[First]])-1)</f>
        <v>E1563:E1582</v>
      </c>
      <c r="I156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 TBM 700</v>
      </c>
      <c r="J15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4" spans="1:10" x14ac:dyDescent="0.25">
      <c r="A1564" s="1" t="s">
        <v>144</v>
      </c>
      <c r="B1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1564" s="1" t="s">
        <v>990</v>
      </c>
      <c r="D1564" s="1" t="str">
        <f>LEFT(Count_table[[#This Row],[Column1]],SEARCH("\",Count_table[[#This Row],[Column1]])-1)</f>
        <v>SOCATA</v>
      </c>
      <c r="E1564" s="1" t="str">
        <f>RIGHT(Count_table[[#This Row],[Column1]],LEN(Count_table[[#This Row],[Column1]])-SEARCH("\",Count_table[[#This Row],[Column1]]))</f>
        <v>MS 880B</v>
      </c>
      <c r="F1564" s="1" t="str">
        <f>INDEX(Sheet1!A:D,MATCH(Count_table[[#This Row],[Make]],Sheet1!D:D,0),1)</f>
        <v>SOCATA</v>
      </c>
      <c r="G1564" s="1" t="str">
        <f ca="1">IF(OR(Count_table[[#This Row],[STC Number]]&lt;&gt;OFFSET(Count_table[[#This Row],[STC Number]],-1,0),Count_table[[#This Row],[Fixed Make]]&lt;&gt;OFFSET(Count_table[[#This Row],[Fixed Make]],-1,0)),Count_table[[#This Row],[Fixed Make]],"")</f>
        <v/>
      </c>
      <c r="H1564" s="1" t="str">
        <f ca="1">IF(LEN(Count_table[[#This Row],[First]])=0,OFFSET(Count_table[[#This Row],[Range]],-1,0),"E"&amp;ROW(Count_table[[#This Row],[First]])&amp;":E"&amp;COUNTIFS(Count_table[[#All],[STC Number]],Count_table[[#This Row],[STC Number]],Count_table[[#All],[Fixed Make]],Count_table[[#This Row],[First]])+ROW(Count_table[[#This Row],[First]])-1)</f>
        <v>E1563:E1582</v>
      </c>
      <c r="I1564" s="1" t="str">
        <f ca="1">IF(LEN(Count_table[[#This Row],[First]])&lt;&gt;0,Count_table[[#This Row],[First]]&amp;": "&amp;_xlfn.TEXTJOIN(", ",TRUE,INDIRECT(Count_table[[#This Row],[Range]])),"")</f>
        <v/>
      </c>
      <c r="J15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5" spans="1:10" x14ac:dyDescent="0.25">
      <c r="A1565" s="1" t="s">
        <v>144</v>
      </c>
      <c r="B1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1565" s="1" t="s">
        <v>991</v>
      </c>
      <c r="D1565" s="1" t="str">
        <f>LEFT(Count_table[[#This Row],[Column1]],SEARCH("\",Count_table[[#This Row],[Column1]])-1)</f>
        <v>SOCATA</v>
      </c>
      <c r="E1565" s="1" t="str">
        <f>RIGHT(Count_table[[#This Row],[Column1]],LEN(Count_table[[#This Row],[Column1]])-SEARCH("\",Count_table[[#This Row],[Column1]]))</f>
        <v>MS 885</v>
      </c>
      <c r="F1565" s="1" t="str">
        <f>INDEX(Sheet1!A:D,MATCH(Count_table[[#This Row],[Make]],Sheet1!D:D,0),1)</f>
        <v>SOCATA</v>
      </c>
      <c r="G1565" s="1" t="str">
        <f ca="1">IF(OR(Count_table[[#This Row],[STC Number]]&lt;&gt;OFFSET(Count_table[[#This Row],[STC Number]],-1,0),Count_table[[#This Row],[Fixed Make]]&lt;&gt;OFFSET(Count_table[[#This Row],[Fixed Make]],-1,0)),Count_table[[#This Row],[Fixed Make]],"")</f>
        <v/>
      </c>
      <c r="H1565" s="1" t="str">
        <f ca="1">IF(LEN(Count_table[[#This Row],[First]])=0,OFFSET(Count_table[[#This Row],[Range]],-1,0),"E"&amp;ROW(Count_table[[#This Row],[First]])&amp;":E"&amp;COUNTIFS(Count_table[[#All],[STC Number]],Count_table[[#This Row],[STC Number]],Count_table[[#All],[Fixed Make]],Count_table[[#This Row],[First]])+ROW(Count_table[[#This Row],[First]])-1)</f>
        <v>E1563:E1582</v>
      </c>
      <c r="I1565" s="1" t="str">
        <f ca="1">IF(LEN(Count_table[[#This Row],[First]])&lt;&gt;0,Count_table[[#This Row],[First]]&amp;": "&amp;_xlfn.TEXTJOIN(", ",TRUE,INDIRECT(Count_table[[#This Row],[Range]])),"")</f>
        <v/>
      </c>
      <c r="J15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6" spans="1:10" x14ac:dyDescent="0.25">
      <c r="A1566" s="1" t="s">
        <v>144</v>
      </c>
      <c r="B1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1566" s="1" t="s">
        <v>992</v>
      </c>
      <c r="D1566" s="1" t="str">
        <f>LEFT(Count_table[[#This Row],[Column1]],SEARCH("\",Count_table[[#This Row],[Column1]])-1)</f>
        <v>SOCATA</v>
      </c>
      <c r="E1566" s="1" t="str">
        <f>RIGHT(Count_table[[#This Row],[Column1]],LEN(Count_table[[#This Row],[Column1]])-SEARCH("\",Count_table[[#This Row],[Column1]]))</f>
        <v>MS 892A-150</v>
      </c>
      <c r="F1566" s="1" t="str">
        <f>INDEX(Sheet1!A:D,MATCH(Count_table[[#This Row],[Make]],Sheet1!D:D,0),1)</f>
        <v>SOCATA</v>
      </c>
      <c r="G1566" s="1" t="str">
        <f ca="1">IF(OR(Count_table[[#This Row],[STC Number]]&lt;&gt;OFFSET(Count_table[[#This Row],[STC Number]],-1,0),Count_table[[#This Row],[Fixed Make]]&lt;&gt;OFFSET(Count_table[[#This Row],[Fixed Make]],-1,0)),Count_table[[#This Row],[Fixed Make]],"")</f>
        <v/>
      </c>
      <c r="H1566" s="1" t="str">
        <f ca="1">IF(LEN(Count_table[[#This Row],[First]])=0,OFFSET(Count_table[[#This Row],[Range]],-1,0),"E"&amp;ROW(Count_table[[#This Row],[First]])&amp;":E"&amp;COUNTIFS(Count_table[[#All],[STC Number]],Count_table[[#This Row],[STC Number]],Count_table[[#All],[Fixed Make]],Count_table[[#This Row],[First]])+ROW(Count_table[[#This Row],[First]])-1)</f>
        <v>E1563:E1582</v>
      </c>
      <c r="I1566" s="1" t="str">
        <f ca="1">IF(LEN(Count_table[[#This Row],[First]])&lt;&gt;0,Count_table[[#This Row],[First]]&amp;": "&amp;_xlfn.TEXTJOIN(", ",TRUE,INDIRECT(Count_table[[#This Row],[Range]])),"")</f>
        <v/>
      </c>
      <c r="J15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7" spans="1:10" x14ac:dyDescent="0.25">
      <c r="A1567" s="1" t="s">
        <v>144</v>
      </c>
      <c r="B1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1567" s="1" t="s">
        <v>993</v>
      </c>
      <c r="D1567" s="1" t="str">
        <f>LEFT(Count_table[[#This Row],[Column1]],SEARCH("\",Count_table[[#This Row],[Column1]])-1)</f>
        <v>SOCATA</v>
      </c>
      <c r="E1567" s="1" t="str">
        <f>RIGHT(Count_table[[#This Row],[Column1]],LEN(Count_table[[#This Row],[Column1]])-SEARCH("\",Count_table[[#This Row],[Column1]]))</f>
        <v>MS 892E-150</v>
      </c>
      <c r="F1567" s="1" t="str">
        <f>INDEX(Sheet1!A:D,MATCH(Count_table[[#This Row],[Make]],Sheet1!D:D,0),1)</f>
        <v>SOCATA</v>
      </c>
      <c r="G1567" s="1" t="str">
        <f ca="1">IF(OR(Count_table[[#This Row],[STC Number]]&lt;&gt;OFFSET(Count_table[[#This Row],[STC Number]],-1,0),Count_table[[#This Row],[Fixed Make]]&lt;&gt;OFFSET(Count_table[[#This Row],[Fixed Make]],-1,0)),Count_table[[#This Row],[Fixed Make]],"")</f>
        <v/>
      </c>
      <c r="H1567" s="1" t="str">
        <f ca="1">IF(LEN(Count_table[[#This Row],[First]])=0,OFFSET(Count_table[[#This Row],[Range]],-1,0),"E"&amp;ROW(Count_table[[#This Row],[First]])&amp;":E"&amp;COUNTIFS(Count_table[[#All],[STC Number]],Count_table[[#This Row],[STC Number]],Count_table[[#All],[Fixed Make]],Count_table[[#This Row],[First]])+ROW(Count_table[[#This Row],[First]])-1)</f>
        <v>E1563:E1582</v>
      </c>
      <c r="I1567" s="1" t="str">
        <f ca="1">IF(LEN(Count_table[[#This Row],[First]])&lt;&gt;0,Count_table[[#This Row],[First]]&amp;": "&amp;_xlfn.TEXTJOIN(", ",TRUE,INDIRECT(Count_table[[#This Row],[Range]])),"")</f>
        <v/>
      </c>
      <c r="J15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8" spans="1:10" x14ac:dyDescent="0.25">
      <c r="A1568" s="1" t="s">
        <v>144</v>
      </c>
      <c r="B1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1568" s="1" t="s">
        <v>1119</v>
      </c>
      <c r="D1568" s="1" t="str">
        <f>LEFT(Count_table[[#This Row],[Column1]],SEARCH("\",Count_table[[#This Row],[Column1]])-1)</f>
        <v>SOCATA</v>
      </c>
      <c r="E1568" s="1" t="str">
        <f>RIGHT(Count_table[[#This Row],[Column1]],LEN(Count_table[[#This Row],[Column1]])-SEARCH("\",Count_table[[#This Row],[Column1]]))</f>
        <v>MS 893A</v>
      </c>
      <c r="F1568" s="1" t="str">
        <f>INDEX(Sheet1!A:D,MATCH(Count_table[[#This Row],[Make]],Sheet1!D:D,0),1)</f>
        <v>SOCATA</v>
      </c>
      <c r="G1568" s="1" t="str">
        <f ca="1">IF(OR(Count_table[[#This Row],[STC Number]]&lt;&gt;OFFSET(Count_table[[#This Row],[STC Number]],-1,0),Count_table[[#This Row],[Fixed Make]]&lt;&gt;OFFSET(Count_table[[#This Row],[Fixed Make]],-1,0)),Count_table[[#This Row],[Fixed Make]],"")</f>
        <v/>
      </c>
      <c r="H1568" s="1" t="str">
        <f ca="1">IF(LEN(Count_table[[#This Row],[First]])=0,OFFSET(Count_table[[#This Row],[Range]],-1,0),"E"&amp;ROW(Count_table[[#This Row],[First]])&amp;":E"&amp;COUNTIFS(Count_table[[#All],[STC Number]],Count_table[[#This Row],[STC Number]],Count_table[[#All],[Fixed Make]],Count_table[[#This Row],[First]])+ROW(Count_table[[#This Row],[First]])-1)</f>
        <v>E1563:E1582</v>
      </c>
      <c r="I1568" s="1" t="str">
        <f ca="1">IF(LEN(Count_table[[#This Row],[First]])&lt;&gt;0,Count_table[[#This Row],[First]]&amp;": "&amp;_xlfn.TEXTJOIN(", ",TRUE,INDIRECT(Count_table[[#This Row],[Range]])),"")</f>
        <v/>
      </c>
      <c r="J15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69" spans="1:10" x14ac:dyDescent="0.25">
      <c r="A1569" s="1" t="s">
        <v>144</v>
      </c>
      <c r="B1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1569" s="1" t="s">
        <v>995</v>
      </c>
      <c r="D1569" s="1" t="str">
        <f>LEFT(Count_table[[#This Row],[Column1]],SEARCH("\",Count_table[[#This Row],[Column1]])-1)</f>
        <v>SOCATA</v>
      </c>
      <c r="E1569" s="1" t="str">
        <f>RIGHT(Count_table[[#This Row],[Column1]],LEN(Count_table[[#This Row],[Column1]])-SEARCH("\",Count_table[[#This Row],[Column1]]))</f>
        <v>MS 893E</v>
      </c>
      <c r="F1569" s="1" t="str">
        <f>INDEX(Sheet1!A:D,MATCH(Count_table[[#This Row],[Make]],Sheet1!D:D,0),1)</f>
        <v>SOCATA</v>
      </c>
      <c r="G1569" s="1" t="str">
        <f ca="1">IF(OR(Count_table[[#This Row],[STC Number]]&lt;&gt;OFFSET(Count_table[[#This Row],[STC Number]],-1,0),Count_table[[#This Row],[Fixed Make]]&lt;&gt;OFFSET(Count_table[[#This Row],[Fixed Make]],-1,0)),Count_table[[#This Row],[Fixed Make]],"")</f>
        <v/>
      </c>
      <c r="H1569" s="1" t="str">
        <f ca="1">IF(LEN(Count_table[[#This Row],[First]])=0,OFFSET(Count_table[[#This Row],[Range]],-1,0),"E"&amp;ROW(Count_table[[#This Row],[First]])&amp;":E"&amp;COUNTIFS(Count_table[[#All],[STC Number]],Count_table[[#This Row],[STC Number]],Count_table[[#All],[Fixed Make]],Count_table[[#This Row],[First]])+ROW(Count_table[[#This Row],[First]])-1)</f>
        <v>E1563:E1582</v>
      </c>
      <c r="I1569" s="1" t="str">
        <f ca="1">IF(LEN(Count_table[[#This Row],[First]])&lt;&gt;0,Count_table[[#This Row],[First]]&amp;": "&amp;_xlfn.TEXTJOIN(", ",TRUE,INDIRECT(Count_table[[#This Row],[Range]])),"")</f>
        <v/>
      </c>
      <c r="J15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0" spans="1:10" x14ac:dyDescent="0.25">
      <c r="A1570" s="1" t="s">
        <v>144</v>
      </c>
      <c r="B1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1570" s="1" t="s">
        <v>996</v>
      </c>
      <c r="D1570" s="1" t="str">
        <f>LEFT(Count_table[[#This Row],[Column1]],SEARCH("\",Count_table[[#This Row],[Column1]])-1)</f>
        <v>SOCATA</v>
      </c>
      <c r="E1570" s="1" t="str">
        <f>RIGHT(Count_table[[#This Row],[Column1]],LEN(Count_table[[#This Row],[Column1]])-SEARCH("\",Count_table[[#This Row],[Column1]]))</f>
        <v>MS 894A</v>
      </c>
      <c r="F1570" s="1" t="str">
        <f>INDEX(Sheet1!A:D,MATCH(Count_table[[#This Row],[Make]],Sheet1!D:D,0),1)</f>
        <v>SOCATA</v>
      </c>
      <c r="G1570" s="1" t="str">
        <f ca="1">IF(OR(Count_table[[#This Row],[STC Number]]&lt;&gt;OFFSET(Count_table[[#This Row],[STC Number]],-1,0),Count_table[[#This Row],[Fixed Make]]&lt;&gt;OFFSET(Count_table[[#This Row],[Fixed Make]],-1,0)),Count_table[[#This Row],[Fixed Make]],"")</f>
        <v/>
      </c>
      <c r="H1570" s="1" t="str">
        <f ca="1">IF(LEN(Count_table[[#This Row],[First]])=0,OFFSET(Count_table[[#This Row],[Range]],-1,0),"E"&amp;ROW(Count_table[[#This Row],[First]])&amp;":E"&amp;COUNTIFS(Count_table[[#All],[STC Number]],Count_table[[#This Row],[STC Number]],Count_table[[#All],[Fixed Make]],Count_table[[#This Row],[First]])+ROW(Count_table[[#This Row],[First]])-1)</f>
        <v>E1563:E1582</v>
      </c>
      <c r="I1570" s="1" t="str">
        <f ca="1">IF(LEN(Count_table[[#This Row],[First]])&lt;&gt;0,Count_table[[#This Row],[First]]&amp;": "&amp;_xlfn.TEXTJOIN(", ",TRUE,INDIRECT(Count_table[[#This Row],[Range]])),"")</f>
        <v/>
      </c>
      <c r="J15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1" spans="1:10" x14ac:dyDescent="0.25">
      <c r="A1571" s="1" t="s">
        <v>144</v>
      </c>
      <c r="B1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1571" s="1" t="s">
        <v>997</v>
      </c>
      <c r="D1571" s="1" t="str">
        <f>LEFT(Count_table[[#This Row],[Column1]],SEARCH("\",Count_table[[#This Row],[Column1]])-1)</f>
        <v>SOCATA</v>
      </c>
      <c r="E1571" s="1" t="str">
        <f>RIGHT(Count_table[[#This Row],[Column1]],LEN(Count_table[[#This Row],[Column1]])-SEARCH("\",Count_table[[#This Row],[Column1]]))</f>
        <v>MS 894E</v>
      </c>
      <c r="F1571" s="1" t="str">
        <f>INDEX(Sheet1!A:D,MATCH(Count_table[[#This Row],[Make]],Sheet1!D:D,0),1)</f>
        <v>SOCATA</v>
      </c>
      <c r="G1571" s="1" t="str">
        <f ca="1">IF(OR(Count_table[[#This Row],[STC Number]]&lt;&gt;OFFSET(Count_table[[#This Row],[STC Number]],-1,0),Count_table[[#This Row],[Fixed Make]]&lt;&gt;OFFSET(Count_table[[#This Row],[Fixed Make]],-1,0)),Count_table[[#This Row],[Fixed Make]],"")</f>
        <v/>
      </c>
      <c r="H1571" s="1" t="str">
        <f ca="1">IF(LEN(Count_table[[#This Row],[First]])=0,OFFSET(Count_table[[#This Row],[Range]],-1,0),"E"&amp;ROW(Count_table[[#This Row],[First]])&amp;":E"&amp;COUNTIFS(Count_table[[#All],[STC Number]],Count_table[[#This Row],[STC Number]],Count_table[[#All],[Fixed Make]],Count_table[[#This Row],[First]])+ROW(Count_table[[#This Row],[First]])-1)</f>
        <v>E1563:E1582</v>
      </c>
      <c r="I1571" s="1" t="str">
        <f ca="1">IF(LEN(Count_table[[#This Row],[First]])&lt;&gt;0,Count_table[[#This Row],[First]]&amp;": "&amp;_xlfn.TEXTJOIN(", ",TRUE,INDIRECT(Count_table[[#This Row],[Range]])),"")</f>
        <v/>
      </c>
      <c r="J15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2" spans="1:10" x14ac:dyDescent="0.25">
      <c r="A1572" s="1" t="s">
        <v>144</v>
      </c>
      <c r="B1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1572" s="1" t="s">
        <v>998</v>
      </c>
      <c r="D1572" s="1" t="str">
        <f>LEFT(Count_table[[#This Row],[Column1]],SEARCH("\",Count_table[[#This Row],[Column1]])-1)</f>
        <v>SOCATA</v>
      </c>
      <c r="E1572" s="1" t="str">
        <f>RIGHT(Count_table[[#This Row],[Column1]],LEN(Count_table[[#This Row],[Column1]])-SEARCH("\",Count_table[[#This Row],[Column1]]))</f>
        <v>Rallye 100S</v>
      </c>
      <c r="F1572" s="1" t="str">
        <f>INDEX(Sheet1!A:D,MATCH(Count_table[[#This Row],[Make]],Sheet1!D:D,0),1)</f>
        <v>SOCATA</v>
      </c>
      <c r="G1572" s="1" t="str">
        <f ca="1">IF(OR(Count_table[[#This Row],[STC Number]]&lt;&gt;OFFSET(Count_table[[#This Row],[STC Number]],-1,0),Count_table[[#This Row],[Fixed Make]]&lt;&gt;OFFSET(Count_table[[#This Row],[Fixed Make]],-1,0)),Count_table[[#This Row],[Fixed Make]],"")</f>
        <v/>
      </c>
      <c r="H1572" s="1" t="str">
        <f ca="1">IF(LEN(Count_table[[#This Row],[First]])=0,OFFSET(Count_table[[#This Row],[Range]],-1,0),"E"&amp;ROW(Count_table[[#This Row],[First]])&amp;":E"&amp;COUNTIFS(Count_table[[#All],[STC Number]],Count_table[[#This Row],[STC Number]],Count_table[[#All],[Fixed Make]],Count_table[[#This Row],[First]])+ROW(Count_table[[#This Row],[First]])-1)</f>
        <v>E1563:E1582</v>
      </c>
      <c r="I1572" s="1" t="str">
        <f ca="1">IF(LEN(Count_table[[#This Row],[First]])&lt;&gt;0,Count_table[[#This Row],[First]]&amp;": "&amp;_xlfn.TEXTJOIN(", ",TRUE,INDIRECT(Count_table[[#This Row],[Range]])),"")</f>
        <v/>
      </c>
      <c r="J15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3" spans="1:10" x14ac:dyDescent="0.25">
      <c r="A1573" s="1" t="s">
        <v>144</v>
      </c>
      <c r="B1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1573" s="1" t="s">
        <v>999</v>
      </c>
      <c r="D1573" s="1" t="str">
        <f>LEFT(Count_table[[#This Row],[Column1]],SEARCH("\",Count_table[[#This Row],[Column1]])-1)</f>
        <v>SOCATA</v>
      </c>
      <c r="E1573" s="1" t="str">
        <f>RIGHT(Count_table[[#This Row],[Column1]],LEN(Count_table[[#This Row],[Column1]])-SEARCH("\",Count_table[[#This Row],[Column1]]))</f>
        <v>Rallye 150 ST</v>
      </c>
      <c r="F1573" s="1" t="str">
        <f>INDEX(Sheet1!A:D,MATCH(Count_table[[#This Row],[Make]],Sheet1!D:D,0),1)</f>
        <v>SOCATA</v>
      </c>
      <c r="G1573" s="1" t="str">
        <f ca="1">IF(OR(Count_table[[#This Row],[STC Number]]&lt;&gt;OFFSET(Count_table[[#This Row],[STC Number]],-1,0),Count_table[[#This Row],[Fixed Make]]&lt;&gt;OFFSET(Count_table[[#This Row],[Fixed Make]],-1,0)),Count_table[[#This Row],[Fixed Make]],"")</f>
        <v/>
      </c>
      <c r="H1573" s="1" t="str">
        <f ca="1">IF(LEN(Count_table[[#This Row],[First]])=0,OFFSET(Count_table[[#This Row],[Range]],-1,0),"E"&amp;ROW(Count_table[[#This Row],[First]])&amp;":E"&amp;COUNTIFS(Count_table[[#All],[STC Number]],Count_table[[#This Row],[STC Number]],Count_table[[#All],[Fixed Make]],Count_table[[#This Row],[First]])+ROW(Count_table[[#This Row],[First]])-1)</f>
        <v>E1563:E1582</v>
      </c>
      <c r="I1573" s="1" t="str">
        <f ca="1">IF(LEN(Count_table[[#This Row],[First]])&lt;&gt;0,Count_table[[#This Row],[First]]&amp;": "&amp;_xlfn.TEXTJOIN(", ",TRUE,INDIRECT(Count_table[[#This Row],[Range]])),"")</f>
        <v/>
      </c>
      <c r="J15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4" spans="1:10" x14ac:dyDescent="0.25">
      <c r="A1574" s="1" t="s">
        <v>144</v>
      </c>
      <c r="B1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1574" s="1" t="s">
        <v>1000</v>
      </c>
      <c r="D1574" s="1" t="str">
        <f>LEFT(Count_table[[#This Row],[Column1]],SEARCH("\",Count_table[[#This Row],[Column1]])-1)</f>
        <v>SOCATA</v>
      </c>
      <c r="E1574" s="1" t="str">
        <f>RIGHT(Count_table[[#This Row],[Column1]],LEN(Count_table[[#This Row],[Column1]])-SEARCH("\",Count_table[[#This Row],[Column1]]))</f>
        <v>Rallye 150 T</v>
      </c>
      <c r="F1574" s="1" t="str">
        <f>INDEX(Sheet1!A:D,MATCH(Count_table[[#This Row],[Make]],Sheet1!D:D,0),1)</f>
        <v>SOCATA</v>
      </c>
      <c r="G1574" s="1" t="str">
        <f ca="1">IF(OR(Count_table[[#This Row],[STC Number]]&lt;&gt;OFFSET(Count_table[[#This Row],[STC Number]],-1,0),Count_table[[#This Row],[Fixed Make]]&lt;&gt;OFFSET(Count_table[[#This Row],[Fixed Make]],-1,0)),Count_table[[#This Row],[Fixed Make]],"")</f>
        <v/>
      </c>
      <c r="H1574" s="1" t="str">
        <f ca="1">IF(LEN(Count_table[[#This Row],[First]])=0,OFFSET(Count_table[[#This Row],[Range]],-1,0),"E"&amp;ROW(Count_table[[#This Row],[First]])&amp;":E"&amp;COUNTIFS(Count_table[[#All],[STC Number]],Count_table[[#This Row],[STC Number]],Count_table[[#All],[Fixed Make]],Count_table[[#This Row],[First]])+ROW(Count_table[[#This Row],[First]])-1)</f>
        <v>E1563:E1582</v>
      </c>
      <c r="I1574" s="1" t="str">
        <f ca="1">IF(LEN(Count_table[[#This Row],[First]])&lt;&gt;0,Count_table[[#This Row],[First]]&amp;": "&amp;_xlfn.TEXTJOIN(", ",TRUE,INDIRECT(Count_table[[#This Row],[Range]])),"")</f>
        <v/>
      </c>
      <c r="J15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5" spans="1:10" x14ac:dyDescent="0.25">
      <c r="A1575" s="1" t="s">
        <v>144</v>
      </c>
      <c r="B1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1575" s="1" t="s">
        <v>1001</v>
      </c>
      <c r="D1575" s="1" t="str">
        <f>LEFT(Count_table[[#This Row],[Column1]],SEARCH("\",Count_table[[#This Row],[Column1]])-1)</f>
        <v>SOCATA</v>
      </c>
      <c r="E1575" s="1" t="str">
        <f>RIGHT(Count_table[[#This Row],[Column1]],LEN(Count_table[[#This Row],[Column1]])-SEARCH("\",Count_table[[#This Row],[Column1]]))</f>
        <v>Rallye 235 E</v>
      </c>
      <c r="F1575" s="1" t="str">
        <f>INDEX(Sheet1!A:D,MATCH(Count_table[[#This Row],[Make]],Sheet1!D:D,0),1)</f>
        <v>SOCATA</v>
      </c>
      <c r="G1575" s="1" t="str">
        <f ca="1">IF(OR(Count_table[[#This Row],[STC Number]]&lt;&gt;OFFSET(Count_table[[#This Row],[STC Number]],-1,0),Count_table[[#This Row],[Fixed Make]]&lt;&gt;OFFSET(Count_table[[#This Row],[Fixed Make]],-1,0)),Count_table[[#This Row],[Fixed Make]],"")</f>
        <v/>
      </c>
      <c r="H1575" s="1" t="str">
        <f ca="1">IF(LEN(Count_table[[#This Row],[First]])=0,OFFSET(Count_table[[#This Row],[Range]],-1,0),"E"&amp;ROW(Count_table[[#This Row],[First]])&amp;":E"&amp;COUNTIFS(Count_table[[#All],[STC Number]],Count_table[[#This Row],[STC Number]],Count_table[[#All],[Fixed Make]],Count_table[[#This Row],[First]])+ROW(Count_table[[#This Row],[First]])-1)</f>
        <v>E1563:E1582</v>
      </c>
      <c r="I1575" s="1" t="str">
        <f ca="1">IF(LEN(Count_table[[#This Row],[First]])&lt;&gt;0,Count_table[[#This Row],[First]]&amp;": "&amp;_xlfn.TEXTJOIN(", ",TRUE,INDIRECT(Count_table[[#This Row],[Range]])),"")</f>
        <v/>
      </c>
      <c r="J15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6" spans="1:10" x14ac:dyDescent="0.25">
      <c r="A1576" s="1" t="s">
        <v>144</v>
      </c>
      <c r="B1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1576" s="1" t="s">
        <v>1002</v>
      </c>
      <c r="D1576" s="1" t="str">
        <f>LEFT(Count_table[[#This Row],[Column1]],SEARCH("\",Count_table[[#This Row],[Column1]])-1)</f>
        <v>SOCATA</v>
      </c>
      <c r="E1576" s="1" t="str">
        <f>RIGHT(Count_table[[#This Row],[Column1]],LEN(Count_table[[#This Row],[Column1]])-SEARCH("\",Count_table[[#This Row],[Column1]]))</f>
        <v>Rallye 235C</v>
      </c>
      <c r="F1576" s="1" t="str">
        <f>INDEX(Sheet1!A:D,MATCH(Count_table[[#This Row],[Make]],Sheet1!D:D,0),1)</f>
        <v>SOCATA</v>
      </c>
      <c r="G1576" s="1" t="str">
        <f ca="1">IF(OR(Count_table[[#This Row],[STC Number]]&lt;&gt;OFFSET(Count_table[[#This Row],[STC Number]],-1,0),Count_table[[#This Row],[Fixed Make]]&lt;&gt;OFFSET(Count_table[[#This Row],[Fixed Make]],-1,0)),Count_table[[#This Row],[Fixed Make]],"")</f>
        <v/>
      </c>
      <c r="H1576" s="1" t="str">
        <f ca="1">IF(LEN(Count_table[[#This Row],[First]])=0,OFFSET(Count_table[[#This Row],[Range]],-1,0),"E"&amp;ROW(Count_table[[#This Row],[First]])&amp;":E"&amp;COUNTIFS(Count_table[[#All],[STC Number]],Count_table[[#This Row],[STC Number]],Count_table[[#All],[Fixed Make]],Count_table[[#This Row],[First]])+ROW(Count_table[[#This Row],[First]])-1)</f>
        <v>E1563:E1582</v>
      </c>
      <c r="I1576" s="1" t="str">
        <f ca="1">IF(LEN(Count_table[[#This Row],[First]])&lt;&gt;0,Count_table[[#This Row],[First]]&amp;": "&amp;_xlfn.TEXTJOIN(", ",TRUE,INDIRECT(Count_table[[#This Row],[Range]])),"")</f>
        <v/>
      </c>
      <c r="J15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7" spans="1:10" x14ac:dyDescent="0.25">
      <c r="A1577" s="1" t="s">
        <v>144</v>
      </c>
      <c r="B1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1577" s="1" t="s">
        <v>1003</v>
      </c>
      <c r="D1577" s="1" t="str">
        <f>LEFT(Count_table[[#This Row],[Column1]],SEARCH("\",Count_table[[#This Row],[Column1]])-1)</f>
        <v>SOCATA</v>
      </c>
      <c r="E1577" s="1" t="str">
        <f>RIGHT(Count_table[[#This Row],[Column1]],LEN(Count_table[[#This Row],[Column1]])-SEARCH("\",Count_table[[#This Row],[Column1]]))</f>
        <v>TB 10</v>
      </c>
      <c r="F1577" s="1" t="str">
        <f>INDEX(Sheet1!A:D,MATCH(Count_table[[#This Row],[Make]],Sheet1!D:D,0),1)</f>
        <v>SOCATA</v>
      </c>
      <c r="G1577" s="1" t="str">
        <f ca="1">IF(OR(Count_table[[#This Row],[STC Number]]&lt;&gt;OFFSET(Count_table[[#This Row],[STC Number]],-1,0),Count_table[[#This Row],[Fixed Make]]&lt;&gt;OFFSET(Count_table[[#This Row],[Fixed Make]],-1,0)),Count_table[[#This Row],[Fixed Make]],"")</f>
        <v/>
      </c>
      <c r="H1577" s="1" t="str">
        <f ca="1">IF(LEN(Count_table[[#This Row],[First]])=0,OFFSET(Count_table[[#This Row],[Range]],-1,0),"E"&amp;ROW(Count_table[[#This Row],[First]])&amp;":E"&amp;COUNTIFS(Count_table[[#All],[STC Number]],Count_table[[#This Row],[STC Number]],Count_table[[#All],[Fixed Make]],Count_table[[#This Row],[First]])+ROW(Count_table[[#This Row],[First]])-1)</f>
        <v>E1563:E1582</v>
      </c>
      <c r="I1577" s="1" t="str">
        <f ca="1">IF(LEN(Count_table[[#This Row],[First]])&lt;&gt;0,Count_table[[#This Row],[First]]&amp;": "&amp;_xlfn.TEXTJOIN(", ",TRUE,INDIRECT(Count_table[[#This Row],[Range]])),"")</f>
        <v/>
      </c>
      <c r="J15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8" spans="1:10" x14ac:dyDescent="0.25">
      <c r="A1578" s="1" t="s">
        <v>144</v>
      </c>
      <c r="B1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1578" s="1" t="s">
        <v>1004</v>
      </c>
      <c r="D1578" s="1" t="str">
        <f>LEFT(Count_table[[#This Row],[Column1]],SEARCH("\",Count_table[[#This Row],[Column1]])-1)</f>
        <v>SOCATA</v>
      </c>
      <c r="E1578" s="1" t="str">
        <f>RIGHT(Count_table[[#This Row],[Column1]],LEN(Count_table[[#This Row],[Column1]])-SEARCH("\",Count_table[[#This Row],[Column1]]))</f>
        <v>TB 20</v>
      </c>
      <c r="F1578" s="1" t="str">
        <f>INDEX(Sheet1!A:D,MATCH(Count_table[[#This Row],[Make]],Sheet1!D:D,0),1)</f>
        <v>SOCATA</v>
      </c>
      <c r="G1578" s="1" t="str">
        <f ca="1">IF(OR(Count_table[[#This Row],[STC Number]]&lt;&gt;OFFSET(Count_table[[#This Row],[STC Number]],-1,0),Count_table[[#This Row],[Fixed Make]]&lt;&gt;OFFSET(Count_table[[#This Row],[Fixed Make]],-1,0)),Count_table[[#This Row],[Fixed Make]],"")</f>
        <v/>
      </c>
      <c r="H1578" s="1" t="str">
        <f ca="1">IF(LEN(Count_table[[#This Row],[First]])=0,OFFSET(Count_table[[#This Row],[Range]],-1,0),"E"&amp;ROW(Count_table[[#This Row],[First]])&amp;":E"&amp;COUNTIFS(Count_table[[#All],[STC Number]],Count_table[[#This Row],[STC Number]],Count_table[[#All],[Fixed Make]],Count_table[[#This Row],[First]])+ROW(Count_table[[#This Row],[First]])-1)</f>
        <v>E1563:E1582</v>
      </c>
      <c r="I1578" s="1" t="str">
        <f ca="1">IF(LEN(Count_table[[#This Row],[First]])&lt;&gt;0,Count_table[[#This Row],[First]]&amp;": "&amp;_xlfn.TEXTJOIN(", ",TRUE,INDIRECT(Count_table[[#This Row],[Range]])),"")</f>
        <v/>
      </c>
      <c r="J15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79" spans="1:10" x14ac:dyDescent="0.25">
      <c r="A1579" s="1" t="s">
        <v>144</v>
      </c>
      <c r="B1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1579" s="1" t="s">
        <v>1005</v>
      </c>
      <c r="D1579" s="1" t="str">
        <f>LEFT(Count_table[[#This Row],[Column1]],SEARCH("\",Count_table[[#This Row],[Column1]])-1)</f>
        <v>SOCATA</v>
      </c>
      <c r="E1579" s="1" t="str">
        <f>RIGHT(Count_table[[#This Row],[Column1]],LEN(Count_table[[#This Row],[Column1]])-SEARCH("\",Count_table[[#This Row],[Column1]]))</f>
        <v>TB 200</v>
      </c>
      <c r="F1579" s="1" t="str">
        <f>INDEX(Sheet1!A:D,MATCH(Count_table[[#This Row],[Make]],Sheet1!D:D,0),1)</f>
        <v>SOCATA</v>
      </c>
      <c r="G1579" s="1" t="str">
        <f ca="1">IF(OR(Count_table[[#This Row],[STC Number]]&lt;&gt;OFFSET(Count_table[[#This Row],[STC Number]],-1,0),Count_table[[#This Row],[Fixed Make]]&lt;&gt;OFFSET(Count_table[[#This Row],[Fixed Make]],-1,0)),Count_table[[#This Row],[Fixed Make]],"")</f>
        <v/>
      </c>
      <c r="H1579" s="1" t="str">
        <f ca="1">IF(LEN(Count_table[[#This Row],[First]])=0,OFFSET(Count_table[[#This Row],[Range]],-1,0),"E"&amp;ROW(Count_table[[#This Row],[First]])&amp;":E"&amp;COUNTIFS(Count_table[[#All],[STC Number]],Count_table[[#This Row],[STC Number]],Count_table[[#All],[Fixed Make]],Count_table[[#This Row],[First]])+ROW(Count_table[[#This Row],[First]])-1)</f>
        <v>E1563:E1582</v>
      </c>
      <c r="I1579" s="1" t="str">
        <f ca="1">IF(LEN(Count_table[[#This Row],[First]])&lt;&gt;0,Count_table[[#This Row],[First]]&amp;": "&amp;_xlfn.TEXTJOIN(", ",TRUE,INDIRECT(Count_table[[#This Row],[Range]])),"")</f>
        <v/>
      </c>
      <c r="J15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0" spans="1:10" x14ac:dyDescent="0.25">
      <c r="A1580" s="1" t="s">
        <v>144</v>
      </c>
      <c r="B1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1580" s="1" t="s">
        <v>1006</v>
      </c>
      <c r="D1580" s="1" t="str">
        <f>LEFT(Count_table[[#This Row],[Column1]],SEARCH("\",Count_table[[#This Row],[Column1]])-1)</f>
        <v>SOCATA</v>
      </c>
      <c r="E1580" s="1" t="str">
        <f>RIGHT(Count_table[[#This Row],[Column1]],LEN(Count_table[[#This Row],[Column1]])-SEARCH("\",Count_table[[#This Row],[Column1]]))</f>
        <v>TB 21</v>
      </c>
      <c r="F1580" s="1" t="str">
        <f>INDEX(Sheet1!A:D,MATCH(Count_table[[#This Row],[Make]],Sheet1!D:D,0),1)</f>
        <v>SOCATA</v>
      </c>
      <c r="G1580" s="1" t="str">
        <f ca="1">IF(OR(Count_table[[#This Row],[STC Number]]&lt;&gt;OFFSET(Count_table[[#This Row],[STC Number]],-1,0),Count_table[[#This Row],[Fixed Make]]&lt;&gt;OFFSET(Count_table[[#This Row],[Fixed Make]],-1,0)),Count_table[[#This Row],[Fixed Make]],"")</f>
        <v/>
      </c>
      <c r="H1580" s="1" t="str">
        <f ca="1">IF(LEN(Count_table[[#This Row],[First]])=0,OFFSET(Count_table[[#This Row],[Range]],-1,0),"E"&amp;ROW(Count_table[[#This Row],[First]])&amp;":E"&amp;COUNTIFS(Count_table[[#All],[STC Number]],Count_table[[#This Row],[STC Number]],Count_table[[#All],[Fixed Make]],Count_table[[#This Row],[First]])+ROW(Count_table[[#This Row],[First]])-1)</f>
        <v>E1563:E1582</v>
      </c>
      <c r="I1580" s="1" t="str">
        <f ca="1">IF(LEN(Count_table[[#This Row],[First]])&lt;&gt;0,Count_table[[#This Row],[First]]&amp;": "&amp;_xlfn.TEXTJOIN(", ",TRUE,INDIRECT(Count_table[[#This Row],[Range]])),"")</f>
        <v/>
      </c>
      <c r="J15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1" spans="1:10" x14ac:dyDescent="0.25">
      <c r="A1581" s="1" t="s">
        <v>144</v>
      </c>
      <c r="B1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1581" s="1" t="s">
        <v>1007</v>
      </c>
      <c r="D1581" s="1" t="str">
        <f>LEFT(Count_table[[#This Row],[Column1]],SEARCH("\",Count_table[[#This Row],[Column1]])-1)</f>
        <v>SOCATA</v>
      </c>
      <c r="E1581" s="1" t="str">
        <f>RIGHT(Count_table[[#This Row],[Column1]],LEN(Count_table[[#This Row],[Column1]])-SEARCH("\",Count_table[[#This Row],[Column1]]))</f>
        <v>TB9</v>
      </c>
      <c r="F1581" s="1" t="str">
        <f>INDEX(Sheet1!A:D,MATCH(Count_table[[#This Row],[Make]],Sheet1!D:D,0),1)</f>
        <v>SOCATA</v>
      </c>
      <c r="G1581" s="1" t="str">
        <f ca="1">IF(OR(Count_table[[#This Row],[STC Number]]&lt;&gt;OFFSET(Count_table[[#This Row],[STC Number]],-1,0),Count_table[[#This Row],[Fixed Make]]&lt;&gt;OFFSET(Count_table[[#This Row],[Fixed Make]],-1,0)),Count_table[[#This Row],[Fixed Make]],"")</f>
        <v/>
      </c>
      <c r="H1581" s="1" t="str">
        <f ca="1">IF(LEN(Count_table[[#This Row],[First]])=0,OFFSET(Count_table[[#This Row],[Range]],-1,0),"E"&amp;ROW(Count_table[[#This Row],[First]])&amp;":E"&amp;COUNTIFS(Count_table[[#All],[STC Number]],Count_table[[#This Row],[STC Number]],Count_table[[#All],[Fixed Make]],Count_table[[#This Row],[First]])+ROW(Count_table[[#This Row],[First]])-1)</f>
        <v>E1563:E1582</v>
      </c>
      <c r="I1581" s="1" t="str">
        <f ca="1">IF(LEN(Count_table[[#This Row],[First]])&lt;&gt;0,Count_table[[#This Row],[First]]&amp;": "&amp;_xlfn.TEXTJOIN(", ",TRUE,INDIRECT(Count_table[[#This Row],[Range]])),"")</f>
        <v/>
      </c>
      <c r="J15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2" spans="1:10" x14ac:dyDescent="0.25">
      <c r="A1582" s="1" t="s">
        <v>144</v>
      </c>
      <c r="B1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SOCATA\TBM 700</v>
      </c>
      <c r="C1582" s="1" t="s">
        <v>1179</v>
      </c>
      <c r="D1582" s="1" t="str">
        <f>LEFT(Count_table[[#This Row],[Column1]],SEARCH("\",Count_table[[#This Row],[Column1]])-1)</f>
        <v>SOCATA</v>
      </c>
      <c r="E1582" s="1" t="str">
        <f>RIGHT(Count_table[[#This Row],[Column1]],LEN(Count_table[[#This Row],[Column1]])-SEARCH("\",Count_table[[#This Row],[Column1]]))</f>
        <v>TBM 700</v>
      </c>
      <c r="F1582" s="1" t="str">
        <f>INDEX(Sheet1!A:D,MATCH(Count_table[[#This Row],[Make]],Sheet1!D:D,0),1)</f>
        <v>SOCATA</v>
      </c>
      <c r="G1582" s="1" t="str">
        <f ca="1">IF(OR(Count_table[[#This Row],[STC Number]]&lt;&gt;OFFSET(Count_table[[#This Row],[STC Number]],-1,0),Count_table[[#This Row],[Fixed Make]]&lt;&gt;OFFSET(Count_table[[#This Row],[Fixed Make]],-1,0)),Count_table[[#This Row],[Fixed Make]],"")</f>
        <v/>
      </c>
      <c r="H1582" s="1" t="str">
        <f ca="1">IF(LEN(Count_table[[#This Row],[First]])=0,OFFSET(Count_table[[#This Row],[Range]],-1,0),"E"&amp;ROW(Count_table[[#This Row],[First]])&amp;":E"&amp;COUNTIFS(Count_table[[#All],[STC Number]],Count_table[[#This Row],[STC Number]],Count_table[[#All],[Fixed Make]],Count_table[[#This Row],[First]])+ROW(Count_table[[#This Row],[First]])-1)</f>
        <v>E1563:E1582</v>
      </c>
      <c r="I1582" s="1" t="str">
        <f ca="1">IF(LEN(Count_table[[#This Row],[First]])&lt;&gt;0,Count_table[[#This Row],[First]]&amp;": "&amp;_xlfn.TEXTJOIN(", ",TRUE,INDIRECT(Count_table[[#This Row],[Range]])),"")</f>
        <v/>
      </c>
      <c r="J15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3" spans="1:10" x14ac:dyDescent="0.25">
      <c r="A1583" s="1" t="s">
        <v>144</v>
      </c>
      <c r="B1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1583" s="1" t="s">
        <v>1009</v>
      </c>
      <c r="D1583" s="1" t="str">
        <f>LEFT(Count_table[[#This Row],[Column1]],SEARCH("\",Count_table[[#This Row],[Column1]])-1)</f>
        <v>Swift Museum Foundation, Inc.</v>
      </c>
      <c r="E1583" s="1" t="str">
        <f>RIGHT(Count_table[[#This Row],[Column1]],LEN(Count_table[[#This Row],[Column1]])-SEARCH("\",Count_table[[#This Row],[Column1]]))</f>
        <v>GC-1A</v>
      </c>
      <c r="F1583" s="1" t="str">
        <f>INDEX(Sheet1!A:D,MATCH(Count_table[[#This Row],[Make]],Sheet1!D:D,0),1)</f>
        <v>Swift</v>
      </c>
      <c r="G1583" s="1" t="str">
        <f ca="1">IF(OR(Count_table[[#This Row],[STC Number]]&lt;&gt;OFFSET(Count_table[[#This Row],[STC Number]],-1,0),Count_table[[#This Row],[Fixed Make]]&lt;&gt;OFFSET(Count_table[[#This Row],[Fixed Make]],-1,0)),Count_table[[#This Row],[Fixed Make]],"")</f>
        <v>Swift</v>
      </c>
      <c r="H1583" s="1" t="str">
        <f ca="1">IF(LEN(Count_table[[#This Row],[First]])=0,OFFSET(Count_table[[#This Row],[Range]],-1,0),"E"&amp;ROW(Count_table[[#This Row],[First]])&amp;":E"&amp;COUNTIFS(Count_table[[#All],[STC Number]],Count_table[[#This Row],[STC Number]],Count_table[[#All],[Fixed Make]],Count_table[[#This Row],[First]])+ROW(Count_table[[#This Row],[First]])-1)</f>
        <v>E1583:E1584</v>
      </c>
      <c r="I1583" s="1" t="str">
        <f ca="1">IF(LEN(Count_table[[#This Row],[First]])&lt;&gt;0,Count_table[[#This Row],[First]]&amp;": "&amp;_xlfn.TEXTJOIN(", ",TRUE,INDIRECT(Count_table[[#This Row],[Range]])),"")</f>
        <v>Swift: GC-1A, GC-1B</v>
      </c>
      <c r="J15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4" spans="1:10" x14ac:dyDescent="0.25">
      <c r="A1584" s="1" t="s">
        <v>144</v>
      </c>
      <c r="B1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1584" s="1" t="s">
        <v>1010</v>
      </c>
      <c r="D1584" s="1" t="str">
        <f>LEFT(Count_table[[#This Row],[Column1]],SEARCH("\",Count_table[[#This Row],[Column1]])-1)</f>
        <v>Swift Museum Foundation, Inc.</v>
      </c>
      <c r="E1584" s="1" t="str">
        <f>RIGHT(Count_table[[#This Row],[Column1]],LEN(Count_table[[#This Row],[Column1]])-SEARCH("\",Count_table[[#This Row],[Column1]]))</f>
        <v>GC-1B</v>
      </c>
      <c r="F1584" s="1" t="str">
        <f>INDEX(Sheet1!A:D,MATCH(Count_table[[#This Row],[Make]],Sheet1!D:D,0),1)</f>
        <v>Swift</v>
      </c>
      <c r="G1584" s="1" t="str">
        <f ca="1">IF(OR(Count_table[[#This Row],[STC Number]]&lt;&gt;OFFSET(Count_table[[#This Row],[STC Number]],-1,0),Count_table[[#This Row],[Fixed Make]]&lt;&gt;OFFSET(Count_table[[#This Row],[Fixed Make]],-1,0)),Count_table[[#This Row],[Fixed Make]],"")</f>
        <v/>
      </c>
      <c r="H1584" s="1" t="str">
        <f ca="1">IF(LEN(Count_table[[#This Row],[First]])=0,OFFSET(Count_table[[#This Row],[Range]],-1,0),"E"&amp;ROW(Count_table[[#This Row],[First]])&amp;":E"&amp;COUNTIFS(Count_table[[#All],[STC Number]],Count_table[[#This Row],[STC Number]],Count_table[[#All],[Fixed Make]],Count_table[[#This Row],[First]])+ROW(Count_table[[#This Row],[First]])-1)</f>
        <v>E1583:E1584</v>
      </c>
      <c r="I1584" s="1" t="str">
        <f ca="1">IF(LEN(Count_table[[#This Row],[First]])&lt;&gt;0,Count_table[[#This Row],[First]]&amp;": "&amp;_xlfn.TEXTJOIN(", ",TRUE,INDIRECT(Count_table[[#This Row],[Range]])),"")</f>
        <v/>
      </c>
      <c r="J15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5" spans="1:10" x14ac:dyDescent="0.25">
      <c r="A1585" s="1" t="s">
        <v>144</v>
      </c>
      <c r="B1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1585" s="1" t="s">
        <v>1011</v>
      </c>
      <c r="D1585" s="1" t="str">
        <f>LEFT(Count_table[[#This Row],[Column1]],SEARCH("\",Count_table[[#This Row],[Column1]])-1)</f>
        <v>Symphony Aircraft Industries Inc</v>
      </c>
      <c r="E1585" s="1" t="str">
        <f>RIGHT(Count_table[[#This Row],[Column1]],LEN(Count_table[[#This Row],[Column1]])-SEARCH("\",Count_table[[#This Row],[Column1]]))</f>
        <v>OMF-100-160</v>
      </c>
      <c r="F1585" s="1" t="str">
        <f>INDEX(Sheet1!A:D,MATCH(Count_table[[#This Row],[Make]],Sheet1!D:D,0),1)</f>
        <v>Symphony</v>
      </c>
      <c r="G1585" s="1" t="str">
        <f ca="1">IF(OR(Count_table[[#This Row],[STC Number]]&lt;&gt;OFFSET(Count_table[[#This Row],[STC Number]],-1,0),Count_table[[#This Row],[Fixed Make]]&lt;&gt;OFFSET(Count_table[[#This Row],[Fixed Make]],-1,0)),Count_table[[#This Row],[Fixed Make]],"")</f>
        <v>Symphony</v>
      </c>
      <c r="H1585" s="1" t="str">
        <f ca="1">IF(LEN(Count_table[[#This Row],[First]])=0,OFFSET(Count_table[[#This Row],[Range]],-1,0),"E"&amp;ROW(Count_table[[#This Row],[First]])&amp;":E"&amp;COUNTIFS(Count_table[[#All],[STC Number]],Count_table[[#This Row],[STC Number]],Count_table[[#All],[Fixed Make]],Count_table[[#This Row],[First]])+ROW(Count_table[[#This Row],[First]])-1)</f>
        <v>E1585:E1586</v>
      </c>
      <c r="I1585" s="1" t="str">
        <f ca="1">IF(LEN(Count_table[[#This Row],[First]])&lt;&gt;0,Count_table[[#This Row],[First]]&amp;": "&amp;_xlfn.TEXTJOIN(", ",TRUE,INDIRECT(Count_table[[#This Row],[Range]])),"")</f>
        <v>Symphony: OMF-100-160, SA 160</v>
      </c>
      <c r="J15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6" spans="1:10" x14ac:dyDescent="0.25">
      <c r="A1586" s="1" t="s">
        <v>144</v>
      </c>
      <c r="B1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1586" s="1" t="s">
        <v>1012</v>
      </c>
      <c r="D1586" s="1" t="str">
        <f>LEFT(Count_table[[#This Row],[Column1]],SEARCH("\",Count_table[[#This Row],[Column1]])-1)</f>
        <v>Symphony Aircraft Industries Inc</v>
      </c>
      <c r="E1586" s="1" t="str">
        <f>RIGHT(Count_table[[#This Row],[Column1]],LEN(Count_table[[#This Row],[Column1]])-SEARCH("\",Count_table[[#This Row],[Column1]]))</f>
        <v>SA 160</v>
      </c>
      <c r="F1586" s="1" t="str">
        <f>INDEX(Sheet1!A:D,MATCH(Count_table[[#This Row],[Make]],Sheet1!D:D,0),1)</f>
        <v>Symphony</v>
      </c>
      <c r="G1586" s="1" t="str">
        <f ca="1">IF(OR(Count_table[[#This Row],[STC Number]]&lt;&gt;OFFSET(Count_table[[#This Row],[STC Number]],-1,0),Count_table[[#This Row],[Fixed Make]]&lt;&gt;OFFSET(Count_table[[#This Row],[Fixed Make]],-1,0)),Count_table[[#This Row],[Fixed Make]],"")</f>
        <v/>
      </c>
      <c r="H1586" s="1" t="str">
        <f ca="1">IF(LEN(Count_table[[#This Row],[First]])=0,OFFSET(Count_table[[#This Row],[Range]],-1,0),"E"&amp;ROW(Count_table[[#This Row],[First]])&amp;":E"&amp;COUNTIFS(Count_table[[#All],[STC Number]],Count_table[[#This Row],[STC Number]],Count_table[[#All],[Fixed Make]],Count_table[[#This Row],[First]])+ROW(Count_table[[#This Row],[First]])-1)</f>
        <v>E1585:E1586</v>
      </c>
      <c r="I1586" s="1" t="str">
        <f ca="1">IF(LEN(Count_table[[#This Row],[First]])&lt;&gt;0,Count_table[[#This Row],[First]]&amp;": "&amp;_xlfn.TEXTJOIN(", ",TRUE,INDIRECT(Count_table[[#This Row],[Range]])),"")</f>
        <v/>
      </c>
      <c r="J15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7" spans="1:10" x14ac:dyDescent="0.25">
      <c r="A1587" s="1" t="s">
        <v>144</v>
      </c>
      <c r="B1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Inc.\120</v>
      </c>
      <c r="C1587" s="1" t="s">
        <v>1180</v>
      </c>
      <c r="D1587" s="1" t="str">
        <f>LEFT(Count_table[[#This Row],[Column1]],SEARCH("\",Count_table[[#This Row],[Column1]])-1)</f>
        <v>Textron Aviation Inc.</v>
      </c>
      <c r="E1587" s="1" t="str">
        <f>RIGHT(Count_table[[#This Row],[Column1]],LEN(Count_table[[#This Row],[Column1]])-SEARCH("\",Count_table[[#This Row],[Column1]]))</f>
        <v>120</v>
      </c>
      <c r="F1587" s="1" t="str">
        <f>INDEX(Sheet1!A:D,MATCH(Count_table[[#This Row],[Make]],Sheet1!D:D,0),1)</f>
        <v>Textron</v>
      </c>
      <c r="G1587" s="1" t="str">
        <f ca="1">IF(OR(Count_table[[#This Row],[STC Number]]&lt;&gt;OFFSET(Count_table[[#This Row],[STC Number]],-1,0),Count_table[[#This Row],[Fixed Make]]&lt;&gt;OFFSET(Count_table[[#This Row],[Fixed Make]],-1,0)),Count_table[[#This Row],[Fixed Make]],"")</f>
        <v>Textron</v>
      </c>
      <c r="H1587" s="1" t="str">
        <f ca="1">IF(LEN(Count_table[[#This Row],[First]])=0,OFFSET(Count_table[[#This Row],[Range]],-1,0),"E"&amp;ROW(Count_table[[#This Row],[First]])&amp;":E"&amp;COUNTIFS(Count_table[[#All],[STC Number]],Count_table[[#This Row],[STC Number]],Count_table[[#All],[Fixed Make]],Count_table[[#This Row],[First]])+ROW(Count_table[[#This Row],[First]])-1)</f>
        <v>E1587:E1976</v>
      </c>
      <c r="I1587" s="1" t="str">
        <f ca="1">IF(LEN(Count_table[[#This Row],[First]])&lt;&gt;0,Count_table[[#This Row],[First]]&amp;": "&amp;_xlfn.TEXTJOIN(", ",TRUE,INDIRECT(Count_table[[#This Row],[Range]])),"")</f>
        <v>Textron: 120, 140, 150, 150A,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185, 185A, 185B, 185C, 185D, 185E, 190, 195, 195A, 195B, 19A, 200, 200C, 200CT, 200T, 206, 206H, 207, 207A, 208, 208B, 210-5 (205), 210-5A (205A),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441, 45 (Military YT-34), 50, 525, 525A, 56TC, 58, 58A, 58P, 58PA, 58TC, 58TCA, 60, 65-80, 65-88, 65-90, 65-A80-8800, 65-A80, 65-A90-1, 65-A90-2, 65-A90-3, 65-A90-4, 65-B80, 65, 70, 76, 77, 95-55, 95-A55, 95-B55, 95-B55A, 95-B55B, 95-C55, 95-C55A, 95, 99, 99A (FACH), 99A, A100-1 (U-21J), A150K, A150L, A150M, A152, A185E, A185F, A200 (C-12A), A200 (C-12C), A200C (UC-12B), A200CT (C-12D), A200CT (C-12F), A200CT (FWC-12D), A200CT (RC-12D), A200CT (RC-12G), A200CT (RC-12H), A23-19, A23-24, A23, A23A, A24, A24R, A35, A36, A36TC, A45 (Military T-34A, B-45), A56TC, A60, A65-8200, A65, A99, A99A, B100, B19, B200, B200C (C-12F), B200C (C-12R), B200C (UC-12F), B200C (UC-12M), B200C, B200CGT, B200CT, B200GT, B23, B24R, B35, B36TC, B50, B60, B90, B95, B95A, B99, C23, C24R, C35, C50, C90, C90A, C90GT, C90GTi, C99, D35, D45 (Military T-34B), D50, D50A, D50B, D50C, D50E-5990, D50E, D55, D55A, D95A, E310H, E310J, E33, E33A, E33C, E35, E50, E55, E55A, E90, E95, F33, F33A, F33C, F35, F50, F90, G17S, G33, G35, G50, H35, H50, H90, J35, J50, K35, M19A, M337B, M35, N35, P172D, P206, P206A, P206B, P206C, P206D, P206E, P210N, P210R, P337H, P35, R172E, R172F, R172G, R172H, R172J, R172K, R182, S35, T182, T182T, T206H, T207, T207A, T210F, T210G, T210H, T210J, T210K, T210L, T210M, T210N, T210R, T303, T310P, T310Q, T310R, T337B, T337C, T337D, T337E, T337F, T337G, T337H-SP, T337H, TP206A, TP206B, TP206C, TP206D, TP206E, TR182, TU206A, TU206B, TU206C, TU206D, TU206E, TU206F, TU206G, U206, U206A, U206B, U206C, U206D, U206E, U206F, U206G, V35, V35A, V35B</v>
      </c>
      <c r="J15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8" spans="1:10" x14ac:dyDescent="0.25">
      <c r="A1588" s="1" t="s">
        <v>144</v>
      </c>
      <c r="B1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Inc.\140</v>
      </c>
      <c r="C1588" s="1" t="s">
        <v>1181</v>
      </c>
      <c r="D1588" s="1" t="str">
        <f>LEFT(Count_table[[#This Row],[Column1]],SEARCH("\",Count_table[[#This Row],[Column1]])-1)</f>
        <v>Textron Aviation Inc.</v>
      </c>
      <c r="E1588" s="1" t="str">
        <f>RIGHT(Count_table[[#This Row],[Column1]],LEN(Count_table[[#This Row],[Column1]])-SEARCH("\",Count_table[[#This Row],[Column1]]))</f>
        <v>140</v>
      </c>
      <c r="F1588" s="1" t="str">
        <f>INDEX(Sheet1!A:D,MATCH(Count_table[[#This Row],[Make]],Sheet1!D:D,0),1)</f>
        <v>Textron</v>
      </c>
      <c r="G1588" s="1" t="str">
        <f ca="1">IF(OR(Count_table[[#This Row],[STC Number]]&lt;&gt;OFFSET(Count_table[[#This Row],[STC Number]],-1,0),Count_table[[#This Row],[Fixed Make]]&lt;&gt;OFFSET(Count_table[[#This Row],[Fixed Make]],-1,0)),Count_table[[#This Row],[Fixed Make]],"")</f>
        <v/>
      </c>
      <c r="H1588" s="1" t="str">
        <f ca="1">IF(LEN(Count_table[[#This Row],[First]])=0,OFFSET(Count_table[[#This Row],[Range]],-1,0),"E"&amp;ROW(Count_table[[#This Row],[First]])&amp;":E"&amp;COUNTIFS(Count_table[[#All],[STC Number]],Count_table[[#This Row],[STC Number]],Count_table[[#All],[Fixed Make]],Count_table[[#This Row],[First]])+ROW(Count_table[[#This Row],[First]])-1)</f>
        <v>E1587:E1976</v>
      </c>
      <c r="I1588" s="1" t="str">
        <f ca="1">IF(LEN(Count_table[[#This Row],[First]])&lt;&gt;0,Count_table[[#This Row],[First]]&amp;": "&amp;_xlfn.TEXTJOIN(", ",TRUE,INDIRECT(Count_table[[#This Row],[Range]])),"")</f>
        <v/>
      </c>
      <c r="J15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89" spans="1:10" x14ac:dyDescent="0.25">
      <c r="A1589" s="1" t="s">
        <v>144</v>
      </c>
      <c r="B1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v>
      </c>
      <c r="C1589" s="1" t="s">
        <v>1182</v>
      </c>
      <c r="D1589" s="1" t="str">
        <f>LEFT(Count_table[[#This Row],[Column1]],SEARCH("\",Count_table[[#This Row],[Column1]])-1)</f>
        <v>Textron Aviation Inc.</v>
      </c>
      <c r="E1589" s="1" t="str">
        <f>RIGHT(Count_table[[#This Row],[Column1]],LEN(Count_table[[#This Row],[Column1]])-SEARCH("\",Count_table[[#This Row],[Column1]]))</f>
        <v>150</v>
      </c>
      <c r="F1589" s="1" t="str">
        <f>INDEX(Sheet1!A:D,MATCH(Count_table[[#This Row],[Make]],Sheet1!D:D,0),1)</f>
        <v>Textron</v>
      </c>
      <c r="G1589" s="1" t="str">
        <f ca="1">IF(OR(Count_table[[#This Row],[STC Number]]&lt;&gt;OFFSET(Count_table[[#This Row],[STC Number]],-1,0),Count_table[[#This Row],[Fixed Make]]&lt;&gt;OFFSET(Count_table[[#This Row],[Fixed Make]],-1,0)),Count_table[[#This Row],[Fixed Make]],"")</f>
        <v/>
      </c>
      <c r="H1589" s="1" t="str">
        <f ca="1">IF(LEN(Count_table[[#This Row],[First]])=0,OFFSET(Count_table[[#This Row],[Range]],-1,0),"E"&amp;ROW(Count_table[[#This Row],[First]])&amp;":E"&amp;COUNTIFS(Count_table[[#All],[STC Number]],Count_table[[#This Row],[STC Number]],Count_table[[#All],[Fixed Make]],Count_table[[#This Row],[First]])+ROW(Count_table[[#This Row],[First]])-1)</f>
        <v>E1587:E1976</v>
      </c>
      <c r="I1589" s="1" t="str">
        <f ca="1">IF(LEN(Count_table[[#This Row],[First]])&lt;&gt;0,Count_table[[#This Row],[First]]&amp;": "&amp;_xlfn.TEXTJOIN(", ",TRUE,INDIRECT(Count_table[[#This Row],[Range]])),"")</f>
        <v/>
      </c>
      <c r="J15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0" spans="1:10" x14ac:dyDescent="0.25">
      <c r="A1590" s="1" t="s">
        <v>144</v>
      </c>
      <c r="B1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Inc.\150A</v>
      </c>
      <c r="C1590" s="1" t="s">
        <v>1183</v>
      </c>
      <c r="D1590" s="1" t="str">
        <f>LEFT(Count_table[[#This Row],[Column1]],SEARCH("\",Count_table[[#This Row],[Column1]])-1)</f>
        <v>Textron Aviation Inc.</v>
      </c>
      <c r="E1590" s="1" t="str">
        <f>RIGHT(Count_table[[#This Row],[Column1]],LEN(Count_table[[#This Row],[Column1]])-SEARCH("\",Count_table[[#This Row],[Column1]]))</f>
        <v>150A</v>
      </c>
      <c r="F1590" s="1" t="str">
        <f>INDEX(Sheet1!A:D,MATCH(Count_table[[#This Row],[Make]],Sheet1!D:D,0),1)</f>
        <v>Textron</v>
      </c>
      <c r="G1590" s="1" t="str">
        <f ca="1">IF(OR(Count_table[[#This Row],[STC Number]]&lt;&gt;OFFSET(Count_table[[#This Row],[STC Number]],-1,0),Count_table[[#This Row],[Fixed Make]]&lt;&gt;OFFSET(Count_table[[#This Row],[Fixed Make]],-1,0)),Count_table[[#This Row],[Fixed Make]],"")</f>
        <v/>
      </c>
      <c r="H1590" s="1" t="str">
        <f ca="1">IF(LEN(Count_table[[#This Row],[First]])=0,OFFSET(Count_table[[#This Row],[Range]],-1,0),"E"&amp;ROW(Count_table[[#This Row],[First]])&amp;":E"&amp;COUNTIFS(Count_table[[#All],[STC Number]],Count_table[[#This Row],[STC Number]],Count_table[[#All],[Fixed Make]],Count_table[[#This Row],[First]])+ROW(Count_table[[#This Row],[First]])-1)</f>
        <v>E1587:E1976</v>
      </c>
      <c r="I1590" s="1" t="str">
        <f ca="1">IF(LEN(Count_table[[#This Row],[First]])&lt;&gt;0,Count_table[[#This Row],[First]]&amp;": "&amp;_xlfn.TEXTJOIN(", ",TRUE,INDIRECT(Count_table[[#This Row],[Range]])),"")</f>
        <v/>
      </c>
      <c r="J15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1" spans="1:10" x14ac:dyDescent="0.25">
      <c r="A1591" s="1" t="s">
        <v>144</v>
      </c>
      <c r="B1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Inc.\150B</v>
      </c>
      <c r="C1591" s="1" t="s">
        <v>1184</v>
      </c>
      <c r="D1591" s="1" t="str">
        <f>LEFT(Count_table[[#This Row],[Column1]],SEARCH("\",Count_table[[#This Row],[Column1]])-1)</f>
        <v>Textron Aviation Inc.</v>
      </c>
      <c r="E1591" s="1" t="str">
        <f>RIGHT(Count_table[[#This Row],[Column1]],LEN(Count_table[[#This Row],[Column1]])-SEARCH("\",Count_table[[#This Row],[Column1]]))</f>
        <v>150B</v>
      </c>
      <c r="F1591" s="1" t="str">
        <f>INDEX(Sheet1!A:D,MATCH(Count_table[[#This Row],[Make]],Sheet1!D:D,0),1)</f>
        <v>Textron</v>
      </c>
      <c r="G1591" s="1" t="str">
        <f ca="1">IF(OR(Count_table[[#This Row],[STC Number]]&lt;&gt;OFFSET(Count_table[[#This Row],[STC Number]],-1,0),Count_table[[#This Row],[Fixed Make]]&lt;&gt;OFFSET(Count_table[[#This Row],[Fixed Make]],-1,0)),Count_table[[#This Row],[Fixed Make]],"")</f>
        <v/>
      </c>
      <c r="H1591" s="1" t="str">
        <f ca="1">IF(LEN(Count_table[[#This Row],[First]])=0,OFFSET(Count_table[[#This Row],[Range]],-1,0),"E"&amp;ROW(Count_table[[#This Row],[First]])&amp;":E"&amp;COUNTIFS(Count_table[[#All],[STC Number]],Count_table[[#This Row],[STC Number]],Count_table[[#All],[Fixed Make]],Count_table[[#This Row],[First]])+ROW(Count_table[[#This Row],[First]])-1)</f>
        <v>E1587:E1976</v>
      </c>
      <c r="I1591" s="1" t="str">
        <f ca="1">IF(LEN(Count_table[[#This Row],[First]])&lt;&gt;0,Count_table[[#This Row],[First]]&amp;": "&amp;_xlfn.TEXTJOIN(", ",TRUE,INDIRECT(Count_table[[#This Row],[Range]])),"")</f>
        <v/>
      </c>
      <c r="J15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2" spans="1:10" x14ac:dyDescent="0.25">
      <c r="A1592" s="1" t="s">
        <v>144</v>
      </c>
      <c r="B1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Inc.\150C</v>
      </c>
      <c r="C1592" s="1" t="s">
        <v>1185</v>
      </c>
      <c r="D1592" s="1" t="str">
        <f>LEFT(Count_table[[#This Row],[Column1]],SEARCH("\",Count_table[[#This Row],[Column1]])-1)</f>
        <v>Textron Aviation Inc.</v>
      </c>
      <c r="E1592" s="1" t="str">
        <f>RIGHT(Count_table[[#This Row],[Column1]],LEN(Count_table[[#This Row],[Column1]])-SEARCH("\",Count_table[[#This Row],[Column1]]))</f>
        <v>150C</v>
      </c>
      <c r="F1592" s="1" t="str">
        <f>INDEX(Sheet1!A:D,MATCH(Count_table[[#This Row],[Make]],Sheet1!D:D,0),1)</f>
        <v>Textron</v>
      </c>
      <c r="G1592" s="1" t="str">
        <f ca="1">IF(OR(Count_table[[#This Row],[STC Number]]&lt;&gt;OFFSET(Count_table[[#This Row],[STC Number]],-1,0),Count_table[[#This Row],[Fixed Make]]&lt;&gt;OFFSET(Count_table[[#This Row],[Fixed Make]],-1,0)),Count_table[[#This Row],[Fixed Make]],"")</f>
        <v/>
      </c>
      <c r="H1592" s="1" t="str">
        <f ca="1">IF(LEN(Count_table[[#This Row],[First]])=0,OFFSET(Count_table[[#This Row],[Range]],-1,0),"E"&amp;ROW(Count_table[[#This Row],[First]])&amp;":E"&amp;COUNTIFS(Count_table[[#All],[STC Number]],Count_table[[#This Row],[STC Number]],Count_table[[#All],[Fixed Make]],Count_table[[#This Row],[First]])+ROW(Count_table[[#This Row],[First]])-1)</f>
        <v>E1587:E1976</v>
      </c>
      <c r="I1592" s="1" t="str">
        <f ca="1">IF(LEN(Count_table[[#This Row],[First]])&lt;&gt;0,Count_table[[#This Row],[First]]&amp;": "&amp;_xlfn.TEXTJOIN(", ",TRUE,INDIRECT(Count_table[[#This Row],[Range]])),"")</f>
        <v/>
      </c>
      <c r="J15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3" spans="1:10" x14ac:dyDescent="0.25">
      <c r="A1593" s="1" t="s">
        <v>144</v>
      </c>
      <c r="B1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Inc.\150D</v>
      </c>
      <c r="C1593" s="1" t="s">
        <v>1186</v>
      </c>
      <c r="D1593" s="1" t="str">
        <f>LEFT(Count_table[[#This Row],[Column1]],SEARCH("\",Count_table[[#This Row],[Column1]])-1)</f>
        <v>Textron Aviation Inc.</v>
      </c>
      <c r="E1593" s="1" t="str">
        <f>RIGHT(Count_table[[#This Row],[Column1]],LEN(Count_table[[#This Row],[Column1]])-SEARCH("\",Count_table[[#This Row],[Column1]]))</f>
        <v>150D</v>
      </c>
      <c r="F1593" s="1" t="str">
        <f>INDEX(Sheet1!A:D,MATCH(Count_table[[#This Row],[Make]],Sheet1!D:D,0),1)</f>
        <v>Textron</v>
      </c>
      <c r="G1593" s="1" t="str">
        <f ca="1">IF(OR(Count_table[[#This Row],[STC Number]]&lt;&gt;OFFSET(Count_table[[#This Row],[STC Number]],-1,0),Count_table[[#This Row],[Fixed Make]]&lt;&gt;OFFSET(Count_table[[#This Row],[Fixed Make]],-1,0)),Count_table[[#This Row],[Fixed Make]],"")</f>
        <v/>
      </c>
      <c r="H1593" s="1" t="str">
        <f ca="1">IF(LEN(Count_table[[#This Row],[First]])=0,OFFSET(Count_table[[#This Row],[Range]],-1,0),"E"&amp;ROW(Count_table[[#This Row],[First]])&amp;":E"&amp;COUNTIFS(Count_table[[#All],[STC Number]],Count_table[[#This Row],[STC Number]],Count_table[[#All],[Fixed Make]],Count_table[[#This Row],[First]])+ROW(Count_table[[#This Row],[First]])-1)</f>
        <v>E1587:E1976</v>
      </c>
      <c r="I1593" s="1" t="str">
        <f ca="1">IF(LEN(Count_table[[#This Row],[First]])&lt;&gt;0,Count_table[[#This Row],[First]]&amp;": "&amp;_xlfn.TEXTJOIN(", ",TRUE,INDIRECT(Count_table[[#This Row],[Range]])),"")</f>
        <v/>
      </c>
      <c r="J15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4" spans="1:10" x14ac:dyDescent="0.25">
      <c r="A1594" s="1" t="s">
        <v>144</v>
      </c>
      <c r="B1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Inc.\150E</v>
      </c>
      <c r="C1594" s="1" t="s">
        <v>1187</v>
      </c>
      <c r="D1594" s="1" t="str">
        <f>LEFT(Count_table[[#This Row],[Column1]],SEARCH("\",Count_table[[#This Row],[Column1]])-1)</f>
        <v>Textron Aviation Inc.</v>
      </c>
      <c r="E1594" s="1" t="str">
        <f>RIGHT(Count_table[[#This Row],[Column1]],LEN(Count_table[[#This Row],[Column1]])-SEARCH("\",Count_table[[#This Row],[Column1]]))</f>
        <v>150E</v>
      </c>
      <c r="F1594" s="1" t="str">
        <f>INDEX(Sheet1!A:D,MATCH(Count_table[[#This Row],[Make]],Sheet1!D:D,0),1)</f>
        <v>Textron</v>
      </c>
      <c r="G1594" s="1" t="str">
        <f ca="1">IF(OR(Count_table[[#This Row],[STC Number]]&lt;&gt;OFFSET(Count_table[[#This Row],[STC Number]],-1,0),Count_table[[#This Row],[Fixed Make]]&lt;&gt;OFFSET(Count_table[[#This Row],[Fixed Make]],-1,0)),Count_table[[#This Row],[Fixed Make]],"")</f>
        <v/>
      </c>
      <c r="H1594" s="1" t="str">
        <f ca="1">IF(LEN(Count_table[[#This Row],[First]])=0,OFFSET(Count_table[[#This Row],[Range]],-1,0),"E"&amp;ROW(Count_table[[#This Row],[First]])&amp;":E"&amp;COUNTIFS(Count_table[[#All],[STC Number]],Count_table[[#This Row],[STC Number]],Count_table[[#All],[Fixed Make]],Count_table[[#This Row],[First]])+ROW(Count_table[[#This Row],[First]])-1)</f>
        <v>E1587:E1976</v>
      </c>
      <c r="I1594" s="1" t="str">
        <f ca="1">IF(LEN(Count_table[[#This Row],[First]])&lt;&gt;0,Count_table[[#This Row],[First]]&amp;": "&amp;_xlfn.TEXTJOIN(", ",TRUE,INDIRECT(Count_table[[#This Row],[Range]])),"")</f>
        <v/>
      </c>
      <c r="J15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5" spans="1:10" x14ac:dyDescent="0.25">
      <c r="A1595" s="1" t="s">
        <v>144</v>
      </c>
      <c r="B1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Inc.\150F</v>
      </c>
      <c r="C1595" s="1" t="s">
        <v>1188</v>
      </c>
      <c r="D1595" s="1" t="str">
        <f>LEFT(Count_table[[#This Row],[Column1]],SEARCH("\",Count_table[[#This Row],[Column1]])-1)</f>
        <v>Textron Aviation Inc.</v>
      </c>
      <c r="E1595" s="1" t="str">
        <f>RIGHT(Count_table[[#This Row],[Column1]],LEN(Count_table[[#This Row],[Column1]])-SEARCH("\",Count_table[[#This Row],[Column1]]))</f>
        <v>150F</v>
      </c>
      <c r="F1595" s="1" t="str">
        <f>INDEX(Sheet1!A:D,MATCH(Count_table[[#This Row],[Make]],Sheet1!D:D,0),1)</f>
        <v>Textron</v>
      </c>
      <c r="G1595" s="1" t="str">
        <f ca="1">IF(OR(Count_table[[#This Row],[STC Number]]&lt;&gt;OFFSET(Count_table[[#This Row],[STC Number]],-1,0),Count_table[[#This Row],[Fixed Make]]&lt;&gt;OFFSET(Count_table[[#This Row],[Fixed Make]],-1,0)),Count_table[[#This Row],[Fixed Make]],"")</f>
        <v/>
      </c>
      <c r="H1595" s="1" t="str">
        <f ca="1">IF(LEN(Count_table[[#This Row],[First]])=0,OFFSET(Count_table[[#This Row],[Range]],-1,0),"E"&amp;ROW(Count_table[[#This Row],[First]])&amp;":E"&amp;COUNTIFS(Count_table[[#All],[STC Number]],Count_table[[#This Row],[STC Number]],Count_table[[#All],[Fixed Make]],Count_table[[#This Row],[First]])+ROW(Count_table[[#This Row],[First]])-1)</f>
        <v>E1587:E1976</v>
      </c>
      <c r="I1595" s="1" t="str">
        <f ca="1">IF(LEN(Count_table[[#This Row],[First]])&lt;&gt;0,Count_table[[#This Row],[First]]&amp;": "&amp;_xlfn.TEXTJOIN(", ",TRUE,INDIRECT(Count_table[[#This Row],[Range]])),"")</f>
        <v/>
      </c>
      <c r="J15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6" spans="1:10" x14ac:dyDescent="0.25">
      <c r="A1596" s="1" t="s">
        <v>144</v>
      </c>
      <c r="B1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Inc.\150G</v>
      </c>
      <c r="C1596" s="1" t="s">
        <v>1189</v>
      </c>
      <c r="D1596" s="1" t="str">
        <f>LEFT(Count_table[[#This Row],[Column1]],SEARCH("\",Count_table[[#This Row],[Column1]])-1)</f>
        <v>Textron Aviation Inc.</v>
      </c>
      <c r="E1596" s="1" t="str">
        <f>RIGHT(Count_table[[#This Row],[Column1]],LEN(Count_table[[#This Row],[Column1]])-SEARCH("\",Count_table[[#This Row],[Column1]]))</f>
        <v>150G</v>
      </c>
      <c r="F1596" s="1" t="str">
        <f>INDEX(Sheet1!A:D,MATCH(Count_table[[#This Row],[Make]],Sheet1!D:D,0),1)</f>
        <v>Textron</v>
      </c>
      <c r="G1596" s="1" t="str">
        <f ca="1">IF(OR(Count_table[[#This Row],[STC Number]]&lt;&gt;OFFSET(Count_table[[#This Row],[STC Number]],-1,0),Count_table[[#This Row],[Fixed Make]]&lt;&gt;OFFSET(Count_table[[#This Row],[Fixed Make]],-1,0)),Count_table[[#This Row],[Fixed Make]],"")</f>
        <v/>
      </c>
      <c r="H1596" s="1" t="str">
        <f ca="1">IF(LEN(Count_table[[#This Row],[First]])=0,OFFSET(Count_table[[#This Row],[Range]],-1,0),"E"&amp;ROW(Count_table[[#This Row],[First]])&amp;":E"&amp;COUNTIFS(Count_table[[#All],[STC Number]],Count_table[[#This Row],[STC Number]],Count_table[[#All],[Fixed Make]],Count_table[[#This Row],[First]])+ROW(Count_table[[#This Row],[First]])-1)</f>
        <v>E1587:E1976</v>
      </c>
      <c r="I1596" s="1" t="str">
        <f ca="1">IF(LEN(Count_table[[#This Row],[First]])&lt;&gt;0,Count_table[[#This Row],[First]]&amp;": "&amp;_xlfn.TEXTJOIN(", ",TRUE,INDIRECT(Count_table[[#This Row],[Range]])),"")</f>
        <v/>
      </c>
      <c r="J15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7" spans="1:10" x14ac:dyDescent="0.25">
      <c r="A1597" s="1" t="s">
        <v>144</v>
      </c>
      <c r="B1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Inc.\150H</v>
      </c>
      <c r="C1597" s="1" t="s">
        <v>1190</v>
      </c>
      <c r="D1597" s="1" t="str">
        <f>LEFT(Count_table[[#This Row],[Column1]],SEARCH("\",Count_table[[#This Row],[Column1]])-1)</f>
        <v>Textron Aviation Inc.</v>
      </c>
      <c r="E1597" s="1" t="str">
        <f>RIGHT(Count_table[[#This Row],[Column1]],LEN(Count_table[[#This Row],[Column1]])-SEARCH("\",Count_table[[#This Row],[Column1]]))</f>
        <v>150H</v>
      </c>
      <c r="F1597" s="1" t="str">
        <f>INDEX(Sheet1!A:D,MATCH(Count_table[[#This Row],[Make]],Sheet1!D:D,0),1)</f>
        <v>Textron</v>
      </c>
      <c r="G1597" s="1" t="str">
        <f ca="1">IF(OR(Count_table[[#This Row],[STC Number]]&lt;&gt;OFFSET(Count_table[[#This Row],[STC Number]],-1,0),Count_table[[#This Row],[Fixed Make]]&lt;&gt;OFFSET(Count_table[[#This Row],[Fixed Make]],-1,0)),Count_table[[#This Row],[Fixed Make]],"")</f>
        <v/>
      </c>
      <c r="H1597" s="1" t="str">
        <f ca="1">IF(LEN(Count_table[[#This Row],[First]])=0,OFFSET(Count_table[[#This Row],[Range]],-1,0),"E"&amp;ROW(Count_table[[#This Row],[First]])&amp;":E"&amp;COUNTIFS(Count_table[[#All],[STC Number]],Count_table[[#This Row],[STC Number]],Count_table[[#All],[Fixed Make]],Count_table[[#This Row],[First]])+ROW(Count_table[[#This Row],[First]])-1)</f>
        <v>E1587:E1976</v>
      </c>
      <c r="I1597" s="1" t="str">
        <f ca="1">IF(LEN(Count_table[[#This Row],[First]])&lt;&gt;0,Count_table[[#This Row],[First]]&amp;": "&amp;_xlfn.TEXTJOIN(", ",TRUE,INDIRECT(Count_table[[#This Row],[Range]])),"")</f>
        <v/>
      </c>
      <c r="J15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8" spans="1:10" x14ac:dyDescent="0.25">
      <c r="A1598" s="1" t="s">
        <v>144</v>
      </c>
      <c r="B1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Inc.\150J</v>
      </c>
      <c r="C1598" s="1" t="s">
        <v>1191</v>
      </c>
      <c r="D1598" s="1" t="str">
        <f>LEFT(Count_table[[#This Row],[Column1]],SEARCH("\",Count_table[[#This Row],[Column1]])-1)</f>
        <v>Textron Aviation Inc.</v>
      </c>
      <c r="E1598" s="1" t="str">
        <f>RIGHT(Count_table[[#This Row],[Column1]],LEN(Count_table[[#This Row],[Column1]])-SEARCH("\",Count_table[[#This Row],[Column1]]))</f>
        <v>150J</v>
      </c>
      <c r="F1598" s="1" t="str">
        <f>INDEX(Sheet1!A:D,MATCH(Count_table[[#This Row],[Make]],Sheet1!D:D,0),1)</f>
        <v>Textron</v>
      </c>
      <c r="G1598" s="1" t="str">
        <f ca="1">IF(OR(Count_table[[#This Row],[STC Number]]&lt;&gt;OFFSET(Count_table[[#This Row],[STC Number]],-1,0),Count_table[[#This Row],[Fixed Make]]&lt;&gt;OFFSET(Count_table[[#This Row],[Fixed Make]],-1,0)),Count_table[[#This Row],[Fixed Make]],"")</f>
        <v/>
      </c>
      <c r="H1598" s="1" t="str">
        <f ca="1">IF(LEN(Count_table[[#This Row],[First]])=0,OFFSET(Count_table[[#This Row],[Range]],-1,0),"E"&amp;ROW(Count_table[[#This Row],[First]])&amp;":E"&amp;COUNTIFS(Count_table[[#All],[STC Number]],Count_table[[#This Row],[STC Number]],Count_table[[#All],[Fixed Make]],Count_table[[#This Row],[First]])+ROW(Count_table[[#This Row],[First]])-1)</f>
        <v>E1587:E1976</v>
      </c>
      <c r="I1598" s="1" t="str">
        <f ca="1">IF(LEN(Count_table[[#This Row],[First]])&lt;&gt;0,Count_table[[#This Row],[First]]&amp;": "&amp;_xlfn.TEXTJOIN(", ",TRUE,INDIRECT(Count_table[[#This Row],[Range]])),"")</f>
        <v/>
      </c>
      <c r="J15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599" spans="1:10" x14ac:dyDescent="0.25">
      <c r="A1599" s="1" t="s">
        <v>144</v>
      </c>
      <c r="B1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Inc.\150K</v>
      </c>
      <c r="C1599" s="1" t="s">
        <v>1192</v>
      </c>
      <c r="D1599" s="1" t="str">
        <f>LEFT(Count_table[[#This Row],[Column1]],SEARCH("\",Count_table[[#This Row],[Column1]])-1)</f>
        <v>Textron Aviation Inc.</v>
      </c>
      <c r="E1599" s="1" t="str">
        <f>RIGHT(Count_table[[#This Row],[Column1]],LEN(Count_table[[#This Row],[Column1]])-SEARCH("\",Count_table[[#This Row],[Column1]]))</f>
        <v>150K</v>
      </c>
      <c r="F1599" s="1" t="str">
        <f>INDEX(Sheet1!A:D,MATCH(Count_table[[#This Row],[Make]],Sheet1!D:D,0),1)</f>
        <v>Textron</v>
      </c>
      <c r="G1599" s="1" t="str">
        <f ca="1">IF(OR(Count_table[[#This Row],[STC Number]]&lt;&gt;OFFSET(Count_table[[#This Row],[STC Number]],-1,0),Count_table[[#This Row],[Fixed Make]]&lt;&gt;OFFSET(Count_table[[#This Row],[Fixed Make]],-1,0)),Count_table[[#This Row],[Fixed Make]],"")</f>
        <v/>
      </c>
      <c r="H1599" s="1" t="str">
        <f ca="1">IF(LEN(Count_table[[#This Row],[First]])=0,OFFSET(Count_table[[#This Row],[Range]],-1,0),"E"&amp;ROW(Count_table[[#This Row],[First]])&amp;":E"&amp;COUNTIFS(Count_table[[#All],[STC Number]],Count_table[[#This Row],[STC Number]],Count_table[[#All],[Fixed Make]],Count_table[[#This Row],[First]])+ROW(Count_table[[#This Row],[First]])-1)</f>
        <v>E1587:E1976</v>
      </c>
      <c r="I1599" s="1" t="str">
        <f ca="1">IF(LEN(Count_table[[#This Row],[First]])&lt;&gt;0,Count_table[[#This Row],[First]]&amp;": "&amp;_xlfn.TEXTJOIN(", ",TRUE,INDIRECT(Count_table[[#This Row],[Range]])),"")</f>
        <v/>
      </c>
      <c r="J15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0" spans="1:10" x14ac:dyDescent="0.25">
      <c r="A1600" s="1" t="s">
        <v>144</v>
      </c>
      <c r="B1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Inc.\150L</v>
      </c>
      <c r="C1600" s="1" t="s">
        <v>1193</v>
      </c>
      <c r="D1600" s="1" t="str">
        <f>LEFT(Count_table[[#This Row],[Column1]],SEARCH("\",Count_table[[#This Row],[Column1]])-1)</f>
        <v>Textron Aviation Inc.</v>
      </c>
      <c r="E1600" s="1" t="str">
        <f>RIGHT(Count_table[[#This Row],[Column1]],LEN(Count_table[[#This Row],[Column1]])-SEARCH("\",Count_table[[#This Row],[Column1]]))</f>
        <v>150L</v>
      </c>
      <c r="F1600" s="1" t="str">
        <f>INDEX(Sheet1!A:D,MATCH(Count_table[[#This Row],[Make]],Sheet1!D:D,0),1)</f>
        <v>Textron</v>
      </c>
      <c r="G1600" s="1" t="str">
        <f ca="1">IF(OR(Count_table[[#This Row],[STC Number]]&lt;&gt;OFFSET(Count_table[[#This Row],[STC Number]],-1,0),Count_table[[#This Row],[Fixed Make]]&lt;&gt;OFFSET(Count_table[[#This Row],[Fixed Make]],-1,0)),Count_table[[#This Row],[Fixed Make]],"")</f>
        <v/>
      </c>
      <c r="H1600" s="1" t="str">
        <f ca="1">IF(LEN(Count_table[[#This Row],[First]])=0,OFFSET(Count_table[[#This Row],[Range]],-1,0),"E"&amp;ROW(Count_table[[#This Row],[First]])&amp;":E"&amp;COUNTIFS(Count_table[[#All],[STC Number]],Count_table[[#This Row],[STC Number]],Count_table[[#All],[Fixed Make]],Count_table[[#This Row],[First]])+ROW(Count_table[[#This Row],[First]])-1)</f>
        <v>E1587:E1976</v>
      </c>
      <c r="I1600" s="1" t="str">
        <f ca="1">IF(LEN(Count_table[[#This Row],[First]])&lt;&gt;0,Count_table[[#This Row],[First]]&amp;": "&amp;_xlfn.TEXTJOIN(", ",TRUE,INDIRECT(Count_table[[#This Row],[Range]])),"")</f>
        <v/>
      </c>
      <c r="J16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1" spans="1:10" x14ac:dyDescent="0.25">
      <c r="A1601" s="1" t="s">
        <v>144</v>
      </c>
      <c r="B1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Inc.\150M</v>
      </c>
      <c r="C1601" s="1" t="s">
        <v>1194</v>
      </c>
      <c r="D1601" s="1" t="str">
        <f>LEFT(Count_table[[#This Row],[Column1]],SEARCH("\",Count_table[[#This Row],[Column1]])-1)</f>
        <v>Textron Aviation Inc.</v>
      </c>
      <c r="E1601" s="1" t="str">
        <f>RIGHT(Count_table[[#This Row],[Column1]],LEN(Count_table[[#This Row],[Column1]])-SEARCH("\",Count_table[[#This Row],[Column1]]))</f>
        <v>150M</v>
      </c>
      <c r="F1601" s="1" t="str">
        <f>INDEX(Sheet1!A:D,MATCH(Count_table[[#This Row],[Make]],Sheet1!D:D,0),1)</f>
        <v>Textron</v>
      </c>
      <c r="G1601" s="1" t="str">
        <f ca="1">IF(OR(Count_table[[#This Row],[STC Number]]&lt;&gt;OFFSET(Count_table[[#This Row],[STC Number]],-1,0),Count_table[[#This Row],[Fixed Make]]&lt;&gt;OFFSET(Count_table[[#This Row],[Fixed Make]],-1,0)),Count_table[[#This Row],[Fixed Make]],"")</f>
        <v/>
      </c>
      <c r="H1601" s="1" t="str">
        <f ca="1">IF(LEN(Count_table[[#This Row],[First]])=0,OFFSET(Count_table[[#This Row],[Range]],-1,0),"E"&amp;ROW(Count_table[[#This Row],[First]])&amp;":E"&amp;COUNTIFS(Count_table[[#All],[STC Number]],Count_table[[#This Row],[STC Number]],Count_table[[#All],[Fixed Make]],Count_table[[#This Row],[First]])+ROW(Count_table[[#This Row],[First]])-1)</f>
        <v>E1587:E1976</v>
      </c>
      <c r="I1601" s="1" t="str">
        <f ca="1">IF(LEN(Count_table[[#This Row],[First]])&lt;&gt;0,Count_table[[#This Row],[First]]&amp;": "&amp;_xlfn.TEXTJOIN(", ",TRUE,INDIRECT(Count_table[[#This Row],[Range]])),"")</f>
        <v/>
      </c>
      <c r="J16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2" spans="1:10" x14ac:dyDescent="0.25">
      <c r="A1602" s="1" t="s">
        <v>144</v>
      </c>
      <c r="B1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Inc.\152</v>
      </c>
      <c r="C1602" s="1" t="s">
        <v>1195</v>
      </c>
      <c r="D1602" s="1" t="str">
        <f>LEFT(Count_table[[#This Row],[Column1]],SEARCH("\",Count_table[[#This Row],[Column1]])-1)</f>
        <v>Textron Aviation Inc.</v>
      </c>
      <c r="E1602" s="1" t="str">
        <f>RIGHT(Count_table[[#This Row],[Column1]],LEN(Count_table[[#This Row],[Column1]])-SEARCH("\",Count_table[[#This Row],[Column1]]))</f>
        <v>152</v>
      </c>
      <c r="F1602" s="1" t="str">
        <f>INDEX(Sheet1!A:D,MATCH(Count_table[[#This Row],[Make]],Sheet1!D:D,0),1)</f>
        <v>Textron</v>
      </c>
      <c r="G1602" s="1" t="str">
        <f ca="1">IF(OR(Count_table[[#This Row],[STC Number]]&lt;&gt;OFFSET(Count_table[[#This Row],[STC Number]],-1,0),Count_table[[#This Row],[Fixed Make]]&lt;&gt;OFFSET(Count_table[[#This Row],[Fixed Make]],-1,0)),Count_table[[#This Row],[Fixed Make]],"")</f>
        <v/>
      </c>
      <c r="H1602" s="1" t="str">
        <f ca="1">IF(LEN(Count_table[[#This Row],[First]])=0,OFFSET(Count_table[[#This Row],[Range]],-1,0),"E"&amp;ROW(Count_table[[#This Row],[First]])&amp;":E"&amp;COUNTIFS(Count_table[[#All],[STC Number]],Count_table[[#This Row],[STC Number]],Count_table[[#All],[Fixed Make]],Count_table[[#This Row],[First]])+ROW(Count_table[[#This Row],[First]])-1)</f>
        <v>E1587:E1976</v>
      </c>
      <c r="I1602" s="1" t="str">
        <f ca="1">IF(LEN(Count_table[[#This Row],[First]])&lt;&gt;0,Count_table[[#This Row],[First]]&amp;": "&amp;_xlfn.TEXTJOIN(", ",TRUE,INDIRECT(Count_table[[#This Row],[Range]])),"")</f>
        <v/>
      </c>
      <c r="J16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3" spans="1:10" x14ac:dyDescent="0.25">
      <c r="A1603" s="1" t="s">
        <v>144</v>
      </c>
      <c r="B1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v>
      </c>
      <c r="C1603" s="1" t="s">
        <v>1196</v>
      </c>
      <c r="D1603" s="1" t="str">
        <f>LEFT(Count_table[[#This Row],[Column1]],SEARCH("\",Count_table[[#This Row],[Column1]])-1)</f>
        <v>Textron Aviation Inc.</v>
      </c>
      <c r="E1603" s="1" t="str">
        <f>RIGHT(Count_table[[#This Row],[Column1]],LEN(Count_table[[#This Row],[Column1]])-SEARCH("\",Count_table[[#This Row],[Column1]]))</f>
        <v>170</v>
      </c>
      <c r="F1603" s="1" t="str">
        <f>INDEX(Sheet1!A:D,MATCH(Count_table[[#This Row],[Make]],Sheet1!D:D,0),1)</f>
        <v>Textron</v>
      </c>
      <c r="G1603" s="1" t="str">
        <f ca="1">IF(OR(Count_table[[#This Row],[STC Number]]&lt;&gt;OFFSET(Count_table[[#This Row],[STC Number]],-1,0),Count_table[[#This Row],[Fixed Make]]&lt;&gt;OFFSET(Count_table[[#This Row],[Fixed Make]],-1,0)),Count_table[[#This Row],[Fixed Make]],"")</f>
        <v/>
      </c>
      <c r="H1603" s="1" t="str">
        <f ca="1">IF(LEN(Count_table[[#This Row],[First]])=0,OFFSET(Count_table[[#This Row],[Range]],-1,0),"E"&amp;ROW(Count_table[[#This Row],[First]])&amp;":E"&amp;COUNTIFS(Count_table[[#All],[STC Number]],Count_table[[#This Row],[STC Number]],Count_table[[#All],[Fixed Make]],Count_table[[#This Row],[First]])+ROW(Count_table[[#This Row],[First]])-1)</f>
        <v>E1587:E1976</v>
      </c>
      <c r="I1603" s="1" t="str">
        <f ca="1">IF(LEN(Count_table[[#This Row],[First]])&lt;&gt;0,Count_table[[#This Row],[First]]&amp;": "&amp;_xlfn.TEXTJOIN(", ",TRUE,INDIRECT(Count_table[[#This Row],[Range]])),"")</f>
        <v/>
      </c>
      <c r="J16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4" spans="1:10" x14ac:dyDescent="0.25">
      <c r="A1604" s="1" t="s">
        <v>144</v>
      </c>
      <c r="B1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Inc.\170A</v>
      </c>
      <c r="C1604" s="1" t="s">
        <v>1197</v>
      </c>
      <c r="D1604" s="1" t="str">
        <f>LEFT(Count_table[[#This Row],[Column1]],SEARCH("\",Count_table[[#This Row],[Column1]])-1)</f>
        <v>Textron Aviation Inc.</v>
      </c>
      <c r="E1604" s="1" t="str">
        <f>RIGHT(Count_table[[#This Row],[Column1]],LEN(Count_table[[#This Row],[Column1]])-SEARCH("\",Count_table[[#This Row],[Column1]]))</f>
        <v>170A</v>
      </c>
      <c r="F1604" s="1" t="str">
        <f>INDEX(Sheet1!A:D,MATCH(Count_table[[#This Row],[Make]],Sheet1!D:D,0),1)</f>
        <v>Textron</v>
      </c>
      <c r="G1604" s="1" t="str">
        <f ca="1">IF(OR(Count_table[[#This Row],[STC Number]]&lt;&gt;OFFSET(Count_table[[#This Row],[STC Number]],-1,0),Count_table[[#This Row],[Fixed Make]]&lt;&gt;OFFSET(Count_table[[#This Row],[Fixed Make]],-1,0)),Count_table[[#This Row],[Fixed Make]],"")</f>
        <v/>
      </c>
      <c r="H1604" s="1" t="str">
        <f ca="1">IF(LEN(Count_table[[#This Row],[First]])=0,OFFSET(Count_table[[#This Row],[Range]],-1,0),"E"&amp;ROW(Count_table[[#This Row],[First]])&amp;":E"&amp;COUNTIFS(Count_table[[#All],[STC Number]],Count_table[[#This Row],[STC Number]],Count_table[[#All],[Fixed Make]],Count_table[[#This Row],[First]])+ROW(Count_table[[#This Row],[First]])-1)</f>
        <v>E1587:E1976</v>
      </c>
      <c r="I1604" s="1" t="str">
        <f ca="1">IF(LEN(Count_table[[#This Row],[First]])&lt;&gt;0,Count_table[[#This Row],[First]]&amp;": "&amp;_xlfn.TEXTJOIN(", ",TRUE,INDIRECT(Count_table[[#This Row],[Range]])),"")</f>
        <v/>
      </c>
      <c r="J16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5" spans="1:10" x14ac:dyDescent="0.25">
      <c r="A1605" s="1" t="s">
        <v>144</v>
      </c>
      <c r="B1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Inc.\170B</v>
      </c>
      <c r="C1605" s="1" t="s">
        <v>1198</v>
      </c>
      <c r="D1605" s="1" t="str">
        <f>LEFT(Count_table[[#This Row],[Column1]],SEARCH("\",Count_table[[#This Row],[Column1]])-1)</f>
        <v>Textron Aviation Inc.</v>
      </c>
      <c r="E1605" s="1" t="str">
        <f>RIGHT(Count_table[[#This Row],[Column1]],LEN(Count_table[[#This Row],[Column1]])-SEARCH("\",Count_table[[#This Row],[Column1]]))</f>
        <v>170B</v>
      </c>
      <c r="F1605" s="1" t="str">
        <f>INDEX(Sheet1!A:D,MATCH(Count_table[[#This Row],[Make]],Sheet1!D:D,0),1)</f>
        <v>Textron</v>
      </c>
      <c r="G1605" s="1" t="str">
        <f ca="1">IF(OR(Count_table[[#This Row],[STC Number]]&lt;&gt;OFFSET(Count_table[[#This Row],[STC Number]],-1,0),Count_table[[#This Row],[Fixed Make]]&lt;&gt;OFFSET(Count_table[[#This Row],[Fixed Make]],-1,0)),Count_table[[#This Row],[Fixed Make]],"")</f>
        <v/>
      </c>
      <c r="H1605" s="1" t="str">
        <f ca="1">IF(LEN(Count_table[[#This Row],[First]])=0,OFFSET(Count_table[[#This Row],[Range]],-1,0),"E"&amp;ROW(Count_table[[#This Row],[First]])&amp;":E"&amp;COUNTIFS(Count_table[[#All],[STC Number]],Count_table[[#This Row],[STC Number]],Count_table[[#All],[Fixed Make]],Count_table[[#This Row],[First]])+ROW(Count_table[[#This Row],[First]])-1)</f>
        <v>E1587:E1976</v>
      </c>
      <c r="I1605" s="1" t="str">
        <f ca="1">IF(LEN(Count_table[[#This Row],[First]])&lt;&gt;0,Count_table[[#This Row],[First]]&amp;": "&amp;_xlfn.TEXTJOIN(", ",TRUE,INDIRECT(Count_table[[#This Row],[Range]])),"")</f>
        <v/>
      </c>
      <c r="J16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6" spans="1:10" x14ac:dyDescent="0.25">
      <c r="A1606" s="1" t="s">
        <v>144</v>
      </c>
      <c r="B1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v>
      </c>
      <c r="C1606" s="1" t="s">
        <v>1199</v>
      </c>
      <c r="D1606" s="1" t="str">
        <f>LEFT(Count_table[[#This Row],[Column1]],SEARCH("\",Count_table[[#This Row],[Column1]])-1)</f>
        <v>Textron Aviation Inc.</v>
      </c>
      <c r="E1606" s="1" t="str">
        <f>RIGHT(Count_table[[#This Row],[Column1]],LEN(Count_table[[#This Row],[Column1]])-SEARCH("\",Count_table[[#This Row],[Column1]]))</f>
        <v>172</v>
      </c>
      <c r="F1606" s="1" t="str">
        <f>INDEX(Sheet1!A:D,MATCH(Count_table[[#This Row],[Make]],Sheet1!D:D,0),1)</f>
        <v>Textron</v>
      </c>
      <c r="G1606" s="1" t="str">
        <f ca="1">IF(OR(Count_table[[#This Row],[STC Number]]&lt;&gt;OFFSET(Count_table[[#This Row],[STC Number]],-1,0),Count_table[[#This Row],[Fixed Make]]&lt;&gt;OFFSET(Count_table[[#This Row],[Fixed Make]],-1,0)),Count_table[[#This Row],[Fixed Make]],"")</f>
        <v/>
      </c>
      <c r="H1606" s="1" t="str">
        <f ca="1">IF(LEN(Count_table[[#This Row],[First]])=0,OFFSET(Count_table[[#This Row],[Range]],-1,0),"E"&amp;ROW(Count_table[[#This Row],[First]])&amp;":E"&amp;COUNTIFS(Count_table[[#All],[STC Number]],Count_table[[#This Row],[STC Number]],Count_table[[#All],[Fixed Make]],Count_table[[#This Row],[First]])+ROW(Count_table[[#This Row],[First]])-1)</f>
        <v>E1587:E1976</v>
      </c>
      <c r="I1606" s="1" t="str">
        <f ca="1">IF(LEN(Count_table[[#This Row],[First]])&lt;&gt;0,Count_table[[#This Row],[First]]&amp;": "&amp;_xlfn.TEXTJOIN(", ",TRUE,INDIRECT(Count_table[[#This Row],[Range]])),"")</f>
        <v/>
      </c>
      <c r="J16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7" spans="1:10" x14ac:dyDescent="0.25">
      <c r="A1607" s="1" t="s">
        <v>144</v>
      </c>
      <c r="B1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Inc.\172A</v>
      </c>
      <c r="C1607" s="1" t="s">
        <v>1200</v>
      </c>
      <c r="D1607" s="1" t="str">
        <f>LEFT(Count_table[[#This Row],[Column1]],SEARCH("\",Count_table[[#This Row],[Column1]])-1)</f>
        <v>Textron Aviation Inc.</v>
      </c>
      <c r="E1607" s="1" t="str">
        <f>RIGHT(Count_table[[#This Row],[Column1]],LEN(Count_table[[#This Row],[Column1]])-SEARCH("\",Count_table[[#This Row],[Column1]]))</f>
        <v>172A</v>
      </c>
      <c r="F1607" s="1" t="str">
        <f>INDEX(Sheet1!A:D,MATCH(Count_table[[#This Row],[Make]],Sheet1!D:D,0),1)</f>
        <v>Textron</v>
      </c>
      <c r="G1607" s="1" t="str">
        <f ca="1">IF(OR(Count_table[[#This Row],[STC Number]]&lt;&gt;OFFSET(Count_table[[#This Row],[STC Number]],-1,0),Count_table[[#This Row],[Fixed Make]]&lt;&gt;OFFSET(Count_table[[#This Row],[Fixed Make]],-1,0)),Count_table[[#This Row],[Fixed Make]],"")</f>
        <v/>
      </c>
      <c r="H1607" s="1" t="str">
        <f ca="1">IF(LEN(Count_table[[#This Row],[First]])=0,OFFSET(Count_table[[#This Row],[Range]],-1,0),"E"&amp;ROW(Count_table[[#This Row],[First]])&amp;":E"&amp;COUNTIFS(Count_table[[#All],[STC Number]],Count_table[[#This Row],[STC Number]],Count_table[[#All],[Fixed Make]],Count_table[[#This Row],[First]])+ROW(Count_table[[#This Row],[First]])-1)</f>
        <v>E1587:E1976</v>
      </c>
      <c r="I1607" s="1" t="str">
        <f ca="1">IF(LEN(Count_table[[#This Row],[First]])&lt;&gt;0,Count_table[[#This Row],[First]]&amp;": "&amp;_xlfn.TEXTJOIN(", ",TRUE,INDIRECT(Count_table[[#This Row],[Range]])),"")</f>
        <v/>
      </c>
      <c r="J16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8" spans="1:10" x14ac:dyDescent="0.25">
      <c r="A1608" s="1" t="s">
        <v>144</v>
      </c>
      <c r="B1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Inc.\172B</v>
      </c>
      <c r="C1608" s="1" t="s">
        <v>1201</v>
      </c>
      <c r="D1608" s="1" t="str">
        <f>LEFT(Count_table[[#This Row],[Column1]],SEARCH("\",Count_table[[#This Row],[Column1]])-1)</f>
        <v>Textron Aviation Inc.</v>
      </c>
      <c r="E1608" s="1" t="str">
        <f>RIGHT(Count_table[[#This Row],[Column1]],LEN(Count_table[[#This Row],[Column1]])-SEARCH("\",Count_table[[#This Row],[Column1]]))</f>
        <v>172B</v>
      </c>
      <c r="F1608" s="1" t="str">
        <f>INDEX(Sheet1!A:D,MATCH(Count_table[[#This Row],[Make]],Sheet1!D:D,0),1)</f>
        <v>Textron</v>
      </c>
      <c r="G1608" s="1" t="str">
        <f ca="1">IF(OR(Count_table[[#This Row],[STC Number]]&lt;&gt;OFFSET(Count_table[[#This Row],[STC Number]],-1,0),Count_table[[#This Row],[Fixed Make]]&lt;&gt;OFFSET(Count_table[[#This Row],[Fixed Make]],-1,0)),Count_table[[#This Row],[Fixed Make]],"")</f>
        <v/>
      </c>
      <c r="H1608" s="1" t="str">
        <f ca="1">IF(LEN(Count_table[[#This Row],[First]])=0,OFFSET(Count_table[[#This Row],[Range]],-1,0),"E"&amp;ROW(Count_table[[#This Row],[First]])&amp;":E"&amp;COUNTIFS(Count_table[[#All],[STC Number]],Count_table[[#This Row],[STC Number]],Count_table[[#All],[Fixed Make]],Count_table[[#This Row],[First]])+ROW(Count_table[[#This Row],[First]])-1)</f>
        <v>E1587:E1976</v>
      </c>
      <c r="I1608" s="1" t="str">
        <f ca="1">IF(LEN(Count_table[[#This Row],[First]])&lt;&gt;0,Count_table[[#This Row],[First]]&amp;": "&amp;_xlfn.TEXTJOIN(", ",TRUE,INDIRECT(Count_table[[#This Row],[Range]])),"")</f>
        <v/>
      </c>
      <c r="J16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09" spans="1:10" x14ac:dyDescent="0.25">
      <c r="A1609" s="1" t="s">
        <v>144</v>
      </c>
      <c r="B1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Inc.\172C</v>
      </c>
      <c r="C1609" s="1" t="s">
        <v>1202</v>
      </c>
      <c r="D1609" s="1" t="str">
        <f>LEFT(Count_table[[#This Row],[Column1]],SEARCH("\",Count_table[[#This Row],[Column1]])-1)</f>
        <v>Textron Aviation Inc.</v>
      </c>
      <c r="E1609" s="1" t="str">
        <f>RIGHT(Count_table[[#This Row],[Column1]],LEN(Count_table[[#This Row],[Column1]])-SEARCH("\",Count_table[[#This Row],[Column1]]))</f>
        <v>172C</v>
      </c>
      <c r="F1609" s="1" t="str">
        <f>INDEX(Sheet1!A:D,MATCH(Count_table[[#This Row],[Make]],Sheet1!D:D,0),1)</f>
        <v>Textron</v>
      </c>
      <c r="G1609" s="1" t="str">
        <f ca="1">IF(OR(Count_table[[#This Row],[STC Number]]&lt;&gt;OFFSET(Count_table[[#This Row],[STC Number]],-1,0),Count_table[[#This Row],[Fixed Make]]&lt;&gt;OFFSET(Count_table[[#This Row],[Fixed Make]],-1,0)),Count_table[[#This Row],[Fixed Make]],"")</f>
        <v/>
      </c>
      <c r="H1609" s="1" t="str">
        <f ca="1">IF(LEN(Count_table[[#This Row],[First]])=0,OFFSET(Count_table[[#This Row],[Range]],-1,0),"E"&amp;ROW(Count_table[[#This Row],[First]])&amp;":E"&amp;COUNTIFS(Count_table[[#All],[STC Number]],Count_table[[#This Row],[STC Number]],Count_table[[#All],[Fixed Make]],Count_table[[#This Row],[First]])+ROW(Count_table[[#This Row],[First]])-1)</f>
        <v>E1587:E1976</v>
      </c>
      <c r="I1609" s="1" t="str">
        <f ca="1">IF(LEN(Count_table[[#This Row],[First]])&lt;&gt;0,Count_table[[#This Row],[First]]&amp;": "&amp;_xlfn.TEXTJOIN(", ",TRUE,INDIRECT(Count_table[[#This Row],[Range]])),"")</f>
        <v/>
      </c>
      <c r="J16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0" spans="1:10" x14ac:dyDescent="0.25">
      <c r="A1610" s="1" t="s">
        <v>144</v>
      </c>
      <c r="B1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Inc.\172D</v>
      </c>
      <c r="C1610" s="1" t="s">
        <v>1203</v>
      </c>
      <c r="D1610" s="1" t="str">
        <f>LEFT(Count_table[[#This Row],[Column1]],SEARCH("\",Count_table[[#This Row],[Column1]])-1)</f>
        <v>Textron Aviation Inc.</v>
      </c>
      <c r="E1610" s="1" t="str">
        <f>RIGHT(Count_table[[#This Row],[Column1]],LEN(Count_table[[#This Row],[Column1]])-SEARCH("\",Count_table[[#This Row],[Column1]]))</f>
        <v>172D</v>
      </c>
      <c r="F1610" s="1" t="str">
        <f>INDEX(Sheet1!A:D,MATCH(Count_table[[#This Row],[Make]],Sheet1!D:D,0),1)</f>
        <v>Textron</v>
      </c>
      <c r="G1610" s="1" t="str">
        <f ca="1">IF(OR(Count_table[[#This Row],[STC Number]]&lt;&gt;OFFSET(Count_table[[#This Row],[STC Number]],-1,0),Count_table[[#This Row],[Fixed Make]]&lt;&gt;OFFSET(Count_table[[#This Row],[Fixed Make]],-1,0)),Count_table[[#This Row],[Fixed Make]],"")</f>
        <v/>
      </c>
      <c r="H1610" s="1" t="str">
        <f ca="1">IF(LEN(Count_table[[#This Row],[First]])=0,OFFSET(Count_table[[#This Row],[Range]],-1,0),"E"&amp;ROW(Count_table[[#This Row],[First]])&amp;":E"&amp;COUNTIFS(Count_table[[#All],[STC Number]],Count_table[[#This Row],[STC Number]],Count_table[[#All],[Fixed Make]],Count_table[[#This Row],[First]])+ROW(Count_table[[#This Row],[First]])-1)</f>
        <v>E1587:E1976</v>
      </c>
      <c r="I1610" s="1" t="str">
        <f ca="1">IF(LEN(Count_table[[#This Row],[First]])&lt;&gt;0,Count_table[[#This Row],[First]]&amp;": "&amp;_xlfn.TEXTJOIN(", ",TRUE,INDIRECT(Count_table[[#This Row],[Range]])),"")</f>
        <v/>
      </c>
      <c r="J16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1" spans="1:10" x14ac:dyDescent="0.25">
      <c r="A1611" s="1" t="s">
        <v>144</v>
      </c>
      <c r="B1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Inc.\172E</v>
      </c>
      <c r="C1611" s="1" t="s">
        <v>1204</v>
      </c>
      <c r="D1611" s="1" t="str">
        <f>LEFT(Count_table[[#This Row],[Column1]],SEARCH("\",Count_table[[#This Row],[Column1]])-1)</f>
        <v>Textron Aviation Inc.</v>
      </c>
      <c r="E1611" s="1" t="str">
        <f>RIGHT(Count_table[[#This Row],[Column1]],LEN(Count_table[[#This Row],[Column1]])-SEARCH("\",Count_table[[#This Row],[Column1]]))</f>
        <v>172E</v>
      </c>
      <c r="F1611" s="1" t="str">
        <f>INDEX(Sheet1!A:D,MATCH(Count_table[[#This Row],[Make]],Sheet1!D:D,0),1)</f>
        <v>Textron</v>
      </c>
      <c r="G1611" s="1" t="str">
        <f ca="1">IF(OR(Count_table[[#This Row],[STC Number]]&lt;&gt;OFFSET(Count_table[[#This Row],[STC Number]],-1,0),Count_table[[#This Row],[Fixed Make]]&lt;&gt;OFFSET(Count_table[[#This Row],[Fixed Make]],-1,0)),Count_table[[#This Row],[Fixed Make]],"")</f>
        <v/>
      </c>
      <c r="H1611" s="1" t="str">
        <f ca="1">IF(LEN(Count_table[[#This Row],[First]])=0,OFFSET(Count_table[[#This Row],[Range]],-1,0),"E"&amp;ROW(Count_table[[#This Row],[First]])&amp;":E"&amp;COUNTIFS(Count_table[[#All],[STC Number]],Count_table[[#This Row],[STC Number]],Count_table[[#All],[Fixed Make]],Count_table[[#This Row],[First]])+ROW(Count_table[[#This Row],[First]])-1)</f>
        <v>E1587:E1976</v>
      </c>
      <c r="I1611" s="1" t="str">
        <f ca="1">IF(LEN(Count_table[[#This Row],[First]])&lt;&gt;0,Count_table[[#This Row],[First]]&amp;": "&amp;_xlfn.TEXTJOIN(", ",TRUE,INDIRECT(Count_table[[#This Row],[Range]])),"")</f>
        <v/>
      </c>
      <c r="J16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2" spans="1:10" x14ac:dyDescent="0.25">
      <c r="A1612" s="1" t="s">
        <v>144</v>
      </c>
      <c r="B1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Inc.\172F (USAF T-41A)</v>
      </c>
      <c r="C1612" s="1" t="s">
        <v>1205</v>
      </c>
      <c r="D1612" s="1" t="str">
        <f>LEFT(Count_table[[#This Row],[Column1]],SEARCH("\",Count_table[[#This Row],[Column1]])-1)</f>
        <v>Textron Aviation Inc.</v>
      </c>
      <c r="E1612" s="1" t="str">
        <f>RIGHT(Count_table[[#This Row],[Column1]],LEN(Count_table[[#This Row],[Column1]])-SEARCH("\",Count_table[[#This Row],[Column1]]))</f>
        <v>172F (USAF T-41A)</v>
      </c>
      <c r="F1612" s="1" t="str">
        <f>INDEX(Sheet1!A:D,MATCH(Count_table[[#This Row],[Make]],Sheet1!D:D,0),1)</f>
        <v>Textron</v>
      </c>
      <c r="G1612" s="1" t="str">
        <f ca="1">IF(OR(Count_table[[#This Row],[STC Number]]&lt;&gt;OFFSET(Count_table[[#This Row],[STC Number]],-1,0),Count_table[[#This Row],[Fixed Make]]&lt;&gt;OFFSET(Count_table[[#This Row],[Fixed Make]],-1,0)),Count_table[[#This Row],[Fixed Make]],"")</f>
        <v/>
      </c>
      <c r="H1612" s="1" t="str">
        <f ca="1">IF(LEN(Count_table[[#This Row],[First]])=0,OFFSET(Count_table[[#This Row],[Range]],-1,0),"E"&amp;ROW(Count_table[[#This Row],[First]])&amp;":E"&amp;COUNTIFS(Count_table[[#All],[STC Number]],Count_table[[#This Row],[STC Number]],Count_table[[#All],[Fixed Make]],Count_table[[#This Row],[First]])+ROW(Count_table[[#This Row],[First]])-1)</f>
        <v>E1587:E1976</v>
      </c>
      <c r="I1612" s="1" t="str">
        <f ca="1">IF(LEN(Count_table[[#This Row],[First]])&lt;&gt;0,Count_table[[#This Row],[First]]&amp;": "&amp;_xlfn.TEXTJOIN(", ",TRUE,INDIRECT(Count_table[[#This Row],[Range]])),"")</f>
        <v/>
      </c>
      <c r="J16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3" spans="1:10" x14ac:dyDescent="0.25">
      <c r="A1613" s="1" t="s">
        <v>144</v>
      </c>
      <c r="B1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Inc.\172G</v>
      </c>
      <c r="C1613" s="1" t="s">
        <v>1206</v>
      </c>
      <c r="D1613" s="1" t="str">
        <f>LEFT(Count_table[[#This Row],[Column1]],SEARCH("\",Count_table[[#This Row],[Column1]])-1)</f>
        <v>Textron Aviation Inc.</v>
      </c>
      <c r="E1613" s="1" t="str">
        <f>RIGHT(Count_table[[#This Row],[Column1]],LEN(Count_table[[#This Row],[Column1]])-SEARCH("\",Count_table[[#This Row],[Column1]]))</f>
        <v>172G</v>
      </c>
      <c r="F1613" s="1" t="str">
        <f>INDEX(Sheet1!A:D,MATCH(Count_table[[#This Row],[Make]],Sheet1!D:D,0),1)</f>
        <v>Textron</v>
      </c>
      <c r="G1613" s="1" t="str">
        <f ca="1">IF(OR(Count_table[[#This Row],[STC Number]]&lt;&gt;OFFSET(Count_table[[#This Row],[STC Number]],-1,0),Count_table[[#This Row],[Fixed Make]]&lt;&gt;OFFSET(Count_table[[#This Row],[Fixed Make]],-1,0)),Count_table[[#This Row],[Fixed Make]],"")</f>
        <v/>
      </c>
      <c r="H1613" s="1" t="str">
        <f ca="1">IF(LEN(Count_table[[#This Row],[First]])=0,OFFSET(Count_table[[#This Row],[Range]],-1,0),"E"&amp;ROW(Count_table[[#This Row],[First]])&amp;":E"&amp;COUNTIFS(Count_table[[#All],[STC Number]],Count_table[[#This Row],[STC Number]],Count_table[[#All],[Fixed Make]],Count_table[[#This Row],[First]])+ROW(Count_table[[#This Row],[First]])-1)</f>
        <v>E1587:E1976</v>
      </c>
      <c r="I1613" s="1" t="str">
        <f ca="1">IF(LEN(Count_table[[#This Row],[First]])&lt;&gt;0,Count_table[[#This Row],[First]]&amp;": "&amp;_xlfn.TEXTJOIN(", ",TRUE,INDIRECT(Count_table[[#This Row],[Range]])),"")</f>
        <v/>
      </c>
      <c r="J16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4" spans="1:10" x14ac:dyDescent="0.25">
      <c r="A1614" s="1" t="s">
        <v>144</v>
      </c>
      <c r="B1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Inc.\172H (USAF T-41A)</v>
      </c>
      <c r="C1614" s="1" t="s">
        <v>1207</v>
      </c>
      <c r="D1614" s="1" t="str">
        <f>LEFT(Count_table[[#This Row],[Column1]],SEARCH("\",Count_table[[#This Row],[Column1]])-1)</f>
        <v>Textron Aviation Inc.</v>
      </c>
      <c r="E1614" s="1" t="str">
        <f>RIGHT(Count_table[[#This Row],[Column1]],LEN(Count_table[[#This Row],[Column1]])-SEARCH("\",Count_table[[#This Row],[Column1]]))</f>
        <v>172H (USAF T-41A)</v>
      </c>
      <c r="F1614" s="1" t="str">
        <f>INDEX(Sheet1!A:D,MATCH(Count_table[[#This Row],[Make]],Sheet1!D:D,0),1)</f>
        <v>Textron</v>
      </c>
      <c r="G1614" s="1" t="str">
        <f ca="1">IF(OR(Count_table[[#This Row],[STC Number]]&lt;&gt;OFFSET(Count_table[[#This Row],[STC Number]],-1,0),Count_table[[#This Row],[Fixed Make]]&lt;&gt;OFFSET(Count_table[[#This Row],[Fixed Make]],-1,0)),Count_table[[#This Row],[Fixed Make]],"")</f>
        <v/>
      </c>
      <c r="H1614" s="1" t="str">
        <f ca="1">IF(LEN(Count_table[[#This Row],[First]])=0,OFFSET(Count_table[[#This Row],[Range]],-1,0),"E"&amp;ROW(Count_table[[#This Row],[First]])&amp;":E"&amp;COUNTIFS(Count_table[[#All],[STC Number]],Count_table[[#This Row],[STC Number]],Count_table[[#All],[Fixed Make]],Count_table[[#This Row],[First]])+ROW(Count_table[[#This Row],[First]])-1)</f>
        <v>E1587:E1976</v>
      </c>
      <c r="I1614" s="1" t="str">
        <f ca="1">IF(LEN(Count_table[[#This Row],[First]])&lt;&gt;0,Count_table[[#This Row],[First]]&amp;": "&amp;_xlfn.TEXTJOIN(", ",TRUE,INDIRECT(Count_table[[#This Row],[Range]])),"")</f>
        <v/>
      </c>
      <c r="J16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5" spans="1:10" x14ac:dyDescent="0.25">
      <c r="A1615" s="1" t="s">
        <v>144</v>
      </c>
      <c r="B1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Inc.\172I</v>
      </c>
      <c r="C1615" s="1" t="s">
        <v>1208</v>
      </c>
      <c r="D1615" s="1" t="str">
        <f>LEFT(Count_table[[#This Row],[Column1]],SEARCH("\",Count_table[[#This Row],[Column1]])-1)</f>
        <v>Textron Aviation Inc.</v>
      </c>
      <c r="E1615" s="1" t="str">
        <f>RIGHT(Count_table[[#This Row],[Column1]],LEN(Count_table[[#This Row],[Column1]])-SEARCH("\",Count_table[[#This Row],[Column1]]))</f>
        <v>172I</v>
      </c>
      <c r="F1615" s="1" t="str">
        <f>INDEX(Sheet1!A:D,MATCH(Count_table[[#This Row],[Make]],Sheet1!D:D,0),1)</f>
        <v>Textron</v>
      </c>
      <c r="G1615" s="1" t="str">
        <f ca="1">IF(OR(Count_table[[#This Row],[STC Number]]&lt;&gt;OFFSET(Count_table[[#This Row],[STC Number]],-1,0),Count_table[[#This Row],[Fixed Make]]&lt;&gt;OFFSET(Count_table[[#This Row],[Fixed Make]],-1,0)),Count_table[[#This Row],[Fixed Make]],"")</f>
        <v/>
      </c>
      <c r="H1615" s="1" t="str">
        <f ca="1">IF(LEN(Count_table[[#This Row],[First]])=0,OFFSET(Count_table[[#This Row],[Range]],-1,0),"E"&amp;ROW(Count_table[[#This Row],[First]])&amp;":E"&amp;COUNTIFS(Count_table[[#All],[STC Number]],Count_table[[#This Row],[STC Number]],Count_table[[#All],[Fixed Make]],Count_table[[#This Row],[First]])+ROW(Count_table[[#This Row],[First]])-1)</f>
        <v>E1587:E1976</v>
      </c>
      <c r="I1615" s="1" t="str">
        <f ca="1">IF(LEN(Count_table[[#This Row],[First]])&lt;&gt;0,Count_table[[#This Row],[First]]&amp;": "&amp;_xlfn.TEXTJOIN(", ",TRUE,INDIRECT(Count_table[[#This Row],[Range]])),"")</f>
        <v/>
      </c>
      <c r="J16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6" spans="1:10" x14ac:dyDescent="0.25">
      <c r="A1616" s="1" t="s">
        <v>144</v>
      </c>
      <c r="B1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Inc.\172K</v>
      </c>
      <c r="C1616" s="1" t="s">
        <v>1209</v>
      </c>
      <c r="D1616" s="1" t="str">
        <f>LEFT(Count_table[[#This Row],[Column1]],SEARCH("\",Count_table[[#This Row],[Column1]])-1)</f>
        <v>Textron Aviation Inc.</v>
      </c>
      <c r="E1616" s="1" t="str">
        <f>RIGHT(Count_table[[#This Row],[Column1]],LEN(Count_table[[#This Row],[Column1]])-SEARCH("\",Count_table[[#This Row],[Column1]]))</f>
        <v>172K</v>
      </c>
      <c r="F1616" s="1" t="str">
        <f>INDEX(Sheet1!A:D,MATCH(Count_table[[#This Row],[Make]],Sheet1!D:D,0),1)</f>
        <v>Textron</v>
      </c>
      <c r="G1616" s="1" t="str">
        <f ca="1">IF(OR(Count_table[[#This Row],[STC Number]]&lt;&gt;OFFSET(Count_table[[#This Row],[STC Number]],-1,0),Count_table[[#This Row],[Fixed Make]]&lt;&gt;OFFSET(Count_table[[#This Row],[Fixed Make]],-1,0)),Count_table[[#This Row],[Fixed Make]],"")</f>
        <v/>
      </c>
      <c r="H1616" s="1" t="str">
        <f ca="1">IF(LEN(Count_table[[#This Row],[First]])=0,OFFSET(Count_table[[#This Row],[Range]],-1,0),"E"&amp;ROW(Count_table[[#This Row],[First]])&amp;":E"&amp;COUNTIFS(Count_table[[#All],[STC Number]],Count_table[[#This Row],[STC Number]],Count_table[[#All],[Fixed Make]],Count_table[[#This Row],[First]])+ROW(Count_table[[#This Row],[First]])-1)</f>
        <v>E1587:E1976</v>
      </c>
      <c r="I1616" s="1" t="str">
        <f ca="1">IF(LEN(Count_table[[#This Row],[First]])&lt;&gt;0,Count_table[[#This Row],[First]]&amp;": "&amp;_xlfn.TEXTJOIN(", ",TRUE,INDIRECT(Count_table[[#This Row],[Range]])),"")</f>
        <v/>
      </c>
      <c r="J16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7" spans="1:10" x14ac:dyDescent="0.25">
      <c r="A1617" s="1" t="s">
        <v>144</v>
      </c>
      <c r="B1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Inc.\172L</v>
      </c>
      <c r="C1617" s="1" t="s">
        <v>1210</v>
      </c>
      <c r="D1617" s="1" t="str">
        <f>LEFT(Count_table[[#This Row],[Column1]],SEARCH("\",Count_table[[#This Row],[Column1]])-1)</f>
        <v>Textron Aviation Inc.</v>
      </c>
      <c r="E1617" s="1" t="str">
        <f>RIGHT(Count_table[[#This Row],[Column1]],LEN(Count_table[[#This Row],[Column1]])-SEARCH("\",Count_table[[#This Row],[Column1]]))</f>
        <v>172L</v>
      </c>
      <c r="F1617" s="1" t="str">
        <f>INDEX(Sheet1!A:D,MATCH(Count_table[[#This Row],[Make]],Sheet1!D:D,0),1)</f>
        <v>Textron</v>
      </c>
      <c r="G1617" s="1" t="str">
        <f ca="1">IF(OR(Count_table[[#This Row],[STC Number]]&lt;&gt;OFFSET(Count_table[[#This Row],[STC Number]],-1,0),Count_table[[#This Row],[Fixed Make]]&lt;&gt;OFFSET(Count_table[[#This Row],[Fixed Make]],-1,0)),Count_table[[#This Row],[Fixed Make]],"")</f>
        <v/>
      </c>
      <c r="H1617" s="1" t="str">
        <f ca="1">IF(LEN(Count_table[[#This Row],[First]])=0,OFFSET(Count_table[[#This Row],[Range]],-1,0),"E"&amp;ROW(Count_table[[#This Row],[First]])&amp;":E"&amp;COUNTIFS(Count_table[[#All],[STC Number]],Count_table[[#This Row],[STC Number]],Count_table[[#All],[Fixed Make]],Count_table[[#This Row],[First]])+ROW(Count_table[[#This Row],[First]])-1)</f>
        <v>E1587:E1976</v>
      </c>
      <c r="I1617" s="1" t="str">
        <f ca="1">IF(LEN(Count_table[[#This Row],[First]])&lt;&gt;0,Count_table[[#This Row],[First]]&amp;": "&amp;_xlfn.TEXTJOIN(", ",TRUE,INDIRECT(Count_table[[#This Row],[Range]])),"")</f>
        <v/>
      </c>
      <c r="J16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8" spans="1:10" x14ac:dyDescent="0.25">
      <c r="A1618" s="1" t="s">
        <v>144</v>
      </c>
      <c r="B1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Inc.\172M</v>
      </c>
      <c r="C1618" s="1" t="s">
        <v>1211</v>
      </c>
      <c r="D1618" s="1" t="str">
        <f>LEFT(Count_table[[#This Row],[Column1]],SEARCH("\",Count_table[[#This Row],[Column1]])-1)</f>
        <v>Textron Aviation Inc.</v>
      </c>
      <c r="E1618" s="1" t="str">
        <f>RIGHT(Count_table[[#This Row],[Column1]],LEN(Count_table[[#This Row],[Column1]])-SEARCH("\",Count_table[[#This Row],[Column1]]))</f>
        <v>172M</v>
      </c>
      <c r="F1618" s="1" t="str">
        <f>INDEX(Sheet1!A:D,MATCH(Count_table[[#This Row],[Make]],Sheet1!D:D,0),1)</f>
        <v>Textron</v>
      </c>
      <c r="G1618" s="1" t="str">
        <f ca="1">IF(OR(Count_table[[#This Row],[STC Number]]&lt;&gt;OFFSET(Count_table[[#This Row],[STC Number]],-1,0),Count_table[[#This Row],[Fixed Make]]&lt;&gt;OFFSET(Count_table[[#This Row],[Fixed Make]],-1,0)),Count_table[[#This Row],[Fixed Make]],"")</f>
        <v/>
      </c>
      <c r="H1618" s="1" t="str">
        <f ca="1">IF(LEN(Count_table[[#This Row],[First]])=0,OFFSET(Count_table[[#This Row],[Range]],-1,0),"E"&amp;ROW(Count_table[[#This Row],[First]])&amp;":E"&amp;COUNTIFS(Count_table[[#All],[STC Number]],Count_table[[#This Row],[STC Number]],Count_table[[#All],[Fixed Make]],Count_table[[#This Row],[First]])+ROW(Count_table[[#This Row],[First]])-1)</f>
        <v>E1587:E1976</v>
      </c>
      <c r="I1618" s="1" t="str">
        <f ca="1">IF(LEN(Count_table[[#This Row],[First]])&lt;&gt;0,Count_table[[#This Row],[First]]&amp;": "&amp;_xlfn.TEXTJOIN(", ",TRUE,INDIRECT(Count_table[[#This Row],[Range]])),"")</f>
        <v/>
      </c>
      <c r="J16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19" spans="1:10" x14ac:dyDescent="0.25">
      <c r="A1619" s="1" t="s">
        <v>144</v>
      </c>
      <c r="B1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Inc.\172N</v>
      </c>
      <c r="C1619" s="1" t="s">
        <v>1212</v>
      </c>
      <c r="D1619" s="1" t="str">
        <f>LEFT(Count_table[[#This Row],[Column1]],SEARCH("\",Count_table[[#This Row],[Column1]])-1)</f>
        <v>Textron Aviation Inc.</v>
      </c>
      <c r="E1619" s="1" t="str">
        <f>RIGHT(Count_table[[#This Row],[Column1]],LEN(Count_table[[#This Row],[Column1]])-SEARCH("\",Count_table[[#This Row],[Column1]]))</f>
        <v>172N</v>
      </c>
      <c r="F1619" s="1" t="str">
        <f>INDEX(Sheet1!A:D,MATCH(Count_table[[#This Row],[Make]],Sheet1!D:D,0),1)</f>
        <v>Textron</v>
      </c>
      <c r="G1619" s="1" t="str">
        <f ca="1">IF(OR(Count_table[[#This Row],[STC Number]]&lt;&gt;OFFSET(Count_table[[#This Row],[STC Number]],-1,0),Count_table[[#This Row],[Fixed Make]]&lt;&gt;OFFSET(Count_table[[#This Row],[Fixed Make]],-1,0)),Count_table[[#This Row],[Fixed Make]],"")</f>
        <v/>
      </c>
      <c r="H1619" s="1" t="str">
        <f ca="1">IF(LEN(Count_table[[#This Row],[First]])=0,OFFSET(Count_table[[#This Row],[Range]],-1,0),"E"&amp;ROW(Count_table[[#This Row],[First]])&amp;":E"&amp;COUNTIFS(Count_table[[#All],[STC Number]],Count_table[[#This Row],[STC Number]],Count_table[[#All],[Fixed Make]],Count_table[[#This Row],[First]])+ROW(Count_table[[#This Row],[First]])-1)</f>
        <v>E1587:E1976</v>
      </c>
      <c r="I1619" s="1" t="str">
        <f ca="1">IF(LEN(Count_table[[#This Row],[First]])&lt;&gt;0,Count_table[[#This Row],[First]]&amp;": "&amp;_xlfn.TEXTJOIN(", ",TRUE,INDIRECT(Count_table[[#This Row],[Range]])),"")</f>
        <v/>
      </c>
      <c r="J16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0" spans="1:10" x14ac:dyDescent="0.25">
      <c r="A1620" s="1" t="s">
        <v>144</v>
      </c>
      <c r="B1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Inc.\172P</v>
      </c>
      <c r="C1620" s="1" t="s">
        <v>1213</v>
      </c>
      <c r="D1620" s="1" t="str">
        <f>LEFT(Count_table[[#This Row],[Column1]],SEARCH("\",Count_table[[#This Row],[Column1]])-1)</f>
        <v>Textron Aviation Inc.</v>
      </c>
      <c r="E1620" s="1" t="str">
        <f>RIGHT(Count_table[[#This Row],[Column1]],LEN(Count_table[[#This Row],[Column1]])-SEARCH("\",Count_table[[#This Row],[Column1]]))</f>
        <v>172P</v>
      </c>
      <c r="F1620" s="1" t="str">
        <f>INDEX(Sheet1!A:D,MATCH(Count_table[[#This Row],[Make]],Sheet1!D:D,0),1)</f>
        <v>Textron</v>
      </c>
      <c r="G1620" s="1" t="str">
        <f ca="1">IF(OR(Count_table[[#This Row],[STC Number]]&lt;&gt;OFFSET(Count_table[[#This Row],[STC Number]],-1,0),Count_table[[#This Row],[Fixed Make]]&lt;&gt;OFFSET(Count_table[[#This Row],[Fixed Make]],-1,0)),Count_table[[#This Row],[Fixed Make]],"")</f>
        <v/>
      </c>
      <c r="H1620" s="1" t="str">
        <f ca="1">IF(LEN(Count_table[[#This Row],[First]])=0,OFFSET(Count_table[[#This Row],[Range]],-1,0),"E"&amp;ROW(Count_table[[#This Row],[First]])&amp;":E"&amp;COUNTIFS(Count_table[[#All],[STC Number]],Count_table[[#This Row],[STC Number]],Count_table[[#All],[Fixed Make]],Count_table[[#This Row],[First]])+ROW(Count_table[[#This Row],[First]])-1)</f>
        <v>E1587:E1976</v>
      </c>
      <c r="I1620" s="1" t="str">
        <f ca="1">IF(LEN(Count_table[[#This Row],[First]])&lt;&gt;0,Count_table[[#This Row],[First]]&amp;": "&amp;_xlfn.TEXTJOIN(", ",TRUE,INDIRECT(Count_table[[#This Row],[Range]])),"")</f>
        <v/>
      </c>
      <c r="J16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1" spans="1:10" x14ac:dyDescent="0.25">
      <c r="A1621" s="1" t="s">
        <v>144</v>
      </c>
      <c r="B1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Inc.\172Q</v>
      </c>
      <c r="C1621" s="1" t="s">
        <v>1214</v>
      </c>
      <c r="D1621" s="1" t="str">
        <f>LEFT(Count_table[[#This Row],[Column1]],SEARCH("\",Count_table[[#This Row],[Column1]])-1)</f>
        <v>Textron Aviation Inc.</v>
      </c>
      <c r="E1621" s="1" t="str">
        <f>RIGHT(Count_table[[#This Row],[Column1]],LEN(Count_table[[#This Row],[Column1]])-SEARCH("\",Count_table[[#This Row],[Column1]]))</f>
        <v>172Q</v>
      </c>
      <c r="F1621" s="1" t="str">
        <f>INDEX(Sheet1!A:D,MATCH(Count_table[[#This Row],[Make]],Sheet1!D:D,0),1)</f>
        <v>Textron</v>
      </c>
      <c r="G1621" s="1" t="str">
        <f ca="1">IF(OR(Count_table[[#This Row],[STC Number]]&lt;&gt;OFFSET(Count_table[[#This Row],[STC Number]],-1,0),Count_table[[#This Row],[Fixed Make]]&lt;&gt;OFFSET(Count_table[[#This Row],[Fixed Make]],-1,0)),Count_table[[#This Row],[Fixed Make]],"")</f>
        <v/>
      </c>
      <c r="H1621" s="1" t="str">
        <f ca="1">IF(LEN(Count_table[[#This Row],[First]])=0,OFFSET(Count_table[[#This Row],[Range]],-1,0),"E"&amp;ROW(Count_table[[#This Row],[First]])&amp;":E"&amp;COUNTIFS(Count_table[[#All],[STC Number]],Count_table[[#This Row],[STC Number]],Count_table[[#All],[Fixed Make]],Count_table[[#This Row],[First]])+ROW(Count_table[[#This Row],[First]])-1)</f>
        <v>E1587:E1976</v>
      </c>
      <c r="I1621" s="1" t="str">
        <f ca="1">IF(LEN(Count_table[[#This Row],[First]])&lt;&gt;0,Count_table[[#This Row],[First]]&amp;": "&amp;_xlfn.TEXTJOIN(", ",TRUE,INDIRECT(Count_table[[#This Row],[Range]])),"")</f>
        <v/>
      </c>
      <c r="J16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2" spans="1:10" x14ac:dyDescent="0.25">
      <c r="A1622" s="1" t="s">
        <v>144</v>
      </c>
      <c r="B1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v>
      </c>
      <c r="C1622" s="1" t="s">
        <v>1215</v>
      </c>
      <c r="D1622" s="1" t="str">
        <f>LEFT(Count_table[[#This Row],[Column1]],SEARCH("\",Count_table[[#This Row],[Column1]])-1)</f>
        <v>Textron Aviation Inc.</v>
      </c>
      <c r="E1622" s="1" t="str">
        <f>RIGHT(Count_table[[#This Row],[Column1]],LEN(Count_table[[#This Row],[Column1]])-SEARCH("\",Count_table[[#This Row],[Column1]]))</f>
        <v>172R</v>
      </c>
      <c r="F1622" s="1" t="str">
        <f>INDEX(Sheet1!A:D,MATCH(Count_table[[#This Row],[Make]],Sheet1!D:D,0),1)</f>
        <v>Textron</v>
      </c>
      <c r="G1622" s="1" t="str">
        <f ca="1">IF(OR(Count_table[[#This Row],[STC Number]]&lt;&gt;OFFSET(Count_table[[#This Row],[STC Number]],-1,0),Count_table[[#This Row],[Fixed Make]]&lt;&gt;OFFSET(Count_table[[#This Row],[Fixed Make]],-1,0)),Count_table[[#This Row],[Fixed Make]],"")</f>
        <v/>
      </c>
      <c r="H1622" s="1" t="str">
        <f ca="1">IF(LEN(Count_table[[#This Row],[First]])=0,OFFSET(Count_table[[#This Row],[Range]],-1,0),"E"&amp;ROW(Count_table[[#This Row],[First]])&amp;":E"&amp;COUNTIFS(Count_table[[#All],[STC Number]],Count_table[[#This Row],[STC Number]],Count_table[[#All],[Fixed Make]],Count_table[[#This Row],[First]])+ROW(Count_table[[#This Row],[First]])-1)</f>
        <v>E1587:E1976</v>
      </c>
      <c r="I1622" s="1" t="str">
        <f ca="1">IF(LEN(Count_table[[#This Row],[First]])&lt;&gt;0,Count_table[[#This Row],[First]]&amp;": "&amp;_xlfn.TEXTJOIN(", ",TRUE,INDIRECT(Count_table[[#This Row],[Range]])),"")</f>
        <v/>
      </c>
      <c r="J16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3" spans="1:10" x14ac:dyDescent="0.25">
      <c r="A1623" s="1" t="s">
        <v>144</v>
      </c>
      <c r="B1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Inc.\172RG</v>
      </c>
      <c r="C1623" s="1" t="s">
        <v>1216</v>
      </c>
      <c r="D1623" s="1" t="str">
        <f>LEFT(Count_table[[#This Row],[Column1]],SEARCH("\",Count_table[[#This Row],[Column1]])-1)</f>
        <v>Textron Aviation Inc.</v>
      </c>
      <c r="E1623" s="1" t="str">
        <f>RIGHT(Count_table[[#This Row],[Column1]],LEN(Count_table[[#This Row],[Column1]])-SEARCH("\",Count_table[[#This Row],[Column1]]))</f>
        <v>172RG</v>
      </c>
      <c r="F1623" s="1" t="str">
        <f>INDEX(Sheet1!A:D,MATCH(Count_table[[#This Row],[Make]],Sheet1!D:D,0),1)</f>
        <v>Textron</v>
      </c>
      <c r="G1623" s="1" t="str">
        <f ca="1">IF(OR(Count_table[[#This Row],[STC Number]]&lt;&gt;OFFSET(Count_table[[#This Row],[STC Number]],-1,0),Count_table[[#This Row],[Fixed Make]]&lt;&gt;OFFSET(Count_table[[#This Row],[Fixed Make]],-1,0)),Count_table[[#This Row],[Fixed Make]],"")</f>
        <v/>
      </c>
      <c r="H1623" s="1" t="str">
        <f ca="1">IF(LEN(Count_table[[#This Row],[First]])=0,OFFSET(Count_table[[#This Row],[Range]],-1,0),"E"&amp;ROW(Count_table[[#This Row],[First]])&amp;":E"&amp;COUNTIFS(Count_table[[#All],[STC Number]],Count_table[[#This Row],[STC Number]],Count_table[[#All],[Fixed Make]],Count_table[[#This Row],[First]])+ROW(Count_table[[#This Row],[First]])-1)</f>
        <v>E1587:E1976</v>
      </c>
      <c r="I1623" s="1" t="str">
        <f ca="1">IF(LEN(Count_table[[#This Row],[First]])&lt;&gt;0,Count_table[[#This Row],[First]]&amp;": "&amp;_xlfn.TEXTJOIN(", ",TRUE,INDIRECT(Count_table[[#This Row],[Range]])),"")</f>
        <v/>
      </c>
      <c r="J16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4" spans="1:10" x14ac:dyDescent="0.25">
      <c r="A1624" s="1" t="s">
        <v>144</v>
      </c>
      <c r="B1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Inc.\172S</v>
      </c>
      <c r="C1624" s="1" t="s">
        <v>1217</v>
      </c>
      <c r="D1624" s="1" t="str">
        <f>LEFT(Count_table[[#This Row],[Column1]],SEARCH("\",Count_table[[#This Row],[Column1]])-1)</f>
        <v>Textron Aviation Inc.</v>
      </c>
      <c r="E1624" s="1" t="str">
        <f>RIGHT(Count_table[[#This Row],[Column1]],LEN(Count_table[[#This Row],[Column1]])-SEARCH("\",Count_table[[#This Row],[Column1]]))</f>
        <v>172S</v>
      </c>
      <c r="F1624" s="1" t="str">
        <f>INDEX(Sheet1!A:D,MATCH(Count_table[[#This Row],[Make]],Sheet1!D:D,0),1)</f>
        <v>Textron</v>
      </c>
      <c r="G1624" s="1" t="str">
        <f ca="1">IF(OR(Count_table[[#This Row],[STC Number]]&lt;&gt;OFFSET(Count_table[[#This Row],[STC Number]],-1,0),Count_table[[#This Row],[Fixed Make]]&lt;&gt;OFFSET(Count_table[[#This Row],[Fixed Make]],-1,0)),Count_table[[#This Row],[Fixed Make]],"")</f>
        <v/>
      </c>
      <c r="H1624" s="1" t="str">
        <f ca="1">IF(LEN(Count_table[[#This Row],[First]])=0,OFFSET(Count_table[[#This Row],[Range]],-1,0),"E"&amp;ROW(Count_table[[#This Row],[First]])&amp;":E"&amp;COUNTIFS(Count_table[[#All],[STC Number]],Count_table[[#This Row],[STC Number]],Count_table[[#All],[Fixed Make]],Count_table[[#This Row],[First]])+ROW(Count_table[[#This Row],[First]])-1)</f>
        <v>E1587:E1976</v>
      </c>
      <c r="I1624" s="1" t="str">
        <f ca="1">IF(LEN(Count_table[[#This Row],[First]])&lt;&gt;0,Count_table[[#This Row],[First]]&amp;": "&amp;_xlfn.TEXTJOIN(", ",TRUE,INDIRECT(Count_table[[#This Row],[Range]])),"")</f>
        <v/>
      </c>
      <c r="J16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5" spans="1:10" x14ac:dyDescent="0.25">
      <c r="A1625" s="1" t="s">
        <v>144</v>
      </c>
      <c r="B1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v>
      </c>
      <c r="C1625" s="1" t="s">
        <v>1218</v>
      </c>
      <c r="D1625" s="1" t="str">
        <f>LEFT(Count_table[[#This Row],[Column1]],SEARCH("\",Count_table[[#This Row],[Column1]])-1)</f>
        <v>Textron Aviation Inc.</v>
      </c>
      <c r="E1625" s="1" t="str">
        <f>RIGHT(Count_table[[#This Row],[Column1]],LEN(Count_table[[#This Row],[Column1]])-SEARCH("\",Count_table[[#This Row],[Column1]]))</f>
        <v>175</v>
      </c>
      <c r="F1625" s="1" t="str">
        <f>INDEX(Sheet1!A:D,MATCH(Count_table[[#This Row],[Make]],Sheet1!D:D,0),1)</f>
        <v>Textron</v>
      </c>
      <c r="G1625" s="1" t="str">
        <f ca="1">IF(OR(Count_table[[#This Row],[STC Number]]&lt;&gt;OFFSET(Count_table[[#This Row],[STC Number]],-1,0),Count_table[[#This Row],[Fixed Make]]&lt;&gt;OFFSET(Count_table[[#This Row],[Fixed Make]],-1,0)),Count_table[[#This Row],[Fixed Make]],"")</f>
        <v/>
      </c>
      <c r="H1625" s="1" t="str">
        <f ca="1">IF(LEN(Count_table[[#This Row],[First]])=0,OFFSET(Count_table[[#This Row],[Range]],-1,0),"E"&amp;ROW(Count_table[[#This Row],[First]])&amp;":E"&amp;COUNTIFS(Count_table[[#All],[STC Number]],Count_table[[#This Row],[STC Number]],Count_table[[#All],[Fixed Make]],Count_table[[#This Row],[First]])+ROW(Count_table[[#This Row],[First]])-1)</f>
        <v>E1587:E1976</v>
      </c>
      <c r="I1625" s="1" t="str">
        <f ca="1">IF(LEN(Count_table[[#This Row],[First]])&lt;&gt;0,Count_table[[#This Row],[First]]&amp;": "&amp;_xlfn.TEXTJOIN(", ",TRUE,INDIRECT(Count_table[[#This Row],[Range]])),"")</f>
        <v/>
      </c>
      <c r="J16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6" spans="1:10" x14ac:dyDescent="0.25">
      <c r="A1626" s="1" t="s">
        <v>144</v>
      </c>
      <c r="B1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Inc.\175A</v>
      </c>
      <c r="C1626" s="1" t="s">
        <v>1219</v>
      </c>
      <c r="D1626" s="1" t="str">
        <f>LEFT(Count_table[[#This Row],[Column1]],SEARCH("\",Count_table[[#This Row],[Column1]])-1)</f>
        <v>Textron Aviation Inc.</v>
      </c>
      <c r="E1626" s="1" t="str">
        <f>RIGHT(Count_table[[#This Row],[Column1]],LEN(Count_table[[#This Row],[Column1]])-SEARCH("\",Count_table[[#This Row],[Column1]]))</f>
        <v>175A</v>
      </c>
      <c r="F1626" s="1" t="str">
        <f>INDEX(Sheet1!A:D,MATCH(Count_table[[#This Row],[Make]],Sheet1!D:D,0),1)</f>
        <v>Textron</v>
      </c>
      <c r="G1626" s="1" t="str">
        <f ca="1">IF(OR(Count_table[[#This Row],[STC Number]]&lt;&gt;OFFSET(Count_table[[#This Row],[STC Number]],-1,0),Count_table[[#This Row],[Fixed Make]]&lt;&gt;OFFSET(Count_table[[#This Row],[Fixed Make]],-1,0)),Count_table[[#This Row],[Fixed Make]],"")</f>
        <v/>
      </c>
      <c r="H1626" s="1" t="str">
        <f ca="1">IF(LEN(Count_table[[#This Row],[First]])=0,OFFSET(Count_table[[#This Row],[Range]],-1,0),"E"&amp;ROW(Count_table[[#This Row],[First]])&amp;":E"&amp;COUNTIFS(Count_table[[#All],[STC Number]],Count_table[[#This Row],[STC Number]],Count_table[[#All],[Fixed Make]],Count_table[[#This Row],[First]])+ROW(Count_table[[#This Row],[First]])-1)</f>
        <v>E1587:E1976</v>
      </c>
      <c r="I1626" s="1" t="str">
        <f ca="1">IF(LEN(Count_table[[#This Row],[First]])&lt;&gt;0,Count_table[[#This Row],[First]]&amp;": "&amp;_xlfn.TEXTJOIN(", ",TRUE,INDIRECT(Count_table[[#This Row],[Range]])),"")</f>
        <v/>
      </c>
      <c r="J16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7" spans="1:10" x14ac:dyDescent="0.25">
      <c r="A1627" s="1" t="s">
        <v>144</v>
      </c>
      <c r="B1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Inc.\175B</v>
      </c>
      <c r="C1627" s="1" t="s">
        <v>1220</v>
      </c>
      <c r="D1627" s="1" t="str">
        <f>LEFT(Count_table[[#This Row],[Column1]],SEARCH("\",Count_table[[#This Row],[Column1]])-1)</f>
        <v>Textron Aviation Inc.</v>
      </c>
      <c r="E1627" s="1" t="str">
        <f>RIGHT(Count_table[[#This Row],[Column1]],LEN(Count_table[[#This Row],[Column1]])-SEARCH("\",Count_table[[#This Row],[Column1]]))</f>
        <v>175B</v>
      </c>
      <c r="F1627" s="1" t="str">
        <f>INDEX(Sheet1!A:D,MATCH(Count_table[[#This Row],[Make]],Sheet1!D:D,0),1)</f>
        <v>Textron</v>
      </c>
      <c r="G1627" s="1" t="str">
        <f ca="1">IF(OR(Count_table[[#This Row],[STC Number]]&lt;&gt;OFFSET(Count_table[[#This Row],[STC Number]],-1,0),Count_table[[#This Row],[Fixed Make]]&lt;&gt;OFFSET(Count_table[[#This Row],[Fixed Make]],-1,0)),Count_table[[#This Row],[Fixed Make]],"")</f>
        <v/>
      </c>
      <c r="H1627" s="1" t="str">
        <f ca="1">IF(LEN(Count_table[[#This Row],[First]])=0,OFFSET(Count_table[[#This Row],[Range]],-1,0),"E"&amp;ROW(Count_table[[#This Row],[First]])&amp;":E"&amp;COUNTIFS(Count_table[[#All],[STC Number]],Count_table[[#This Row],[STC Number]],Count_table[[#All],[Fixed Make]],Count_table[[#This Row],[First]])+ROW(Count_table[[#This Row],[First]])-1)</f>
        <v>E1587:E1976</v>
      </c>
      <c r="I1627" s="1" t="str">
        <f ca="1">IF(LEN(Count_table[[#This Row],[First]])&lt;&gt;0,Count_table[[#This Row],[First]]&amp;": "&amp;_xlfn.TEXTJOIN(", ",TRUE,INDIRECT(Count_table[[#This Row],[Range]])),"")</f>
        <v/>
      </c>
      <c r="J16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8" spans="1:10" x14ac:dyDescent="0.25">
      <c r="A1628" s="1" t="s">
        <v>144</v>
      </c>
      <c r="B1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Inc.\175C</v>
      </c>
      <c r="C1628" s="1" t="s">
        <v>1221</v>
      </c>
      <c r="D1628" s="1" t="str">
        <f>LEFT(Count_table[[#This Row],[Column1]],SEARCH("\",Count_table[[#This Row],[Column1]])-1)</f>
        <v>Textron Aviation Inc.</v>
      </c>
      <c r="E1628" s="1" t="str">
        <f>RIGHT(Count_table[[#This Row],[Column1]],LEN(Count_table[[#This Row],[Column1]])-SEARCH("\",Count_table[[#This Row],[Column1]]))</f>
        <v>175C</v>
      </c>
      <c r="F1628" s="1" t="str">
        <f>INDEX(Sheet1!A:D,MATCH(Count_table[[#This Row],[Make]],Sheet1!D:D,0),1)</f>
        <v>Textron</v>
      </c>
      <c r="G1628" s="1" t="str">
        <f ca="1">IF(OR(Count_table[[#This Row],[STC Number]]&lt;&gt;OFFSET(Count_table[[#This Row],[STC Number]],-1,0),Count_table[[#This Row],[Fixed Make]]&lt;&gt;OFFSET(Count_table[[#This Row],[Fixed Make]],-1,0)),Count_table[[#This Row],[Fixed Make]],"")</f>
        <v/>
      </c>
      <c r="H1628" s="1" t="str">
        <f ca="1">IF(LEN(Count_table[[#This Row],[First]])=0,OFFSET(Count_table[[#This Row],[Range]],-1,0),"E"&amp;ROW(Count_table[[#This Row],[First]])&amp;":E"&amp;COUNTIFS(Count_table[[#All],[STC Number]],Count_table[[#This Row],[STC Number]],Count_table[[#All],[Fixed Make]],Count_table[[#This Row],[First]])+ROW(Count_table[[#This Row],[First]])-1)</f>
        <v>E1587:E1976</v>
      </c>
      <c r="I1628" s="1" t="str">
        <f ca="1">IF(LEN(Count_table[[#This Row],[First]])&lt;&gt;0,Count_table[[#This Row],[First]]&amp;": "&amp;_xlfn.TEXTJOIN(", ",TRUE,INDIRECT(Count_table[[#This Row],[Range]])),"")</f>
        <v/>
      </c>
      <c r="J16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29" spans="1:10" x14ac:dyDescent="0.25">
      <c r="A1629" s="1" t="s">
        <v>144</v>
      </c>
      <c r="B1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v>
      </c>
      <c r="C1629" s="1" t="s">
        <v>1222</v>
      </c>
      <c r="D1629" s="1" t="str">
        <f>LEFT(Count_table[[#This Row],[Column1]],SEARCH("\",Count_table[[#This Row],[Column1]])-1)</f>
        <v>Textron Aviation Inc.</v>
      </c>
      <c r="E1629" s="1" t="str">
        <f>RIGHT(Count_table[[#This Row],[Column1]],LEN(Count_table[[#This Row],[Column1]])-SEARCH("\",Count_table[[#This Row],[Column1]]))</f>
        <v>177</v>
      </c>
      <c r="F1629" s="1" t="str">
        <f>INDEX(Sheet1!A:D,MATCH(Count_table[[#This Row],[Make]],Sheet1!D:D,0),1)</f>
        <v>Textron</v>
      </c>
      <c r="G1629" s="1" t="str">
        <f ca="1">IF(OR(Count_table[[#This Row],[STC Number]]&lt;&gt;OFFSET(Count_table[[#This Row],[STC Number]],-1,0),Count_table[[#This Row],[Fixed Make]]&lt;&gt;OFFSET(Count_table[[#This Row],[Fixed Make]],-1,0)),Count_table[[#This Row],[Fixed Make]],"")</f>
        <v/>
      </c>
      <c r="H1629" s="1" t="str">
        <f ca="1">IF(LEN(Count_table[[#This Row],[First]])=0,OFFSET(Count_table[[#This Row],[Range]],-1,0),"E"&amp;ROW(Count_table[[#This Row],[First]])&amp;":E"&amp;COUNTIFS(Count_table[[#All],[STC Number]],Count_table[[#This Row],[STC Number]],Count_table[[#All],[Fixed Make]],Count_table[[#This Row],[First]])+ROW(Count_table[[#This Row],[First]])-1)</f>
        <v>E1587:E1976</v>
      </c>
      <c r="I1629" s="1" t="str">
        <f ca="1">IF(LEN(Count_table[[#This Row],[First]])&lt;&gt;0,Count_table[[#This Row],[First]]&amp;": "&amp;_xlfn.TEXTJOIN(", ",TRUE,INDIRECT(Count_table[[#This Row],[Range]])),"")</f>
        <v/>
      </c>
      <c r="J16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0" spans="1:10" x14ac:dyDescent="0.25">
      <c r="A1630" s="1" t="s">
        <v>144</v>
      </c>
      <c r="B1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Inc.\177A</v>
      </c>
      <c r="C1630" s="1" t="s">
        <v>1223</v>
      </c>
      <c r="D1630" s="1" t="str">
        <f>LEFT(Count_table[[#This Row],[Column1]],SEARCH("\",Count_table[[#This Row],[Column1]])-1)</f>
        <v>Textron Aviation Inc.</v>
      </c>
      <c r="E1630" s="1" t="str">
        <f>RIGHT(Count_table[[#This Row],[Column1]],LEN(Count_table[[#This Row],[Column1]])-SEARCH("\",Count_table[[#This Row],[Column1]]))</f>
        <v>177A</v>
      </c>
      <c r="F1630" s="1" t="str">
        <f>INDEX(Sheet1!A:D,MATCH(Count_table[[#This Row],[Make]],Sheet1!D:D,0),1)</f>
        <v>Textron</v>
      </c>
      <c r="G1630" s="1" t="str">
        <f ca="1">IF(OR(Count_table[[#This Row],[STC Number]]&lt;&gt;OFFSET(Count_table[[#This Row],[STC Number]],-1,0),Count_table[[#This Row],[Fixed Make]]&lt;&gt;OFFSET(Count_table[[#This Row],[Fixed Make]],-1,0)),Count_table[[#This Row],[Fixed Make]],"")</f>
        <v/>
      </c>
      <c r="H1630" s="1" t="str">
        <f ca="1">IF(LEN(Count_table[[#This Row],[First]])=0,OFFSET(Count_table[[#This Row],[Range]],-1,0),"E"&amp;ROW(Count_table[[#This Row],[First]])&amp;":E"&amp;COUNTIFS(Count_table[[#All],[STC Number]],Count_table[[#This Row],[STC Number]],Count_table[[#All],[Fixed Make]],Count_table[[#This Row],[First]])+ROW(Count_table[[#This Row],[First]])-1)</f>
        <v>E1587:E1976</v>
      </c>
      <c r="I1630" s="1" t="str">
        <f ca="1">IF(LEN(Count_table[[#This Row],[First]])&lt;&gt;0,Count_table[[#This Row],[First]]&amp;": "&amp;_xlfn.TEXTJOIN(", ",TRUE,INDIRECT(Count_table[[#This Row],[Range]])),"")</f>
        <v/>
      </c>
      <c r="J16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1" spans="1:10" x14ac:dyDescent="0.25">
      <c r="A1631" s="1" t="s">
        <v>144</v>
      </c>
      <c r="B1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Inc.\177B</v>
      </c>
      <c r="C1631" s="1" t="s">
        <v>1224</v>
      </c>
      <c r="D1631" s="1" t="str">
        <f>LEFT(Count_table[[#This Row],[Column1]],SEARCH("\",Count_table[[#This Row],[Column1]])-1)</f>
        <v>Textron Aviation Inc.</v>
      </c>
      <c r="E1631" s="1" t="str">
        <f>RIGHT(Count_table[[#This Row],[Column1]],LEN(Count_table[[#This Row],[Column1]])-SEARCH("\",Count_table[[#This Row],[Column1]]))</f>
        <v>177B</v>
      </c>
      <c r="F1631" s="1" t="str">
        <f>INDEX(Sheet1!A:D,MATCH(Count_table[[#This Row],[Make]],Sheet1!D:D,0),1)</f>
        <v>Textron</v>
      </c>
      <c r="G1631" s="1" t="str">
        <f ca="1">IF(OR(Count_table[[#This Row],[STC Number]]&lt;&gt;OFFSET(Count_table[[#This Row],[STC Number]],-1,0),Count_table[[#This Row],[Fixed Make]]&lt;&gt;OFFSET(Count_table[[#This Row],[Fixed Make]],-1,0)),Count_table[[#This Row],[Fixed Make]],"")</f>
        <v/>
      </c>
      <c r="H1631" s="1" t="str">
        <f ca="1">IF(LEN(Count_table[[#This Row],[First]])=0,OFFSET(Count_table[[#This Row],[Range]],-1,0),"E"&amp;ROW(Count_table[[#This Row],[First]])&amp;":E"&amp;COUNTIFS(Count_table[[#All],[STC Number]],Count_table[[#This Row],[STC Number]],Count_table[[#All],[Fixed Make]],Count_table[[#This Row],[First]])+ROW(Count_table[[#This Row],[First]])-1)</f>
        <v>E1587:E1976</v>
      </c>
      <c r="I1631" s="1" t="str">
        <f ca="1">IF(LEN(Count_table[[#This Row],[First]])&lt;&gt;0,Count_table[[#This Row],[First]]&amp;": "&amp;_xlfn.TEXTJOIN(", ",TRUE,INDIRECT(Count_table[[#This Row],[Range]])),"")</f>
        <v/>
      </c>
      <c r="J16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2" spans="1:10" x14ac:dyDescent="0.25">
      <c r="A1632" s="1" t="s">
        <v>144</v>
      </c>
      <c r="B1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Inc.\177RG</v>
      </c>
      <c r="C1632" s="1" t="s">
        <v>1225</v>
      </c>
      <c r="D1632" s="1" t="str">
        <f>LEFT(Count_table[[#This Row],[Column1]],SEARCH("\",Count_table[[#This Row],[Column1]])-1)</f>
        <v>Textron Aviation Inc.</v>
      </c>
      <c r="E1632" s="1" t="str">
        <f>RIGHT(Count_table[[#This Row],[Column1]],LEN(Count_table[[#This Row],[Column1]])-SEARCH("\",Count_table[[#This Row],[Column1]]))</f>
        <v>177RG</v>
      </c>
      <c r="F1632" s="1" t="str">
        <f>INDEX(Sheet1!A:D,MATCH(Count_table[[#This Row],[Make]],Sheet1!D:D,0),1)</f>
        <v>Textron</v>
      </c>
      <c r="G1632" s="1" t="str">
        <f ca="1">IF(OR(Count_table[[#This Row],[STC Number]]&lt;&gt;OFFSET(Count_table[[#This Row],[STC Number]],-1,0),Count_table[[#This Row],[Fixed Make]]&lt;&gt;OFFSET(Count_table[[#This Row],[Fixed Make]],-1,0)),Count_table[[#This Row],[Fixed Make]],"")</f>
        <v/>
      </c>
      <c r="H1632" s="1" t="str">
        <f ca="1">IF(LEN(Count_table[[#This Row],[First]])=0,OFFSET(Count_table[[#This Row],[Range]],-1,0),"E"&amp;ROW(Count_table[[#This Row],[First]])&amp;":E"&amp;COUNTIFS(Count_table[[#All],[STC Number]],Count_table[[#This Row],[STC Number]],Count_table[[#All],[Fixed Make]],Count_table[[#This Row],[First]])+ROW(Count_table[[#This Row],[First]])-1)</f>
        <v>E1587:E1976</v>
      </c>
      <c r="I1632" s="1" t="str">
        <f ca="1">IF(LEN(Count_table[[#This Row],[First]])&lt;&gt;0,Count_table[[#This Row],[First]]&amp;": "&amp;_xlfn.TEXTJOIN(", ",TRUE,INDIRECT(Count_table[[#This Row],[Range]])),"")</f>
        <v/>
      </c>
      <c r="J16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3" spans="1:10" x14ac:dyDescent="0.25">
      <c r="A1633" s="1" t="s">
        <v>144</v>
      </c>
      <c r="B1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v>
      </c>
      <c r="C1633" s="1" t="s">
        <v>1226</v>
      </c>
      <c r="D1633" s="1" t="str">
        <f>LEFT(Count_table[[#This Row],[Column1]],SEARCH("\",Count_table[[#This Row],[Column1]])-1)</f>
        <v>Textron Aviation Inc.</v>
      </c>
      <c r="E1633" s="1" t="str">
        <f>RIGHT(Count_table[[#This Row],[Column1]],LEN(Count_table[[#This Row],[Column1]])-SEARCH("\",Count_table[[#This Row],[Column1]]))</f>
        <v>180</v>
      </c>
      <c r="F1633" s="1" t="str">
        <f>INDEX(Sheet1!A:D,MATCH(Count_table[[#This Row],[Make]],Sheet1!D:D,0),1)</f>
        <v>Textron</v>
      </c>
      <c r="G1633" s="1" t="str">
        <f ca="1">IF(OR(Count_table[[#This Row],[STC Number]]&lt;&gt;OFFSET(Count_table[[#This Row],[STC Number]],-1,0),Count_table[[#This Row],[Fixed Make]]&lt;&gt;OFFSET(Count_table[[#This Row],[Fixed Make]],-1,0)),Count_table[[#This Row],[Fixed Make]],"")</f>
        <v/>
      </c>
      <c r="H1633" s="1" t="str">
        <f ca="1">IF(LEN(Count_table[[#This Row],[First]])=0,OFFSET(Count_table[[#This Row],[Range]],-1,0),"E"&amp;ROW(Count_table[[#This Row],[First]])&amp;":E"&amp;COUNTIFS(Count_table[[#All],[STC Number]],Count_table[[#This Row],[STC Number]],Count_table[[#All],[Fixed Make]],Count_table[[#This Row],[First]])+ROW(Count_table[[#This Row],[First]])-1)</f>
        <v>E1587:E1976</v>
      </c>
      <c r="I1633" s="1" t="str">
        <f ca="1">IF(LEN(Count_table[[#This Row],[First]])&lt;&gt;0,Count_table[[#This Row],[First]]&amp;": "&amp;_xlfn.TEXTJOIN(", ",TRUE,INDIRECT(Count_table[[#This Row],[Range]])),"")</f>
        <v/>
      </c>
      <c r="J16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4" spans="1:10" x14ac:dyDescent="0.25">
      <c r="A1634" s="1" t="s">
        <v>144</v>
      </c>
      <c r="B1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Inc.\180A</v>
      </c>
      <c r="C1634" s="1" t="s">
        <v>1227</v>
      </c>
      <c r="D1634" s="1" t="str">
        <f>LEFT(Count_table[[#This Row],[Column1]],SEARCH("\",Count_table[[#This Row],[Column1]])-1)</f>
        <v>Textron Aviation Inc.</v>
      </c>
      <c r="E1634" s="1" t="str">
        <f>RIGHT(Count_table[[#This Row],[Column1]],LEN(Count_table[[#This Row],[Column1]])-SEARCH("\",Count_table[[#This Row],[Column1]]))</f>
        <v>180A</v>
      </c>
      <c r="F1634" s="1" t="str">
        <f>INDEX(Sheet1!A:D,MATCH(Count_table[[#This Row],[Make]],Sheet1!D:D,0),1)</f>
        <v>Textron</v>
      </c>
      <c r="G1634" s="1" t="str">
        <f ca="1">IF(OR(Count_table[[#This Row],[STC Number]]&lt;&gt;OFFSET(Count_table[[#This Row],[STC Number]],-1,0),Count_table[[#This Row],[Fixed Make]]&lt;&gt;OFFSET(Count_table[[#This Row],[Fixed Make]],-1,0)),Count_table[[#This Row],[Fixed Make]],"")</f>
        <v/>
      </c>
      <c r="H1634" s="1" t="str">
        <f ca="1">IF(LEN(Count_table[[#This Row],[First]])=0,OFFSET(Count_table[[#This Row],[Range]],-1,0),"E"&amp;ROW(Count_table[[#This Row],[First]])&amp;":E"&amp;COUNTIFS(Count_table[[#All],[STC Number]],Count_table[[#This Row],[STC Number]],Count_table[[#All],[Fixed Make]],Count_table[[#This Row],[First]])+ROW(Count_table[[#This Row],[First]])-1)</f>
        <v>E1587:E1976</v>
      </c>
      <c r="I1634" s="1" t="str">
        <f ca="1">IF(LEN(Count_table[[#This Row],[First]])&lt;&gt;0,Count_table[[#This Row],[First]]&amp;": "&amp;_xlfn.TEXTJOIN(", ",TRUE,INDIRECT(Count_table[[#This Row],[Range]])),"")</f>
        <v/>
      </c>
      <c r="J16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5" spans="1:10" x14ac:dyDescent="0.25">
      <c r="A1635" s="1" t="s">
        <v>144</v>
      </c>
      <c r="B1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Inc.\180B</v>
      </c>
      <c r="C1635" s="1" t="s">
        <v>1228</v>
      </c>
      <c r="D1635" s="1" t="str">
        <f>LEFT(Count_table[[#This Row],[Column1]],SEARCH("\",Count_table[[#This Row],[Column1]])-1)</f>
        <v>Textron Aviation Inc.</v>
      </c>
      <c r="E1635" s="1" t="str">
        <f>RIGHT(Count_table[[#This Row],[Column1]],LEN(Count_table[[#This Row],[Column1]])-SEARCH("\",Count_table[[#This Row],[Column1]]))</f>
        <v>180B</v>
      </c>
      <c r="F1635" s="1" t="str">
        <f>INDEX(Sheet1!A:D,MATCH(Count_table[[#This Row],[Make]],Sheet1!D:D,0),1)</f>
        <v>Textron</v>
      </c>
      <c r="G1635" s="1" t="str">
        <f ca="1">IF(OR(Count_table[[#This Row],[STC Number]]&lt;&gt;OFFSET(Count_table[[#This Row],[STC Number]],-1,0),Count_table[[#This Row],[Fixed Make]]&lt;&gt;OFFSET(Count_table[[#This Row],[Fixed Make]],-1,0)),Count_table[[#This Row],[Fixed Make]],"")</f>
        <v/>
      </c>
      <c r="H1635" s="1" t="str">
        <f ca="1">IF(LEN(Count_table[[#This Row],[First]])=0,OFFSET(Count_table[[#This Row],[Range]],-1,0),"E"&amp;ROW(Count_table[[#This Row],[First]])&amp;":E"&amp;COUNTIFS(Count_table[[#All],[STC Number]],Count_table[[#This Row],[STC Number]],Count_table[[#All],[Fixed Make]],Count_table[[#This Row],[First]])+ROW(Count_table[[#This Row],[First]])-1)</f>
        <v>E1587:E1976</v>
      </c>
      <c r="I1635" s="1" t="str">
        <f ca="1">IF(LEN(Count_table[[#This Row],[First]])&lt;&gt;0,Count_table[[#This Row],[First]]&amp;": "&amp;_xlfn.TEXTJOIN(", ",TRUE,INDIRECT(Count_table[[#This Row],[Range]])),"")</f>
        <v/>
      </c>
      <c r="J16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6" spans="1:10" x14ac:dyDescent="0.25">
      <c r="A1636" s="1" t="s">
        <v>144</v>
      </c>
      <c r="B1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Inc.\180C</v>
      </c>
      <c r="C1636" s="1" t="s">
        <v>1229</v>
      </c>
      <c r="D1636" s="1" t="str">
        <f>LEFT(Count_table[[#This Row],[Column1]],SEARCH("\",Count_table[[#This Row],[Column1]])-1)</f>
        <v>Textron Aviation Inc.</v>
      </c>
      <c r="E1636" s="1" t="str">
        <f>RIGHT(Count_table[[#This Row],[Column1]],LEN(Count_table[[#This Row],[Column1]])-SEARCH("\",Count_table[[#This Row],[Column1]]))</f>
        <v>180C</v>
      </c>
      <c r="F1636" s="1" t="str">
        <f>INDEX(Sheet1!A:D,MATCH(Count_table[[#This Row],[Make]],Sheet1!D:D,0),1)</f>
        <v>Textron</v>
      </c>
      <c r="G1636" s="1" t="str">
        <f ca="1">IF(OR(Count_table[[#This Row],[STC Number]]&lt;&gt;OFFSET(Count_table[[#This Row],[STC Number]],-1,0),Count_table[[#This Row],[Fixed Make]]&lt;&gt;OFFSET(Count_table[[#This Row],[Fixed Make]],-1,0)),Count_table[[#This Row],[Fixed Make]],"")</f>
        <v/>
      </c>
      <c r="H1636" s="1" t="str">
        <f ca="1">IF(LEN(Count_table[[#This Row],[First]])=0,OFFSET(Count_table[[#This Row],[Range]],-1,0),"E"&amp;ROW(Count_table[[#This Row],[First]])&amp;":E"&amp;COUNTIFS(Count_table[[#All],[STC Number]],Count_table[[#This Row],[STC Number]],Count_table[[#All],[Fixed Make]],Count_table[[#This Row],[First]])+ROW(Count_table[[#This Row],[First]])-1)</f>
        <v>E1587:E1976</v>
      </c>
      <c r="I1636" s="1" t="str">
        <f ca="1">IF(LEN(Count_table[[#This Row],[First]])&lt;&gt;0,Count_table[[#This Row],[First]]&amp;": "&amp;_xlfn.TEXTJOIN(", ",TRUE,INDIRECT(Count_table[[#This Row],[Range]])),"")</f>
        <v/>
      </c>
      <c r="J16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7" spans="1:10" x14ac:dyDescent="0.25">
      <c r="A1637" s="1" t="s">
        <v>144</v>
      </c>
      <c r="B1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Inc.\180D</v>
      </c>
      <c r="C1637" s="1" t="s">
        <v>1230</v>
      </c>
      <c r="D1637" s="1" t="str">
        <f>LEFT(Count_table[[#This Row],[Column1]],SEARCH("\",Count_table[[#This Row],[Column1]])-1)</f>
        <v>Textron Aviation Inc.</v>
      </c>
      <c r="E1637" s="1" t="str">
        <f>RIGHT(Count_table[[#This Row],[Column1]],LEN(Count_table[[#This Row],[Column1]])-SEARCH("\",Count_table[[#This Row],[Column1]]))</f>
        <v>180D</v>
      </c>
      <c r="F1637" s="1" t="str">
        <f>INDEX(Sheet1!A:D,MATCH(Count_table[[#This Row],[Make]],Sheet1!D:D,0),1)</f>
        <v>Textron</v>
      </c>
      <c r="G1637" s="1" t="str">
        <f ca="1">IF(OR(Count_table[[#This Row],[STC Number]]&lt;&gt;OFFSET(Count_table[[#This Row],[STC Number]],-1,0),Count_table[[#This Row],[Fixed Make]]&lt;&gt;OFFSET(Count_table[[#This Row],[Fixed Make]],-1,0)),Count_table[[#This Row],[Fixed Make]],"")</f>
        <v/>
      </c>
      <c r="H1637" s="1" t="str">
        <f ca="1">IF(LEN(Count_table[[#This Row],[First]])=0,OFFSET(Count_table[[#This Row],[Range]],-1,0),"E"&amp;ROW(Count_table[[#This Row],[First]])&amp;":E"&amp;COUNTIFS(Count_table[[#All],[STC Number]],Count_table[[#This Row],[STC Number]],Count_table[[#All],[Fixed Make]],Count_table[[#This Row],[First]])+ROW(Count_table[[#This Row],[First]])-1)</f>
        <v>E1587:E1976</v>
      </c>
      <c r="I1637" s="1" t="str">
        <f ca="1">IF(LEN(Count_table[[#This Row],[First]])&lt;&gt;0,Count_table[[#This Row],[First]]&amp;": "&amp;_xlfn.TEXTJOIN(", ",TRUE,INDIRECT(Count_table[[#This Row],[Range]])),"")</f>
        <v/>
      </c>
      <c r="J16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8" spans="1:10" x14ac:dyDescent="0.25">
      <c r="A1638" s="1" t="s">
        <v>144</v>
      </c>
      <c r="B1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Inc.\180E</v>
      </c>
      <c r="C1638" s="1" t="s">
        <v>1231</v>
      </c>
      <c r="D1638" s="1" t="str">
        <f>LEFT(Count_table[[#This Row],[Column1]],SEARCH("\",Count_table[[#This Row],[Column1]])-1)</f>
        <v>Textron Aviation Inc.</v>
      </c>
      <c r="E1638" s="1" t="str">
        <f>RIGHT(Count_table[[#This Row],[Column1]],LEN(Count_table[[#This Row],[Column1]])-SEARCH("\",Count_table[[#This Row],[Column1]]))</f>
        <v>180E</v>
      </c>
      <c r="F1638" s="1" t="str">
        <f>INDEX(Sheet1!A:D,MATCH(Count_table[[#This Row],[Make]],Sheet1!D:D,0),1)</f>
        <v>Textron</v>
      </c>
      <c r="G1638" s="1" t="str">
        <f ca="1">IF(OR(Count_table[[#This Row],[STC Number]]&lt;&gt;OFFSET(Count_table[[#This Row],[STC Number]],-1,0),Count_table[[#This Row],[Fixed Make]]&lt;&gt;OFFSET(Count_table[[#This Row],[Fixed Make]],-1,0)),Count_table[[#This Row],[Fixed Make]],"")</f>
        <v/>
      </c>
      <c r="H1638" s="1" t="str">
        <f ca="1">IF(LEN(Count_table[[#This Row],[First]])=0,OFFSET(Count_table[[#This Row],[Range]],-1,0),"E"&amp;ROW(Count_table[[#This Row],[First]])&amp;":E"&amp;COUNTIFS(Count_table[[#All],[STC Number]],Count_table[[#This Row],[STC Number]],Count_table[[#All],[Fixed Make]],Count_table[[#This Row],[First]])+ROW(Count_table[[#This Row],[First]])-1)</f>
        <v>E1587:E1976</v>
      </c>
      <c r="I1638" s="1" t="str">
        <f ca="1">IF(LEN(Count_table[[#This Row],[First]])&lt;&gt;0,Count_table[[#This Row],[First]]&amp;": "&amp;_xlfn.TEXTJOIN(", ",TRUE,INDIRECT(Count_table[[#This Row],[Range]])),"")</f>
        <v/>
      </c>
      <c r="J16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39" spans="1:10" x14ac:dyDescent="0.25">
      <c r="A1639" s="1" t="s">
        <v>144</v>
      </c>
      <c r="B1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Inc.\180F</v>
      </c>
      <c r="C1639" s="1" t="s">
        <v>1232</v>
      </c>
      <c r="D1639" s="1" t="str">
        <f>LEFT(Count_table[[#This Row],[Column1]],SEARCH("\",Count_table[[#This Row],[Column1]])-1)</f>
        <v>Textron Aviation Inc.</v>
      </c>
      <c r="E1639" s="1" t="str">
        <f>RIGHT(Count_table[[#This Row],[Column1]],LEN(Count_table[[#This Row],[Column1]])-SEARCH("\",Count_table[[#This Row],[Column1]]))</f>
        <v>180F</v>
      </c>
      <c r="F1639" s="1" t="str">
        <f>INDEX(Sheet1!A:D,MATCH(Count_table[[#This Row],[Make]],Sheet1!D:D,0),1)</f>
        <v>Textron</v>
      </c>
      <c r="G1639" s="1" t="str">
        <f ca="1">IF(OR(Count_table[[#This Row],[STC Number]]&lt;&gt;OFFSET(Count_table[[#This Row],[STC Number]],-1,0),Count_table[[#This Row],[Fixed Make]]&lt;&gt;OFFSET(Count_table[[#This Row],[Fixed Make]],-1,0)),Count_table[[#This Row],[Fixed Make]],"")</f>
        <v/>
      </c>
      <c r="H1639" s="1" t="str">
        <f ca="1">IF(LEN(Count_table[[#This Row],[First]])=0,OFFSET(Count_table[[#This Row],[Range]],-1,0),"E"&amp;ROW(Count_table[[#This Row],[First]])&amp;":E"&amp;COUNTIFS(Count_table[[#All],[STC Number]],Count_table[[#This Row],[STC Number]],Count_table[[#All],[Fixed Make]],Count_table[[#This Row],[First]])+ROW(Count_table[[#This Row],[First]])-1)</f>
        <v>E1587:E1976</v>
      </c>
      <c r="I1639" s="1" t="str">
        <f ca="1">IF(LEN(Count_table[[#This Row],[First]])&lt;&gt;0,Count_table[[#This Row],[First]]&amp;": "&amp;_xlfn.TEXTJOIN(", ",TRUE,INDIRECT(Count_table[[#This Row],[Range]])),"")</f>
        <v/>
      </c>
      <c r="J16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0" spans="1:10" x14ac:dyDescent="0.25">
      <c r="A1640" s="1" t="s">
        <v>144</v>
      </c>
      <c r="B1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Inc.\180G</v>
      </c>
      <c r="C1640" s="1" t="s">
        <v>1233</v>
      </c>
      <c r="D1640" s="1" t="str">
        <f>LEFT(Count_table[[#This Row],[Column1]],SEARCH("\",Count_table[[#This Row],[Column1]])-1)</f>
        <v>Textron Aviation Inc.</v>
      </c>
      <c r="E1640" s="1" t="str">
        <f>RIGHT(Count_table[[#This Row],[Column1]],LEN(Count_table[[#This Row],[Column1]])-SEARCH("\",Count_table[[#This Row],[Column1]]))</f>
        <v>180G</v>
      </c>
      <c r="F1640" s="1" t="str">
        <f>INDEX(Sheet1!A:D,MATCH(Count_table[[#This Row],[Make]],Sheet1!D:D,0),1)</f>
        <v>Textron</v>
      </c>
      <c r="G1640" s="1" t="str">
        <f ca="1">IF(OR(Count_table[[#This Row],[STC Number]]&lt;&gt;OFFSET(Count_table[[#This Row],[STC Number]],-1,0),Count_table[[#This Row],[Fixed Make]]&lt;&gt;OFFSET(Count_table[[#This Row],[Fixed Make]],-1,0)),Count_table[[#This Row],[Fixed Make]],"")</f>
        <v/>
      </c>
      <c r="H1640" s="1" t="str">
        <f ca="1">IF(LEN(Count_table[[#This Row],[First]])=0,OFFSET(Count_table[[#This Row],[Range]],-1,0),"E"&amp;ROW(Count_table[[#This Row],[First]])&amp;":E"&amp;COUNTIFS(Count_table[[#All],[STC Number]],Count_table[[#This Row],[STC Number]],Count_table[[#All],[Fixed Make]],Count_table[[#This Row],[First]])+ROW(Count_table[[#This Row],[First]])-1)</f>
        <v>E1587:E1976</v>
      </c>
      <c r="I1640" s="1" t="str">
        <f ca="1">IF(LEN(Count_table[[#This Row],[First]])&lt;&gt;0,Count_table[[#This Row],[First]]&amp;": "&amp;_xlfn.TEXTJOIN(", ",TRUE,INDIRECT(Count_table[[#This Row],[Range]])),"")</f>
        <v/>
      </c>
      <c r="J16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1" spans="1:10" x14ac:dyDescent="0.25">
      <c r="A1641" s="1" t="s">
        <v>144</v>
      </c>
      <c r="B1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Inc.\180H</v>
      </c>
      <c r="C1641" s="1" t="s">
        <v>1234</v>
      </c>
      <c r="D1641" s="1" t="str">
        <f>LEFT(Count_table[[#This Row],[Column1]],SEARCH("\",Count_table[[#This Row],[Column1]])-1)</f>
        <v>Textron Aviation Inc.</v>
      </c>
      <c r="E1641" s="1" t="str">
        <f>RIGHT(Count_table[[#This Row],[Column1]],LEN(Count_table[[#This Row],[Column1]])-SEARCH("\",Count_table[[#This Row],[Column1]]))</f>
        <v>180H</v>
      </c>
      <c r="F1641" s="1" t="str">
        <f>INDEX(Sheet1!A:D,MATCH(Count_table[[#This Row],[Make]],Sheet1!D:D,0),1)</f>
        <v>Textron</v>
      </c>
      <c r="G1641" s="1" t="str">
        <f ca="1">IF(OR(Count_table[[#This Row],[STC Number]]&lt;&gt;OFFSET(Count_table[[#This Row],[STC Number]],-1,0),Count_table[[#This Row],[Fixed Make]]&lt;&gt;OFFSET(Count_table[[#This Row],[Fixed Make]],-1,0)),Count_table[[#This Row],[Fixed Make]],"")</f>
        <v/>
      </c>
      <c r="H1641" s="1" t="str">
        <f ca="1">IF(LEN(Count_table[[#This Row],[First]])=0,OFFSET(Count_table[[#This Row],[Range]],-1,0),"E"&amp;ROW(Count_table[[#This Row],[First]])&amp;":E"&amp;COUNTIFS(Count_table[[#All],[STC Number]],Count_table[[#This Row],[STC Number]],Count_table[[#All],[Fixed Make]],Count_table[[#This Row],[First]])+ROW(Count_table[[#This Row],[First]])-1)</f>
        <v>E1587:E1976</v>
      </c>
      <c r="I1641" s="1" t="str">
        <f ca="1">IF(LEN(Count_table[[#This Row],[First]])&lt;&gt;0,Count_table[[#This Row],[First]]&amp;": "&amp;_xlfn.TEXTJOIN(", ",TRUE,INDIRECT(Count_table[[#This Row],[Range]])),"")</f>
        <v/>
      </c>
      <c r="J16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2" spans="1:10" x14ac:dyDescent="0.25">
      <c r="A1642" s="1" t="s">
        <v>144</v>
      </c>
      <c r="B1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Inc.\180J</v>
      </c>
      <c r="C1642" s="1" t="s">
        <v>1235</v>
      </c>
      <c r="D1642" s="1" t="str">
        <f>LEFT(Count_table[[#This Row],[Column1]],SEARCH("\",Count_table[[#This Row],[Column1]])-1)</f>
        <v>Textron Aviation Inc.</v>
      </c>
      <c r="E1642" s="1" t="str">
        <f>RIGHT(Count_table[[#This Row],[Column1]],LEN(Count_table[[#This Row],[Column1]])-SEARCH("\",Count_table[[#This Row],[Column1]]))</f>
        <v>180J</v>
      </c>
      <c r="F1642" s="1" t="str">
        <f>INDEX(Sheet1!A:D,MATCH(Count_table[[#This Row],[Make]],Sheet1!D:D,0),1)</f>
        <v>Textron</v>
      </c>
      <c r="G1642" s="1" t="str">
        <f ca="1">IF(OR(Count_table[[#This Row],[STC Number]]&lt;&gt;OFFSET(Count_table[[#This Row],[STC Number]],-1,0),Count_table[[#This Row],[Fixed Make]]&lt;&gt;OFFSET(Count_table[[#This Row],[Fixed Make]],-1,0)),Count_table[[#This Row],[Fixed Make]],"")</f>
        <v/>
      </c>
      <c r="H1642" s="1" t="str">
        <f ca="1">IF(LEN(Count_table[[#This Row],[First]])=0,OFFSET(Count_table[[#This Row],[Range]],-1,0),"E"&amp;ROW(Count_table[[#This Row],[First]])&amp;":E"&amp;COUNTIFS(Count_table[[#All],[STC Number]],Count_table[[#This Row],[STC Number]],Count_table[[#All],[Fixed Make]],Count_table[[#This Row],[First]])+ROW(Count_table[[#This Row],[First]])-1)</f>
        <v>E1587:E1976</v>
      </c>
      <c r="I1642" s="1" t="str">
        <f ca="1">IF(LEN(Count_table[[#This Row],[First]])&lt;&gt;0,Count_table[[#This Row],[First]]&amp;": "&amp;_xlfn.TEXTJOIN(", ",TRUE,INDIRECT(Count_table[[#This Row],[Range]])),"")</f>
        <v/>
      </c>
      <c r="J16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3" spans="1:10" x14ac:dyDescent="0.25">
      <c r="A1643" s="1" t="s">
        <v>144</v>
      </c>
      <c r="B1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Inc.\180K</v>
      </c>
      <c r="C1643" s="1" t="s">
        <v>1236</v>
      </c>
      <c r="D1643" s="1" t="str">
        <f>LEFT(Count_table[[#This Row],[Column1]],SEARCH("\",Count_table[[#This Row],[Column1]])-1)</f>
        <v>Textron Aviation Inc.</v>
      </c>
      <c r="E1643" s="1" t="str">
        <f>RIGHT(Count_table[[#This Row],[Column1]],LEN(Count_table[[#This Row],[Column1]])-SEARCH("\",Count_table[[#This Row],[Column1]]))</f>
        <v>180K</v>
      </c>
      <c r="F1643" s="1" t="str">
        <f>INDEX(Sheet1!A:D,MATCH(Count_table[[#This Row],[Make]],Sheet1!D:D,0),1)</f>
        <v>Textron</v>
      </c>
      <c r="G1643" s="1" t="str">
        <f ca="1">IF(OR(Count_table[[#This Row],[STC Number]]&lt;&gt;OFFSET(Count_table[[#This Row],[STC Number]],-1,0),Count_table[[#This Row],[Fixed Make]]&lt;&gt;OFFSET(Count_table[[#This Row],[Fixed Make]],-1,0)),Count_table[[#This Row],[Fixed Make]],"")</f>
        <v/>
      </c>
      <c r="H1643" s="1" t="str">
        <f ca="1">IF(LEN(Count_table[[#This Row],[First]])=0,OFFSET(Count_table[[#This Row],[Range]],-1,0),"E"&amp;ROW(Count_table[[#This Row],[First]])&amp;":E"&amp;COUNTIFS(Count_table[[#All],[STC Number]],Count_table[[#This Row],[STC Number]],Count_table[[#All],[Fixed Make]],Count_table[[#This Row],[First]])+ROW(Count_table[[#This Row],[First]])-1)</f>
        <v>E1587:E1976</v>
      </c>
      <c r="I1643" s="1" t="str">
        <f ca="1">IF(LEN(Count_table[[#This Row],[First]])&lt;&gt;0,Count_table[[#This Row],[First]]&amp;": "&amp;_xlfn.TEXTJOIN(", ",TRUE,INDIRECT(Count_table[[#This Row],[Range]])),"")</f>
        <v/>
      </c>
      <c r="J16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4" spans="1:10" x14ac:dyDescent="0.25">
      <c r="A1644" s="1" t="s">
        <v>144</v>
      </c>
      <c r="B1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v>
      </c>
      <c r="C1644" s="1" t="s">
        <v>1237</v>
      </c>
      <c r="D1644" s="1" t="str">
        <f>LEFT(Count_table[[#This Row],[Column1]],SEARCH("\",Count_table[[#This Row],[Column1]])-1)</f>
        <v>Textron Aviation Inc.</v>
      </c>
      <c r="E1644" s="1" t="str">
        <f>RIGHT(Count_table[[#This Row],[Column1]],LEN(Count_table[[#This Row],[Column1]])-SEARCH("\",Count_table[[#This Row],[Column1]]))</f>
        <v>182</v>
      </c>
      <c r="F1644" s="1" t="str">
        <f>INDEX(Sheet1!A:D,MATCH(Count_table[[#This Row],[Make]],Sheet1!D:D,0),1)</f>
        <v>Textron</v>
      </c>
      <c r="G1644" s="1" t="str">
        <f ca="1">IF(OR(Count_table[[#This Row],[STC Number]]&lt;&gt;OFFSET(Count_table[[#This Row],[STC Number]],-1,0),Count_table[[#This Row],[Fixed Make]]&lt;&gt;OFFSET(Count_table[[#This Row],[Fixed Make]],-1,0)),Count_table[[#This Row],[Fixed Make]],"")</f>
        <v/>
      </c>
      <c r="H1644" s="1" t="str">
        <f ca="1">IF(LEN(Count_table[[#This Row],[First]])=0,OFFSET(Count_table[[#This Row],[Range]],-1,0),"E"&amp;ROW(Count_table[[#This Row],[First]])&amp;":E"&amp;COUNTIFS(Count_table[[#All],[STC Number]],Count_table[[#This Row],[STC Number]],Count_table[[#All],[Fixed Make]],Count_table[[#This Row],[First]])+ROW(Count_table[[#This Row],[First]])-1)</f>
        <v>E1587:E1976</v>
      </c>
      <c r="I1644" s="1" t="str">
        <f ca="1">IF(LEN(Count_table[[#This Row],[First]])&lt;&gt;0,Count_table[[#This Row],[First]]&amp;": "&amp;_xlfn.TEXTJOIN(", ",TRUE,INDIRECT(Count_table[[#This Row],[Range]])),"")</f>
        <v/>
      </c>
      <c r="J16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5" spans="1:10" x14ac:dyDescent="0.25">
      <c r="A1645" s="1" t="s">
        <v>144</v>
      </c>
      <c r="B1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Inc.\182A</v>
      </c>
      <c r="C1645" s="1" t="s">
        <v>1238</v>
      </c>
      <c r="D1645" s="1" t="str">
        <f>LEFT(Count_table[[#This Row],[Column1]],SEARCH("\",Count_table[[#This Row],[Column1]])-1)</f>
        <v>Textron Aviation Inc.</v>
      </c>
      <c r="E1645" s="1" t="str">
        <f>RIGHT(Count_table[[#This Row],[Column1]],LEN(Count_table[[#This Row],[Column1]])-SEARCH("\",Count_table[[#This Row],[Column1]]))</f>
        <v>182A</v>
      </c>
      <c r="F1645" s="1" t="str">
        <f>INDEX(Sheet1!A:D,MATCH(Count_table[[#This Row],[Make]],Sheet1!D:D,0),1)</f>
        <v>Textron</v>
      </c>
      <c r="G1645" s="1" t="str">
        <f ca="1">IF(OR(Count_table[[#This Row],[STC Number]]&lt;&gt;OFFSET(Count_table[[#This Row],[STC Number]],-1,0),Count_table[[#This Row],[Fixed Make]]&lt;&gt;OFFSET(Count_table[[#This Row],[Fixed Make]],-1,0)),Count_table[[#This Row],[Fixed Make]],"")</f>
        <v/>
      </c>
      <c r="H1645" s="1" t="str">
        <f ca="1">IF(LEN(Count_table[[#This Row],[First]])=0,OFFSET(Count_table[[#This Row],[Range]],-1,0),"E"&amp;ROW(Count_table[[#This Row],[First]])&amp;":E"&amp;COUNTIFS(Count_table[[#All],[STC Number]],Count_table[[#This Row],[STC Number]],Count_table[[#All],[Fixed Make]],Count_table[[#This Row],[First]])+ROW(Count_table[[#This Row],[First]])-1)</f>
        <v>E1587:E1976</v>
      </c>
      <c r="I1645" s="1" t="str">
        <f ca="1">IF(LEN(Count_table[[#This Row],[First]])&lt;&gt;0,Count_table[[#This Row],[First]]&amp;": "&amp;_xlfn.TEXTJOIN(", ",TRUE,INDIRECT(Count_table[[#This Row],[Range]])),"")</f>
        <v/>
      </c>
      <c r="J16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6" spans="1:10" x14ac:dyDescent="0.25">
      <c r="A1646" s="1" t="s">
        <v>144</v>
      </c>
      <c r="B1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Inc.\182B</v>
      </c>
      <c r="C1646" s="1" t="s">
        <v>1239</v>
      </c>
      <c r="D1646" s="1" t="str">
        <f>LEFT(Count_table[[#This Row],[Column1]],SEARCH("\",Count_table[[#This Row],[Column1]])-1)</f>
        <v>Textron Aviation Inc.</v>
      </c>
      <c r="E1646" s="1" t="str">
        <f>RIGHT(Count_table[[#This Row],[Column1]],LEN(Count_table[[#This Row],[Column1]])-SEARCH("\",Count_table[[#This Row],[Column1]]))</f>
        <v>182B</v>
      </c>
      <c r="F1646" s="1" t="str">
        <f>INDEX(Sheet1!A:D,MATCH(Count_table[[#This Row],[Make]],Sheet1!D:D,0),1)</f>
        <v>Textron</v>
      </c>
      <c r="G1646" s="1" t="str">
        <f ca="1">IF(OR(Count_table[[#This Row],[STC Number]]&lt;&gt;OFFSET(Count_table[[#This Row],[STC Number]],-1,0),Count_table[[#This Row],[Fixed Make]]&lt;&gt;OFFSET(Count_table[[#This Row],[Fixed Make]],-1,0)),Count_table[[#This Row],[Fixed Make]],"")</f>
        <v/>
      </c>
      <c r="H1646" s="1" t="str">
        <f ca="1">IF(LEN(Count_table[[#This Row],[First]])=0,OFFSET(Count_table[[#This Row],[Range]],-1,0),"E"&amp;ROW(Count_table[[#This Row],[First]])&amp;":E"&amp;COUNTIFS(Count_table[[#All],[STC Number]],Count_table[[#This Row],[STC Number]],Count_table[[#All],[Fixed Make]],Count_table[[#This Row],[First]])+ROW(Count_table[[#This Row],[First]])-1)</f>
        <v>E1587:E1976</v>
      </c>
      <c r="I1646" s="1" t="str">
        <f ca="1">IF(LEN(Count_table[[#This Row],[First]])&lt;&gt;0,Count_table[[#This Row],[First]]&amp;": "&amp;_xlfn.TEXTJOIN(", ",TRUE,INDIRECT(Count_table[[#This Row],[Range]])),"")</f>
        <v/>
      </c>
      <c r="J16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7" spans="1:10" x14ac:dyDescent="0.25">
      <c r="A1647" s="1" t="s">
        <v>144</v>
      </c>
      <c r="B1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Inc.\182C</v>
      </c>
      <c r="C1647" s="1" t="s">
        <v>1240</v>
      </c>
      <c r="D1647" s="1" t="str">
        <f>LEFT(Count_table[[#This Row],[Column1]],SEARCH("\",Count_table[[#This Row],[Column1]])-1)</f>
        <v>Textron Aviation Inc.</v>
      </c>
      <c r="E1647" s="1" t="str">
        <f>RIGHT(Count_table[[#This Row],[Column1]],LEN(Count_table[[#This Row],[Column1]])-SEARCH("\",Count_table[[#This Row],[Column1]]))</f>
        <v>182C</v>
      </c>
      <c r="F1647" s="1" t="str">
        <f>INDEX(Sheet1!A:D,MATCH(Count_table[[#This Row],[Make]],Sheet1!D:D,0),1)</f>
        <v>Textron</v>
      </c>
      <c r="G1647" s="1" t="str">
        <f ca="1">IF(OR(Count_table[[#This Row],[STC Number]]&lt;&gt;OFFSET(Count_table[[#This Row],[STC Number]],-1,0),Count_table[[#This Row],[Fixed Make]]&lt;&gt;OFFSET(Count_table[[#This Row],[Fixed Make]],-1,0)),Count_table[[#This Row],[Fixed Make]],"")</f>
        <v/>
      </c>
      <c r="H1647" s="1" t="str">
        <f ca="1">IF(LEN(Count_table[[#This Row],[First]])=0,OFFSET(Count_table[[#This Row],[Range]],-1,0),"E"&amp;ROW(Count_table[[#This Row],[First]])&amp;":E"&amp;COUNTIFS(Count_table[[#All],[STC Number]],Count_table[[#This Row],[STC Number]],Count_table[[#All],[Fixed Make]],Count_table[[#This Row],[First]])+ROW(Count_table[[#This Row],[First]])-1)</f>
        <v>E1587:E1976</v>
      </c>
      <c r="I1647" s="1" t="str">
        <f ca="1">IF(LEN(Count_table[[#This Row],[First]])&lt;&gt;0,Count_table[[#This Row],[First]]&amp;": "&amp;_xlfn.TEXTJOIN(", ",TRUE,INDIRECT(Count_table[[#This Row],[Range]])),"")</f>
        <v/>
      </c>
      <c r="J16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8" spans="1:10" x14ac:dyDescent="0.25">
      <c r="A1648" s="1" t="s">
        <v>144</v>
      </c>
      <c r="B1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Inc.\182D</v>
      </c>
      <c r="C1648" s="1" t="s">
        <v>1241</v>
      </c>
      <c r="D1648" s="1" t="str">
        <f>LEFT(Count_table[[#This Row],[Column1]],SEARCH("\",Count_table[[#This Row],[Column1]])-1)</f>
        <v>Textron Aviation Inc.</v>
      </c>
      <c r="E1648" s="1" t="str">
        <f>RIGHT(Count_table[[#This Row],[Column1]],LEN(Count_table[[#This Row],[Column1]])-SEARCH("\",Count_table[[#This Row],[Column1]]))</f>
        <v>182D</v>
      </c>
      <c r="F1648" s="1" t="str">
        <f>INDEX(Sheet1!A:D,MATCH(Count_table[[#This Row],[Make]],Sheet1!D:D,0),1)</f>
        <v>Textron</v>
      </c>
      <c r="G1648" s="1" t="str">
        <f ca="1">IF(OR(Count_table[[#This Row],[STC Number]]&lt;&gt;OFFSET(Count_table[[#This Row],[STC Number]],-1,0),Count_table[[#This Row],[Fixed Make]]&lt;&gt;OFFSET(Count_table[[#This Row],[Fixed Make]],-1,0)),Count_table[[#This Row],[Fixed Make]],"")</f>
        <v/>
      </c>
      <c r="H1648" s="1" t="str">
        <f ca="1">IF(LEN(Count_table[[#This Row],[First]])=0,OFFSET(Count_table[[#This Row],[Range]],-1,0),"E"&amp;ROW(Count_table[[#This Row],[First]])&amp;":E"&amp;COUNTIFS(Count_table[[#All],[STC Number]],Count_table[[#This Row],[STC Number]],Count_table[[#All],[Fixed Make]],Count_table[[#This Row],[First]])+ROW(Count_table[[#This Row],[First]])-1)</f>
        <v>E1587:E1976</v>
      </c>
      <c r="I1648" s="1" t="str">
        <f ca="1">IF(LEN(Count_table[[#This Row],[First]])&lt;&gt;0,Count_table[[#This Row],[First]]&amp;": "&amp;_xlfn.TEXTJOIN(", ",TRUE,INDIRECT(Count_table[[#This Row],[Range]])),"")</f>
        <v/>
      </c>
      <c r="J16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49" spans="1:10" x14ac:dyDescent="0.25">
      <c r="A1649" s="1" t="s">
        <v>144</v>
      </c>
      <c r="B1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Inc.\182E</v>
      </c>
      <c r="C1649" s="1" t="s">
        <v>1242</v>
      </c>
      <c r="D1649" s="1" t="str">
        <f>LEFT(Count_table[[#This Row],[Column1]],SEARCH("\",Count_table[[#This Row],[Column1]])-1)</f>
        <v>Textron Aviation Inc.</v>
      </c>
      <c r="E1649" s="1" t="str">
        <f>RIGHT(Count_table[[#This Row],[Column1]],LEN(Count_table[[#This Row],[Column1]])-SEARCH("\",Count_table[[#This Row],[Column1]]))</f>
        <v>182E</v>
      </c>
      <c r="F1649" s="1" t="str">
        <f>INDEX(Sheet1!A:D,MATCH(Count_table[[#This Row],[Make]],Sheet1!D:D,0),1)</f>
        <v>Textron</v>
      </c>
      <c r="G1649" s="1" t="str">
        <f ca="1">IF(OR(Count_table[[#This Row],[STC Number]]&lt;&gt;OFFSET(Count_table[[#This Row],[STC Number]],-1,0),Count_table[[#This Row],[Fixed Make]]&lt;&gt;OFFSET(Count_table[[#This Row],[Fixed Make]],-1,0)),Count_table[[#This Row],[Fixed Make]],"")</f>
        <v/>
      </c>
      <c r="H1649" s="1" t="str">
        <f ca="1">IF(LEN(Count_table[[#This Row],[First]])=0,OFFSET(Count_table[[#This Row],[Range]],-1,0),"E"&amp;ROW(Count_table[[#This Row],[First]])&amp;":E"&amp;COUNTIFS(Count_table[[#All],[STC Number]],Count_table[[#This Row],[STC Number]],Count_table[[#All],[Fixed Make]],Count_table[[#This Row],[First]])+ROW(Count_table[[#This Row],[First]])-1)</f>
        <v>E1587:E1976</v>
      </c>
      <c r="I1649" s="1" t="str">
        <f ca="1">IF(LEN(Count_table[[#This Row],[First]])&lt;&gt;0,Count_table[[#This Row],[First]]&amp;": "&amp;_xlfn.TEXTJOIN(", ",TRUE,INDIRECT(Count_table[[#This Row],[Range]])),"")</f>
        <v/>
      </c>
      <c r="J16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0" spans="1:10" x14ac:dyDescent="0.25">
      <c r="A1650" s="1" t="s">
        <v>144</v>
      </c>
      <c r="B1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Inc.\182F</v>
      </c>
      <c r="C1650" s="1" t="s">
        <v>1243</v>
      </c>
      <c r="D1650" s="1" t="str">
        <f>LEFT(Count_table[[#This Row],[Column1]],SEARCH("\",Count_table[[#This Row],[Column1]])-1)</f>
        <v>Textron Aviation Inc.</v>
      </c>
      <c r="E1650" s="1" t="str">
        <f>RIGHT(Count_table[[#This Row],[Column1]],LEN(Count_table[[#This Row],[Column1]])-SEARCH("\",Count_table[[#This Row],[Column1]]))</f>
        <v>182F</v>
      </c>
      <c r="F1650" s="1" t="str">
        <f>INDEX(Sheet1!A:D,MATCH(Count_table[[#This Row],[Make]],Sheet1!D:D,0),1)</f>
        <v>Textron</v>
      </c>
      <c r="G1650" s="1" t="str">
        <f ca="1">IF(OR(Count_table[[#This Row],[STC Number]]&lt;&gt;OFFSET(Count_table[[#This Row],[STC Number]],-1,0),Count_table[[#This Row],[Fixed Make]]&lt;&gt;OFFSET(Count_table[[#This Row],[Fixed Make]],-1,0)),Count_table[[#This Row],[Fixed Make]],"")</f>
        <v/>
      </c>
      <c r="H1650" s="1" t="str">
        <f ca="1">IF(LEN(Count_table[[#This Row],[First]])=0,OFFSET(Count_table[[#This Row],[Range]],-1,0),"E"&amp;ROW(Count_table[[#This Row],[First]])&amp;":E"&amp;COUNTIFS(Count_table[[#All],[STC Number]],Count_table[[#This Row],[STC Number]],Count_table[[#All],[Fixed Make]],Count_table[[#This Row],[First]])+ROW(Count_table[[#This Row],[First]])-1)</f>
        <v>E1587:E1976</v>
      </c>
      <c r="I1650" s="1" t="str">
        <f ca="1">IF(LEN(Count_table[[#This Row],[First]])&lt;&gt;0,Count_table[[#This Row],[First]]&amp;": "&amp;_xlfn.TEXTJOIN(", ",TRUE,INDIRECT(Count_table[[#This Row],[Range]])),"")</f>
        <v/>
      </c>
      <c r="J16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1" spans="1:10" x14ac:dyDescent="0.25">
      <c r="A1651" s="1" t="s">
        <v>144</v>
      </c>
      <c r="B1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Inc.\182G</v>
      </c>
      <c r="C1651" s="1" t="s">
        <v>1244</v>
      </c>
      <c r="D1651" s="1" t="str">
        <f>LEFT(Count_table[[#This Row],[Column1]],SEARCH("\",Count_table[[#This Row],[Column1]])-1)</f>
        <v>Textron Aviation Inc.</v>
      </c>
      <c r="E1651" s="1" t="str">
        <f>RIGHT(Count_table[[#This Row],[Column1]],LEN(Count_table[[#This Row],[Column1]])-SEARCH("\",Count_table[[#This Row],[Column1]]))</f>
        <v>182G</v>
      </c>
      <c r="F1651" s="1" t="str">
        <f>INDEX(Sheet1!A:D,MATCH(Count_table[[#This Row],[Make]],Sheet1!D:D,0),1)</f>
        <v>Textron</v>
      </c>
      <c r="G1651" s="1" t="str">
        <f ca="1">IF(OR(Count_table[[#This Row],[STC Number]]&lt;&gt;OFFSET(Count_table[[#This Row],[STC Number]],-1,0),Count_table[[#This Row],[Fixed Make]]&lt;&gt;OFFSET(Count_table[[#This Row],[Fixed Make]],-1,0)),Count_table[[#This Row],[Fixed Make]],"")</f>
        <v/>
      </c>
      <c r="H1651" s="1" t="str">
        <f ca="1">IF(LEN(Count_table[[#This Row],[First]])=0,OFFSET(Count_table[[#This Row],[Range]],-1,0),"E"&amp;ROW(Count_table[[#This Row],[First]])&amp;":E"&amp;COUNTIFS(Count_table[[#All],[STC Number]],Count_table[[#This Row],[STC Number]],Count_table[[#All],[Fixed Make]],Count_table[[#This Row],[First]])+ROW(Count_table[[#This Row],[First]])-1)</f>
        <v>E1587:E1976</v>
      </c>
      <c r="I1651" s="1" t="str">
        <f ca="1">IF(LEN(Count_table[[#This Row],[First]])&lt;&gt;0,Count_table[[#This Row],[First]]&amp;": "&amp;_xlfn.TEXTJOIN(", ",TRUE,INDIRECT(Count_table[[#This Row],[Range]])),"")</f>
        <v/>
      </c>
      <c r="J16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2" spans="1:10" x14ac:dyDescent="0.25">
      <c r="A1652" s="1" t="s">
        <v>144</v>
      </c>
      <c r="B1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Inc.\182H</v>
      </c>
      <c r="C1652" s="1" t="s">
        <v>1245</v>
      </c>
      <c r="D1652" s="1" t="str">
        <f>LEFT(Count_table[[#This Row],[Column1]],SEARCH("\",Count_table[[#This Row],[Column1]])-1)</f>
        <v>Textron Aviation Inc.</v>
      </c>
      <c r="E1652" s="1" t="str">
        <f>RIGHT(Count_table[[#This Row],[Column1]],LEN(Count_table[[#This Row],[Column1]])-SEARCH("\",Count_table[[#This Row],[Column1]]))</f>
        <v>182H</v>
      </c>
      <c r="F1652" s="1" t="str">
        <f>INDEX(Sheet1!A:D,MATCH(Count_table[[#This Row],[Make]],Sheet1!D:D,0),1)</f>
        <v>Textron</v>
      </c>
      <c r="G1652" s="1" t="str">
        <f ca="1">IF(OR(Count_table[[#This Row],[STC Number]]&lt;&gt;OFFSET(Count_table[[#This Row],[STC Number]],-1,0),Count_table[[#This Row],[Fixed Make]]&lt;&gt;OFFSET(Count_table[[#This Row],[Fixed Make]],-1,0)),Count_table[[#This Row],[Fixed Make]],"")</f>
        <v/>
      </c>
      <c r="H1652" s="1" t="str">
        <f ca="1">IF(LEN(Count_table[[#This Row],[First]])=0,OFFSET(Count_table[[#This Row],[Range]],-1,0),"E"&amp;ROW(Count_table[[#This Row],[First]])&amp;":E"&amp;COUNTIFS(Count_table[[#All],[STC Number]],Count_table[[#This Row],[STC Number]],Count_table[[#All],[Fixed Make]],Count_table[[#This Row],[First]])+ROW(Count_table[[#This Row],[First]])-1)</f>
        <v>E1587:E1976</v>
      </c>
      <c r="I1652" s="1" t="str">
        <f ca="1">IF(LEN(Count_table[[#This Row],[First]])&lt;&gt;0,Count_table[[#This Row],[First]]&amp;": "&amp;_xlfn.TEXTJOIN(", ",TRUE,INDIRECT(Count_table[[#This Row],[Range]])),"")</f>
        <v/>
      </c>
      <c r="J16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3" spans="1:10" x14ac:dyDescent="0.25">
      <c r="A1653" s="1" t="s">
        <v>144</v>
      </c>
      <c r="B1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Inc.\182J</v>
      </c>
      <c r="C1653" s="1" t="s">
        <v>1246</v>
      </c>
      <c r="D1653" s="1" t="str">
        <f>LEFT(Count_table[[#This Row],[Column1]],SEARCH("\",Count_table[[#This Row],[Column1]])-1)</f>
        <v>Textron Aviation Inc.</v>
      </c>
      <c r="E1653" s="1" t="str">
        <f>RIGHT(Count_table[[#This Row],[Column1]],LEN(Count_table[[#This Row],[Column1]])-SEARCH("\",Count_table[[#This Row],[Column1]]))</f>
        <v>182J</v>
      </c>
      <c r="F1653" s="1" t="str">
        <f>INDEX(Sheet1!A:D,MATCH(Count_table[[#This Row],[Make]],Sheet1!D:D,0),1)</f>
        <v>Textron</v>
      </c>
      <c r="G1653" s="1" t="str">
        <f ca="1">IF(OR(Count_table[[#This Row],[STC Number]]&lt;&gt;OFFSET(Count_table[[#This Row],[STC Number]],-1,0),Count_table[[#This Row],[Fixed Make]]&lt;&gt;OFFSET(Count_table[[#This Row],[Fixed Make]],-1,0)),Count_table[[#This Row],[Fixed Make]],"")</f>
        <v/>
      </c>
      <c r="H1653" s="1" t="str">
        <f ca="1">IF(LEN(Count_table[[#This Row],[First]])=0,OFFSET(Count_table[[#This Row],[Range]],-1,0),"E"&amp;ROW(Count_table[[#This Row],[First]])&amp;":E"&amp;COUNTIFS(Count_table[[#All],[STC Number]],Count_table[[#This Row],[STC Number]],Count_table[[#All],[Fixed Make]],Count_table[[#This Row],[First]])+ROW(Count_table[[#This Row],[First]])-1)</f>
        <v>E1587:E1976</v>
      </c>
      <c r="I1653" s="1" t="str">
        <f ca="1">IF(LEN(Count_table[[#This Row],[First]])&lt;&gt;0,Count_table[[#This Row],[First]]&amp;": "&amp;_xlfn.TEXTJOIN(", ",TRUE,INDIRECT(Count_table[[#This Row],[Range]])),"")</f>
        <v/>
      </c>
      <c r="J16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4" spans="1:10" x14ac:dyDescent="0.25">
      <c r="A1654" s="1" t="s">
        <v>144</v>
      </c>
      <c r="B1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Inc.\182K</v>
      </c>
      <c r="C1654" s="1" t="s">
        <v>1247</v>
      </c>
      <c r="D1654" s="1" t="str">
        <f>LEFT(Count_table[[#This Row],[Column1]],SEARCH("\",Count_table[[#This Row],[Column1]])-1)</f>
        <v>Textron Aviation Inc.</v>
      </c>
      <c r="E1654" s="1" t="str">
        <f>RIGHT(Count_table[[#This Row],[Column1]],LEN(Count_table[[#This Row],[Column1]])-SEARCH("\",Count_table[[#This Row],[Column1]]))</f>
        <v>182K</v>
      </c>
      <c r="F1654" s="1" t="str">
        <f>INDEX(Sheet1!A:D,MATCH(Count_table[[#This Row],[Make]],Sheet1!D:D,0),1)</f>
        <v>Textron</v>
      </c>
      <c r="G1654" s="1" t="str">
        <f ca="1">IF(OR(Count_table[[#This Row],[STC Number]]&lt;&gt;OFFSET(Count_table[[#This Row],[STC Number]],-1,0),Count_table[[#This Row],[Fixed Make]]&lt;&gt;OFFSET(Count_table[[#This Row],[Fixed Make]],-1,0)),Count_table[[#This Row],[Fixed Make]],"")</f>
        <v/>
      </c>
      <c r="H1654" s="1" t="str">
        <f ca="1">IF(LEN(Count_table[[#This Row],[First]])=0,OFFSET(Count_table[[#This Row],[Range]],-1,0),"E"&amp;ROW(Count_table[[#This Row],[First]])&amp;":E"&amp;COUNTIFS(Count_table[[#All],[STC Number]],Count_table[[#This Row],[STC Number]],Count_table[[#All],[Fixed Make]],Count_table[[#This Row],[First]])+ROW(Count_table[[#This Row],[First]])-1)</f>
        <v>E1587:E1976</v>
      </c>
      <c r="I1654" s="1" t="str">
        <f ca="1">IF(LEN(Count_table[[#This Row],[First]])&lt;&gt;0,Count_table[[#This Row],[First]]&amp;": "&amp;_xlfn.TEXTJOIN(", ",TRUE,INDIRECT(Count_table[[#This Row],[Range]])),"")</f>
        <v/>
      </c>
      <c r="J16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5" spans="1:10" x14ac:dyDescent="0.25">
      <c r="A1655" s="1" t="s">
        <v>144</v>
      </c>
      <c r="B1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Inc.\182L</v>
      </c>
      <c r="C1655" s="1" t="s">
        <v>1248</v>
      </c>
      <c r="D1655" s="1" t="str">
        <f>LEFT(Count_table[[#This Row],[Column1]],SEARCH("\",Count_table[[#This Row],[Column1]])-1)</f>
        <v>Textron Aviation Inc.</v>
      </c>
      <c r="E1655" s="1" t="str">
        <f>RIGHT(Count_table[[#This Row],[Column1]],LEN(Count_table[[#This Row],[Column1]])-SEARCH("\",Count_table[[#This Row],[Column1]]))</f>
        <v>182L</v>
      </c>
      <c r="F1655" s="1" t="str">
        <f>INDEX(Sheet1!A:D,MATCH(Count_table[[#This Row],[Make]],Sheet1!D:D,0),1)</f>
        <v>Textron</v>
      </c>
      <c r="G1655" s="1" t="str">
        <f ca="1">IF(OR(Count_table[[#This Row],[STC Number]]&lt;&gt;OFFSET(Count_table[[#This Row],[STC Number]],-1,0),Count_table[[#This Row],[Fixed Make]]&lt;&gt;OFFSET(Count_table[[#This Row],[Fixed Make]],-1,0)),Count_table[[#This Row],[Fixed Make]],"")</f>
        <v/>
      </c>
      <c r="H1655" s="1" t="str">
        <f ca="1">IF(LEN(Count_table[[#This Row],[First]])=0,OFFSET(Count_table[[#This Row],[Range]],-1,0),"E"&amp;ROW(Count_table[[#This Row],[First]])&amp;":E"&amp;COUNTIFS(Count_table[[#All],[STC Number]],Count_table[[#This Row],[STC Number]],Count_table[[#All],[Fixed Make]],Count_table[[#This Row],[First]])+ROW(Count_table[[#This Row],[First]])-1)</f>
        <v>E1587:E1976</v>
      </c>
      <c r="I1655" s="1" t="str">
        <f ca="1">IF(LEN(Count_table[[#This Row],[First]])&lt;&gt;0,Count_table[[#This Row],[First]]&amp;": "&amp;_xlfn.TEXTJOIN(", ",TRUE,INDIRECT(Count_table[[#This Row],[Range]])),"")</f>
        <v/>
      </c>
      <c r="J16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6" spans="1:10" x14ac:dyDescent="0.25">
      <c r="A1656" s="1" t="s">
        <v>144</v>
      </c>
      <c r="B1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Inc.\182M</v>
      </c>
      <c r="C1656" s="1" t="s">
        <v>1249</v>
      </c>
      <c r="D1656" s="1" t="str">
        <f>LEFT(Count_table[[#This Row],[Column1]],SEARCH("\",Count_table[[#This Row],[Column1]])-1)</f>
        <v>Textron Aviation Inc.</v>
      </c>
      <c r="E1656" s="1" t="str">
        <f>RIGHT(Count_table[[#This Row],[Column1]],LEN(Count_table[[#This Row],[Column1]])-SEARCH("\",Count_table[[#This Row],[Column1]]))</f>
        <v>182M</v>
      </c>
      <c r="F1656" s="1" t="str">
        <f>INDEX(Sheet1!A:D,MATCH(Count_table[[#This Row],[Make]],Sheet1!D:D,0),1)</f>
        <v>Textron</v>
      </c>
      <c r="G1656" s="1" t="str">
        <f ca="1">IF(OR(Count_table[[#This Row],[STC Number]]&lt;&gt;OFFSET(Count_table[[#This Row],[STC Number]],-1,0),Count_table[[#This Row],[Fixed Make]]&lt;&gt;OFFSET(Count_table[[#This Row],[Fixed Make]],-1,0)),Count_table[[#This Row],[Fixed Make]],"")</f>
        <v/>
      </c>
      <c r="H1656" s="1" t="str">
        <f ca="1">IF(LEN(Count_table[[#This Row],[First]])=0,OFFSET(Count_table[[#This Row],[Range]],-1,0),"E"&amp;ROW(Count_table[[#This Row],[First]])&amp;":E"&amp;COUNTIFS(Count_table[[#All],[STC Number]],Count_table[[#This Row],[STC Number]],Count_table[[#All],[Fixed Make]],Count_table[[#This Row],[First]])+ROW(Count_table[[#This Row],[First]])-1)</f>
        <v>E1587:E1976</v>
      </c>
      <c r="I1656" s="1" t="str">
        <f ca="1">IF(LEN(Count_table[[#This Row],[First]])&lt;&gt;0,Count_table[[#This Row],[First]]&amp;": "&amp;_xlfn.TEXTJOIN(", ",TRUE,INDIRECT(Count_table[[#This Row],[Range]])),"")</f>
        <v/>
      </c>
      <c r="J16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7" spans="1:10" x14ac:dyDescent="0.25">
      <c r="A1657" s="1" t="s">
        <v>144</v>
      </c>
      <c r="B1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Inc.\182N</v>
      </c>
      <c r="C1657" s="1" t="s">
        <v>1250</v>
      </c>
      <c r="D1657" s="1" t="str">
        <f>LEFT(Count_table[[#This Row],[Column1]],SEARCH("\",Count_table[[#This Row],[Column1]])-1)</f>
        <v>Textron Aviation Inc.</v>
      </c>
      <c r="E1657" s="1" t="str">
        <f>RIGHT(Count_table[[#This Row],[Column1]],LEN(Count_table[[#This Row],[Column1]])-SEARCH("\",Count_table[[#This Row],[Column1]]))</f>
        <v>182N</v>
      </c>
      <c r="F1657" s="1" t="str">
        <f>INDEX(Sheet1!A:D,MATCH(Count_table[[#This Row],[Make]],Sheet1!D:D,0),1)</f>
        <v>Textron</v>
      </c>
      <c r="G1657" s="1" t="str">
        <f ca="1">IF(OR(Count_table[[#This Row],[STC Number]]&lt;&gt;OFFSET(Count_table[[#This Row],[STC Number]],-1,0),Count_table[[#This Row],[Fixed Make]]&lt;&gt;OFFSET(Count_table[[#This Row],[Fixed Make]],-1,0)),Count_table[[#This Row],[Fixed Make]],"")</f>
        <v/>
      </c>
      <c r="H1657" s="1" t="str">
        <f ca="1">IF(LEN(Count_table[[#This Row],[First]])=0,OFFSET(Count_table[[#This Row],[Range]],-1,0),"E"&amp;ROW(Count_table[[#This Row],[First]])&amp;":E"&amp;COUNTIFS(Count_table[[#All],[STC Number]],Count_table[[#This Row],[STC Number]],Count_table[[#All],[Fixed Make]],Count_table[[#This Row],[First]])+ROW(Count_table[[#This Row],[First]])-1)</f>
        <v>E1587:E1976</v>
      </c>
      <c r="I1657" s="1" t="str">
        <f ca="1">IF(LEN(Count_table[[#This Row],[First]])&lt;&gt;0,Count_table[[#This Row],[First]]&amp;": "&amp;_xlfn.TEXTJOIN(", ",TRUE,INDIRECT(Count_table[[#This Row],[Range]])),"")</f>
        <v/>
      </c>
      <c r="J16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8" spans="1:10" x14ac:dyDescent="0.25">
      <c r="A1658" s="1" t="s">
        <v>144</v>
      </c>
      <c r="B1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Inc.\182P</v>
      </c>
      <c r="C1658" s="1" t="s">
        <v>1251</v>
      </c>
      <c r="D1658" s="1" t="str">
        <f>LEFT(Count_table[[#This Row],[Column1]],SEARCH("\",Count_table[[#This Row],[Column1]])-1)</f>
        <v>Textron Aviation Inc.</v>
      </c>
      <c r="E1658" s="1" t="str">
        <f>RIGHT(Count_table[[#This Row],[Column1]],LEN(Count_table[[#This Row],[Column1]])-SEARCH("\",Count_table[[#This Row],[Column1]]))</f>
        <v>182P</v>
      </c>
      <c r="F1658" s="1" t="str">
        <f>INDEX(Sheet1!A:D,MATCH(Count_table[[#This Row],[Make]],Sheet1!D:D,0),1)</f>
        <v>Textron</v>
      </c>
      <c r="G1658" s="1" t="str">
        <f ca="1">IF(OR(Count_table[[#This Row],[STC Number]]&lt;&gt;OFFSET(Count_table[[#This Row],[STC Number]],-1,0),Count_table[[#This Row],[Fixed Make]]&lt;&gt;OFFSET(Count_table[[#This Row],[Fixed Make]],-1,0)),Count_table[[#This Row],[Fixed Make]],"")</f>
        <v/>
      </c>
      <c r="H1658" s="1" t="str">
        <f ca="1">IF(LEN(Count_table[[#This Row],[First]])=0,OFFSET(Count_table[[#This Row],[Range]],-1,0),"E"&amp;ROW(Count_table[[#This Row],[First]])&amp;":E"&amp;COUNTIFS(Count_table[[#All],[STC Number]],Count_table[[#This Row],[STC Number]],Count_table[[#All],[Fixed Make]],Count_table[[#This Row],[First]])+ROW(Count_table[[#This Row],[First]])-1)</f>
        <v>E1587:E1976</v>
      </c>
      <c r="I1658" s="1" t="str">
        <f ca="1">IF(LEN(Count_table[[#This Row],[First]])&lt;&gt;0,Count_table[[#This Row],[First]]&amp;": "&amp;_xlfn.TEXTJOIN(", ",TRUE,INDIRECT(Count_table[[#This Row],[Range]])),"")</f>
        <v/>
      </c>
      <c r="J16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59" spans="1:10" x14ac:dyDescent="0.25">
      <c r="A1659" s="1" t="s">
        <v>144</v>
      </c>
      <c r="B1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Inc.\182Q</v>
      </c>
      <c r="C1659" s="1" t="s">
        <v>1252</v>
      </c>
      <c r="D1659" s="1" t="str">
        <f>LEFT(Count_table[[#This Row],[Column1]],SEARCH("\",Count_table[[#This Row],[Column1]])-1)</f>
        <v>Textron Aviation Inc.</v>
      </c>
      <c r="E1659" s="1" t="str">
        <f>RIGHT(Count_table[[#This Row],[Column1]],LEN(Count_table[[#This Row],[Column1]])-SEARCH("\",Count_table[[#This Row],[Column1]]))</f>
        <v>182Q</v>
      </c>
      <c r="F1659" s="1" t="str">
        <f>INDEX(Sheet1!A:D,MATCH(Count_table[[#This Row],[Make]],Sheet1!D:D,0),1)</f>
        <v>Textron</v>
      </c>
      <c r="G1659" s="1" t="str">
        <f ca="1">IF(OR(Count_table[[#This Row],[STC Number]]&lt;&gt;OFFSET(Count_table[[#This Row],[STC Number]],-1,0),Count_table[[#This Row],[Fixed Make]]&lt;&gt;OFFSET(Count_table[[#This Row],[Fixed Make]],-1,0)),Count_table[[#This Row],[Fixed Make]],"")</f>
        <v/>
      </c>
      <c r="H1659" s="1" t="str">
        <f ca="1">IF(LEN(Count_table[[#This Row],[First]])=0,OFFSET(Count_table[[#This Row],[Range]],-1,0),"E"&amp;ROW(Count_table[[#This Row],[First]])&amp;":E"&amp;COUNTIFS(Count_table[[#All],[STC Number]],Count_table[[#This Row],[STC Number]],Count_table[[#All],[Fixed Make]],Count_table[[#This Row],[First]])+ROW(Count_table[[#This Row],[First]])-1)</f>
        <v>E1587:E1976</v>
      </c>
      <c r="I1659" s="1" t="str">
        <f ca="1">IF(LEN(Count_table[[#This Row],[First]])&lt;&gt;0,Count_table[[#This Row],[First]]&amp;": "&amp;_xlfn.TEXTJOIN(", ",TRUE,INDIRECT(Count_table[[#This Row],[Range]])),"")</f>
        <v/>
      </c>
      <c r="J16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0" spans="1:10" x14ac:dyDescent="0.25">
      <c r="A1660" s="1" t="s">
        <v>144</v>
      </c>
      <c r="B1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Inc.\182R</v>
      </c>
      <c r="C1660" s="1" t="s">
        <v>1253</v>
      </c>
      <c r="D1660" s="1" t="str">
        <f>LEFT(Count_table[[#This Row],[Column1]],SEARCH("\",Count_table[[#This Row],[Column1]])-1)</f>
        <v>Textron Aviation Inc.</v>
      </c>
      <c r="E1660" s="1" t="str">
        <f>RIGHT(Count_table[[#This Row],[Column1]],LEN(Count_table[[#This Row],[Column1]])-SEARCH("\",Count_table[[#This Row],[Column1]]))</f>
        <v>182R</v>
      </c>
      <c r="F1660" s="1" t="str">
        <f>INDEX(Sheet1!A:D,MATCH(Count_table[[#This Row],[Make]],Sheet1!D:D,0),1)</f>
        <v>Textron</v>
      </c>
      <c r="G1660" s="1" t="str">
        <f ca="1">IF(OR(Count_table[[#This Row],[STC Number]]&lt;&gt;OFFSET(Count_table[[#This Row],[STC Number]],-1,0),Count_table[[#This Row],[Fixed Make]]&lt;&gt;OFFSET(Count_table[[#This Row],[Fixed Make]],-1,0)),Count_table[[#This Row],[Fixed Make]],"")</f>
        <v/>
      </c>
      <c r="H1660" s="1" t="str">
        <f ca="1">IF(LEN(Count_table[[#This Row],[First]])=0,OFFSET(Count_table[[#This Row],[Range]],-1,0),"E"&amp;ROW(Count_table[[#This Row],[First]])&amp;":E"&amp;COUNTIFS(Count_table[[#All],[STC Number]],Count_table[[#This Row],[STC Number]],Count_table[[#All],[Fixed Make]],Count_table[[#This Row],[First]])+ROW(Count_table[[#This Row],[First]])-1)</f>
        <v>E1587:E1976</v>
      </c>
      <c r="I1660" s="1" t="str">
        <f ca="1">IF(LEN(Count_table[[#This Row],[First]])&lt;&gt;0,Count_table[[#This Row],[First]]&amp;": "&amp;_xlfn.TEXTJOIN(", ",TRUE,INDIRECT(Count_table[[#This Row],[Range]])),"")</f>
        <v/>
      </c>
      <c r="J16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1" spans="1:10" x14ac:dyDescent="0.25">
      <c r="A1661" s="1" t="s">
        <v>144</v>
      </c>
      <c r="B1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Inc.\182S</v>
      </c>
      <c r="C1661" s="1" t="s">
        <v>1254</v>
      </c>
      <c r="D1661" s="1" t="str">
        <f>LEFT(Count_table[[#This Row],[Column1]],SEARCH("\",Count_table[[#This Row],[Column1]])-1)</f>
        <v>Textron Aviation Inc.</v>
      </c>
      <c r="E1661" s="1" t="str">
        <f>RIGHT(Count_table[[#This Row],[Column1]],LEN(Count_table[[#This Row],[Column1]])-SEARCH("\",Count_table[[#This Row],[Column1]]))</f>
        <v>182S</v>
      </c>
      <c r="F1661" s="1" t="str">
        <f>INDEX(Sheet1!A:D,MATCH(Count_table[[#This Row],[Make]],Sheet1!D:D,0),1)</f>
        <v>Textron</v>
      </c>
      <c r="G1661" s="1" t="str">
        <f ca="1">IF(OR(Count_table[[#This Row],[STC Number]]&lt;&gt;OFFSET(Count_table[[#This Row],[STC Number]],-1,0),Count_table[[#This Row],[Fixed Make]]&lt;&gt;OFFSET(Count_table[[#This Row],[Fixed Make]],-1,0)),Count_table[[#This Row],[Fixed Make]],"")</f>
        <v/>
      </c>
      <c r="H1661" s="1" t="str">
        <f ca="1">IF(LEN(Count_table[[#This Row],[First]])=0,OFFSET(Count_table[[#This Row],[Range]],-1,0),"E"&amp;ROW(Count_table[[#This Row],[First]])&amp;":E"&amp;COUNTIFS(Count_table[[#All],[STC Number]],Count_table[[#This Row],[STC Number]],Count_table[[#All],[Fixed Make]],Count_table[[#This Row],[First]])+ROW(Count_table[[#This Row],[First]])-1)</f>
        <v>E1587:E1976</v>
      </c>
      <c r="I1661" s="1" t="str">
        <f ca="1">IF(LEN(Count_table[[#This Row],[First]])&lt;&gt;0,Count_table[[#This Row],[First]]&amp;": "&amp;_xlfn.TEXTJOIN(", ",TRUE,INDIRECT(Count_table[[#This Row],[Range]])),"")</f>
        <v/>
      </c>
      <c r="J16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2" spans="1:10" x14ac:dyDescent="0.25">
      <c r="A1662" s="1" t="s">
        <v>144</v>
      </c>
      <c r="B1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v>
      </c>
      <c r="C1662" s="1" t="s">
        <v>1255</v>
      </c>
      <c r="D1662" s="1" t="str">
        <f>LEFT(Count_table[[#This Row],[Column1]],SEARCH("\",Count_table[[#This Row],[Column1]])-1)</f>
        <v>Textron Aviation Inc.</v>
      </c>
      <c r="E1662" s="1" t="str">
        <f>RIGHT(Count_table[[#This Row],[Column1]],LEN(Count_table[[#This Row],[Column1]])-SEARCH("\",Count_table[[#This Row],[Column1]]))</f>
        <v>185</v>
      </c>
      <c r="F1662" s="1" t="str">
        <f>INDEX(Sheet1!A:D,MATCH(Count_table[[#This Row],[Make]],Sheet1!D:D,0),1)</f>
        <v>Textron</v>
      </c>
      <c r="G1662" s="1" t="str">
        <f ca="1">IF(OR(Count_table[[#This Row],[STC Number]]&lt;&gt;OFFSET(Count_table[[#This Row],[STC Number]],-1,0),Count_table[[#This Row],[Fixed Make]]&lt;&gt;OFFSET(Count_table[[#This Row],[Fixed Make]],-1,0)),Count_table[[#This Row],[Fixed Make]],"")</f>
        <v/>
      </c>
      <c r="H1662" s="1" t="str">
        <f ca="1">IF(LEN(Count_table[[#This Row],[First]])=0,OFFSET(Count_table[[#This Row],[Range]],-1,0),"E"&amp;ROW(Count_table[[#This Row],[First]])&amp;":E"&amp;COUNTIFS(Count_table[[#All],[STC Number]],Count_table[[#This Row],[STC Number]],Count_table[[#All],[Fixed Make]],Count_table[[#This Row],[First]])+ROW(Count_table[[#This Row],[First]])-1)</f>
        <v>E1587:E1976</v>
      </c>
      <c r="I1662" s="1" t="str">
        <f ca="1">IF(LEN(Count_table[[#This Row],[First]])&lt;&gt;0,Count_table[[#This Row],[First]]&amp;": "&amp;_xlfn.TEXTJOIN(", ",TRUE,INDIRECT(Count_table[[#This Row],[Range]])),"")</f>
        <v/>
      </c>
      <c r="J16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3" spans="1:10" x14ac:dyDescent="0.25">
      <c r="A1663" s="1" t="s">
        <v>144</v>
      </c>
      <c r="B1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Inc.\185A</v>
      </c>
      <c r="C1663" s="1" t="s">
        <v>1256</v>
      </c>
      <c r="D1663" s="1" t="str">
        <f>LEFT(Count_table[[#This Row],[Column1]],SEARCH("\",Count_table[[#This Row],[Column1]])-1)</f>
        <v>Textron Aviation Inc.</v>
      </c>
      <c r="E1663" s="1" t="str">
        <f>RIGHT(Count_table[[#This Row],[Column1]],LEN(Count_table[[#This Row],[Column1]])-SEARCH("\",Count_table[[#This Row],[Column1]]))</f>
        <v>185A</v>
      </c>
      <c r="F1663" s="1" t="str">
        <f>INDEX(Sheet1!A:D,MATCH(Count_table[[#This Row],[Make]],Sheet1!D:D,0),1)</f>
        <v>Textron</v>
      </c>
      <c r="G1663" s="1" t="str">
        <f ca="1">IF(OR(Count_table[[#This Row],[STC Number]]&lt;&gt;OFFSET(Count_table[[#This Row],[STC Number]],-1,0),Count_table[[#This Row],[Fixed Make]]&lt;&gt;OFFSET(Count_table[[#This Row],[Fixed Make]],-1,0)),Count_table[[#This Row],[Fixed Make]],"")</f>
        <v/>
      </c>
      <c r="H1663" s="1" t="str">
        <f ca="1">IF(LEN(Count_table[[#This Row],[First]])=0,OFFSET(Count_table[[#This Row],[Range]],-1,0),"E"&amp;ROW(Count_table[[#This Row],[First]])&amp;":E"&amp;COUNTIFS(Count_table[[#All],[STC Number]],Count_table[[#This Row],[STC Number]],Count_table[[#All],[Fixed Make]],Count_table[[#This Row],[First]])+ROW(Count_table[[#This Row],[First]])-1)</f>
        <v>E1587:E1976</v>
      </c>
      <c r="I1663" s="1" t="str">
        <f ca="1">IF(LEN(Count_table[[#This Row],[First]])&lt;&gt;0,Count_table[[#This Row],[First]]&amp;": "&amp;_xlfn.TEXTJOIN(", ",TRUE,INDIRECT(Count_table[[#This Row],[Range]])),"")</f>
        <v/>
      </c>
      <c r="J16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4" spans="1:10" x14ac:dyDescent="0.25">
      <c r="A1664" s="1" t="s">
        <v>144</v>
      </c>
      <c r="B1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Inc.\185B</v>
      </c>
      <c r="C1664" s="1" t="s">
        <v>1257</v>
      </c>
      <c r="D1664" s="1" t="str">
        <f>LEFT(Count_table[[#This Row],[Column1]],SEARCH("\",Count_table[[#This Row],[Column1]])-1)</f>
        <v>Textron Aviation Inc.</v>
      </c>
      <c r="E1664" s="1" t="str">
        <f>RIGHT(Count_table[[#This Row],[Column1]],LEN(Count_table[[#This Row],[Column1]])-SEARCH("\",Count_table[[#This Row],[Column1]]))</f>
        <v>185B</v>
      </c>
      <c r="F1664" s="1" t="str">
        <f>INDEX(Sheet1!A:D,MATCH(Count_table[[#This Row],[Make]],Sheet1!D:D,0),1)</f>
        <v>Textron</v>
      </c>
      <c r="G1664" s="1" t="str">
        <f ca="1">IF(OR(Count_table[[#This Row],[STC Number]]&lt;&gt;OFFSET(Count_table[[#This Row],[STC Number]],-1,0),Count_table[[#This Row],[Fixed Make]]&lt;&gt;OFFSET(Count_table[[#This Row],[Fixed Make]],-1,0)),Count_table[[#This Row],[Fixed Make]],"")</f>
        <v/>
      </c>
      <c r="H1664" s="1" t="str">
        <f ca="1">IF(LEN(Count_table[[#This Row],[First]])=0,OFFSET(Count_table[[#This Row],[Range]],-1,0),"E"&amp;ROW(Count_table[[#This Row],[First]])&amp;":E"&amp;COUNTIFS(Count_table[[#All],[STC Number]],Count_table[[#This Row],[STC Number]],Count_table[[#All],[Fixed Make]],Count_table[[#This Row],[First]])+ROW(Count_table[[#This Row],[First]])-1)</f>
        <v>E1587:E1976</v>
      </c>
      <c r="I1664" s="1" t="str">
        <f ca="1">IF(LEN(Count_table[[#This Row],[First]])&lt;&gt;0,Count_table[[#This Row],[First]]&amp;": "&amp;_xlfn.TEXTJOIN(", ",TRUE,INDIRECT(Count_table[[#This Row],[Range]])),"")</f>
        <v/>
      </c>
      <c r="J16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5" spans="1:10" x14ac:dyDescent="0.25">
      <c r="A1665" s="1" t="s">
        <v>144</v>
      </c>
      <c r="B1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Inc.\185C</v>
      </c>
      <c r="C1665" s="1" t="s">
        <v>1258</v>
      </c>
      <c r="D1665" s="1" t="str">
        <f>LEFT(Count_table[[#This Row],[Column1]],SEARCH("\",Count_table[[#This Row],[Column1]])-1)</f>
        <v>Textron Aviation Inc.</v>
      </c>
      <c r="E1665" s="1" t="str">
        <f>RIGHT(Count_table[[#This Row],[Column1]],LEN(Count_table[[#This Row],[Column1]])-SEARCH("\",Count_table[[#This Row],[Column1]]))</f>
        <v>185C</v>
      </c>
      <c r="F1665" s="1" t="str">
        <f>INDEX(Sheet1!A:D,MATCH(Count_table[[#This Row],[Make]],Sheet1!D:D,0),1)</f>
        <v>Textron</v>
      </c>
      <c r="G1665" s="1" t="str">
        <f ca="1">IF(OR(Count_table[[#This Row],[STC Number]]&lt;&gt;OFFSET(Count_table[[#This Row],[STC Number]],-1,0),Count_table[[#This Row],[Fixed Make]]&lt;&gt;OFFSET(Count_table[[#This Row],[Fixed Make]],-1,0)),Count_table[[#This Row],[Fixed Make]],"")</f>
        <v/>
      </c>
      <c r="H1665" s="1" t="str">
        <f ca="1">IF(LEN(Count_table[[#This Row],[First]])=0,OFFSET(Count_table[[#This Row],[Range]],-1,0),"E"&amp;ROW(Count_table[[#This Row],[First]])&amp;":E"&amp;COUNTIFS(Count_table[[#All],[STC Number]],Count_table[[#This Row],[STC Number]],Count_table[[#All],[Fixed Make]],Count_table[[#This Row],[First]])+ROW(Count_table[[#This Row],[First]])-1)</f>
        <v>E1587:E1976</v>
      </c>
      <c r="I1665" s="1" t="str">
        <f ca="1">IF(LEN(Count_table[[#This Row],[First]])&lt;&gt;0,Count_table[[#This Row],[First]]&amp;": "&amp;_xlfn.TEXTJOIN(", ",TRUE,INDIRECT(Count_table[[#This Row],[Range]])),"")</f>
        <v/>
      </c>
      <c r="J16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6" spans="1:10" x14ac:dyDescent="0.25">
      <c r="A1666" s="1" t="s">
        <v>144</v>
      </c>
      <c r="B1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Inc.\185D</v>
      </c>
      <c r="C1666" s="1" t="s">
        <v>1259</v>
      </c>
      <c r="D1666" s="1" t="str">
        <f>LEFT(Count_table[[#This Row],[Column1]],SEARCH("\",Count_table[[#This Row],[Column1]])-1)</f>
        <v>Textron Aviation Inc.</v>
      </c>
      <c r="E1666" s="1" t="str">
        <f>RIGHT(Count_table[[#This Row],[Column1]],LEN(Count_table[[#This Row],[Column1]])-SEARCH("\",Count_table[[#This Row],[Column1]]))</f>
        <v>185D</v>
      </c>
      <c r="F1666" s="1" t="str">
        <f>INDEX(Sheet1!A:D,MATCH(Count_table[[#This Row],[Make]],Sheet1!D:D,0),1)</f>
        <v>Textron</v>
      </c>
      <c r="G1666" s="1" t="str">
        <f ca="1">IF(OR(Count_table[[#This Row],[STC Number]]&lt;&gt;OFFSET(Count_table[[#This Row],[STC Number]],-1,0),Count_table[[#This Row],[Fixed Make]]&lt;&gt;OFFSET(Count_table[[#This Row],[Fixed Make]],-1,0)),Count_table[[#This Row],[Fixed Make]],"")</f>
        <v/>
      </c>
      <c r="H1666" s="1" t="str">
        <f ca="1">IF(LEN(Count_table[[#This Row],[First]])=0,OFFSET(Count_table[[#This Row],[Range]],-1,0),"E"&amp;ROW(Count_table[[#This Row],[First]])&amp;":E"&amp;COUNTIFS(Count_table[[#All],[STC Number]],Count_table[[#This Row],[STC Number]],Count_table[[#All],[Fixed Make]],Count_table[[#This Row],[First]])+ROW(Count_table[[#This Row],[First]])-1)</f>
        <v>E1587:E1976</v>
      </c>
      <c r="I1666" s="1" t="str">
        <f ca="1">IF(LEN(Count_table[[#This Row],[First]])&lt;&gt;0,Count_table[[#This Row],[First]]&amp;": "&amp;_xlfn.TEXTJOIN(", ",TRUE,INDIRECT(Count_table[[#This Row],[Range]])),"")</f>
        <v/>
      </c>
      <c r="J16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7" spans="1:10" x14ac:dyDescent="0.25">
      <c r="A1667" s="1" t="s">
        <v>144</v>
      </c>
      <c r="B1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Inc.\185E</v>
      </c>
      <c r="C1667" s="1" t="s">
        <v>1260</v>
      </c>
      <c r="D1667" s="1" t="str">
        <f>LEFT(Count_table[[#This Row],[Column1]],SEARCH("\",Count_table[[#This Row],[Column1]])-1)</f>
        <v>Textron Aviation Inc.</v>
      </c>
      <c r="E1667" s="1" t="str">
        <f>RIGHT(Count_table[[#This Row],[Column1]],LEN(Count_table[[#This Row],[Column1]])-SEARCH("\",Count_table[[#This Row],[Column1]]))</f>
        <v>185E</v>
      </c>
      <c r="F1667" s="1" t="str">
        <f>INDEX(Sheet1!A:D,MATCH(Count_table[[#This Row],[Make]],Sheet1!D:D,0),1)</f>
        <v>Textron</v>
      </c>
      <c r="G1667" s="1" t="str">
        <f ca="1">IF(OR(Count_table[[#This Row],[STC Number]]&lt;&gt;OFFSET(Count_table[[#This Row],[STC Number]],-1,0),Count_table[[#This Row],[Fixed Make]]&lt;&gt;OFFSET(Count_table[[#This Row],[Fixed Make]],-1,0)),Count_table[[#This Row],[Fixed Make]],"")</f>
        <v/>
      </c>
      <c r="H1667" s="1" t="str">
        <f ca="1">IF(LEN(Count_table[[#This Row],[First]])=0,OFFSET(Count_table[[#This Row],[Range]],-1,0),"E"&amp;ROW(Count_table[[#This Row],[First]])&amp;":E"&amp;COUNTIFS(Count_table[[#All],[STC Number]],Count_table[[#This Row],[STC Number]],Count_table[[#All],[Fixed Make]],Count_table[[#This Row],[First]])+ROW(Count_table[[#This Row],[First]])-1)</f>
        <v>E1587:E1976</v>
      </c>
      <c r="I1667" s="1" t="str">
        <f ca="1">IF(LEN(Count_table[[#This Row],[First]])&lt;&gt;0,Count_table[[#This Row],[First]]&amp;": "&amp;_xlfn.TEXTJOIN(", ",TRUE,INDIRECT(Count_table[[#This Row],[Range]])),"")</f>
        <v/>
      </c>
      <c r="J16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8" spans="1:10" x14ac:dyDescent="0.25">
      <c r="A1668" s="1" t="s">
        <v>144</v>
      </c>
      <c r="B1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Inc.\190</v>
      </c>
      <c r="C1668" s="1" t="s">
        <v>1261</v>
      </c>
      <c r="D1668" s="1" t="str">
        <f>LEFT(Count_table[[#This Row],[Column1]],SEARCH("\",Count_table[[#This Row],[Column1]])-1)</f>
        <v>Textron Aviation Inc.</v>
      </c>
      <c r="E1668" s="1" t="str">
        <f>RIGHT(Count_table[[#This Row],[Column1]],LEN(Count_table[[#This Row],[Column1]])-SEARCH("\",Count_table[[#This Row],[Column1]]))</f>
        <v>190</v>
      </c>
      <c r="F1668" s="1" t="str">
        <f>INDEX(Sheet1!A:D,MATCH(Count_table[[#This Row],[Make]],Sheet1!D:D,0),1)</f>
        <v>Textron</v>
      </c>
      <c r="G1668" s="1" t="str">
        <f ca="1">IF(OR(Count_table[[#This Row],[STC Number]]&lt;&gt;OFFSET(Count_table[[#This Row],[STC Number]],-1,0),Count_table[[#This Row],[Fixed Make]]&lt;&gt;OFFSET(Count_table[[#This Row],[Fixed Make]],-1,0)),Count_table[[#This Row],[Fixed Make]],"")</f>
        <v/>
      </c>
      <c r="H1668" s="1" t="str">
        <f ca="1">IF(LEN(Count_table[[#This Row],[First]])=0,OFFSET(Count_table[[#This Row],[Range]],-1,0),"E"&amp;ROW(Count_table[[#This Row],[First]])&amp;":E"&amp;COUNTIFS(Count_table[[#All],[STC Number]],Count_table[[#This Row],[STC Number]],Count_table[[#All],[Fixed Make]],Count_table[[#This Row],[First]])+ROW(Count_table[[#This Row],[First]])-1)</f>
        <v>E1587:E1976</v>
      </c>
      <c r="I1668" s="1" t="str">
        <f ca="1">IF(LEN(Count_table[[#This Row],[First]])&lt;&gt;0,Count_table[[#This Row],[First]]&amp;": "&amp;_xlfn.TEXTJOIN(", ",TRUE,INDIRECT(Count_table[[#This Row],[Range]])),"")</f>
        <v/>
      </c>
      <c r="J16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69" spans="1:10" x14ac:dyDescent="0.25">
      <c r="A1669" s="1" t="s">
        <v>144</v>
      </c>
      <c r="B1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v>
      </c>
      <c r="C1669" s="1" t="s">
        <v>1262</v>
      </c>
      <c r="D1669" s="1" t="str">
        <f>LEFT(Count_table[[#This Row],[Column1]],SEARCH("\",Count_table[[#This Row],[Column1]])-1)</f>
        <v>Textron Aviation Inc.</v>
      </c>
      <c r="E1669" s="1" t="str">
        <f>RIGHT(Count_table[[#This Row],[Column1]],LEN(Count_table[[#This Row],[Column1]])-SEARCH("\",Count_table[[#This Row],[Column1]]))</f>
        <v>195</v>
      </c>
      <c r="F1669" s="1" t="str">
        <f>INDEX(Sheet1!A:D,MATCH(Count_table[[#This Row],[Make]],Sheet1!D:D,0),1)</f>
        <v>Textron</v>
      </c>
      <c r="G1669" s="1" t="str">
        <f ca="1">IF(OR(Count_table[[#This Row],[STC Number]]&lt;&gt;OFFSET(Count_table[[#This Row],[STC Number]],-1,0),Count_table[[#This Row],[Fixed Make]]&lt;&gt;OFFSET(Count_table[[#This Row],[Fixed Make]],-1,0)),Count_table[[#This Row],[Fixed Make]],"")</f>
        <v/>
      </c>
      <c r="H1669" s="1" t="str">
        <f ca="1">IF(LEN(Count_table[[#This Row],[First]])=0,OFFSET(Count_table[[#This Row],[Range]],-1,0),"E"&amp;ROW(Count_table[[#This Row],[First]])&amp;":E"&amp;COUNTIFS(Count_table[[#All],[STC Number]],Count_table[[#This Row],[STC Number]],Count_table[[#All],[Fixed Make]],Count_table[[#This Row],[First]])+ROW(Count_table[[#This Row],[First]])-1)</f>
        <v>E1587:E1976</v>
      </c>
      <c r="I1669" s="1" t="str">
        <f ca="1">IF(LEN(Count_table[[#This Row],[First]])&lt;&gt;0,Count_table[[#This Row],[First]]&amp;": "&amp;_xlfn.TEXTJOIN(", ",TRUE,INDIRECT(Count_table[[#This Row],[Range]])),"")</f>
        <v/>
      </c>
      <c r="J16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0" spans="1:10" x14ac:dyDescent="0.25">
      <c r="A1670" s="1" t="s">
        <v>144</v>
      </c>
      <c r="B1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Inc.\195A</v>
      </c>
      <c r="C1670" s="1" t="s">
        <v>1263</v>
      </c>
      <c r="D1670" s="1" t="str">
        <f>LEFT(Count_table[[#This Row],[Column1]],SEARCH("\",Count_table[[#This Row],[Column1]])-1)</f>
        <v>Textron Aviation Inc.</v>
      </c>
      <c r="E1670" s="1" t="str">
        <f>RIGHT(Count_table[[#This Row],[Column1]],LEN(Count_table[[#This Row],[Column1]])-SEARCH("\",Count_table[[#This Row],[Column1]]))</f>
        <v>195A</v>
      </c>
      <c r="F1670" s="1" t="str">
        <f>INDEX(Sheet1!A:D,MATCH(Count_table[[#This Row],[Make]],Sheet1!D:D,0),1)</f>
        <v>Textron</v>
      </c>
      <c r="G1670" s="1" t="str">
        <f ca="1">IF(OR(Count_table[[#This Row],[STC Number]]&lt;&gt;OFFSET(Count_table[[#This Row],[STC Number]],-1,0),Count_table[[#This Row],[Fixed Make]]&lt;&gt;OFFSET(Count_table[[#This Row],[Fixed Make]],-1,0)),Count_table[[#This Row],[Fixed Make]],"")</f>
        <v/>
      </c>
      <c r="H1670" s="1" t="str">
        <f ca="1">IF(LEN(Count_table[[#This Row],[First]])=0,OFFSET(Count_table[[#This Row],[Range]],-1,0),"E"&amp;ROW(Count_table[[#This Row],[First]])&amp;":E"&amp;COUNTIFS(Count_table[[#All],[STC Number]],Count_table[[#This Row],[STC Number]],Count_table[[#All],[Fixed Make]],Count_table[[#This Row],[First]])+ROW(Count_table[[#This Row],[First]])-1)</f>
        <v>E1587:E1976</v>
      </c>
      <c r="I1670" s="1" t="str">
        <f ca="1">IF(LEN(Count_table[[#This Row],[First]])&lt;&gt;0,Count_table[[#This Row],[First]]&amp;": "&amp;_xlfn.TEXTJOIN(", ",TRUE,INDIRECT(Count_table[[#This Row],[Range]])),"")</f>
        <v/>
      </c>
      <c r="J16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1" spans="1:10" x14ac:dyDescent="0.25">
      <c r="A1671" s="1" t="s">
        <v>144</v>
      </c>
      <c r="B1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Inc.\195B</v>
      </c>
      <c r="C1671" s="1" t="s">
        <v>1264</v>
      </c>
      <c r="D1671" s="1" t="str">
        <f>LEFT(Count_table[[#This Row],[Column1]],SEARCH("\",Count_table[[#This Row],[Column1]])-1)</f>
        <v>Textron Aviation Inc.</v>
      </c>
      <c r="E1671" s="1" t="str">
        <f>RIGHT(Count_table[[#This Row],[Column1]],LEN(Count_table[[#This Row],[Column1]])-SEARCH("\",Count_table[[#This Row],[Column1]]))</f>
        <v>195B</v>
      </c>
      <c r="F1671" s="1" t="str">
        <f>INDEX(Sheet1!A:D,MATCH(Count_table[[#This Row],[Make]],Sheet1!D:D,0),1)</f>
        <v>Textron</v>
      </c>
      <c r="G1671" s="1" t="str">
        <f ca="1">IF(OR(Count_table[[#This Row],[STC Number]]&lt;&gt;OFFSET(Count_table[[#This Row],[STC Number]],-1,0),Count_table[[#This Row],[Fixed Make]]&lt;&gt;OFFSET(Count_table[[#This Row],[Fixed Make]],-1,0)),Count_table[[#This Row],[Fixed Make]],"")</f>
        <v/>
      </c>
      <c r="H1671" s="1" t="str">
        <f ca="1">IF(LEN(Count_table[[#This Row],[First]])=0,OFFSET(Count_table[[#This Row],[Range]],-1,0),"E"&amp;ROW(Count_table[[#This Row],[First]])&amp;":E"&amp;COUNTIFS(Count_table[[#All],[STC Number]],Count_table[[#This Row],[STC Number]],Count_table[[#All],[Fixed Make]],Count_table[[#This Row],[First]])+ROW(Count_table[[#This Row],[First]])-1)</f>
        <v>E1587:E1976</v>
      </c>
      <c r="I1671" s="1" t="str">
        <f ca="1">IF(LEN(Count_table[[#This Row],[First]])&lt;&gt;0,Count_table[[#This Row],[First]]&amp;": "&amp;_xlfn.TEXTJOIN(", ",TRUE,INDIRECT(Count_table[[#This Row],[Range]])),"")</f>
        <v/>
      </c>
      <c r="J16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2" spans="1:10" x14ac:dyDescent="0.25">
      <c r="A1672" s="1" t="s">
        <v>144</v>
      </c>
      <c r="B1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Inc.\19A</v>
      </c>
      <c r="C1672" s="1" t="s">
        <v>1265</v>
      </c>
      <c r="D1672" s="1" t="str">
        <f>LEFT(Count_table[[#This Row],[Column1]],SEARCH("\",Count_table[[#This Row],[Column1]])-1)</f>
        <v>Textron Aviation Inc.</v>
      </c>
      <c r="E1672" s="1" t="str">
        <f>RIGHT(Count_table[[#This Row],[Column1]],LEN(Count_table[[#This Row],[Column1]])-SEARCH("\",Count_table[[#This Row],[Column1]]))</f>
        <v>19A</v>
      </c>
      <c r="F1672" s="1" t="str">
        <f>INDEX(Sheet1!A:D,MATCH(Count_table[[#This Row],[Make]],Sheet1!D:D,0),1)</f>
        <v>Textron</v>
      </c>
      <c r="G1672" s="1" t="str">
        <f ca="1">IF(OR(Count_table[[#This Row],[STC Number]]&lt;&gt;OFFSET(Count_table[[#This Row],[STC Number]],-1,0),Count_table[[#This Row],[Fixed Make]]&lt;&gt;OFFSET(Count_table[[#This Row],[Fixed Make]],-1,0)),Count_table[[#This Row],[Fixed Make]],"")</f>
        <v/>
      </c>
      <c r="H1672" s="1" t="str">
        <f ca="1">IF(LEN(Count_table[[#This Row],[First]])=0,OFFSET(Count_table[[#This Row],[Range]],-1,0),"E"&amp;ROW(Count_table[[#This Row],[First]])&amp;":E"&amp;COUNTIFS(Count_table[[#All],[STC Number]],Count_table[[#This Row],[STC Number]],Count_table[[#All],[Fixed Make]],Count_table[[#This Row],[First]])+ROW(Count_table[[#This Row],[First]])-1)</f>
        <v>E1587:E1976</v>
      </c>
      <c r="I1672" s="1" t="str">
        <f ca="1">IF(LEN(Count_table[[#This Row],[First]])&lt;&gt;0,Count_table[[#This Row],[First]]&amp;": "&amp;_xlfn.TEXTJOIN(", ",TRUE,INDIRECT(Count_table[[#This Row],[Range]])),"")</f>
        <v/>
      </c>
      <c r="J16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3" spans="1:10" x14ac:dyDescent="0.25">
      <c r="A1673" s="1" t="s">
        <v>144</v>
      </c>
      <c r="B1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v>
      </c>
      <c r="C1673" s="1" t="s">
        <v>1266</v>
      </c>
      <c r="D1673" s="1" t="str">
        <f>LEFT(Count_table[[#This Row],[Column1]],SEARCH("\",Count_table[[#This Row],[Column1]])-1)</f>
        <v>Textron Aviation Inc.</v>
      </c>
      <c r="E1673" s="1" t="str">
        <f>RIGHT(Count_table[[#This Row],[Column1]],LEN(Count_table[[#This Row],[Column1]])-SEARCH("\",Count_table[[#This Row],[Column1]]))</f>
        <v>200</v>
      </c>
      <c r="F1673" s="1" t="str">
        <f>INDEX(Sheet1!A:D,MATCH(Count_table[[#This Row],[Make]],Sheet1!D:D,0),1)</f>
        <v>Textron</v>
      </c>
      <c r="G1673" s="1" t="str">
        <f ca="1">IF(OR(Count_table[[#This Row],[STC Number]]&lt;&gt;OFFSET(Count_table[[#This Row],[STC Number]],-1,0),Count_table[[#This Row],[Fixed Make]]&lt;&gt;OFFSET(Count_table[[#This Row],[Fixed Make]],-1,0)),Count_table[[#This Row],[Fixed Make]],"")</f>
        <v/>
      </c>
      <c r="H1673" s="1" t="str">
        <f ca="1">IF(LEN(Count_table[[#This Row],[First]])=0,OFFSET(Count_table[[#This Row],[Range]],-1,0),"E"&amp;ROW(Count_table[[#This Row],[First]])&amp;":E"&amp;COUNTIFS(Count_table[[#All],[STC Number]],Count_table[[#This Row],[STC Number]],Count_table[[#All],[Fixed Make]],Count_table[[#This Row],[First]])+ROW(Count_table[[#This Row],[First]])-1)</f>
        <v>E1587:E1976</v>
      </c>
      <c r="I1673" s="1" t="str">
        <f ca="1">IF(LEN(Count_table[[#This Row],[First]])&lt;&gt;0,Count_table[[#This Row],[First]]&amp;": "&amp;_xlfn.TEXTJOIN(", ",TRUE,INDIRECT(Count_table[[#This Row],[Range]])),"")</f>
        <v/>
      </c>
      <c r="J16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4" spans="1:10" x14ac:dyDescent="0.25">
      <c r="A1674" s="1" t="s">
        <v>144</v>
      </c>
      <c r="B1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Inc.\200C</v>
      </c>
      <c r="C1674" s="1" t="s">
        <v>1267</v>
      </c>
      <c r="D1674" s="1" t="str">
        <f>LEFT(Count_table[[#This Row],[Column1]],SEARCH("\",Count_table[[#This Row],[Column1]])-1)</f>
        <v>Textron Aviation Inc.</v>
      </c>
      <c r="E1674" s="1" t="str">
        <f>RIGHT(Count_table[[#This Row],[Column1]],LEN(Count_table[[#This Row],[Column1]])-SEARCH("\",Count_table[[#This Row],[Column1]]))</f>
        <v>200C</v>
      </c>
      <c r="F1674" s="1" t="str">
        <f>INDEX(Sheet1!A:D,MATCH(Count_table[[#This Row],[Make]],Sheet1!D:D,0),1)</f>
        <v>Textron</v>
      </c>
      <c r="G1674" s="1" t="str">
        <f ca="1">IF(OR(Count_table[[#This Row],[STC Number]]&lt;&gt;OFFSET(Count_table[[#This Row],[STC Number]],-1,0),Count_table[[#This Row],[Fixed Make]]&lt;&gt;OFFSET(Count_table[[#This Row],[Fixed Make]],-1,0)),Count_table[[#This Row],[Fixed Make]],"")</f>
        <v/>
      </c>
      <c r="H1674" s="1" t="str">
        <f ca="1">IF(LEN(Count_table[[#This Row],[First]])=0,OFFSET(Count_table[[#This Row],[Range]],-1,0),"E"&amp;ROW(Count_table[[#This Row],[First]])&amp;":E"&amp;COUNTIFS(Count_table[[#All],[STC Number]],Count_table[[#This Row],[STC Number]],Count_table[[#All],[Fixed Make]],Count_table[[#This Row],[First]])+ROW(Count_table[[#This Row],[First]])-1)</f>
        <v>E1587:E1976</v>
      </c>
      <c r="I1674" s="1" t="str">
        <f ca="1">IF(LEN(Count_table[[#This Row],[First]])&lt;&gt;0,Count_table[[#This Row],[First]]&amp;": "&amp;_xlfn.TEXTJOIN(", ",TRUE,INDIRECT(Count_table[[#This Row],[Range]])),"")</f>
        <v/>
      </c>
      <c r="J16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5" spans="1:10" x14ac:dyDescent="0.25">
      <c r="A1675" s="1" t="s">
        <v>144</v>
      </c>
      <c r="B1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Inc.\200CT</v>
      </c>
      <c r="C1675" s="1" t="s">
        <v>1268</v>
      </c>
      <c r="D1675" s="1" t="str">
        <f>LEFT(Count_table[[#This Row],[Column1]],SEARCH("\",Count_table[[#This Row],[Column1]])-1)</f>
        <v>Textron Aviation Inc.</v>
      </c>
      <c r="E1675" s="1" t="str">
        <f>RIGHT(Count_table[[#This Row],[Column1]],LEN(Count_table[[#This Row],[Column1]])-SEARCH("\",Count_table[[#This Row],[Column1]]))</f>
        <v>200CT</v>
      </c>
      <c r="F1675" s="1" t="str">
        <f>INDEX(Sheet1!A:D,MATCH(Count_table[[#This Row],[Make]],Sheet1!D:D,0),1)</f>
        <v>Textron</v>
      </c>
      <c r="G1675" s="1" t="str">
        <f ca="1">IF(OR(Count_table[[#This Row],[STC Number]]&lt;&gt;OFFSET(Count_table[[#This Row],[STC Number]],-1,0),Count_table[[#This Row],[Fixed Make]]&lt;&gt;OFFSET(Count_table[[#This Row],[Fixed Make]],-1,0)),Count_table[[#This Row],[Fixed Make]],"")</f>
        <v/>
      </c>
      <c r="H1675" s="1" t="str">
        <f ca="1">IF(LEN(Count_table[[#This Row],[First]])=0,OFFSET(Count_table[[#This Row],[Range]],-1,0),"E"&amp;ROW(Count_table[[#This Row],[First]])&amp;":E"&amp;COUNTIFS(Count_table[[#All],[STC Number]],Count_table[[#This Row],[STC Number]],Count_table[[#All],[Fixed Make]],Count_table[[#This Row],[First]])+ROW(Count_table[[#This Row],[First]])-1)</f>
        <v>E1587:E1976</v>
      </c>
      <c r="I1675" s="1" t="str">
        <f ca="1">IF(LEN(Count_table[[#This Row],[First]])&lt;&gt;0,Count_table[[#This Row],[First]]&amp;": "&amp;_xlfn.TEXTJOIN(", ",TRUE,INDIRECT(Count_table[[#This Row],[Range]])),"")</f>
        <v/>
      </c>
      <c r="J16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6" spans="1:10" x14ac:dyDescent="0.25">
      <c r="A1676" s="1" t="s">
        <v>144</v>
      </c>
      <c r="B1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Inc.\200T</v>
      </c>
      <c r="C1676" s="1" t="s">
        <v>1269</v>
      </c>
      <c r="D1676" s="1" t="str">
        <f>LEFT(Count_table[[#This Row],[Column1]],SEARCH("\",Count_table[[#This Row],[Column1]])-1)</f>
        <v>Textron Aviation Inc.</v>
      </c>
      <c r="E1676" s="1" t="str">
        <f>RIGHT(Count_table[[#This Row],[Column1]],LEN(Count_table[[#This Row],[Column1]])-SEARCH("\",Count_table[[#This Row],[Column1]]))</f>
        <v>200T</v>
      </c>
      <c r="F1676" s="1" t="str">
        <f>INDEX(Sheet1!A:D,MATCH(Count_table[[#This Row],[Make]],Sheet1!D:D,0),1)</f>
        <v>Textron</v>
      </c>
      <c r="G1676" s="1" t="str">
        <f ca="1">IF(OR(Count_table[[#This Row],[STC Number]]&lt;&gt;OFFSET(Count_table[[#This Row],[STC Number]],-1,0),Count_table[[#This Row],[Fixed Make]]&lt;&gt;OFFSET(Count_table[[#This Row],[Fixed Make]],-1,0)),Count_table[[#This Row],[Fixed Make]],"")</f>
        <v/>
      </c>
      <c r="H1676" s="1" t="str">
        <f ca="1">IF(LEN(Count_table[[#This Row],[First]])=0,OFFSET(Count_table[[#This Row],[Range]],-1,0),"E"&amp;ROW(Count_table[[#This Row],[First]])&amp;":E"&amp;COUNTIFS(Count_table[[#All],[STC Number]],Count_table[[#This Row],[STC Number]],Count_table[[#All],[Fixed Make]],Count_table[[#This Row],[First]])+ROW(Count_table[[#This Row],[First]])-1)</f>
        <v>E1587:E1976</v>
      </c>
      <c r="I1676" s="1" t="str">
        <f ca="1">IF(LEN(Count_table[[#This Row],[First]])&lt;&gt;0,Count_table[[#This Row],[First]]&amp;": "&amp;_xlfn.TEXTJOIN(", ",TRUE,INDIRECT(Count_table[[#This Row],[Range]])),"")</f>
        <v/>
      </c>
      <c r="J16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7" spans="1:10" x14ac:dyDescent="0.25">
      <c r="A1677" s="1" t="s">
        <v>144</v>
      </c>
      <c r="B1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v>
      </c>
      <c r="C1677" s="1" t="s">
        <v>1270</v>
      </c>
      <c r="D1677" s="1" t="str">
        <f>LEFT(Count_table[[#This Row],[Column1]],SEARCH("\",Count_table[[#This Row],[Column1]])-1)</f>
        <v>Textron Aviation Inc.</v>
      </c>
      <c r="E1677" s="1" t="str">
        <f>RIGHT(Count_table[[#This Row],[Column1]],LEN(Count_table[[#This Row],[Column1]])-SEARCH("\",Count_table[[#This Row],[Column1]]))</f>
        <v>206</v>
      </c>
      <c r="F1677" s="1" t="str">
        <f>INDEX(Sheet1!A:D,MATCH(Count_table[[#This Row],[Make]],Sheet1!D:D,0),1)</f>
        <v>Textron</v>
      </c>
      <c r="G1677" s="1" t="str">
        <f ca="1">IF(OR(Count_table[[#This Row],[STC Number]]&lt;&gt;OFFSET(Count_table[[#This Row],[STC Number]],-1,0),Count_table[[#This Row],[Fixed Make]]&lt;&gt;OFFSET(Count_table[[#This Row],[Fixed Make]],-1,0)),Count_table[[#This Row],[Fixed Make]],"")</f>
        <v/>
      </c>
      <c r="H1677" s="1" t="str">
        <f ca="1">IF(LEN(Count_table[[#This Row],[First]])=0,OFFSET(Count_table[[#This Row],[Range]],-1,0),"E"&amp;ROW(Count_table[[#This Row],[First]])&amp;":E"&amp;COUNTIFS(Count_table[[#All],[STC Number]],Count_table[[#This Row],[STC Number]],Count_table[[#All],[Fixed Make]],Count_table[[#This Row],[First]])+ROW(Count_table[[#This Row],[First]])-1)</f>
        <v>E1587:E1976</v>
      </c>
      <c r="I1677" s="1" t="str">
        <f ca="1">IF(LEN(Count_table[[#This Row],[First]])&lt;&gt;0,Count_table[[#This Row],[First]]&amp;": "&amp;_xlfn.TEXTJOIN(", ",TRUE,INDIRECT(Count_table[[#This Row],[Range]])),"")</f>
        <v/>
      </c>
      <c r="J16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8" spans="1:10" x14ac:dyDescent="0.25">
      <c r="A1678" s="1" t="s">
        <v>144</v>
      </c>
      <c r="B1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Inc.\206H</v>
      </c>
      <c r="C1678" s="1" t="s">
        <v>1271</v>
      </c>
      <c r="D1678" s="1" t="str">
        <f>LEFT(Count_table[[#This Row],[Column1]],SEARCH("\",Count_table[[#This Row],[Column1]])-1)</f>
        <v>Textron Aviation Inc.</v>
      </c>
      <c r="E1678" s="1" t="str">
        <f>RIGHT(Count_table[[#This Row],[Column1]],LEN(Count_table[[#This Row],[Column1]])-SEARCH("\",Count_table[[#This Row],[Column1]]))</f>
        <v>206H</v>
      </c>
      <c r="F1678" s="1" t="str">
        <f>INDEX(Sheet1!A:D,MATCH(Count_table[[#This Row],[Make]],Sheet1!D:D,0),1)</f>
        <v>Textron</v>
      </c>
      <c r="G1678" s="1" t="str">
        <f ca="1">IF(OR(Count_table[[#This Row],[STC Number]]&lt;&gt;OFFSET(Count_table[[#This Row],[STC Number]],-1,0),Count_table[[#This Row],[Fixed Make]]&lt;&gt;OFFSET(Count_table[[#This Row],[Fixed Make]],-1,0)),Count_table[[#This Row],[Fixed Make]],"")</f>
        <v/>
      </c>
      <c r="H1678" s="1" t="str">
        <f ca="1">IF(LEN(Count_table[[#This Row],[First]])=0,OFFSET(Count_table[[#This Row],[Range]],-1,0),"E"&amp;ROW(Count_table[[#This Row],[First]])&amp;":E"&amp;COUNTIFS(Count_table[[#All],[STC Number]],Count_table[[#This Row],[STC Number]],Count_table[[#All],[Fixed Make]],Count_table[[#This Row],[First]])+ROW(Count_table[[#This Row],[First]])-1)</f>
        <v>E1587:E1976</v>
      </c>
      <c r="I1678" s="1" t="str">
        <f ca="1">IF(LEN(Count_table[[#This Row],[First]])&lt;&gt;0,Count_table[[#This Row],[First]]&amp;": "&amp;_xlfn.TEXTJOIN(", ",TRUE,INDIRECT(Count_table[[#This Row],[Range]])),"")</f>
        <v/>
      </c>
      <c r="J16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79" spans="1:10" x14ac:dyDescent="0.25">
      <c r="A1679" s="1" t="s">
        <v>144</v>
      </c>
      <c r="B1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v>
      </c>
      <c r="C1679" s="1" t="s">
        <v>1272</v>
      </c>
      <c r="D1679" s="1" t="str">
        <f>LEFT(Count_table[[#This Row],[Column1]],SEARCH("\",Count_table[[#This Row],[Column1]])-1)</f>
        <v>Textron Aviation Inc.</v>
      </c>
      <c r="E1679" s="1" t="str">
        <f>RIGHT(Count_table[[#This Row],[Column1]],LEN(Count_table[[#This Row],[Column1]])-SEARCH("\",Count_table[[#This Row],[Column1]]))</f>
        <v>207</v>
      </c>
      <c r="F1679" s="1" t="str">
        <f>INDEX(Sheet1!A:D,MATCH(Count_table[[#This Row],[Make]],Sheet1!D:D,0),1)</f>
        <v>Textron</v>
      </c>
      <c r="G1679" s="1" t="str">
        <f ca="1">IF(OR(Count_table[[#This Row],[STC Number]]&lt;&gt;OFFSET(Count_table[[#This Row],[STC Number]],-1,0),Count_table[[#This Row],[Fixed Make]]&lt;&gt;OFFSET(Count_table[[#This Row],[Fixed Make]],-1,0)),Count_table[[#This Row],[Fixed Make]],"")</f>
        <v/>
      </c>
      <c r="H1679" s="1" t="str">
        <f ca="1">IF(LEN(Count_table[[#This Row],[First]])=0,OFFSET(Count_table[[#This Row],[Range]],-1,0),"E"&amp;ROW(Count_table[[#This Row],[First]])&amp;":E"&amp;COUNTIFS(Count_table[[#All],[STC Number]],Count_table[[#This Row],[STC Number]],Count_table[[#All],[Fixed Make]],Count_table[[#This Row],[First]])+ROW(Count_table[[#This Row],[First]])-1)</f>
        <v>E1587:E1976</v>
      </c>
      <c r="I1679" s="1" t="str">
        <f ca="1">IF(LEN(Count_table[[#This Row],[First]])&lt;&gt;0,Count_table[[#This Row],[First]]&amp;": "&amp;_xlfn.TEXTJOIN(", ",TRUE,INDIRECT(Count_table[[#This Row],[Range]])),"")</f>
        <v/>
      </c>
      <c r="J16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0" spans="1:10" x14ac:dyDescent="0.25">
      <c r="A1680" s="1" t="s">
        <v>144</v>
      </c>
      <c r="B1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Inc.\207A</v>
      </c>
      <c r="C1680" s="1" t="s">
        <v>1273</v>
      </c>
      <c r="D1680" s="1" t="str">
        <f>LEFT(Count_table[[#This Row],[Column1]],SEARCH("\",Count_table[[#This Row],[Column1]])-1)</f>
        <v>Textron Aviation Inc.</v>
      </c>
      <c r="E1680" s="1" t="str">
        <f>RIGHT(Count_table[[#This Row],[Column1]],LEN(Count_table[[#This Row],[Column1]])-SEARCH("\",Count_table[[#This Row],[Column1]]))</f>
        <v>207A</v>
      </c>
      <c r="F1680" s="1" t="str">
        <f>INDEX(Sheet1!A:D,MATCH(Count_table[[#This Row],[Make]],Sheet1!D:D,0),1)</f>
        <v>Textron</v>
      </c>
      <c r="G1680" s="1" t="str">
        <f ca="1">IF(OR(Count_table[[#This Row],[STC Number]]&lt;&gt;OFFSET(Count_table[[#This Row],[STC Number]],-1,0),Count_table[[#This Row],[Fixed Make]]&lt;&gt;OFFSET(Count_table[[#This Row],[Fixed Make]],-1,0)),Count_table[[#This Row],[Fixed Make]],"")</f>
        <v/>
      </c>
      <c r="H1680" s="1" t="str">
        <f ca="1">IF(LEN(Count_table[[#This Row],[First]])=0,OFFSET(Count_table[[#This Row],[Range]],-1,0),"E"&amp;ROW(Count_table[[#This Row],[First]])&amp;":E"&amp;COUNTIFS(Count_table[[#All],[STC Number]],Count_table[[#This Row],[STC Number]],Count_table[[#All],[Fixed Make]],Count_table[[#This Row],[First]])+ROW(Count_table[[#This Row],[First]])-1)</f>
        <v>E1587:E1976</v>
      </c>
      <c r="I1680" s="1" t="str">
        <f ca="1">IF(LEN(Count_table[[#This Row],[First]])&lt;&gt;0,Count_table[[#This Row],[First]]&amp;": "&amp;_xlfn.TEXTJOIN(", ",TRUE,INDIRECT(Count_table[[#This Row],[Range]])),"")</f>
        <v/>
      </c>
      <c r="J16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1" spans="1:10" x14ac:dyDescent="0.25">
      <c r="A1681" s="1" t="s">
        <v>144</v>
      </c>
      <c r="B1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v>
      </c>
      <c r="C1681" s="1" t="s">
        <v>1274</v>
      </c>
      <c r="D1681" s="1" t="str">
        <f>LEFT(Count_table[[#This Row],[Column1]],SEARCH("\",Count_table[[#This Row],[Column1]])-1)</f>
        <v>Textron Aviation Inc.</v>
      </c>
      <c r="E1681" s="1" t="str">
        <f>RIGHT(Count_table[[#This Row],[Column1]],LEN(Count_table[[#This Row],[Column1]])-SEARCH("\",Count_table[[#This Row],[Column1]]))</f>
        <v>208</v>
      </c>
      <c r="F1681" s="1" t="str">
        <f>INDEX(Sheet1!A:D,MATCH(Count_table[[#This Row],[Make]],Sheet1!D:D,0),1)</f>
        <v>Textron</v>
      </c>
      <c r="G1681" s="1" t="str">
        <f ca="1">IF(OR(Count_table[[#This Row],[STC Number]]&lt;&gt;OFFSET(Count_table[[#This Row],[STC Number]],-1,0),Count_table[[#This Row],[Fixed Make]]&lt;&gt;OFFSET(Count_table[[#This Row],[Fixed Make]],-1,0)),Count_table[[#This Row],[Fixed Make]],"")</f>
        <v/>
      </c>
      <c r="H1681" s="1" t="str">
        <f ca="1">IF(LEN(Count_table[[#This Row],[First]])=0,OFFSET(Count_table[[#This Row],[Range]],-1,0),"E"&amp;ROW(Count_table[[#This Row],[First]])&amp;":E"&amp;COUNTIFS(Count_table[[#All],[STC Number]],Count_table[[#This Row],[STC Number]],Count_table[[#All],[Fixed Make]],Count_table[[#This Row],[First]])+ROW(Count_table[[#This Row],[First]])-1)</f>
        <v>E1587:E1976</v>
      </c>
      <c r="I1681" s="1" t="str">
        <f ca="1">IF(LEN(Count_table[[#This Row],[First]])&lt;&gt;0,Count_table[[#This Row],[First]]&amp;": "&amp;_xlfn.TEXTJOIN(", ",TRUE,INDIRECT(Count_table[[#This Row],[Range]])),"")</f>
        <v/>
      </c>
      <c r="J16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2" spans="1:10" x14ac:dyDescent="0.25">
      <c r="A1682" s="1" t="s">
        <v>144</v>
      </c>
      <c r="B1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Inc.\208B</v>
      </c>
      <c r="C1682" s="1" t="s">
        <v>1275</v>
      </c>
      <c r="D1682" s="1" t="str">
        <f>LEFT(Count_table[[#This Row],[Column1]],SEARCH("\",Count_table[[#This Row],[Column1]])-1)</f>
        <v>Textron Aviation Inc.</v>
      </c>
      <c r="E1682" s="1" t="str">
        <f>RIGHT(Count_table[[#This Row],[Column1]],LEN(Count_table[[#This Row],[Column1]])-SEARCH("\",Count_table[[#This Row],[Column1]]))</f>
        <v>208B</v>
      </c>
      <c r="F1682" s="1" t="str">
        <f>INDEX(Sheet1!A:D,MATCH(Count_table[[#This Row],[Make]],Sheet1!D:D,0),1)</f>
        <v>Textron</v>
      </c>
      <c r="G1682" s="1" t="str">
        <f ca="1">IF(OR(Count_table[[#This Row],[STC Number]]&lt;&gt;OFFSET(Count_table[[#This Row],[STC Number]],-1,0),Count_table[[#This Row],[Fixed Make]]&lt;&gt;OFFSET(Count_table[[#This Row],[Fixed Make]],-1,0)),Count_table[[#This Row],[Fixed Make]],"")</f>
        <v/>
      </c>
      <c r="H1682" s="1" t="str">
        <f ca="1">IF(LEN(Count_table[[#This Row],[First]])=0,OFFSET(Count_table[[#This Row],[Range]],-1,0),"E"&amp;ROW(Count_table[[#This Row],[First]])&amp;":E"&amp;COUNTIFS(Count_table[[#All],[STC Number]],Count_table[[#This Row],[STC Number]],Count_table[[#All],[Fixed Make]],Count_table[[#This Row],[First]])+ROW(Count_table[[#This Row],[First]])-1)</f>
        <v>E1587:E1976</v>
      </c>
      <c r="I1682" s="1" t="str">
        <f ca="1">IF(LEN(Count_table[[#This Row],[First]])&lt;&gt;0,Count_table[[#This Row],[First]]&amp;": "&amp;_xlfn.TEXTJOIN(", ",TRUE,INDIRECT(Count_table[[#This Row],[Range]])),"")</f>
        <v/>
      </c>
      <c r="J16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3" spans="1:10" x14ac:dyDescent="0.25">
      <c r="A1683" s="1" t="s">
        <v>144</v>
      </c>
      <c r="B1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Inc.\210-5 (205)</v>
      </c>
      <c r="C1683" s="1" t="s">
        <v>1276</v>
      </c>
      <c r="D1683" s="1" t="str">
        <f>LEFT(Count_table[[#This Row],[Column1]],SEARCH("\",Count_table[[#This Row],[Column1]])-1)</f>
        <v>Textron Aviation Inc.</v>
      </c>
      <c r="E1683" s="1" t="str">
        <f>RIGHT(Count_table[[#This Row],[Column1]],LEN(Count_table[[#This Row],[Column1]])-SEARCH("\",Count_table[[#This Row],[Column1]]))</f>
        <v>210-5 (205)</v>
      </c>
      <c r="F1683" s="1" t="str">
        <f>INDEX(Sheet1!A:D,MATCH(Count_table[[#This Row],[Make]],Sheet1!D:D,0),1)</f>
        <v>Textron</v>
      </c>
      <c r="G1683" s="1" t="str">
        <f ca="1">IF(OR(Count_table[[#This Row],[STC Number]]&lt;&gt;OFFSET(Count_table[[#This Row],[STC Number]],-1,0),Count_table[[#This Row],[Fixed Make]]&lt;&gt;OFFSET(Count_table[[#This Row],[Fixed Make]],-1,0)),Count_table[[#This Row],[Fixed Make]],"")</f>
        <v/>
      </c>
      <c r="H1683" s="1" t="str">
        <f ca="1">IF(LEN(Count_table[[#This Row],[First]])=0,OFFSET(Count_table[[#This Row],[Range]],-1,0),"E"&amp;ROW(Count_table[[#This Row],[First]])&amp;":E"&amp;COUNTIFS(Count_table[[#All],[STC Number]],Count_table[[#This Row],[STC Number]],Count_table[[#All],[Fixed Make]],Count_table[[#This Row],[First]])+ROW(Count_table[[#This Row],[First]])-1)</f>
        <v>E1587:E1976</v>
      </c>
      <c r="I1683" s="1" t="str">
        <f ca="1">IF(LEN(Count_table[[#This Row],[First]])&lt;&gt;0,Count_table[[#This Row],[First]]&amp;": "&amp;_xlfn.TEXTJOIN(", ",TRUE,INDIRECT(Count_table[[#This Row],[Range]])),"")</f>
        <v/>
      </c>
      <c r="J16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4" spans="1:10" x14ac:dyDescent="0.25">
      <c r="A1684" s="1" t="s">
        <v>144</v>
      </c>
      <c r="B1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Inc.\210-5A (205A)</v>
      </c>
      <c r="C1684" s="1" t="s">
        <v>1277</v>
      </c>
      <c r="D1684" s="1" t="str">
        <f>LEFT(Count_table[[#This Row],[Column1]],SEARCH("\",Count_table[[#This Row],[Column1]])-1)</f>
        <v>Textron Aviation Inc.</v>
      </c>
      <c r="E1684" s="1" t="str">
        <f>RIGHT(Count_table[[#This Row],[Column1]],LEN(Count_table[[#This Row],[Column1]])-SEARCH("\",Count_table[[#This Row],[Column1]]))</f>
        <v>210-5A (205A)</v>
      </c>
      <c r="F1684" s="1" t="str">
        <f>INDEX(Sheet1!A:D,MATCH(Count_table[[#This Row],[Make]],Sheet1!D:D,0),1)</f>
        <v>Textron</v>
      </c>
      <c r="G1684" s="1" t="str">
        <f ca="1">IF(OR(Count_table[[#This Row],[STC Number]]&lt;&gt;OFFSET(Count_table[[#This Row],[STC Number]],-1,0),Count_table[[#This Row],[Fixed Make]]&lt;&gt;OFFSET(Count_table[[#This Row],[Fixed Make]],-1,0)),Count_table[[#This Row],[Fixed Make]],"")</f>
        <v/>
      </c>
      <c r="H1684" s="1" t="str">
        <f ca="1">IF(LEN(Count_table[[#This Row],[First]])=0,OFFSET(Count_table[[#This Row],[Range]],-1,0),"E"&amp;ROW(Count_table[[#This Row],[First]])&amp;":E"&amp;COUNTIFS(Count_table[[#All],[STC Number]],Count_table[[#This Row],[STC Number]],Count_table[[#All],[Fixed Make]],Count_table[[#This Row],[First]])+ROW(Count_table[[#This Row],[First]])-1)</f>
        <v>E1587:E1976</v>
      </c>
      <c r="I1684" s="1" t="str">
        <f ca="1">IF(LEN(Count_table[[#This Row],[First]])&lt;&gt;0,Count_table[[#This Row],[First]]&amp;": "&amp;_xlfn.TEXTJOIN(", ",TRUE,INDIRECT(Count_table[[#This Row],[Range]])),"")</f>
        <v/>
      </c>
      <c r="J16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5" spans="1:10" x14ac:dyDescent="0.25">
      <c r="A1685" s="1" t="s">
        <v>144</v>
      </c>
      <c r="B1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v>
      </c>
      <c r="C1685" s="1" t="s">
        <v>1278</v>
      </c>
      <c r="D1685" s="1" t="str">
        <f>LEFT(Count_table[[#This Row],[Column1]],SEARCH("\",Count_table[[#This Row],[Column1]])-1)</f>
        <v>Textron Aviation Inc.</v>
      </c>
      <c r="E1685" s="1" t="str">
        <f>RIGHT(Count_table[[#This Row],[Column1]],LEN(Count_table[[#This Row],[Column1]])-SEARCH("\",Count_table[[#This Row],[Column1]]))</f>
        <v>210</v>
      </c>
      <c r="F1685" s="1" t="str">
        <f>INDEX(Sheet1!A:D,MATCH(Count_table[[#This Row],[Make]],Sheet1!D:D,0),1)</f>
        <v>Textron</v>
      </c>
      <c r="G1685" s="1" t="str">
        <f ca="1">IF(OR(Count_table[[#This Row],[STC Number]]&lt;&gt;OFFSET(Count_table[[#This Row],[STC Number]],-1,0),Count_table[[#This Row],[Fixed Make]]&lt;&gt;OFFSET(Count_table[[#This Row],[Fixed Make]],-1,0)),Count_table[[#This Row],[Fixed Make]],"")</f>
        <v/>
      </c>
      <c r="H1685" s="1" t="str">
        <f ca="1">IF(LEN(Count_table[[#This Row],[First]])=0,OFFSET(Count_table[[#This Row],[Range]],-1,0),"E"&amp;ROW(Count_table[[#This Row],[First]])&amp;":E"&amp;COUNTIFS(Count_table[[#All],[STC Number]],Count_table[[#This Row],[STC Number]],Count_table[[#All],[Fixed Make]],Count_table[[#This Row],[First]])+ROW(Count_table[[#This Row],[First]])-1)</f>
        <v>E1587:E1976</v>
      </c>
      <c r="I1685" s="1" t="str">
        <f ca="1">IF(LEN(Count_table[[#This Row],[First]])&lt;&gt;0,Count_table[[#This Row],[First]]&amp;": "&amp;_xlfn.TEXTJOIN(", ",TRUE,INDIRECT(Count_table[[#This Row],[Range]])),"")</f>
        <v/>
      </c>
      <c r="J16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6" spans="1:10" x14ac:dyDescent="0.25">
      <c r="A1686" s="1" t="s">
        <v>144</v>
      </c>
      <c r="B1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Inc.\210A</v>
      </c>
      <c r="C1686" s="1" t="s">
        <v>1279</v>
      </c>
      <c r="D1686" s="1" t="str">
        <f>LEFT(Count_table[[#This Row],[Column1]],SEARCH("\",Count_table[[#This Row],[Column1]])-1)</f>
        <v>Textron Aviation Inc.</v>
      </c>
      <c r="E1686" s="1" t="str">
        <f>RIGHT(Count_table[[#This Row],[Column1]],LEN(Count_table[[#This Row],[Column1]])-SEARCH("\",Count_table[[#This Row],[Column1]]))</f>
        <v>210A</v>
      </c>
      <c r="F1686" s="1" t="str">
        <f>INDEX(Sheet1!A:D,MATCH(Count_table[[#This Row],[Make]],Sheet1!D:D,0),1)</f>
        <v>Textron</v>
      </c>
      <c r="G1686" s="1" t="str">
        <f ca="1">IF(OR(Count_table[[#This Row],[STC Number]]&lt;&gt;OFFSET(Count_table[[#This Row],[STC Number]],-1,0),Count_table[[#This Row],[Fixed Make]]&lt;&gt;OFFSET(Count_table[[#This Row],[Fixed Make]],-1,0)),Count_table[[#This Row],[Fixed Make]],"")</f>
        <v/>
      </c>
      <c r="H1686" s="1" t="str">
        <f ca="1">IF(LEN(Count_table[[#This Row],[First]])=0,OFFSET(Count_table[[#This Row],[Range]],-1,0),"E"&amp;ROW(Count_table[[#This Row],[First]])&amp;":E"&amp;COUNTIFS(Count_table[[#All],[STC Number]],Count_table[[#This Row],[STC Number]],Count_table[[#All],[Fixed Make]],Count_table[[#This Row],[First]])+ROW(Count_table[[#This Row],[First]])-1)</f>
        <v>E1587:E1976</v>
      </c>
      <c r="I1686" s="1" t="str">
        <f ca="1">IF(LEN(Count_table[[#This Row],[First]])&lt;&gt;0,Count_table[[#This Row],[First]]&amp;": "&amp;_xlfn.TEXTJOIN(", ",TRUE,INDIRECT(Count_table[[#This Row],[Range]])),"")</f>
        <v/>
      </c>
      <c r="J16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7" spans="1:10" x14ac:dyDescent="0.25">
      <c r="A1687" s="1" t="s">
        <v>144</v>
      </c>
      <c r="B1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Inc.\210B</v>
      </c>
      <c r="C1687" s="1" t="s">
        <v>1280</v>
      </c>
      <c r="D1687" s="1" t="str">
        <f>LEFT(Count_table[[#This Row],[Column1]],SEARCH("\",Count_table[[#This Row],[Column1]])-1)</f>
        <v>Textron Aviation Inc.</v>
      </c>
      <c r="E1687" s="1" t="str">
        <f>RIGHT(Count_table[[#This Row],[Column1]],LEN(Count_table[[#This Row],[Column1]])-SEARCH("\",Count_table[[#This Row],[Column1]]))</f>
        <v>210B</v>
      </c>
      <c r="F1687" s="1" t="str">
        <f>INDEX(Sheet1!A:D,MATCH(Count_table[[#This Row],[Make]],Sheet1!D:D,0),1)</f>
        <v>Textron</v>
      </c>
      <c r="G1687" s="1" t="str">
        <f ca="1">IF(OR(Count_table[[#This Row],[STC Number]]&lt;&gt;OFFSET(Count_table[[#This Row],[STC Number]],-1,0),Count_table[[#This Row],[Fixed Make]]&lt;&gt;OFFSET(Count_table[[#This Row],[Fixed Make]],-1,0)),Count_table[[#This Row],[Fixed Make]],"")</f>
        <v/>
      </c>
      <c r="H1687" s="1" t="str">
        <f ca="1">IF(LEN(Count_table[[#This Row],[First]])=0,OFFSET(Count_table[[#This Row],[Range]],-1,0),"E"&amp;ROW(Count_table[[#This Row],[First]])&amp;":E"&amp;COUNTIFS(Count_table[[#All],[STC Number]],Count_table[[#This Row],[STC Number]],Count_table[[#All],[Fixed Make]],Count_table[[#This Row],[First]])+ROW(Count_table[[#This Row],[First]])-1)</f>
        <v>E1587:E1976</v>
      </c>
      <c r="I1687" s="1" t="str">
        <f ca="1">IF(LEN(Count_table[[#This Row],[First]])&lt;&gt;0,Count_table[[#This Row],[First]]&amp;": "&amp;_xlfn.TEXTJOIN(", ",TRUE,INDIRECT(Count_table[[#This Row],[Range]])),"")</f>
        <v/>
      </c>
      <c r="J16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8" spans="1:10" x14ac:dyDescent="0.25">
      <c r="A1688" s="1" t="s">
        <v>144</v>
      </c>
      <c r="B1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Inc.\210C</v>
      </c>
      <c r="C1688" s="1" t="s">
        <v>1281</v>
      </c>
      <c r="D1688" s="1" t="str">
        <f>LEFT(Count_table[[#This Row],[Column1]],SEARCH("\",Count_table[[#This Row],[Column1]])-1)</f>
        <v>Textron Aviation Inc.</v>
      </c>
      <c r="E1688" s="1" t="str">
        <f>RIGHT(Count_table[[#This Row],[Column1]],LEN(Count_table[[#This Row],[Column1]])-SEARCH("\",Count_table[[#This Row],[Column1]]))</f>
        <v>210C</v>
      </c>
      <c r="F1688" s="1" t="str">
        <f>INDEX(Sheet1!A:D,MATCH(Count_table[[#This Row],[Make]],Sheet1!D:D,0),1)</f>
        <v>Textron</v>
      </c>
      <c r="G1688" s="1" t="str">
        <f ca="1">IF(OR(Count_table[[#This Row],[STC Number]]&lt;&gt;OFFSET(Count_table[[#This Row],[STC Number]],-1,0),Count_table[[#This Row],[Fixed Make]]&lt;&gt;OFFSET(Count_table[[#This Row],[Fixed Make]],-1,0)),Count_table[[#This Row],[Fixed Make]],"")</f>
        <v/>
      </c>
      <c r="H1688" s="1" t="str">
        <f ca="1">IF(LEN(Count_table[[#This Row],[First]])=0,OFFSET(Count_table[[#This Row],[Range]],-1,0),"E"&amp;ROW(Count_table[[#This Row],[First]])&amp;":E"&amp;COUNTIFS(Count_table[[#All],[STC Number]],Count_table[[#This Row],[STC Number]],Count_table[[#All],[Fixed Make]],Count_table[[#This Row],[First]])+ROW(Count_table[[#This Row],[First]])-1)</f>
        <v>E1587:E1976</v>
      </c>
      <c r="I1688" s="1" t="str">
        <f ca="1">IF(LEN(Count_table[[#This Row],[First]])&lt;&gt;0,Count_table[[#This Row],[First]]&amp;": "&amp;_xlfn.TEXTJOIN(", ",TRUE,INDIRECT(Count_table[[#This Row],[Range]])),"")</f>
        <v/>
      </c>
      <c r="J16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89" spans="1:10" x14ac:dyDescent="0.25">
      <c r="A1689" s="1" t="s">
        <v>144</v>
      </c>
      <c r="B1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Inc.\210D</v>
      </c>
      <c r="C1689" s="1" t="s">
        <v>1282</v>
      </c>
      <c r="D1689" s="1" t="str">
        <f>LEFT(Count_table[[#This Row],[Column1]],SEARCH("\",Count_table[[#This Row],[Column1]])-1)</f>
        <v>Textron Aviation Inc.</v>
      </c>
      <c r="E1689" s="1" t="str">
        <f>RIGHT(Count_table[[#This Row],[Column1]],LEN(Count_table[[#This Row],[Column1]])-SEARCH("\",Count_table[[#This Row],[Column1]]))</f>
        <v>210D</v>
      </c>
      <c r="F1689" s="1" t="str">
        <f>INDEX(Sheet1!A:D,MATCH(Count_table[[#This Row],[Make]],Sheet1!D:D,0),1)</f>
        <v>Textron</v>
      </c>
      <c r="G1689" s="1" t="str">
        <f ca="1">IF(OR(Count_table[[#This Row],[STC Number]]&lt;&gt;OFFSET(Count_table[[#This Row],[STC Number]],-1,0),Count_table[[#This Row],[Fixed Make]]&lt;&gt;OFFSET(Count_table[[#This Row],[Fixed Make]],-1,0)),Count_table[[#This Row],[Fixed Make]],"")</f>
        <v/>
      </c>
      <c r="H1689" s="1" t="str">
        <f ca="1">IF(LEN(Count_table[[#This Row],[First]])=0,OFFSET(Count_table[[#This Row],[Range]],-1,0),"E"&amp;ROW(Count_table[[#This Row],[First]])&amp;":E"&amp;COUNTIFS(Count_table[[#All],[STC Number]],Count_table[[#This Row],[STC Number]],Count_table[[#All],[Fixed Make]],Count_table[[#This Row],[First]])+ROW(Count_table[[#This Row],[First]])-1)</f>
        <v>E1587:E1976</v>
      </c>
      <c r="I1689" s="1" t="str">
        <f ca="1">IF(LEN(Count_table[[#This Row],[First]])&lt;&gt;0,Count_table[[#This Row],[First]]&amp;": "&amp;_xlfn.TEXTJOIN(", ",TRUE,INDIRECT(Count_table[[#This Row],[Range]])),"")</f>
        <v/>
      </c>
      <c r="J16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0" spans="1:10" x14ac:dyDescent="0.25">
      <c r="A1690" s="1" t="s">
        <v>144</v>
      </c>
      <c r="B1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Inc.\210E</v>
      </c>
      <c r="C1690" s="1" t="s">
        <v>1283</v>
      </c>
      <c r="D1690" s="1" t="str">
        <f>LEFT(Count_table[[#This Row],[Column1]],SEARCH("\",Count_table[[#This Row],[Column1]])-1)</f>
        <v>Textron Aviation Inc.</v>
      </c>
      <c r="E1690" s="1" t="str">
        <f>RIGHT(Count_table[[#This Row],[Column1]],LEN(Count_table[[#This Row],[Column1]])-SEARCH("\",Count_table[[#This Row],[Column1]]))</f>
        <v>210E</v>
      </c>
      <c r="F1690" s="1" t="str">
        <f>INDEX(Sheet1!A:D,MATCH(Count_table[[#This Row],[Make]],Sheet1!D:D,0),1)</f>
        <v>Textron</v>
      </c>
      <c r="G1690" s="1" t="str">
        <f ca="1">IF(OR(Count_table[[#This Row],[STC Number]]&lt;&gt;OFFSET(Count_table[[#This Row],[STC Number]],-1,0),Count_table[[#This Row],[Fixed Make]]&lt;&gt;OFFSET(Count_table[[#This Row],[Fixed Make]],-1,0)),Count_table[[#This Row],[Fixed Make]],"")</f>
        <v/>
      </c>
      <c r="H1690" s="1" t="str">
        <f ca="1">IF(LEN(Count_table[[#This Row],[First]])=0,OFFSET(Count_table[[#This Row],[Range]],-1,0),"E"&amp;ROW(Count_table[[#This Row],[First]])&amp;":E"&amp;COUNTIFS(Count_table[[#All],[STC Number]],Count_table[[#This Row],[STC Number]],Count_table[[#All],[Fixed Make]],Count_table[[#This Row],[First]])+ROW(Count_table[[#This Row],[First]])-1)</f>
        <v>E1587:E1976</v>
      </c>
      <c r="I1690" s="1" t="str">
        <f ca="1">IF(LEN(Count_table[[#This Row],[First]])&lt;&gt;0,Count_table[[#This Row],[First]]&amp;": "&amp;_xlfn.TEXTJOIN(", ",TRUE,INDIRECT(Count_table[[#This Row],[Range]])),"")</f>
        <v/>
      </c>
      <c r="J16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1" spans="1:10" x14ac:dyDescent="0.25">
      <c r="A1691" s="1" t="s">
        <v>144</v>
      </c>
      <c r="B1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Inc.\210F</v>
      </c>
      <c r="C1691" s="1" t="s">
        <v>1284</v>
      </c>
      <c r="D1691" s="1" t="str">
        <f>LEFT(Count_table[[#This Row],[Column1]],SEARCH("\",Count_table[[#This Row],[Column1]])-1)</f>
        <v>Textron Aviation Inc.</v>
      </c>
      <c r="E1691" s="1" t="str">
        <f>RIGHT(Count_table[[#This Row],[Column1]],LEN(Count_table[[#This Row],[Column1]])-SEARCH("\",Count_table[[#This Row],[Column1]]))</f>
        <v>210F</v>
      </c>
      <c r="F1691" s="1" t="str">
        <f>INDEX(Sheet1!A:D,MATCH(Count_table[[#This Row],[Make]],Sheet1!D:D,0),1)</f>
        <v>Textron</v>
      </c>
      <c r="G1691" s="1" t="str">
        <f ca="1">IF(OR(Count_table[[#This Row],[STC Number]]&lt;&gt;OFFSET(Count_table[[#This Row],[STC Number]],-1,0),Count_table[[#This Row],[Fixed Make]]&lt;&gt;OFFSET(Count_table[[#This Row],[Fixed Make]],-1,0)),Count_table[[#This Row],[Fixed Make]],"")</f>
        <v/>
      </c>
      <c r="H1691" s="1" t="str">
        <f ca="1">IF(LEN(Count_table[[#This Row],[First]])=0,OFFSET(Count_table[[#This Row],[Range]],-1,0),"E"&amp;ROW(Count_table[[#This Row],[First]])&amp;":E"&amp;COUNTIFS(Count_table[[#All],[STC Number]],Count_table[[#This Row],[STC Number]],Count_table[[#All],[Fixed Make]],Count_table[[#This Row],[First]])+ROW(Count_table[[#This Row],[First]])-1)</f>
        <v>E1587:E1976</v>
      </c>
      <c r="I1691" s="1" t="str">
        <f ca="1">IF(LEN(Count_table[[#This Row],[First]])&lt;&gt;0,Count_table[[#This Row],[First]]&amp;": "&amp;_xlfn.TEXTJOIN(", ",TRUE,INDIRECT(Count_table[[#This Row],[Range]])),"")</f>
        <v/>
      </c>
      <c r="J16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2" spans="1:10" x14ac:dyDescent="0.25">
      <c r="A1692" s="1" t="s">
        <v>144</v>
      </c>
      <c r="B1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Inc.\210G</v>
      </c>
      <c r="C1692" s="1" t="s">
        <v>1285</v>
      </c>
      <c r="D1692" s="1" t="str">
        <f>LEFT(Count_table[[#This Row],[Column1]],SEARCH("\",Count_table[[#This Row],[Column1]])-1)</f>
        <v>Textron Aviation Inc.</v>
      </c>
      <c r="E1692" s="1" t="str">
        <f>RIGHT(Count_table[[#This Row],[Column1]],LEN(Count_table[[#This Row],[Column1]])-SEARCH("\",Count_table[[#This Row],[Column1]]))</f>
        <v>210G</v>
      </c>
      <c r="F1692" s="1" t="str">
        <f>INDEX(Sheet1!A:D,MATCH(Count_table[[#This Row],[Make]],Sheet1!D:D,0),1)</f>
        <v>Textron</v>
      </c>
      <c r="G1692" s="1" t="str">
        <f ca="1">IF(OR(Count_table[[#This Row],[STC Number]]&lt;&gt;OFFSET(Count_table[[#This Row],[STC Number]],-1,0),Count_table[[#This Row],[Fixed Make]]&lt;&gt;OFFSET(Count_table[[#This Row],[Fixed Make]],-1,0)),Count_table[[#This Row],[Fixed Make]],"")</f>
        <v/>
      </c>
      <c r="H1692" s="1" t="str">
        <f ca="1">IF(LEN(Count_table[[#This Row],[First]])=0,OFFSET(Count_table[[#This Row],[Range]],-1,0),"E"&amp;ROW(Count_table[[#This Row],[First]])&amp;":E"&amp;COUNTIFS(Count_table[[#All],[STC Number]],Count_table[[#This Row],[STC Number]],Count_table[[#All],[Fixed Make]],Count_table[[#This Row],[First]])+ROW(Count_table[[#This Row],[First]])-1)</f>
        <v>E1587:E1976</v>
      </c>
      <c r="I1692" s="1" t="str">
        <f ca="1">IF(LEN(Count_table[[#This Row],[First]])&lt;&gt;0,Count_table[[#This Row],[First]]&amp;": "&amp;_xlfn.TEXTJOIN(", ",TRUE,INDIRECT(Count_table[[#This Row],[Range]])),"")</f>
        <v/>
      </c>
      <c r="J16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3" spans="1:10" x14ac:dyDescent="0.25">
      <c r="A1693" s="1" t="s">
        <v>144</v>
      </c>
      <c r="B1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Inc.\210H</v>
      </c>
      <c r="C1693" s="1" t="s">
        <v>1286</v>
      </c>
      <c r="D1693" s="1" t="str">
        <f>LEFT(Count_table[[#This Row],[Column1]],SEARCH("\",Count_table[[#This Row],[Column1]])-1)</f>
        <v>Textron Aviation Inc.</v>
      </c>
      <c r="E1693" s="1" t="str">
        <f>RIGHT(Count_table[[#This Row],[Column1]],LEN(Count_table[[#This Row],[Column1]])-SEARCH("\",Count_table[[#This Row],[Column1]]))</f>
        <v>210H</v>
      </c>
      <c r="F1693" s="1" t="str">
        <f>INDEX(Sheet1!A:D,MATCH(Count_table[[#This Row],[Make]],Sheet1!D:D,0),1)</f>
        <v>Textron</v>
      </c>
      <c r="G1693" s="1" t="str">
        <f ca="1">IF(OR(Count_table[[#This Row],[STC Number]]&lt;&gt;OFFSET(Count_table[[#This Row],[STC Number]],-1,0),Count_table[[#This Row],[Fixed Make]]&lt;&gt;OFFSET(Count_table[[#This Row],[Fixed Make]],-1,0)),Count_table[[#This Row],[Fixed Make]],"")</f>
        <v/>
      </c>
      <c r="H1693" s="1" t="str">
        <f ca="1">IF(LEN(Count_table[[#This Row],[First]])=0,OFFSET(Count_table[[#This Row],[Range]],-1,0),"E"&amp;ROW(Count_table[[#This Row],[First]])&amp;":E"&amp;COUNTIFS(Count_table[[#All],[STC Number]],Count_table[[#This Row],[STC Number]],Count_table[[#All],[Fixed Make]],Count_table[[#This Row],[First]])+ROW(Count_table[[#This Row],[First]])-1)</f>
        <v>E1587:E1976</v>
      </c>
      <c r="I1693" s="1" t="str">
        <f ca="1">IF(LEN(Count_table[[#This Row],[First]])&lt;&gt;0,Count_table[[#This Row],[First]]&amp;": "&amp;_xlfn.TEXTJOIN(", ",TRUE,INDIRECT(Count_table[[#This Row],[Range]])),"")</f>
        <v/>
      </c>
      <c r="J16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4" spans="1:10" x14ac:dyDescent="0.25">
      <c r="A1694" s="1" t="s">
        <v>144</v>
      </c>
      <c r="B1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Inc.\210J</v>
      </c>
      <c r="C1694" s="1" t="s">
        <v>1287</v>
      </c>
      <c r="D1694" s="1" t="str">
        <f>LEFT(Count_table[[#This Row],[Column1]],SEARCH("\",Count_table[[#This Row],[Column1]])-1)</f>
        <v>Textron Aviation Inc.</v>
      </c>
      <c r="E1694" s="1" t="str">
        <f>RIGHT(Count_table[[#This Row],[Column1]],LEN(Count_table[[#This Row],[Column1]])-SEARCH("\",Count_table[[#This Row],[Column1]]))</f>
        <v>210J</v>
      </c>
      <c r="F1694" s="1" t="str">
        <f>INDEX(Sheet1!A:D,MATCH(Count_table[[#This Row],[Make]],Sheet1!D:D,0),1)</f>
        <v>Textron</v>
      </c>
      <c r="G1694" s="1" t="str">
        <f ca="1">IF(OR(Count_table[[#This Row],[STC Number]]&lt;&gt;OFFSET(Count_table[[#This Row],[STC Number]],-1,0),Count_table[[#This Row],[Fixed Make]]&lt;&gt;OFFSET(Count_table[[#This Row],[Fixed Make]],-1,0)),Count_table[[#This Row],[Fixed Make]],"")</f>
        <v/>
      </c>
      <c r="H1694" s="1" t="str">
        <f ca="1">IF(LEN(Count_table[[#This Row],[First]])=0,OFFSET(Count_table[[#This Row],[Range]],-1,0),"E"&amp;ROW(Count_table[[#This Row],[First]])&amp;":E"&amp;COUNTIFS(Count_table[[#All],[STC Number]],Count_table[[#This Row],[STC Number]],Count_table[[#All],[Fixed Make]],Count_table[[#This Row],[First]])+ROW(Count_table[[#This Row],[First]])-1)</f>
        <v>E1587:E1976</v>
      </c>
      <c r="I1694" s="1" t="str">
        <f ca="1">IF(LEN(Count_table[[#This Row],[First]])&lt;&gt;0,Count_table[[#This Row],[First]]&amp;": "&amp;_xlfn.TEXTJOIN(", ",TRUE,INDIRECT(Count_table[[#This Row],[Range]])),"")</f>
        <v/>
      </c>
      <c r="J16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5" spans="1:10" x14ac:dyDescent="0.25">
      <c r="A1695" s="1" t="s">
        <v>144</v>
      </c>
      <c r="B1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Inc.\210K</v>
      </c>
      <c r="C1695" s="1" t="s">
        <v>1288</v>
      </c>
      <c r="D1695" s="1" t="str">
        <f>LEFT(Count_table[[#This Row],[Column1]],SEARCH("\",Count_table[[#This Row],[Column1]])-1)</f>
        <v>Textron Aviation Inc.</v>
      </c>
      <c r="E1695" s="1" t="str">
        <f>RIGHT(Count_table[[#This Row],[Column1]],LEN(Count_table[[#This Row],[Column1]])-SEARCH("\",Count_table[[#This Row],[Column1]]))</f>
        <v>210K</v>
      </c>
      <c r="F1695" s="1" t="str">
        <f>INDEX(Sheet1!A:D,MATCH(Count_table[[#This Row],[Make]],Sheet1!D:D,0),1)</f>
        <v>Textron</v>
      </c>
      <c r="G1695" s="1" t="str">
        <f ca="1">IF(OR(Count_table[[#This Row],[STC Number]]&lt;&gt;OFFSET(Count_table[[#This Row],[STC Number]],-1,0),Count_table[[#This Row],[Fixed Make]]&lt;&gt;OFFSET(Count_table[[#This Row],[Fixed Make]],-1,0)),Count_table[[#This Row],[Fixed Make]],"")</f>
        <v/>
      </c>
      <c r="H1695" s="1" t="str">
        <f ca="1">IF(LEN(Count_table[[#This Row],[First]])=0,OFFSET(Count_table[[#This Row],[Range]],-1,0),"E"&amp;ROW(Count_table[[#This Row],[First]])&amp;":E"&amp;COUNTIFS(Count_table[[#All],[STC Number]],Count_table[[#This Row],[STC Number]],Count_table[[#All],[Fixed Make]],Count_table[[#This Row],[First]])+ROW(Count_table[[#This Row],[First]])-1)</f>
        <v>E1587:E1976</v>
      </c>
      <c r="I1695" s="1" t="str">
        <f ca="1">IF(LEN(Count_table[[#This Row],[First]])&lt;&gt;0,Count_table[[#This Row],[First]]&amp;": "&amp;_xlfn.TEXTJOIN(", ",TRUE,INDIRECT(Count_table[[#This Row],[Range]])),"")</f>
        <v/>
      </c>
      <c r="J16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6" spans="1:10" x14ac:dyDescent="0.25">
      <c r="A1696" s="1" t="s">
        <v>144</v>
      </c>
      <c r="B1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Inc.\210L</v>
      </c>
      <c r="C1696" s="1" t="s">
        <v>1289</v>
      </c>
      <c r="D1696" s="1" t="str">
        <f>LEFT(Count_table[[#This Row],[Column1]],SEARCH("\",Count_table[[#This Row],[Column1]])-1)</f>
        <v>Textron Aviation Inc.</v>
      </c>
      <c r="E1696" s="1" t="str">
        <f>RIGHT(Count_table[[#This Row],[Column1]],LEN(Count_table[[#This Row],[Column1]])-SEARCH("\",Count_table[[#This Row],[Column1]]))</f>
        <v>210L</v>
      </c>
      <c r="F1696" s="1" t="str">
        <f>INDEX(Sheet1!A:D,MATCH(Count_table[[#This Row],[Make]],Sheet1!D:D,0),1)</f>
        <v>Textron</v>
      </c>
      <c r="G1696" s="1" t="str">
        <f ca="1">IF(OR(Count_table[[#This Row],[STC Number]]&lt;&gt;OFFSET(Count_table[[#This Row],[STC Number]],-1,0),Count_table[[#This Row],[Fixed Make]]&lt;&gt;OFFSET(Count_table[[#This Row],[Fixed Make]],-1,0)),Count_table[[#This Row],[Fixed Make]],"")</f>
        <v/>
      </c>
      <c r="H1696" s="1" t="str">
        <f ca="1">IF(LEN(Count_table[[#This Row],[First]])=0,OFFSET(Count_table[[#This Row],[Range]],-1,0),"E"&amp;ROW(Count_table[[#This Row],[First]])&amp;":E"&amp;COUNTIFS(Count_table[[#All],[STC Number]],Count_table[[#This Row],[STC Number]],Count_table[[#All],[Fixed Make]],Count_table[[#This Row],[First]])+ROW(Count_table[[#This Row],[First]])-1)</f>
        <v>E1587:E1976</v>
      </c>
      <c r="I1696" s="1" t="str">
        <f ca="1">IF(LEN(Count_table[[#This Row],[First]])&lt;&gt;0,Count_table[[#This Row],[First]]&amp;": "&amp;_xlfn.TEXTJOIN(", ",TRUE,INDIRECT(Count_table[[#This Row],[Range]])),"")</f>
        <v/>
      </c>
      <c r="J16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7" spans="1:10" x14ac:dyDescent="0.25">
      <c r="A1697" s="1" t="s">
        <v>144</v>
      </c>
      <c r="B1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Inc.\210M</v>
      </c>
      <c r="C1697" s="1" t="s">
        <v>1290</v>
      </c>
      <c r="D1697" s="1" t="str">
        <f>LEFT(Count_table[[#This Row],[Column1]],SEARCH("\",Count_table[[#This Row],[Column1]])-1)</f>
        <v>Textron Aviation Inc.</v>
      </c>
      <c r="E1697" s="1" t="str">
        <f>RIGHT(Count_table[[#This Row],[Column1]],LEN(Count_table[[#This Row],[Column1]])-SEARCH("\",Count_table[[#This Row],[Column1]]))</f>
        <v>210M</v>
      </c>
      <c r="F1697" s="1" t="str">
        <f>INDEX(Sheet1!A:D,MATCH(Count_table[[#This Row],[Make]],Sheet1!D:D,0),1)</f>
        <v>Textron</v>
      </c>
      <c r="G1697" s="1" t="str">
        <f ca="1">IF(OR(Count_table[[#This Row],[STC Number]]&lt;&gt;OFFSET(Count_table[[#This Row],[STC Number]],-1,0),Count_table[[#This Row],[Fixed Make]]&lt;&gt;OFFSET(Count_table[[#This Row],[Fixed Make]],-1,0)),Count_table[[#This Row],[Fixed Make]],"")</f>
        <v/>
      </c>
      <c r="H1697" s="1" t="str">
        <f ca="1">IF(LEN(Count_table[[#This Row],[First]])=0,OFFSET(Count_table[[#This Row],[Range]],-1,0),"E"&amp;ROW(Count_table[[#This Row],[First]])&amp;":E"&amp;COUNTIFS(Count_table[[#All],[STC Number]],Count_table[[#This Row],[STC Number]],Count_table[[#All],[Fixed Make]],Count_table[[#This Row],[First]])+ROW(Count_table[[#This Row],[First]])-1)</f>
        <v>E1587:E1976</v>
      </c>
      <c r="I1697" s="1" t="str">
        <f ca="1">IF(LEN(Count_table[[#This Row],[First]])&lt;&gt;0,Count_table[[#This Row],[First]]&amp;": "&amp;_xlfn.TEXTJOIN(", ",TRUE,INDIRECT(Count_table[[#This Row],[Range]])),"")</f>
        <v/>
      </c>
      <c r="J16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8" spans="1:10" x14ac:dyDescent="0.25">
      <c r="A1698" s="1" t="s">
        <v>144</v>
      </c>
      <c r="B1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Inc.\210N</v>
      </c>
      <c r="C1698" s="1" t="s">
        <v>1291</v>
      </c>
      <c r="D1698" s="1" t="str">
        <f>LEFT(Count_table[[#This Row],[Column1]],SEARCH("\",Count_table[[#This Row],[Column1]])-1)</f>
        <v>Textron Aviation Inc.</v>
      </c>
      <c r="E1698" s="1" t="str">
        <f>RIGHT(Count_table[[#This Row],[Column1]],LEN(Count_table[[#This Row],[Column1]])-SEARCH("\",Count_table[[#This Row],[Column1]]))</f>
        <v>210N</v>
      </c>
      <c r="F1698" s="1" t="str">
        <f>INDEX(Sheet1!A:D,MATCH(Count_table[[#This Row],[Make]],Sheet1!D:D,0),1)</f>
        <v>Textron</v>
      </c>
      <c r="G1698" s="1" t="str">
        <f ca="1">IF(OR(Count_table[[#This Row],[STC Number]]&lt;&gt;OFFSET(Count_table[[#This Row],[STC Number]],-1,0),Count_table[[#This Row],[Fixed Make]]&lt;&gt;OFFSET(Count_table[[#This Row],[Fixed Make]],-1,0)),Count_table[[#This Row],[Fixed Make]],"")</f>
        <v/>
      </c>
      <c r="H1698" s="1" t="str">
        <f ca="1">IF(LEN(Count_table[[#This Row],[First]])=0,OFFSET(Count_table[[#This Row],[Range]],-1,0),"E"&amp;ROW(Count_table[[#This Row],[First]])&amp;":E"&amp;COUNTIFS(Count_table[[#All],[STC Number]],Count_table[[#This Row],[STC Number]],Count_table[[#All],[Fixed Make]],Count_table[[#This Row],[First]])+ROW(Count_table[[#This Row],[First]])-1)</f>
        <v>E1587:E1976</v>
      </c>
      <c r="I1698" s="1" t="str">
        <f ca="1">IF(LEN(Count_table[[#This Row],[First]])&lt;&gt;0,Count_table[[#This Row],[First]]&amp;": "&amp;_xlfn.TEXTJOIN(", ",TRUE,INDIRECT(Count_table[[#This Row],[Range]])),"")</f>
        <v/>
      </c>
      <c r="J16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699" spans="1:10" x14ac:dyDescent="0.25">
      <c r="A1699" s="1" t="s">
        <v>144</v>
      </c>
      <c r="B1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Inc.\210R</v>
      </c>
      <c r="C1699" s="1" t="s">
        <v>1292</v>
      </c>
      <c r="D1699" s="1" t="str">
        <f>LEFT(Count_table[[#This Row],[Column1]],SEARCH("\",Count_table[[#This Row],[Column1]])-1)</f>
        <v>Textron Aviation Inc.</v>
      </c>
      <c r="E1699" s="1" t="str">
        <f>RIGHT(Count_table[[#This Row],[Column1]],LEN(Count_table[[#This Row],[Column1]])-SEARCH("\",Count_table[[#This Row],[Column1]]))</f>
        <v>210R</v>
      </c>
      <c r="F1699" s="1" t="str">
        <f>INDEX(Sheet1!A:D,MATCH(Count_table[[#This Row],[Make]],Sheet1!D:D,0),1)</f>
        <v>Textron</v>
      </c>
      <c r="G1699" s="1" t="str">
        <f ca="1">IF(OR(Count_table[[#This Row],[STC Number]]&lt;&gt;OFFSET(Count_table[[#This Row],[STC Number]],-1,0),Count_table[[#This Row],[Fixed Make]]&lt;&gt;OFFSET(Count_table[[#This Row],[Fixed Make]],-1,0)),Count_table[[#This Row],[Fixed Make]],"")</f>
        <v/>
      </c>
      <c r="H1699" s="1" t="str">
        <f ca="1">IF(LEN(Count_table[[#This Row],[First]])=0,OFFSET(Count_table[[#This Row],[Range]],-1,0),"E"&amp;ROW(Count_table[[#This Row],[First]])&amp;":E"&amp;COUNTIFS(Count_table[[#All],[STC Number]],Count_table[[#This Row],[STC Number]],Count_table[[#All],[Fixed Make]],Count_table[[#This Row],[First]])+ROW(Count_table[[#This Row],[First]])-1)</f>
        <v>E1587:E1976</v>
      </c>
      <c r="I1699" s="1" t="str">
        <f ca="1">IF(LEN(Count_table[[#This Row],[First]])&lt;&gt;0,Count_table[[#This Row],[First]]&amp;": "&amp;_xlfn.TEXTJOIN(", ",TRUE,INDIRECT(Count_table[[#This Row],[Range]])),"")</f>
        <v/>
      </c>
      <c r="J16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0" spans="1:10" x14ac:dyDescent="0.25">
      <c r="A1700" s="1" t="s">
        <v>144</v>
      </c>
      <c r="B1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Inc.\23</v>
      </c>
      <c r="C1700" s="1" t="s">
        <v>1293</v>
      </c>
      <c r="D1700" s="1" t="str">
        <f>LEFT(Count_table[[#This Row],[Column1]],SEARCH("\",Count_table[[#This Row],[Column1]])-1)</f>
        <v>Textron Aviation Inc.</v>
      </c>
      <c r="E1700" s="1" t="str">
        <f>RIGHT(Count_table[[#This Row],[Column1]],LEN(Count_table[[#This Row],[Column1]])-SEARCH("\",Count_table[[#This Row],[Column1]]))</f>
        <v>23</v>
      </c>
      <c r="F1700" s="1" t="str">
        <f>INDEX(Sheet1!A:D,MATCH(Count_table[[#This Row],[Make]],Sheet1!D:D,0),1)</f>
        <v>Textron</v>
      </c>
      <c r="G1700" s="1" t="str">
        <f ca="1">IF(OR(Count_table[[#This Row],[STC Number]]&lt;&gt;OFFSET(Count_table[[#This Row],[STC Number]],-1,0),Count_table[[#This Row],[Fixed Make]]&lt;&gt;OFFSET(Count_table[[#This Row],[Fixed Make]],-1,0)),Count_table[[#This Row],[Fixed Make]],"")</f>
        <v/>
      </c>
      <c r="H1700" s="1" t="str">
        <f ca="1">IF(LEN(Count_table[[#This Row],[First]])=0,OFFSET(Count_table[[#This Row],[Range]],-1,0),"E"&amp;ROW(Count_table[[#This Row],[First]])&amp;":E"&amp;COUNTIFS(Count_table[[#All],[STC Number]],Count_table[[#This Row],[STC Number]],Count_table[[#All],[Fixed Make]],Count_table[[#This Row],[First]])+ROW(Count_table[[#This Row],[First]])-1)</f>
        <v>E1587:E1976</v>
      </c>
      <c r="I1700" s="1" t="str">
        <f ca="1">IF(LEN(Count_table[[#This Row],[First]])&lt;&gt;0,Count_table[[#This Row],[First]]&amp;": "&amp;_xlfn.TEXTJOIN(", ",TRUE,INDIRECT(Count_table[[#This Row],[Range]])),"")</f>
        <v/>
      </c>
      <c r="J17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1" spans="1:10" x14ac:dyDescent="0.25">
      <c r="A1701" s="1" t="s">
        <v>144</v>
      </c>
      <c r="B1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v>
      </c>
      <c r="C1701" s="1" t="s">
        <v>1294</v>
      </c>
      <c r="D1701" s="1" t="str">
        <f>LEFT(Count_table[[#This Row],[Column1]],SEARCH("\",Count_table[[#This Row],[Column1]])-1)</f>
        <v>Textron Aviation Inc.</v>
      </c>
      <c r="E1701" s="1" t="str">
        <f>RIGHT(Count_table[[#This Row],[Column1]],LEN(Count_table[[#This Row],[Column1]])-SEARCH("\",Count_table[[#This Row],[Column1]]))</f>
        <v>310</v>
      </c>
      <c r="F1701" s="1" t="str">
        <f>INDEX(Sheet1!A:D,MATCH(Count_table[[#This Row],[Make]],Sheet1!D:D,0),1)</f>
        <v>Textron</v>
      </c>
      <c r="G1701" s="1" t="str">
        <f ca="1">IF(OR(Count_table[[#This Row],[STC Number]]&lt;&gt;OFFSET(Count_table[[#This Row],[STC Number]],-1,0),Count_table[[#This Row],[Fixed Make]]&lt;&gt;OFFSET(Count_table[[#This Row],[Fixed Make]],-1,0)),Count_table[[#This Row],[Fixed Make]],"")</f>
        <v/>
      </c>
      <c r="H1701" s="1" t="str">
        <f ca="1">IF(LEN(Count_table[[#This Row],[First]])=0,OFFSET(Count_table[[#This Row],[Range]],-1,0),"E"&amp;ROW(Count_table[[#This Row],[First]])&amp;":E"&amp;COUNTIFS(Count_table[[#All],[STC Number]],Count_table[[#This Row],[STC Number]],Count_table[[#All],[Fixed Make]],Count_table[[#This Row],[First]])+ROW(Count_table[[#This Row],[First]])-1)</f>
        <v>E1587:E1976</v>
      </c>
      <c r="I1701" s="1" t="str">
        <f ca="1">IF(LEN(Count_table[[#This Row],[First]])&lt;&gt;0,Count_table[[#This Row],[First]]&amp;": "&amp;_xlfn.TEXTJOIN(", ",TRUE,INDIRECT(Count_table[[#This Row],[Range]])),"")</f>
        <v/>
      </c>
      <c r="J17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2" spans="1:10" x14ac:dyDescent="0.25">
      <c r="A1702" s="1" t="s">
        <v>144</v>
      </c>
      <c r="B1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Inc.\310A</v>
      </c>
      <c r="C1702" s="1" t="s">
        <v>1295</v>
      </c>
      <c r="D1702" s="1" t="str">
        <f>LEFT(Count_table[[#This Row],[Column1]],SEARCH("\",Count_table[[#This Row],[Column1]])-1)</f>
        <v>Textron Aviation Inc.</v>
      </c>
      <c r="E1702" s="1" t="str">
        <f>RIGHT(Count_table[[#This Row],[Column1]],LEN(Count_table[[#This Row],[Column1]])-SEARCH("\",Count_table[[#This Row],[Column1]]))</f>
        <v>310A</v>
      </c>
      <c r="F1702" s="1" t="str">
        <f>INDEX(Sheet1!A:D,MATCH(Count_table[[#This Row],[Make]],Sheet1!D:D,0),1)</f>
        <v>Textron</v>
      </c>
      <c r="G1702" s="1" t="str">
        <f ca="1">IF(OR(Count_table[[#This Row],[STC Number]]&lt;&gt;OFFSET(Count_table[[#This Row],[STC Number]],-1,0),Count_table[[#This Row],[Fixed Make]]&lt;&gt;OFFSET(Count_table[[#This Row],[Fixed Make]],-1,0)),Count_table[[#This Row],[Fixed Make]],"")</f>
        <v/>
      </c>
      <c r="H1702" s="1" t="str">
        <f ca="1">IF(LEN(Count_table[[#This Row],[First]])=0,OFFSET(Count_table[[#This Row],[Range]],-1,0),"E"&amp;ROW(Count_table[[#This Row],[First]])&amp;":E"&amp;COUNTIFS(Count_table[[#All],[STC Number]],Count_table[[#This Row],[STC Number]],Count_table[[#All],[Fixed Make]],Count_table[[#This Row],[First]])+ROW(Count_table[[#This Row],[First]])-1)</f>
        <v>E1587:E1976</v>
      </c>
      <c r="I1702" s="1" t="str">
        <f ca="1">IF(LEN(Count_table[[#This Row],[First]])&lt;&gt;0,Count_table[[#This Row],[First]]&amp;": "&amp;_xlfn.TEXTJOIN(", ",TRUE,INDIRECT(Count_table[[#This Row],[Range]])),"")</f>
        <v/>
      </c>
      <c r="J17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3" spans="1:10" x14ac:dyDescent="0.25">
      <c r="A1703" s="1" t="s">
        <v>144</v>
      </c>
      <c r="B1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Inc.\310B</v>
      </c>
      <c r="C1703" s="1" t="s">
        <v>1296</v>
      </c>
      <c r="D1703" s="1" t="str">
        <f>LEFT(Count_table[[#This Row],[Column1]],SEARCH("\",Count_table[[#This Row],[Column1]])-1)</f>
        <v>Textron Aviation Inc.</v>
      </c>
      <c r="E1703" s="1" t="str">
        <f>RIGHT(Count_table[[#This Row],[Column1]],LEN(Count_table[[#This Row],[Column1]])-SEARCH("\",Count_table[[#This Row],[Column1]]))</f>
        <v>310B</v>
      </c>
      <c r="F1703" s="1" t="str">
        <f>INDEX(Sheet1!A:D,MATCH(Count_table[[#This Row],[Make]],Sheet1!D:D,0),1)</f>
        <v>Textron</v>
      </c>
      <c r="G1703" s="1" t="str">
        <f ca="1">IF(OR(Count_table[[#This Row],[STC Number]]&lt;&gt;OFFSET(Count_table[[#This Row],[STC Number]],-1,0),Count_table[[#This Row],[Fixed Make]]&lt;&gt;OFFSET(Count_table[[#This Row],[Fixed Make]],-1,0)),Count_table[[#This Row],[Fixed Make]],"")</f>
        <v/>
      </c>
      <c r="H1703" s="1" t="str">
        <f ca="1">IF(LEN(Count_table[[#This Row],[First]])=0,OFFSET(Count_table[[#This Row],[Range]],-1,0),"E"&amp;ROW(Count_table[[#This Row],[First]])&amp;":E"&amp;COUNTIFS(Count_table[[#All],[STC Number]],Count_table[[#This Row],[STC Number]],Count_table[[#All],[Fixed Make]],Count_table[[#This Row],[First]])+ROW(Count_table[[#This Row],[First]])-1)</f>
        <v>E1587:E1976</v>
      </c>
      <c r="I1703" s="1" t="str">
        <f ca="1">IF(LEN(Count_table[[#This Row],[First]])&lt;&gt;0,Count_table[[#This Row],[First]]&amp;": "&amp;_xlfn.TEXTJOIN(", ",TRUE,INDIRECT(Count_table[[#This Row],[Range]])),"")</f>
        <v/>
      </c>
      <c r="J17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4" spans="1:10" x14ac:dyDescent="0.25">
      <c r="A1704" s="1" t="s">
        <v>144</v>
      </c>
      <c r="B1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Inc.\310C</v>
      </c>
      <c r="C1704" s="1" t="s">
        <v>1297</v>
      </c>
      <c r="D1704" s="1" t="str">
        <f>LEFT(Count_table[[#This Row],[Column1]],SEARCH("\",Count_table[[#This Row],[Column1]])-1)</f>
        <v>Textron Aviation Inc.</v>
      </c>
      <c r="E1704" s="1" t="str">
        <f>RIGHT(Count_table[[#This Row],[Column1]],LEN(Count_table[[#This Row],[Column1]])-SEARCH("\",Count_table[[#This Row],[Column1]]))</f>
        <v>310C</v>
      </c>
      <c r="F1704" s="1" t="str">
        <f>INDEX(Sheet1!A:D,MATCH(Count_table[[#This Row],[Make]],Sheet1!D:D,0),1)</f>
        <v>Textron</v>
      </c>
      <c r="G1704" s="1" t="str">
        <f ca="1">IF(OR(Count_table[[#This Row],[STC Number]]&lt;&gt;OFFSET(Count_table[[#This Row],[STC Number]],-1,0),Count_table[[#This Row],[Fixed Make]]&lt;&gt;OFFSET(Count_table[[#This Row],[Fixed Make]],-1,0)),Count_table[[#This Row],[Fixed Make]],"")</f>
        <v/>
      </c>
      <c r="H1704" s="1" t="str">
        <f ca="1">IF(LEN(Count_table[[#This Row],[First]])=0,OFFSET(Count_table[[#This Row],[Range]],-1,0),"E"&amp;ROW(Count_table[[#This Row],[First]])&amp;":E"&amp;COUNTIFS(Count_table[[#All],[STC Number]],Count_table[[#This Row],[STC Number]],Count_table[[#All],[Fixed Make]],Count_table[[#This Row],[First]])+ROW(Count_table[[#This Row],[First]])-1)</f>
        <v>E1587:E1976</v>
      </c>
      <c r="I1704" s="1" t="str">
        <f ca="1">IF(LEN(Count_table[[#This Row],[First]])&lt;&gt;0,Count_table[[#This Row],[First]]&amp;": "&amp;_xlfn.TEXTJOIN(", ",TRUE,INDIRECT(Count_table[[#This Row],[Range]])),"")</f>
        <v/>
      </c>
      <c r="J17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5" spans="1:10" x14ac:dyDescent="0.25">
      <c r="A1705" s="1" t="s">
        <v>144</v>
      </c>
      <c r="B1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Inc.\310D</v>
      </c>
      <c r="C1705" s="1" t="s">
        <v>1298</v>
      </c>
      <c r="D1705" s="1" t="str">
        <f>LEFT(Count_table[[#This Row],[Column1]],SEARCH("\",Count_table[[#This Row],[Column1]])-1)</f>
        <v>Textron Aviation Inc.</v>
      </c>
      <c r="E1705" s="1" t="str">
        <f>RIGHT(Count_table[[#This Row],[Column1]],LEN(Count_table[[#This Row],[Column1]])-SEARCH("\",Count_table[[#This Row],[Column1]]))</f>
        <v>310D</v>
      </c>
      <c r="F1705" s="1" t="str">
        <f>INDEX(Sheet1!A:D,MATCH(Count_table[[#This Row],[Make]],Sheet1!D:D,0),1)</f>
        <v>Textron</v>
      </c>
      <c r="G1705" s="1" t="str">
        <f ca="1">IF(OR(Count_table[[#This Row],[STC Number]]&lt;&gt;OFFSET(Count_table[[#This Row],[STC Number]],-1,0),Count_table[[#This Row],[Fixed Make]]&lt;&gt;OFFSET(Count_table[[#This Row],[Fixed Make]],-1,0)),Count_table[[#This Row],[Fixed Make]],"")</f>
        <v/>
      </c>
      <c r="H1705" s="1" t="str">
        <f ca="1">IF(LEN(Count_table[[#This Row],[First]])=0,OFFSET(Count_table[[#This Row],[Range]],-1,0),"E"&amp;ROW(Count_table[[#This Row],[First]])&amp;":E"&amp;COUNTIFS(Count_table[[#All],[STC Number]],Count_table[[#This Row],[STC Number]],Count_table[[#All],[Fixed Make]],Count_table[[#This Row],[First]])+ROW(Count_table[[#This Row],[First]])-1)</f>
        <v>E1587:E1976</v>
      </c>
      <c r="I1705" s="1" t="str">
        <f ca="1">IF(LEN(Count_table[[#This Row],[First]])&lt;&gt;0,Count_table[[#This Row],[First]]&amp;": "&amp;_xlfn.TEXTJOIN(", ",TRUE,INDIRECT(Count_table[[#This Row],[Range]])),"")</f>
        <v/>
      </c>
      <c r="J17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6" spans="1:10" x14ac:dyDescent="0.25">
      <c r="A1706" s="1" t="s">
        <v>144</v>
      </c>
      <c r="B1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Inc.\310E</v>
      </c>
      <c r="C1706" s="1" t="s">
        <v>1299</v>
      </c>
      <c r="D1706" s="1" t="str">
        <f>LEFT(Count_table[[#This Row],[Column1]],SEARCH("\",Count_table[[#This Row],[Column1]])-1)</f>
        <v>Textron Aviation Inc.</v>
      </c>
      <c r="E1706" s="1" t="str">
        <f>RIGHT(Count_table[[#This Row],[Column1]],LEN(Count_table[[#This Row],[Column1]])-SEARCH("\",Count_table[[#This Row],[Column1]]))</f>
        <v>310E</v>
      </c>
      <c r="F1706" s="1" t="str">
        <f>INDEX(Sheet1!A:D,MATCH(Count_table[[#This Row],[Make]],Sheet1!D:D,0),1)</f>
        <v>Textron</v>
      </c>
      <c r="G1706" s="1" t="str">
        <f ca="1">IF(OR(Count_table[[#This Row],[STC Number]]&lt;&gt;OFFSET(Count_table[[#This Row],[STC Number]],-1,0),Count_table[[#This Row],[Fixed Make]]&lt;&gt;OFFSET(Count_table[[#This Row],[Fixed Make]],-1,0)),Count_table[[#This Row],[Fixed Make]],"")</f>
        <v/>
      </c>
      <c r="H1706" s="1" t="str">
        <f ca="1">IF(LEN(Count_table[[#This Row],[First]])=0,OFFSET(Count_table[[#This Row],[Range]],-1,0),"E"&amp;ROW(Count_table[[#This Row],[First]])&amp;":E"&amp;COUNTIFS(Count_table[[#All],[STC Number]],Count_table[[#This Row],[STC Number]],Count_table[[#All],[Fixed Make]],Count_table[[#This Row],[First]])+ROW(Count_table[[#This Row],[First]])-1)</f>
        <v>E1587:E1976</v>
      </c>
      <c r="I1706" s="1" t="str">
        <f ca="1">IF(LEN(Count_table[[#This Row],[First]])&lt;&gt;0,Count_table[[#This Row],[First]]&amp;": "&amp;_xlfn.TEXTJOIN(", ",TRUE,INDIRECT(Count_table[[#This Row],[Range]])),"")</f>
        <v/>
      </c>
      <c r="J17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7" spans="1:10" x14ac:dyDescent="0.25">
      <c r="A1707" s="1" t="s">
        <v>144</v>
      </c>
      <c r="B1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Inc.\310F</v>
      </c>
      <c r="C1707" s="1" t="s">
        <v>1300</v>
      </c>
      <c r="D1707" s="1" t="str">
        <f>LEFT(Count_table[[#This Row],[Column1]],SEARCH("\",Count_table[[#This Row],[Column1]])-1)</f>
        <v>Textron Aviation Inc.</v>
      </c>
      <c r="E1707" s="1" t="str">
        <f>RIGHT(Count_table[[#This Row],[Column1]],LEN(Count_table[[#This Row],[Column1]])-SEARCH("\",Count_table[[#This Row],[Column1]]))</f>
        <v>310F</v>
      </c>
      <c r="F1707" s="1" t="str">
        <f>INDEX(Sheet1!A:D,MATCH(Count_table[[#This Row],[Make]],Sheet1!D:D,0),1)</f>
        <v>Textron</v>
      </c>
      <c r="G1707" s="1" t="str">
        <f ca="1">IF(OR(Count_table[[#This Row],[STC Number]]&lt;&gt;OFFSET(Count_table[[#This Row],[STC Number]],-1,0),Count_table[[#This Row],[Fixed Make]]&lt;&gt;OFFSET(Count_table[[#This Row],[Fixed Make]],-1,0)),Count_table[[#This Row],[Fixed Make]],"")</f>
        <v/>
      </c>
      <c r="H1707" s="1" t="str">
        <f ca="1">IF(LEN(Count_table[[#This Row],[First]])=0,OFFSET(Count_table[[#This Row],[Range]],-1,0),"E"&amp;ROW(Count_table[[#This Row],[First]])&amp;":E"&amp;COUNTIFS(Count_table[[#All],[STC Number]],Count_table[[#This Row],[STC Number]],Count_table[[#All],[Fixed Make]],Count_table[[#This Row],[First]])+ROW(Count_table[[#This Row],[First]])-1)</f>
        <v>E1587:E1976</v>
      </c>
      <c r="I1707" s="1" t="str">
        <f ca="1">IF(LEN(Count_table[[#This Row],[First]])&lt;&gt;0,Count_table[[#This Row],[First]]&amp;": "&amp;_xlfn.TEXTJOIN(", ",TRUE,INDIRECT(Count_table[[#This Row],[Range]])),"")</f>
        <v/>
      </c>
      <c r="J17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8" spans="1:10" x14ac:dyDescent="0.25">
      <c r="A1708" s="1" t="s">
        <v>144</v>
      </c>
      <c r="B1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Inc.\310G</v>
      </c>
      <c r="C1708" s="1" t="s">
        <v>1301</v>
      </c>
      <c r="D1708" s="1" t="str">
        <f>LEFT(Count_table[[#This Row],[Column1]],SEARCH("\",Count_table[[#This Row],[Column1]])-1)</f>
        <v>Textron Aviation Inc.</v>
      </c>
      <c r="E1708" s="1" t="str">
        <f>RIGHT(Count_table[[#This Row],[Column1]],LEN(Count_table[[#This Row],[Column1]])-SEARCH("\",Count_table[[#This Row],[Column1]]))</f>
        <v>310G</v>
      </c>
      <c r="F1708" s="1" t="str">
        <f>INDEX(Sheet1!A:D,MATCH(Count_table[[#This Row],[Make]],Sheet1!D:D,0),1)</f>
        <v>Textron</v>
      </c>
      <c r="G1708" s="1" t="str">
        <f ca="1">IF(OR(Count_table[[#This Row],[STC Number]]&lt;&gt;OFFSET(Count_table[[#This Row],[STC Number]],-1,0),Count_table[[#This Row],[Fixed Make]]&lt;&gt;OFFSET(Count_table[[#This Row],[Fixed Make]],-1,0)),Count_table[[#This Row],[Fixed Make]],"")</f>
        <v/>
      </c>
      <c r="H1708" s="1" t="str">
        <f ca="1">IF(LEN(Count_table[[#This Row],[First]])=0,OFFSET(Count_table[[#This Row],[Range]],-1,0),"E"&amp;ROW(Count_table[[#This Row],[First]])&amp;":E"&amp;COUNTIFS(Count_table[[#All],[STC Number]],Count_table[[#This Row],[STC Number]],Count_table[[#All],[Fixed Make]],Count_table[[#This Row],[First]])+ROW(Count_table[[#This Row],[First]])-1)</f>
        <v>E1587:E1976</v>
      </c>
      <c r="I1708" s="1" t="str">
        <f ca="1">IF(LEN(Count_table[[#This Row],[First]])&lt;&gt;0,Count_table[[#This Row],[First]]&amp;": "&amp;_xlfn.TEXTJOIN(", ",TRUE,INDIRECT(Count_table[[#This Row],[Range]])),"")</f>
        <v/>
      </c>
      <c r="J17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09" spans="1:10" x14ac:dyDescent="0.25">
      <c r="A1709" s="1" t="s">
        <v>144</v>
      </c>
      <c r="B1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Inc.\310H</v>
      </c>
      <c r="C1709" s="1" t="s">
        <v>1302</v>
      </c>
      <c r="D1709" s="1" t="str">
        <f>LEFT(Count_table[[#This Row],[Column1]],SEARCH("\",Count_table[[#This Row],[Column1]])-1)</f>
        <v>Textron Aviation Inc.</v>
      </c>
      <c r="E1709" s="1" t="str">
        <f>RIGHT(Count_table[[#This Row],[Column1]],LEN(Count_table[[#This Row],[Column1]])-SEARCH("\",Count_table[[#This Row],[Column1]]))</f>
        <v>310H</v>
      </c>
      <c r="F1709" s="1" t="str">
        <f>INDEX(Sheet1!A:D,MATCH(Count_table[[#This Row],[Make]],Sheet1!D:D,0),1)</f>
        <v>Textron</v>
      </c>
      <c r="G1709" s="1" t="str">
        <f ca="1">IF(OR(Count_table[[#This Row],[STC Number]]&lt;&gt;OFFSET(Count_table[[#This Row],[STC Number]],-1,0),Count_table[[#This Row],[Fixed Make]]&lt;&gt;OFFSET(Count_table[[#This Row],[Fixed Make]],-1,0)),Count_table[[#This Row],[Fixed Make]],"")</f>
        <v/>
      </c>
      <c r="H1709" s="1" t="str">
        <f ca="1">IF(LEN(Count_table[[#This Row],[First]])=0,OFFSET(Count_table[[#This Row],[Range]],-1,0),"E"&amp;ROW(Count_table[[#This Row],[First]])&amp;":E"&amp;COUNTIFS(Count_table[[#All],[STC Number]],Count_table[[#This Row],[STC Number]],Count_table[[#All],[Fixed Make]],Count_table[[#This Row],[First]])+ROW(Count_table[[#This Row],[First]])-1)</f>
        <v>E1587:E1976</v>
      </c>
      <c r="I1709" s="1" t="str">
        <f ca="1">IF(LEN(Count_table[[#This Row],[First]])&lt;&gt;0,Count_table[[#This Row],[First]]&amp;": "&amp;_xlfn.TEXTJOIN(", ",TRUE,INDIRECT(Count_table[[#This Row],[Range]])),"")</f>
        <v/>
      </c>
      <c r="J17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0" spans="1:10" x14ac:dyDescent="0.25">
      <c r="A1710" s="1" t="s">
        <v>144</v>
      </c>
      <c r="B1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Inc.\310I</v>
      </c>
      <c r="C1710" s="1" t="s">
        <v>1303</v>
      </c>
      <c r="D1710" s="1" t="str">
        <f>LEFT(Count_table[[#This Row],[Column1]],SEARCH("\",Count_table[[#This Row],[Column1]])-1)</f>
        <v>Textron Aviation Inc.</v>
      </c>
      <c r="E1710" s="1" t="str">
        <f>RIGHT(Count_table[[#This Row],[Column1]],LEN(Count_table[[#This Row],[Column1]])-SEARCH("\",Count_table[[#This Row],[Column1]]))</f>
        <v>310I</v>
      </c>
      <c r="F1710" s="1" t="str">
        <f>INDEX(Sheet1!A:D,MATCH(Count_table[[#This Row],[Make]],Sheet1!D:D,0),1)</f>
        <v>Textron</v>
      </c>
      <c r="G1710" s="1" t="str">
        <f ca="1">IF(OR(Count_table[[#This Row],[STC Number]]&lt;&gt;OFFSET(Count_table[[#This Row],[STC Number]],-1,0),Count_table[[#This Row],[Fixed Make]]&lt;&gt;OFFSET(Count_table[[#This Row],[Fixed Make]],-1,0)),Count_table[[#This Row],[Fixed Make]],"")</f>
        <v/>
      </c>
      <c r="H1710" s="1" t="str">
        <f ca="1">IF(LEN(Count_table[[#This Row],[First]])=0,OFFSET(Count_table[[#This Row],[Range]],-1,0),"E"&amp;ROW(Count_table[[#This Row],[First]])&amp;":E"&amp;COUNTIFS(Count_table[[#All],[STC Number]],Count_table[[#This Row],[STC Number]],Count_table[[#All],[Fixed Make]],Count_table[[#This Row],[First]])+ROW(Count_table[[#This Row],[First]])-1)</f>
        <v>E1587:E1976</v>
      </c>
      <c r="I1710" s="1" t="str">
        <f ca="1">IF(LEN(Count_table[[#This Row],[First]])&lt;&gt;0,Count_table[[#This Row],[First]]&amp;": "&amp;_xlfn.TEXTJOIN(", ",TRUE,INDIRECT(Count_table[[#This Row],[Range]])),"")</f>
        <v/>
      </c>
      <c r="J17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1" spans="1:10" x14ac:dyDescent="0.25">
      <c r="A1711" s="1" t="s">
        <v>144</v>
      </c>
      <c r="B1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Inc.\310J-1</v>
      </c>
      <c r="C1711" s="1" t="s">
        <v>1304</v>
      </c>
      <c r="D1711" s="1" t="str">
        <f>LEFT(Count_table[[#This Row],[Column1]],SEARCH("\",Count_table[[#This Row],[Column1]])-1)</f>
        <v>Textron Aviation Inc.</v>
      </c>
      <c r="E1711" s="1" t="str">
        <f>RIGHT(Count_table[[#This Row],[Column1]],LEN(Count_table[[#This Row],[Column1]])-SEARCH("\",Count_table[[#This Row],[Column1]]))</f>
        <v>310J-1</v>
      </c>
      <c r="F1711" s="1" t="str">
        <f>INDEX(Sheet1!A:D,MATCH(Count_table[[#This Row],[Make]],Sheet1!D:D,0),1)</f>
        <v>Textron</v>
      </c>
      <c r="G1711" s="1" t="str">
        <f ca="1">IF(OR(Count_table[[#This Row],[STC Number]]&lt;&gt;OFFSET(Count_table[[#This Row],[STC Number]],-1,0),Count_table[[#This Row],[Fixed Make]]&lt;&gt;OFFSET(Count_table[[#This Row],[Fixed Make]],-1,0)),Count_table[[#This Row],[Fixed Make]],"")</f>
        <v/>
      </c>
      <c r="H1711" s="1" t="str">
        <f ca="1">IF(LEN(Count_table[[#This Row],[First]])=0,OFFSET(Count_table[[#This Row],[Range]],-1,0),"E"&amp;ROW(Count_table[[#This Row],[First]])&amp;":E"&amp;COUNTIFS(Count_table[[#All],[STC Number]],Count_table[[#This Row],[STC Number]],Count_table[[#All],[Fixed Make]],Count_table[[#This Row],[First]])+ROW(Count_table[[#This Row],[First]])-1)</f>
        <v>E1587:E1976</v>
      </c>
      <c r="I1711" s="1" t="str">
        <f ca="1">IF(LEN(Count_table[[#This Row],[First]])&lt;&gt;0,Count_table[[#This Row],[First]]&amp;": "&amp;_xlfn.TEXTJOIN(", ",TRUE,INDIRECT(Count_table[[#This Row],[Range]])),"")</f>
        <v/>
      </c>
      <c r="J17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2" spans="1:10" x14ac:dyDescent="0.25">
      <c r="A1712" s="1" t="s">
        <v>144</v>
      </c>
      <c r="B1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v>
      </c>
      <c r="C1712" s="1" t="s">
        <v>1305</v>
      </c>
      <c r="D1712" s="1" t="str">
        <f>LEFT(Count_table[[#This Row],[Column1]],SEARCH("\",Count_table[[#This Row],[Column1]])-1)</f>
        <v>Textron Aviation Inc.</v>
      </c>
      <c r="E1712" s="1" t="str">
        <f>RIGHT(Count_table[[#This Row],[Column1]],LEN(Count_table[[#This Row],[Column1]])-SEARCH("\",Count_table[[#This Row],[Column1]]))</f>
        <v>310J</v>
      </c>
      <c r="F1712" s="1" t="str">
        <f>INDEX(Sheet1!A:D,MATCH(Count_table[[#This Row],[Make]],Sheet1!D:D,0),1)</f>
        <v>Textron</v>
      </c>
      <c r="G1712" s="1" t="str">
        <f ca="1">IF(OR(Count_table[[#This Row],[STC Number]]&lt;&gt;OFFSET(Count_table[[#This Row],[STC Number]],-1,0),Count_table[[#This Row],[Fixed Make]]&lt;&gt;OFFSET(Count_table[[#This Row],[Fixed Make]],-1,0)),Count_table[[#This Row],[Fixed Make]],"")</f>
        <v/>
      </c>
      <c r="H1712" s="1" t="str">
        <f ca="1">IF(LEN(Count_table[[#This Row],[First]])=0,OFFSET(Count_table[[#This Row],[Range]],-1,0),"E"&amp;ROW(Count_table[[#This Row],[First]])&amp;":E"&amp;COUNTIFS(Count_table[[#All],[STC Number]],Count_table[[#This Row],[STC Number]],Count_table[[#All],[Fixed Make]],Count_table[[#This Row],[First]])+ROW(Count_table[[#This Row],[First]])-1)</f>
        <v>E1587:E1976</v>
      </c>
      <c r="I1712" s="1" t="str">
        <f ca="1">IF(LEN(Count_table[[#This Row],[First]])&lt;&gt;0,Count_table[[#This Row],[First]]&amp;": "&amp;_xlfn.TEXTJOIN(", ",TRUE,INDIRECT(Count_table[[#This Row],[Range]])),"")</f>
        <v/>
      </c>
      <c r="J17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3" spans="1:10" x14ac:dyDescent="0.25">
      <c r="A1713" s="1" t="s">
        <v>144</v>
      </c>
      <c r="B1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Inc.\310K</v>
      </c>
      <c r="C1713" s="1" t="s">
        <v>1306</v>
      </c>
      <c r="D1713" s="1" t="str">
        <f>LEFT(Count_table[[#This Row],[Column1]],SEARCH("\",Count_table[[#This Row],[Column1]])-1)</f>
        <v>Textron Aviation Inc.</v>
      </c>
      <c r="E1713" s="1" t="str">
        <f>RIGHT(Count_table[[#This Row],[Column1]],LEN(Count_table[[#This Row],[Column1]])-SEARCH("\",Count_table[[#This Row],[Column1]]))</f>
        <v>310K</v>
      </c>
      <c r="F1713" s="1" t="str">
        <f>INDEX(Sheet1!A:D,MATCH(Count_table[[#This Row],[Make]],Sheet1!D:D,0),1)</f>
        <v>Textron</v>
      </c>
      <c r="G1713" s="1" t="str">
        <f ca="1">IF(OR(Count_table[[#This Row],[STC Number]]&lt;&gt;OFFSET(Count_table[[#This Row],[STC Number]],-1,0),Count_table[[#This Row],[Fixed Make]]&lt;&gt;OFFSET(Count_table[[#This Row],[Fixed Make]],-1,0)),Count_table[[#This Row],[Fixed Make]],"")</f>
        <v/>
      </c>
      <c r="H1713" s="1" t="str">
        <f ca="1">IF(LEN(Count_table[[#This Row],[First]])=0,OFFSET(Count_table[[#This Row],[Range]],-1,0),"E"&amp;ROW(Count_table[[#This Row],[First]])&amp;":E"&amp;COUNTIFS(Count_table[[#All],[STC Number]],Count_table[[#This Row],[STC Number]],Count_table[[#All],[Fixed Make]],Count_table[[#This Row],[First]])+ROW(Count_table[[#This Row],[First]])-1)</f>
        <v>E1587:E1976</v>
      </c>
      <c r="I1713" s="1" t="str">
        <f ca="1">IF(LEN(Count_table[[#This Row],[First]])&lt;&gt;0,Count_table[[#This Row],[First]]&amp;": "&amp;_xlfn.TEXTJOIN(", ",TRUE,INDIRECT(Count_table[[#This Row],[Range]])),"")</f>
        <v/>
      </c>
      <c r="J17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4" spans="1:10" x14ac:dyDescent="0.25">
      <c r="A1714" s="1" t="s">
        <v>144</v>
      </c>
      <c r="B1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Inc.\310L</v>
      </c>
      <c r="C1714" s="1" t="s">
        <v>1307</v>
      </c>
      <c r="D1714" s="1" t="str">
        <f>LEFT(Count_table[[#This Row],[Column1]],SEARCH("\",Count_table[[#This Row],[Column1]])-1)</f>
        <v>Textron Aviation Inc.</v>
      </c>
      <c r="E1714" s="1" t="str">
        <f>RIGHT(Count_table[[#This Row],[Column1]],LEN(Count_table[[#This Row],[Column1]])-SEARCH("\",Count_table[[#This Row],[Column1]]))</f>
        <v>310L</v>
      </c>
      <c r="F1714" s="1" t="str">
        <f>INDEX(Sheet1!A:D,MATCH(Count_table[[#This Row],[Make]],Sheet1!D:D,0),1)</f>
        <v>Textron</v>
      </c>
      <c r="G1714" s="1" t="str">
        <f ca="1">IF(OR(Count_table[[#This Row],[STC Number]]&lt;&gt;OFFSET(Count_table[[#This Row],[STC Number]],-1,0),Count_table[[#This Row],[Fixed Make]]&lt;&gt;OFFSET(Count_table[[#This Row],[Fixed Make]],-1,0)),Count_table[[#This Row],[Fixed Make]],"")</f>
        <v/>
      </c>
      <c r="H1714" s="1" t="str">
        <f ca="1">IF(LEN(Count_table[[#This Row],[First]])=0,OFFSET(Count_table[[#This Row],[Range]],-1,0),"E"&amp;ROW(Count_table[[#This Row],[First]])&amp;":E"&amp;COUNTIFS(Count_table[[#All],[STC Number]],Count_table[[#This Row],[STC Number]],Count_table[[#All],[Fixed Make]],Count_table[[#This Row],[First]])+ROW(Count_table[[#This Row],[First]])-1)</f>
        <v>E1587:E1976</v>
      </c>
      <c r="I1714" s="1" t="str">
        <f ca="1">IF(LEN(Count_table[[#This Row],[First]])&lt;&gt;0,Count_table[[#This Row],[First]]&amp;": "&amp;_xlfn.TEXTJOIN(", ",TRUE,INDIRECT(Count_table[[#This Row],[Range]])),"")</f>
        <v/>
      </c>
      <c r="J17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5" spans="1:10" x14ac:dyDescent="0.25">
      <c r="A1715" s="1" t="s">
        <v>144</v>
      </c>
      <c r="B1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Inc.\310N</v>
      </c>
      <c r="C1715" s="1" t="s">
        <v>1308</v>
      </c>
      <c r="D1715" s="1" t="str">
        <f>LEFT(Count_table[[#This Row],[Column1]],SEARCH("\",Count_table[[#This Row],[Column1]])-1)</f>
        <v>Textron Aviation Inc.</v>
      </c>
      <c r="E1715" s="1" t="str">
        <f>RIGHT(Count_table[[#This Row],[Column1]],LEN(Count_table[[#This Row],[Column1]])-SEARCH("\",Count_table[[#This Row],[Column1]]))</f>
        <v>310N</v>
      </c>
      <c r="F1715" s="1" t="str">
        <f>INDEX(Sheet1!A:D,MATCH(Count_table[[#This Row],[Make]],Sheet1!D:D,0),1)</f>
        <v>Textron</v>
      </c>
      <c r="G1715" s="1" t="str">
        <f ca="1">IF(OR(Count_table[[#This Row],[STC Number]]&lt;&gt;OFFSET(Count_table[[#This Row],[STC Number]],-1,0),Count_table[[#This Row],[Fixed Make]]&lt;&gt;OFFSET(Count_table[[#This Row],[Fixed Make]],-1,0)),Count_table[[#This Row],[Fixed Make]],"")</f>
        <v/>
      </c>
      <c r="H1715" s="1" t="str">
        <f ca="1">IF(LEN(Count_table[[#This Row],[First]])=0,OFFSET(Count_table[[#This Row],[Range]],-1,0),"E"&amp;ROW(Count_table[[#This Row],[First]])&amp;":E"&amp;COUNTIFS(Count_table[[#All],[STC Number]],Count_table[[#This Row],[STC Number]],Count_table[[#All],[Fixed Make]],Count_table[[#This Row],[First]])+ROW(Count_table[[#This Row],[First]])-1)</f>
        <v>E1587:E1976</v>
      </c>
      <c r="I1715" s="1" t="str">
        <f ca="1">IF(LEN(Count_table[[#This Row],[First]])&lt;&gt;0,Count_table[[#This Row],[First]]&amp;": "&amp;_xlfn.TEXTJOIN(", ",TRUE,INDIRECT(Count_table[[#This Row],[Range]])),"")</f>
        <v/>
      </c>
      <c r="J17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6" spans="1:10" x14ac:dyDescent="0.25">
      <c r="A1716" s="1" t="s">
        <v>144</v>
      </c>
      <c r="B1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Inc.\310P</v>
      </c>
      <c r="C1716" s="1" t="s">
        <v>1309</v>
      </c>
      <c r="D1716" s="1" t="str">
        <f>LEFT(Count_table[[#This Row],[Column1]],SEARCH("\",Count_table[[#This Row],[Column1]])-1)</f>
        <v>Textron Aviation Inc.</v>
      </c>
      <c r="E1716" s="1" t="str">
        <f>RIGHT(Count_table[[#This Row],[Column1]],LEN(Count_table[[#This Row],[Column1]])-SEARCH("\",Count_table[[#This Row],[Column1]]))</f>
        <v>310P</v>
      </c>
      <c r="F1716" s="1" t="str">
        <f>INDEX(Sheet1!A:D,MATCH(Count_table[[#This Row],[Make]],Sheet1!D:D,0),1)</f>
        <v>Textron</v>
      </c>
      <c r="G1716" s="1" t="str">
        <f ca="1">IF(OR(Count_table[[#This Row],[STC Number]]&lt;&gt;OFFSET(Count_table[[#This Row],[STC Number]],-1,0),Count_table[[#This Row],[Fixed Make]]&lt;&gt;OFFSET(Count_table[[#This Row],[Fixed Make]],-1,0)),Count_table[[#This Row],[Fixed Make]],"")</f>
        <v/>
      </c>
      <c r="H1716" s="1" t="str">
        <f ca="1">IF(LEN(Count_table[[#This Row],[First]])=0,OFFSET(Count_table[[#This Row],[Range]],-1,0),"E"&amp;ROW(Count_table[[#This Row],[First]])&amp;":E"&amp;COUNTIFS(Count_table[[#All],[STC Number]],Count_table[[#This Row],[STC Number]],Count_table[[#All],[Fixed Make]],Count_table[[#This Row],[First]])+ROW(Count_table[[#This Row],[First]])-1)</f>
        <v>E1587:E1976</v>
      </c>
      <c r="I1716" s="1" t="str">
        <f ca="1">IF(LEN(Count_table[[#This Row],[First]])&lt;&gt;0,Count_table[[#This Row],[First]]&amp;": "&amp;_xlfn.TEXTJOIN(", ",TRUE,INDIRECT(Count_table[[#This Row],[Range]])),"")</f>
        <v/>
      </c>
      <c r="J17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7" spans="1:10" x14ac:dyDescent="0.25">
      <c r="A1717" s="1" t="s">
        <v>144</v>
      </c>
      <c r="B1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Inc.\310Q</v>
      </c>
      <c r="C1717" s="1" t="s">
        <v>1310</v>
      </c>
      <c r="D1717" s="1" t="str">
        <f>LEFT(Count_table[[#This Row],[Column1]],SEARCH("\",Count_table[[#This Row],[Column1]])-1)</f>
        <v>Textron Aviation Inc.</v>
      </c>
      <c r="E1717" s="1" t="str">
        <f>RIGHT(Count_table[[#This Row],[Column1]],LEN(Count_table[[#This Row],[Column1]])-SEARCH("\",Count_table[[#This Row],[Column1]]))</f>
        <v>310Q</v>
      </c>
      <c r="F1717" s="1" t="str">
        <f>INDEX(Sheet1!A:D,MATCH(Count_table[[#This Row],[Make]],Sheet1!D:D,0),1)</f>
        <v>Textron</v>
      </c>
      <c r="G1717" s="1" t="str">
        <f ca="1">IF(OR(Count_table[[#This Row],[STC Number]]&lt;&gt;OFFSET(Count_table[[#This Row],[STC Number]],-1,0),Count_table[[#This Row],[Fixed Make]]&lt;&gt;OFFSET(Count_table[[#This Row],[Fixed Make]],-1,0)),Count_table[[#This Row],[Fixed Make]],"")</f>
        <v/>
      </c>
      <c r="H1717" s="1" t="str">
        <f ca="1">IF(LEN(Count_table[[#This Row],[First]])=0,OFFSET(Count_table[[#This Row],[Range]],-1,0),"E"&amp;ROW(Count_table[[#This Row],[First]])&amp;":E"&amp;COUNTIFS(Count_table[[#All],[STC Number]],Count_table[[#This Row],[STC Number]],Count_table[[#All],[Fixed Make]],Count_table[[#This Row],[First]])+ROW(Count_table[[#This Row],[First]])-1)</f>
        <v>E1587:E1976</v>
      </c>
      <c r="I1717" s="1" t="str">
        <f ca="1">IF(LEN(Count_table[[#This Row],[First]])&lt;&gt;0,Count_table[[#This Row],[First]]&amp;": "&amp;_xlfn.TEXTJOIN(", ",TRUE,INDIRECT(Count_table[[#This Row],[Range]])),"")</f>
        <v/>
      </c>
      <c r="J17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8" spans="1:10" x14ac:dyDescent="0.25">
      <c r="A1718" s="1" t="s">
        <v>144</v>
      </c>
      <c r="B1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Inc.\310R</v>
      </c>
      <c r="C1718" s="1" t="s">
        <v>1311</v>
      </c>
      <c r="D1718" s="1" t="str">
        <f>LEFT(Count_table[[#This Row],[Column1]],SEARCH("\",Count_table[[#This Row],[Column1]])-1)</f>
        <v>Textron Aviation Inc.</v>
      </c>
      <c r="E1718" s="1" t="str">
        <f>RIGHT(Count_table[[#This Row],[Column1]],LEN(Count_table[[#This Row],[Column1]])-SEARCH("\",Count_table[[#This Row],[Column1]]))</f>
        <v>310R</v>
      </c>
      <c r="F1718" s="1" t="str">
        <f>INDEX(Sheet1!A:D,MATCH(Count_table[[#This Row],[Make]],Sheet1!D:D,0),1)</f>
        <v>Textron</v>
      </c>
      <c r="G1718" s="1" t="str">
        <f ca="1">IF(OR(Count_table[[#This Row],[STC Number]]&lt;&gt;OFFSET(Count_table[[#This Row],[STC Number]],-1,0),Count_table[[#This Row],[Fixed Make]]&lt;&gt;OFFSET(Count_table[[#This Row],[Fixed Make]],-1,0)),Count_table[[#This Row],[Fixed Make]],"")</f>
        <v/>
      </c>
      <c r="H1718" s="1" t="str">
        <f ca="1">IF(LEN(Count_table[[#This Row],[First]])=0,OFFSET(Count_table[[#This Row],[Range]],-1,0),"E"&amp;ROW(Count_table[[#This Row],[First]])&amp;":E"&amp;COUNTIFS(Count_table[[#All],[STC Number]],Count_table[[#This Row],[STC Number]],Count_table[[#All],[Fixed Make]],Count_table[[#This Row],[First]])+ROW(Count_table[[#This Row],[First]])-1)</f>
        <v>E1587:E1976</v>
      </c>
      <c r="I1718" s="1" t="str">
        <f ca="1">IF(LEN(Count_table[[#This Row],[First]])&lt;&gt;0,Count_table[[#This Row],[First]]&amp;": "&amp;_xlfn.TEXTJOIN(", ",TRUE,INDIRECT(Count_table[[#This Row],[Range]])),"")</f>
        <v/>
      </c>
      <c r="J17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19" spans="1:10" x14ac:dyDescent="0.25">
      <c r="A1719" s="1" t="s">
        <v>144</v>
      </c>
      <c r="B1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Inc.\320-1</v>
      </c>
      <c r="C1719" s="1" t="s">
        <v>1312</v>
      </c>
      <c r="D1719" s="1" t="str">
        <f>LEFT(Count_table[[#This Row],[Column1]],SEARCH("\",Count_table[[#This Row],[Column1]])-1)</f>
        <v>Textron Aviation Inc.</v>
      </c>
      <c r="E1719" s="1" t="str">
        <f>RIGHT(Count_table[[#This Row],[Column1]],LEN(Count_table[[#This Row],[Column1]])-SEARCH("\",Count_table[[#This Row],[Column1]]))</f>
        <v>320-1</v>
      </c>
      <c r="F1719" s="1" t="str">
        <f>INDEX(Sheet1!A:D,MATCH(Count_table[[#This Row],[Make]],Sheet1!D:D,0),1)</f>
        <v>Textron</v>
      </c>
      <c r="G1719" s="1" t="str">
        <f ca="1">IF(OR(Count_table[[#This Row],[STC Number]]&lt;&gt;OFFSET(Count_table[[#This Row],[STC Number]],-1,0),Count_table[[#This Row],[Fixed Make]]&lt;&gt;OFFSET(Count_table[[#This Row],[Fixed Make]],-1,0)),Count_table[[#This Row],[Fixed Make]],"")</f>
        <v/>
      </c>
      <c r="H1719" s="1" t="str">
        <f ca="1">IF(LEN(Count_table[[#This Row],[First]])=0,OFFSET(Count_table[[#This Row],[Range]],-1,0),"E"&amp;ROW(Count_table[[#This Row],[First]])&amp;":E"&amp;COUNTIFS(Count_table[[#All],[STC Number]],Count_table[[#This Row],[STC Number]],Count_table[[#All],[Fixed Make]],Count_table[[#This Row],[First]])+ROW(Count_table[[#This Row],[First]])-1)</f>
        <v>E1587:E1976</v>
      </c>
      <c r="I1719" s="1" t="str">
        <f ca="1">IF(LEN(Count_table[[#This Row],[First]])&lt;&gt;0,Count_table[[#This Row],[First]]&amp;": "&amp;_xlfn.TEXTJOIN(", ",TRUE,INDIRECT(Count_table[[#This Row],[Range]])),"")</f>
        <v/>
      </c>
      <c r="J17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0" spans="1:10" x14ac:dyDescent="0.25">
      <c r="A1720" s="1" t="s">
        <v>144</v>
      </c>
      <c r="B1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v>
      </c>
      <c r="C1720" s="1" t="s">
        <v>1313</v>
      </c>
      <c r="D1720" s="1" t="str">
        <f>LEFT(Count_table[[#This Row],[Column1]],SEARCH("\",Count_table[[#This Row],[Column1]])-1)</f>
        <v>Textron Aviation Inc.</v>
      </c>
      <c r="E1720" s="1" t="str">
        <f>RIGHT(Count_table[[#This Row],[Column1]],LEN(Count_table[[#This Row],[Column1]])-SEARCH("\",Count_table[[#This Row],[Column1]]))</f>
        <v>320</v>
      </c>
      <c r="F1720" s="1" t="str">
        <f>INDEX(Sheet1!A:D,MATCH(Count_table[[#This Row],[Make]],Sheet1!D:D,0),1)</f>
        <v>Textron</v>
      </c>
      <c r="G1720" s="1" t="str">
        <f ca="1">IF(OR(Count_table[[#This Row],[STC Number]]&lt;&gt;OFFSET(Count_table[[#This Row],[STC Number]],-1,0),Count_table[[#This Row],[Fixed Make]]&lt;&gt;OFFSET(Count_table[[#This Row],[Fixed Make]],-1,0)),Count_table[[#This Row],[Fixed Make]],"")</f>
        <v/>
      </c>
      <c r="H1720" s="1" t="str">
        <f ca="1">IF(LEN(Count_table[[#This Row],[First]])=0,OFFSET(Count_table[[#This Row],[Range]],-1,0),"E"&amp;ROW(Count_table[[#This Row],[First]])&amp;":E"&amp;COUNTIFS(Count_table[[#All],[STC Number]],Count_table[[#This Row],[STC Number]],Count_table[[#All],[Fixed Make]],Count_table[[#This Row],[First]])+ROW(Count_table[[#This Row],[First]])-1)</f>
        <v>E1587:E1976</v>
      </c>
      <c r="I1720" s="1" t="str">
        <f ca="1">IF(LEN(Count_table[[#This Row],[First]])&lt;&gt;0,Count_table[[#This Row],[First]]&amp;": "&amp;_xlfn.TEXTJOIN(", ",TRUE,INDIRECT(Count_table[[#This Row],[Range]])),"")</f>
        <v/>
      </c>
      <c r="J17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1" spans="1:10" x14ac:dyDescent="0.25">
      <c r="A1721" s="1" t="s">
        <v>144</v>
      </c>
      <c r="B1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Inc.\320A</v>
      </c>
      <c r="C1721" s="1" t="s">
        <v>1314</v>
      </c>
      <c r="D1721" s="1" t="str">
        <f>LEFT(Count_table[[#This Row],[Column1]],SEARCH("\",Count_table[[#This Row],[Column1]])-1)</f>
        <v>Textron Aviation Inc.</v>
      </c>
      <c r="E1721" s="1" t="str">
        <f>RIGHT(Count_table[[#This Row],[Column1]],LEN(Count_table[[#This Row],[Column1]])-SEARCH("\",Count_table[[#This Row],[Column1]]))</f>
        <v>320A</v>
      </c>
      <c r="F1721" s="1" t="str">
        <f>INDEX(Sheet1!A:D,MATCH(Count_table[[#This Row],[Make]],Sheet1!D:D,0),1)</f>
        <v>Textron</v>
      </c>
      <c r="G1721" s="1" t="str">
        <f ca="1">IF(OR(Count_table[[#This Row],[STC Number]]&lt;&gt;OFFSET(Count_table[[#This Row],[STC Number]],-1,0),Count_table[[#This Row],[Fixed Make]]&lt;&gt;OFFSET(Count_table[[#This Row],[Fixed Make]],-1,0)),Count_table[[#This Row],[Fixed Make]],"")</f>
        <v/>
      </c>
      <c r="H1721" s="1" t="str">
        <f ca="1">IF(LEN(Count_table[[#This Row],[First]])=0,OFFSET(Count_table[[#This Row],[Range]],-1,0),"E"&amp;ROW(Count_table[[#This Row],[First]])&amp;":E"&amp;COUNTIFS(Count_table[[#All],[STC Number]],Count_table[[#This Row],[STC Number]],Count_table[[#All],[Fixed Make]],Count_table[[#This Row],[First]])+ROW(Count_table[[#This Row],[First]])-1)</f>
        <v>E1587:E1976</v>
      </c>
      <c r="I1721" s="1" t="str">
        <f ca="1">IF(LEN(Count_table[[#This Row],[First]])&lt;&gt;0,Count_table[[#This Row],[First]]&amp;": "&amp;_xlfn.TEXTJOIN(", ",TRUE,INDIRECT(Count_table[[#This Row],[Range]])),"")</f>
        <v/>
      </c>
      <c r="J17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2" spans="1:10" x14ac:dyDescent="0.25">
      <c r="A1722" s="1" t="s">
        <v>144</v>
      </c>
      <c r="B1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Inc.\320B</v>
      </c>
      <c r="C1722" s="1" t="s">
        <v>1315</v>
      </c>
      <c r="D1722" s="1" t="str">
        <f>LEFT(Count_table[[#This Row],[Column1]],SEARCH("\",Count_table[[#This Row],[Column1]])-1)</f>
        <v>Textron Aviation Inc.</v>
      </c>
      <c r="E1722" s="1" t="str">
        <f>RIGHT(Count_table[[#This Row],[Column1]],LEN(Count_table[[#This Row],[Column1]])-SEARCH("\",Count_table[[#This Row],[Column1]]))</f>
        <v>320B</v>
      </c>
      <c r="F1722" s="1" t="str">
        <f>INDEX(Sheet1!A:D,MATCH(Count_table[[#This Row],[Make]],Sheet1!D:D,0),1)</f>
        <v>Textron</v>
      </c>
      <c r="G1722" s="1" t="str">
        <f ca="1">IF(OR(Count_table[[#This Row],[STC Number]]&lt;&gt;OFFSET(Count_table[[#This Row],[STC Number]],-1,0),Count_table[[#This Row],[Fixed Make]]&lt;&gt;OFFSET(Count_table[[#This Row],[Fixed Make]],-1,0)),Count_table[[#This Row],[Fixed Make]],"")</f>
        <v/>
      </c>
      <c r="H1722" s="1" t="str">
        <f ca="1">IF(LEN(Count_table[[#This Row],[First]])=0,OFFSET(Count_table[[#This Row],[Range]],-1,0),"E"&amp;ROW(Count_table[[#This Row],[First]])&amp;":E"&amp;COUNTIFS(Count_table[[#All],[STC Number]],Count_table[[#This Row],[STC Number]],Count_table[[#All],[Fixed Make]],Count_table[[#This Row],[First]])+ROW(Count_table[[#This Row],[First]])-1)</f>
        <v>E1587:E1976</v>
      </c>
      <c r="I1722" s="1" t="str">
        <f ca="1">IF(LEN(Count_table[[#This Row],[First]])&lt;&gt;0,Count_table[[#This Row],[First]]&amp;": "&amp;_xlfn.TEXTJOIN(", ",TRUE,INDIRECT(Count_table[[#This Row],[Range]])),"")</f>
        <v/>
      </c>
      <c r="J17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3" spans="1:10" x14ac:dyDescent="0.25">
      <c r="A1723" s="1" t="s">
        <v>144</v>
      </c>
      <c r="B1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Inc.\320C</v>
      </c>
      <c r="C1723" s="1" t="s">
        <v>1316</v>
      </c>
      <c r="D1723" s="1" t="str">
        <f>LEFT(Count_table[[#This Row],[Column1]],SEARCH("\",Count_table[[#This Row],[Column1]])-1)</f>
        <v>Textron Aviation Inc.</v>
      </c>
      <c r="E1723" s="1" t="str">
        <f>RIGHT(Count_table[[#This Row],[Column1]],LEN(Count_table[[#This Row],[Column1]])-SEARCH("\",Count_table[[#This Row],[Column1]]))</f>
        <v>320C</v>
      </c>
      <c r="F1723" s="1" t="str">
        <f>INDEX(Sheet1!A:D,MATCH(Count_table[[#This Row],[Make]],Sheet1!D:D,0),1)</f>
        <v>Textron</v>
      </c>
      <c r="G1723" s="1" t="str">
        <f ca="1">IF(OR(Count_table[[#This Row],[STC Number]]&lt;&gt;OFFSET(Count_table[[#This Row],[STC Number]],-1,0),Count_table[[#This Row],[Fixed Make]]&lt;&gt;OFFSET(Count_table[[#This Row],[Fixed Make]],-1,0)),Count_table[[#This Row],[Fixed Make]],"")</f>
        <v/>
      </c>
      <c r="H1723" s="1" t="str">
        <f ca="1">IF(LEN(Count_table[[#This Row],[First]])=0,OFFSET(Count_table[[#This Row],[Range]],-1,0),"E"&amp;ROW(Count_table[[#This Row],[First]])&amp;":E"&amp;COUNTIFS(Count_table[[#All],[STC Number]],Count_table[[#This Row],[STC Number]],Count_table[[#All],[Fixed Make]],Count_table[[#This Row],[First]])+ROW(Count_table[[#This Row],[First]])-1)</f>
        <v>E1587:E1976</v>
      </c>
      <c r="I1723" s="1" t="str">
        <f ca="1">IF(LEN(Count_table[[#This Row],[First]])&lt;&gt;0,Count_table[[#This Row],[First]]&amp;": "&amp;_xlfn.TEXTJOIN(", ",TRUE,INDIRECT(Count_table[[#This Row],[Range]])),"")</f>
        <v/>
      </c>
      <c r="J17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4" spans="1:10" x14ac:dyDescent="0.25">
      <c r="A1724" s="1" t="s">
        <v>144</v>
      </c>
      <c r="B1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Inc.\320D</v>
      </c>
      <c r="C1724" s="1" t="s">
        <v>1317</v>
      </c>
      <c r="D1724" s="1" t="str">
        <f>LEFT(Count_table[[#This Row],[Column1]],SEARCH("\",Count_table[[#This Row],[Column1]])-1)</f>
        <v>Textron Aviation Inc.</v>
      </c>
      <c r="E1724" s="1" t="str">
        <f>RIGHT(Count_table[[#This Row],[Column1]],LEN(Count_table[[#This Row],[Column1]])-SEARCH("\",Count_table[[#This Row],[Column1]]))</f>
        <v>320D</v>
      </c>
      <c r="F1724" s="1" t="str">
        <f>INDEX(Sheet1!A:D,MATCH(Count_table[[#This Row],[Make]],Sheet1!D:D,0),1)</f>
        <v>Textron</v>
      </c>
      <c r="G1724" s="1" t="str">
        <f ca="1">IF(OR(Count_table[[#This Row],[STC Number]]&lt;&gt;OFFSET(Count_table[[#This Row],[STC Number]],-1,0),Count_table[[#This Row],[Fixed Make]]&lt;&gt;OFFSET(Count_table[[#This Row],[Fixed Make]],-1,0)),Count_table[[#This Row],[Fixed Make]],"")</f>
        <v/>
      </c>
      <c r="H1724" s="1" t="str">
        <f ca="1">IF(LEN(Count_table[[#This Row],[First]])=0,OFFSET(Count_table[[#This Row],[Range]],-1,0),"E"&amp;ROW(Count_table[[#This Row],[First]])&amp;":E"&amp;COUNTIFS(Count_table[[#All],[STC Number]],Count_table[[#This Row],[STC Number]],Count_table[[#All],[Fixed Make]],Count_table[[#This Row],[First]])+ROW(Count_table[[#This Row],[First]])-1)</f>
        <v>E1587:E1976</v>
      </c>
      <c r="I1724" s="1" t="str">
        <f ca="1">IF(LEN(Count_table[[#This Row],[First]])&lt;&gt;0,Count_table[[#This Row],[First]]&amp;": "&amp;_xlfn.TEXTJOIN(", ",TRUE,INDIRECT(Count_table[[#This Row],[Range]])),"")</f>
        <v/>
      </c>
      <c r="J17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5" spans="1:10" x14ac:dyDescent="0.25">
      <c r="A1725" s="1" t="s">
        <v>144</v>
      </c>
      <c r="B1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Inc.\320E</v>
      </c>
      <c r="C1725" s="1" t="s">
        <v>1318</v>
      </c>
      <c r="D1725" s="1" t="str">
        <f>LEFT(Count_table[[#This Row],[Column1]],SEARCH("\",Count_table[[#This Row],[Column1]])-1)</f>
        <v>Textron Aviation Inc.</v>
      </c>
      <c r="E1725" s="1" t="str">
        <f>RIGHT(Count_table[[#This Row],[Column1]],LEN(Count_table[[#This Row],[Column1]])-SEARCH("\",Count_table[[#This Row],[Column1]]))</f>
        <v>320E</v>
      </c>
      <c r="F1725" s="1" t="str">
        <f>INDEX(Sheet1!A:D,MATCH(Count_table[[#This Row],[Make]],Sheet1!D:D,0),1)</f>
        <v>Textron</v>
      </c>
      <c r="G1725" s="1" t="str">
        <f ca="1">IF(OR(Count_table[[#This Row],[STC Number]]&lt;&gt;OFFSET(Count_table[[#This Row],[STC Number]],-1,0),Count_table[[#This Row],[Fixed Make]]&lt;&gt;OFFSET(Count_table[[#This Row],[Fixed Make]],-1,0)),Count_table[[#This Row],[Fixed Make]],"")</f>
        <v/>
      </c>
      <c r="H1725" s="1" t="str">
        <f ca="1">IF(LEN(Count_table[[#This Row],[First]])=0,OFFSET(Count_table[[#This Row],[Range]],-1,0),"E"&amp;ROW(Count_table[[#This Row],[First]])&amp;":E"&amp;COUNTIFS(Count_table[[#All],[STC Number]],Count_table[[#This Row],[STC Number]],Count_table[[#All],[Fixed Make]],Count_table[[#This Row],[First]])+ROW(Count_table[[#This Row],[First]])-1)</f>
        <v>E1587:E1976</v>
      </c>
      <c r="I1725" s="1" t="str">
        <f ca="1">IF(LEN(Count_table[[#This Row],[First]])&lt;&gt;0,Count_table[[#This Row],[First]]&amp;": "&amp;_xlfn.TEXTJOIN(", ",TRUE,INDIRECT(Count_table[[#This Row],[Range]])),"")</f>
        <v/>
      </c>
      <c r="J17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6" spans="1:10" x14ac:dyDescent="0.25">
      <c r="A1726" s="1" t="s">
        <v>144</v>
      </c>
      <c r="B1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Inc.\320F</v>
      </c>
      <c r="C1726" s="1" t="s">
        <v>1319</v>
      </c>
      <c r="D1726" s="1" t="str">
        <f>LEFT(Count_table[[#This Row],[Column1]],SEARCH("\",Count_table[[#This Row],[Column1]])-1)</f>
        <v>Textron Aviation Inc.</v>
      </c>
      <c r="E1726" s="1" t="str">
        <f>RIGHT(Count_table[[#This Row],[Column1]],LEN(Count_table[[#This Row],[Column1]])-SEARCH("\",Count_table[[#This Row],[Column1]]))</f>
        <v>320F</v>
      </c>
      <c r="F1726" s="1" t="str">
        <f>INDEX(Sheet1!A:D,MATCH(Count_table[[#This Row],[Make]],Sheet1!D:D,0),1)</f>
        <v>Textron</v>
      </c>
      <c r="G1726" s="1" t="str">
        <f ca="1">IF(OR(Count_table[[#This Row],[STC Number]]&lt;&gt;OFFSET(Count_table[[#This Row],[STC Number]],-1,0),Count_table[[#This Row],[Fixed Make]]&lt;&gt;OFFSET(Count_table[[#This Row],[Fixed Make]],-1,0)),Count_table[[#This Row],[Fixed Make]],"")</f>
        <v/>
      </c>
      <c r="H1726" s="1" t="str">
        <f ca="1">IF(LEN(Count_table[[#This Row],[First]])=0,OFFSET(Count_table[[#This Row],[Range]],-1,0),"E"&amp;ROW(Count_table[[#This Row],[First]])&amp;":E"&amp;COUNTIFS(Count_table[[#All],[STC Number]],Count_table[[#This Row],[STC Number]],Count_table[[#All],[Fixed Make]],Count_table[[#This Row],[First]])+ROW(Count_table[[#This Row],[First]])-1)</f>
        <v>E1587:E1976</v>
      </c>
      <c r="I1726" s="1" t="str">
        <f ca="1">IF(LEN(Count_table[[#This Row],[First]])&lt;&gt;0,Count_table[[#This Row],[First]]&amp;": "&amp;_xlfn.TEXTJOIN(", ",TRUE,INDIRECT(Count_table[[#This Row],[Range]])),"")</f>
        <v/>
      </c>
      <c r="J17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7" spans="1:10" x14ac:dyDescent="0.25">
      <c r="A1727" s="1" t="s">
        <v>144</v>
      </c>
      <c r="B1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Inc.\335</v>
      </c>
      <c r="C1727" s="1" t="s">
        <v>1320</v>
      </c>
      <c r="D1727" s="1" t="str">
        <f>LEFT(Count_table[[#This Row],[Column1]],SEARCH("\",Count_table[[#This Row],[Column1]])-1)</f>
        <v>Textron Aviation Inc.</v>
      </c>
      <c r="E1727" s="1" t="str">
        <f>RIGHT(Count_table[[#This Row],[Column1]],LEN(Count_table[[#This Row],[Column1]])-SEARCH("\",Count_table[[#This Row],[Column1]]))</f>
        <v>335</v>
      </c>
      <c r="F1727" s="1" t="str">
        <f>INDEX(Sheet1!A:D,MATCH(Count_table[[#This Row],[Make]],Sheet1!D:D,0),1)</f>
        <v>Textron</v>
      </c>
      <c r="G1727" s="1" t="str">
        <f ca="1">IF(OR(Count_table[[#This Row],[STC Number]]&lt;&gt;OFFSET(Count_table[[#This Row],[STC Number]],-1,0),Count_table[[#This Row],[Fixed Make]]&lt;&gt;OFFSET(Count_table[[#This Row],[Fixed Make]],-1,0)),Count_table[[#This Row],[Fixed Make]],"")</f>
        <v/>
      </c>
      <c r="H1727" s="1" t="str">
        <f ca="1">IF(LEN(Count_table[[#This Row],[First]])=0,OFFSET(Count_table[[#This Row],[Range]],-1,0),"E"&amp;ROW(Count_table[[#This Row],[First]])&amp;":E"&amp;COUNTIFS(Count_table[[#All],[STC Number]],Count_table[[#This Row],[STC Number]],Count_table[[#All],[Fixed Make]],Count_table[[#This Row],[First]])+ROW(Count_table[[#This Row],[First]])-1)</f>
        <v>E1587:E1976</v>
      </c>
      <c r="I1727" s="1" t="str">
        <f ca="1">IF(LEN(Count_table[[#This Row],[First]])&lt;&gt;0,Count_table[[#This Row],[First]]&amp;": "&amp;_xlfn.TEXTJOIN(", ",TRUE,INDIRECT(Count_table[[#This Row],[Range]])),"")</f>
        <v/>
      </c>
      <c r="J17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8" spans="1:10" x14ac:dyDescent="0.25">
      <c r="A1728" s="1" t="s">
        <v>144</v>
      </c>
      <c r="B1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Inc.\336</v>
      </c>
      <c r="C1728" s="1" t="s">
        <v>1321</v>
      </c>
      <c r="D1728" s="1" t="str">
        <f>LEFT(Count_table[[#This Row],[Column1]],SEARCH("\",Count_table[[#This Row],[Column1]])-1)</f>
        <v>Textron Aviation Inc.</v>
      </c>
      <c r="E1728" s="1" t="str">
        <f>RIGHT(Count_table[[#This Row],[Column1]],LEN(Count_table[[#This Row],[Column1]])-SEARCH("\",Count_table[[#This Row],[Column1]]))</f>
        <v>336</v>
      </c>
      <c r="F1728" s="1" t="str">
        <f>INDEX(Sheet1!A:D,MATCH(Count_table[[#This Row],[Make]],Sheet1!D:D,0),1)</f>
        <v>Textron</v>
      </c>
      <c r="G1728" s="1" t="str">
        <f ca="1">IF(OR(Count_table[[#This Row],[STC Number]]&lt;&gt;OFFSET(Count_table[[#This Row],[STC Number]],-1,0),Count_table[[#This Row],[Fixed Make]]&lt;&gt;OFFSET(Count_table[[#This Row],[Fixed Make]],-1,0)),Count_table[[#This Row],[Fixed Make]],"")</f>
        <v/>
      </c>
      <c r="H1728" s="1" t="str">
        <f ca="1">IF(LEN(Count_table[[#This Row],[First]])=0,OFFSET(Count_table[[#This Row],[Range]],-1,0),"E"&amp;ROW(Count_table[[#This Row],[First]])&amp;":E"&amp;COUNTIFS(Count_table[[#All],[STC Number]],Count_table[[#This Row],[STC Number]],Count_table[[#All],[Fixed Make]],Count_table[[#This Row],[First]])+ROW(Count_table[[#This Row],[First]])-1)</f>
        <v>E1587:E1976</v>
      </c>
      <c r="I1728" s="1" t="str">
        <f ca="1">IF(LEN(Count_table[[#This Row],[First]])&lt;&gt;0,Count_table[[#This Row],[First]]&amp;": "&amp;_xlfn.TEXTJOIN(", ",TRUE,INDIRECT(Count_table[[#This Row],[Range]])),"")</f>
        <v/>
      </c>
      <c r="J17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29" spans="1:10" x14ac:dyDescent="0.25">
      <c r="A1729" s="1" t="s">
        <v>144</v>
      </c>
      <c r="B1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v>
      </c>
      <c r="C1729" s="1" t="s">
        <v>1322</v>
      </c>
      <c r="D1729" s="1" t="str">
        <f>LEFT(Count_table[[#This Row],[Column1]],SEARCH("\",Count_table[[#This Row],[Column1]])-1)</f>
        <v>Textron Aviation Inc.</v>
      </c>
      <c r="E1729" s="1" t="str">
        <f>RIGHT(Count_table[[#This Row],[Column1]],LEN(Count_table[[#This Row],[Column1]])-SEARCH("\",Count_table[[#This Row],[Column1]]))</f>
        <v>337</v>
      </c>
      <c r="F1729" s="1" t="str">
        <f>INDEX(Sheet1!A:D,MATCH(Count_table[[#This Row],[Make]],Sheet1!D:D,0),1)</f>
        <v>Textron</v>
      </c>
      <c r="G1729" s="1" t="str">
        <f ca="1">IF(OR(Count_table[[#This Row],[STC Number]]&lt;&gt;OFFSET(Count_table[[#This Row],[STC Number]],-1,0),Count_table[[#This Row],[Fixed Make]]&lt;&gt;OFFSET(Count_table[[#This Row],[Fixed Make]],-1,0)),Count_table[[#This Row],[Fixed Make]],"")</f>
        <v/>
      </c>
      <c r="H1729" s="1" t="str">
        <f ca="1">IF(LEN(Count_table[[#This Row],[First]])=0,OFFSET(Count_table[[#This Row],[Range]],-1,0),"E"&amp;ROW(Count_table[[#This Row],[First]])&amp;":E"&amp;COUNTIFS(Count_table[[#All],[STC Number]],Count_table[[#This Row],[STC Number]],Count_table[[#All],[Fixed Make]],Count_table[[#This Row],[First]])+ROW(Count_table[[#This Row],[First]])-1)</f>
        <v>E1587:E1976</v>
      </c>
      <c r="I1729" s="1" t="str">
        <f ca="1">IF(LEN(Count_table[[#This Row],[First]])&lt;&gt;0,Count_table[[#This Row],[First]]&amp;": "&amp;_xlfn.TEXTJOIN(", ",TRUE,INDIRECT(Count_table[[#This Row],[Range]])),"")</f>
        <v/>
      </c>
      <c r="J17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0" spans="1:10" x14ac:dyDescent="0.25">
      <c r="A1730" s="1" t="s">
        <v>144</v>
      </c>
      <c r="B1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Inc.\337A</v>
      </c>
      <c r="C1730" s="1" t="s">
        <v>1323</v>
      </c>
      <c r="D1730" s="1" t="str">
        <f>LEFT(Count_table[[#This Row],[Column1]],SEARCH("\",Count_table[[#This Row],[Column1]])-1)</f>
        <v>Textron Aviation Inc.</v>
      </c>
      <c r="E1730" s="1" t="str">
        <f>RIGHT(Count_table[[#This Row],[Column1]],LEN(Count_table[[#This Row],[Column1]])-SEARCH("\",Count_table[[#This Row],[Column1]]))</f>
        <v>337A</v>
      </c>
      <c r="F1730" s="1" t="str">
        <f>INDEX(Sheet1!A:D,MATCH(Count_table[[#This Row],[Make]],Sheet1!D:D,0),1)</f>
        <v>Textron</v>
      </c>
      <c r="G1730" s="1" t="str">
        <f ca="1">IF(OR(Count_table[[#This Row],[STC Number]]&lt;&gt;OFFSET(Count_table[[#This Row],[STC Number]],-1,0),Count_table[[#This Row],[Fixed Make]]&lt;&gt;OFFSET(Count_table[[#This Row],[Fixed Make]],-1,0)),Count_table[[#This Row],[Fixed Make]],"")</f>
        <v/>
      </c>
      <c r="H1730" s="1" t="str">
        <f ca="1">IF(LEN(Count_table[[#This Row],[First]])=0,OFFSET(Count_table[[#This Row],[Range]],-1,0),"E"&amp;ROW(Count_table[[#This Row],[First]])&amp;":E"&amp;COUNTIFS(Count_table[[#All],[STC Number]],Count_table[[#This Row],[STC Number]],Count_table[[#All],[Fixed Make]],Count_table[[#This Row],[First]])+ROW(Count_table[[#This Row],[First]])-1)</f>
        <v>E1587:E1976</v>
      </c>
      <c r="I1730" s="1" t="str">
        <f ca="1">IF(LEN(Count_table[[#This Row],[First]])&lt;&gt;0,Count_table[[#This Row],[First]]&amp;": "&amp;_xlfn.TEXTJOIN(", ",TRUE,INDIRECT(Count_table[[#This Row],[Range]])),"")</f>
        <v/>
      </c>
      <c r="J17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1" spans="1:10" x14ac:dyDescent="0.25">
      <c r="A1731" s="1" t="s">
        <v>144</v>
      </c>
      <c r="B1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Inc.\337B</v>
      </c>
      <c r="C1731" s="1" t="s">
        <v>1324</v>
      </c>
      <c r="D1731" s="1" t="str">
        <f>LEFT(Count_table[[#This Row],[Column1]],SEARCH("\",Count_table[[#This Row],[Column1]])-1)</f>
        <v>Textron Aviation Inc.</v>
      </c>
      <c r="E1731" s="1" t="str">
        <f>RIGHT(Count_table[[#This Row],[Column1]],LEN(Count_table[[#This Row],[Column1]])-SEARCH("\",Count_table[[#This Row],[Column1]]))</f>
        <v>337B</v>
      </c>
      <c r="F1731" s="1" t="str">
        <f>INDEX(Sheet1!A:D,MATCH(Count_table[[#This Row],[Make]],Sheet1!D:D,0),1)</f>
        <v>Textron</v>
      </c>
      <c r="G1731" s="1" t="str">
        <f ca="1">IF(OR(Count_table[[#This Row],[STC Number]]&lt;&gt;OFFSET(Count_table[[#This Row],[STC Number]],-1,0),Count_table[[#This Row],[Fixed Make]]&lt;&gt;OFFSET(Count_table[[#This Row],[Fixed Make]],-1,0)),Count_table[[#This Row],[Fixed Make]],"")</f>
        <v/>
      </c>
      <c r="H1731" s="1" t="str">
        <f ca="1">IF(LEN(Count_table[[#This Row],[First]])=0,OFFSET(Count_table[[#This Row],[Range]],-1,0),"E"&amp;ROW(Count_table[[#This Row],[First]])&amp;":E"&amp;COUNTIFS(Count_table[[#All],[STC Number]],Count_table[[#This Row],[STC Number]],Count_table[[#All],[Fixed Make]],Count_table[[#This Row],[First]])+ROW(Count_table[[#This Row],[First]])-1)</f>
        <v>E1587:E1976</v>
      </c>
      <c r="I1731" s="1" t="str">
        <f ca="1">IF(LEN(Count_table[[#This Row],[First]])&lt;&gt;0,Count_table[[#This Row],[First]]&amp;": "&amp;_xlfn.TEXTJOIN(", ",TRUE,INDIRECT(Count_table[[#This Row],[Range]])),"")</f>
        <v/>
      </c>
      <c r="J17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2" spans="1:10" x14ac:dyDescent="0.25">
      <c r="A1732" s="1" t="s">
        <v>144</v>
      </c>
      <c r="B1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Inc.\337C</v>
      </c>
      <c r="C1732" s="1" t="s">
        <v>1325</v>
      </c>
      <c r="D1732" s="1" t="str">
        <f>LEFT(Count_table[[#This Row],[Column1]],SEARCH("\",Count_table[[#This Row],[Column1]])-1)</f>
        <v>Textron Aviation Inc.</v>
      </c>
      <c r="E1732" s="1" t="str">
        <f>RIGHT(Count_table[[#This Row],[Column1]],LEN(Count_table[[#This Row],[Column1]])-SEARCH("\",Count_table[[#This Row],[Column1]]))</f>
        <v>337C</v>
      </c>
      <c r="F1732" s="1" t="str">
        <f>INDEX(Sheet1!A:D,MATCH(Count_table[[#This Row],[Make]],Sheet1!D:D,0),1)</f>
        <v>Textron</v>
      </c>
      <c r="G1732" s="1" t="str">
        <f ca="1">IF(OR(Count_table[[#This Row],[STC Number]]&lt;&gt;OFFSET(Count_table[[#This Row],[STC Number]],-1,0),Count_table[[#This Row],[Fixed Make]]&lt;&gt;OFFSET(Count_table[[#This Row],[Fixed Make]],-1,0)),Count_table[[#This Row],[Fixed Make]],"")</f>
        <v/>
      </c>
      <c r="H1732" s="1" t="str">
        <f ca="1">IF(LEN(Count_table[[#This Row],[First]])=0,OFFSET(Count_table[[#This Row],[Range]],-1,0),"E"&amp;ROW(Count_table[[#This Row],[First]])&amp;":E"&amp;COUNTIFS(Count_table[[#All],[STC Number]],Count_table[[#This Row],[STC Number]],Count_table[[#All],[Fixed Make]],Count_table[[#This Row],[First]])+ROW(Count_table[[#This Row],[First]])-1)</f>
        <v>E1587:E1976</v>
      </c>
      <c r="I1732" s="1" t="str">
        <f ca="1">IF(LEN(Count_table[[#This Row],[First]])&lt;&gt;0,Count_table[[#This Row],[First]]&amp;": "&amp;_xlfn.TEXTJOIN(", ",TRUE,INDIRECT(Count_table[[#This Row],[Range]])),"")</f>
        <v/>
      </c>
      <c r="J17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3" spans="1:10" x14ac:dyDescent="0.25">
      <c r="A1733" s="1" t="s">
        <v>144</v>
      </c>
      <c r="B1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Inc.\337D</v>
      </c>
      <c r="C1733" s="1" t="s">
        <v>1326</v>
      </c>
      <c r="D1733" s="1" t="str">
        <f>LEFT(Count_table[[#This Row],[Column1]],SEARCH("\",Count_table[[#This Row],[Column1]])-1)</f>
        <v>Textron Aviation Inc.</v>
      </c>
      <c r="E1733" s="1" t="str">
        <f>RIGHT(Count_table[[#This Row],[Column1]],LEN(Count_table[[#This Row],[Column1]])-SEARCH("\",Count_table[[#This Row],[Column1]]))</f>
        <v>337D</v>
      </c>
      <c r="F1733" s="1" t="str">
        <f>INDEX(Sheet1!A:D,MATCH(Count_table[[#This Row],[Make]],Sheet1!D:D,0),1)</f>
        <v>Textron</v>
      </c>
      <c r="G1733" s="1" t="str">
        <f ca="1">IF(OR(Count_table[[#This Row],[STC Number]]&lt;&gt;OFFSET(Count_table[[#This Row],[STC Number]],-1,0),Count_table[[#This Row],[Fixed Make]]&lt;&gt;OFFSET(Count_table[[#This Row],[Fixed Make]],-1,0)),Count_table[[#This Row],[Fixed Make]],"")</f>
        <v/>
      </c>
      <c r="H1733" s="1" t="str">
        <f ca="1">IF(LEN(Count_table[[#This Row],[First]])=0,OFFSET(Count_table[[#This Row],[Range]],-1,0),"E"&amp;ROW(Count_table[[#This Row],[First]])&amp;":E"&amp;COUNTIFS(Count_table[[#All],[STC Number]],Count_table[[#This Row],[STC Number]],Count_table[[#All],[Fixed Make]],Count_table[[#This Row],[First]])+ROW(Count_table[[#This Row],[First]])-1)</f>
        <v>E1587:E1976</v>
      </c>
      <c r="I1733" s="1" t="str">
        <f ca="1">IF(LEN(Count_table[[#This Row],[First]])&lt;&gt;0,Count_table[[#This Row],[First]]&amp;": "&amp;_xlfn.TEXTJOIN(", ",TRUE,INDIRECT(Count_table[[#This Row],[Range]])),"")</f>
        <v/>
      </c>
      <c r="J17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4" spans="1:10" x14ac:dyDescent="0.25">
      <c r="A1734" s="1" t="s">
        <v>144</v>
      </c>
      <c r="B1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Inc.\337E</v>
      </c>
      <c r="C1734" s="1" t="s">
        <v>1327</v>
      </c>
      <c r="D1734" s="1" t="str">
        <f>LEFT(Count_table[[#This Row],[Column1]],SEARCH("\",Count_table[[#This Row],[Column1]])-1)</f>
        <v>Textron Aviation Inc.</v>
      </c>
      <c r="E1734" s="1" t="str">
        <f>RIGHT(Count_table[[#This Row],[Column1]],LEN(Count_table[[#This Row],[Column1]])-SEARCH("\",Count_table[[#This Row],[Column1]]))</f>
        <v>337E</v>
      </c>
      <c r="F1734" s="1" t="str">
        <f>INDEX(Sheet1!A:D,MATCH(Count_table[[#This Row],[Make]],Sheet1!D:D,0),1)</f>
        <v>Textron</v>
      </c>
      <c r="G1734" s="1" t="str">
        <f ca="1">IF(OR(Count_table[[#This Row],[STC Number]]&lt;&gt;OFFSET(Count_table[[#This Row],[STC Number]],-1,0),Count_table[[#This Row],[Fixed Make]]&lt;&gt;OFFSET(Count_table[[#This Row],[Fixed Make]],-1,0)),Count_table[[#This Row],[Fixed Make]],"")</f>
        <v/>
      </c>
      <c r="H1734" s="1" t="str">
        <f ca="1">IF(LEN(Count_table[[#This Row],[First]])=0,OFFSET(Count_table[[#This Row],[Range]],-1,0),"E"&amp;ROW(Count_table[[#This Row],[First]])&amp;":E"&amp;COUNTIFS(Count_table[[#All],[STC Number]],Count_table[[#This Row],[STC Number]],Count_table[[#All],[Fixed Make]],Count_table[[#This Row],[First]])+ROW(Count_table[[#This Row],[First]])-1)</f>
        <v>E1587:E1976</v>
      </c>
      <c r="I1734" s="1" t="str">
        <f ca="1">IF(LEN(Count_table[[#This Row],[First]])&lt;&gt;0,Count_table[[#This Row],[First]]&amp;": "&amp;_xlfn.TEXTJOIN(", ",TRUE,INDIRECT(Count_table[[#This Row],[Range]])),"")</f>
        <v/>
      </c>
      <c r="J17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5" spans="1:10" x14ac:dyDescent="0.25">
      <c r="A1735" s="1" t="s">
        <v>144</v>
      </c>
      <c r="B1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Inc.\337F</v>
      </c>
      <c r="C1735" s="1" t="s">
        <v>1328</v>
      </c>
      <c r="D1735" s="1" t="str">
        <f>LEFT(Count_table[[#This Row],[Column1]],SEARCH("\",Count_table[[#This Row],[Column1]])-1)</f>
        <v>Textron Aviation Inc.</v>
      </c>
      <c r="E1735" s="1" t="str">
        <f>RIGHT(Count_table[[#This Row],[Column1]],LEN(Count_table[[#This Row],[Column1]])-SEARCH("\",Count_table[[#This Row],[Column1]]))</f>
        <v>337F</v>
      </c>
      <c r="F1735" s="1" t="str">
        <f>INDEX(Sheet1!A:D,MATCH(Count_table[[#This Row],[Make]],Sheet1!D:D,0),1)</f>
        <v>Textron</v>
      </c>
      <c r="G1735" s="1" t="str">
        <f ca="1">IF(OR(Count_table[[#This Row],[STC Number]]&lt;&gt;OFFSET(Count_table[[#This Row],[STC Number]],-1,0),Count_table[[#This Row],[Fixed Make]]&lt;&gt;OFFSET(Count_table[[#This Row],[Fixed Make]],-1,0)),Count_table[[#This Row],[Fixed Make]],"")</f>
        <v/>
      </c>
      <c r="H1735" s="1" t="str">
        <f ca="1">IF(LEN(Count_table[[#This Row],[First]])=0,OFFSET(Count_table[[#This Row],[Range]],-1,0),"E"&amp;ROW(Count_table[[#This Row],[First]])&amp;":E"&amp;COUNTIFS(Count_table[[#All],[STC Number]],Count_table[[#This Row],[STC Number]],Count_table[[#All],[Fixed Make]],Count_table[[#This Row],[First]])+ROW(Count_table[[#This Row],[First]])-1)</f>
        <v>E1587:E1976</v>
      </c>
      <c r="I1735" s="1" t="str">
        <f ca="1">IF(LEN(Count_table[[#This Row],[First]])&lt;&gt;0,Count_table[[#This Row],[First]]&amp;": "&amp;_xlfn.TEXTJOIN(", ",TRUE,INDIRECT(Count_table[[#This Row],[Range]])),"")</f>
        <v/>
      </c>
      <c r="J17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6" spans="1:10" x14ac:dyDescent="0.25">
      <c r="A1736" s="1" t="s">
        <v>144</v>
      </c>
      <c r="B1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Inc.\337G</v>
      </c>
      <c r="C1736" s="1" t="s">
        <v>1329</v>
      </c>
      <c r="D1736" s="1" t="str">
        <f>LEFT(Count_table[[#This Row],[Column1]],SEARCH("\",Count_table[[#This Row],[Column1]])-1)</f>
        <v>Textron Aviation Inc.</v>
      </c>
      <c r="E1736" s="1" t="str">
        <f>RIGHT(Count_table[[#This Row],[Column1]],LEN(Count_table[[#This Row],[Column1]])-SEARCH("\",Count_table[[#This Row],[Column1]]))</f>
        <v>337G</v>
      </c>
      <c r="F1736" s="1" t="str">
        <f>INDEX(Sheet1!A:D,MATCH(Count_table[[#This Row],[Make]],Sheet1!D:D,0),1)</f>
        <v>Textron</v>
      </c>
      <c r="G1736" s="1" t="str">
        <f ca="1">IF(OR(Count_table[[#This Row],[STC Number]]&lt;&gt;OFFSET(Count_table[[#This Row],[STC Number]],-1,0),Count_table[[#This Row],[Fixed Make]]&lt;&gt;OFFSET(Count_table[[#This Row],[Fixed Make]],-1,0)),Count_table[[#This Row],[Fixed Make]],"")</f>
        <v/>
      </c>
      <c r="H1736" s="1" t="str">
        <f ca="1">IF(LEN(Count_table[[#This Row],[First]])=0,OFFSET(Count_table[[#This Row],[Range]],-1,0),"E"&amp;ROW(Count_table[[#This Row],[First]])&amp;":E"&amp;COUNTIFS(Count_table[[#All],[STC Number]],Count_table[[#This Row],[STC Number]],Count_table[[#All],[Fixed Make]],Count_table[[#This Row],[First]])+ROW(Count_table[[#This Row],[First]])-1)</f>
        <v>E1587:E1976</v>
      </c>
      <c r="I1736" s="1" t="str">
        <f ca="1">IF(LEN(Count_table[[#This Row],[First]])&lt;&gt;0,Count_table[[#This Row],[First]]&amp;": "&amp;_xlfn.TEXTJOIN(", ",TRUE,INDIRECT(Count_table[[#This Row],[Range]])),"")</f>
        <v/>
      </c>
      <c r="J17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7" spans="1:10" x14ac:dyDescent="0.25">
      <c r="A1737" s="1" t="s">
        <v>144</v>
      </c>
      <c r="B1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Inc.\337H</v>
      </c>
      <c r="C1737" s="1" t="s">
        <v>1330</v>
      </c>
      <c r="D1737" s="1" t="str">
        <f>LEFT(Count_table[[#This Row],[Column1]],SEARCH("\",Count_table[[#This Row],[Column1]])-1)</f>
        <v>Textron Aviation Inc.</v>
      </c>
      <c r="E1737" s="1" t="str">
        <f>RIGHT(Count_table[[#This Row],[Column1]],LEN(Count_table[[#This Row],[Column1]])-SEARCH("\",Count_table[[#This Row],[Column1]]))</f>
        <v>337H</v>
      </c>
      <c r="F1737" s="1" t="str">
        <f>INDEX(Sheet1!A:D,MATCH(Count_table[[#This Row],[Make]],Sheet1!D:D,0),1)</f>
        <v>Textron</v>
      </c>
      <c r="G1737" s="1" t="str">
        <f ca="1">IF(OR(Count_table[[#This Row],[STC Number]]&lt;&gt;OFFSET(Count_table[[#This Row],[STC Number]],-1,0),Count_table[[#This Row],[Fixed Make]]&lt;&gt;OFFSET(Count_table[[#This Row],[Fixed Make]],-1,0)),Count_table[[#This Row],[Fixed Make]],"")</f>
        <v/>
      </c>
      <c r="H1737" s="1" t="str">
        <f ca="1">IF(LEN(Count_table[[#This Row],[First]])=0,OFFSET(Count_table[[#This Row],[Range]],-1,0),"E"&amp;ROW(Count_table[[#This Row],[First]])&amp;":E"&amp;COUNTIFS(Count_table[[#All],[STC Number]],Count_table[[#This Row],[STC Number]],Count_table[[#All],[Fixed Make]],Count_table[[#This Row],[First]])+ROW(Count_table[[#This Row],[First]])-1)</f>
        <v>E1587:E1976</v>
      </c>
      <c r="I1737" s="1" t="str">
        <f ca="1">IF(LEN(Count_table[[#This Row],[First]])&lt;&gt;0,Count_table[[#This Row],[First]]&amp;": "&amp;_xlfn.TEXTJOIN(", ",TRUE,INDIRECT(Count_table[[#This Row],[Range]])),"")</f>
        <v/>
      </c>
      <c r="J17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8" spans="1:10" x14ac:dyDescent="0.25">
      <c r="A1738" s="1" t="s">
        <v>144</v>
      </c>
      <c r="B1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v>
      </c>
      <c r="C1738" s="1" t="s">
        <v>1331</v>
      </c>
      <c r="D1738" s="1" t="str">
        <f>LEFT(Count_table[[#This Row],[Column1]],SEARCH("\",Count_table[[#This Row],[Column1]])-1)</f>
        <v>Textron Aviation Inc.</v>
      </c>
      <c r="E1738" s="1" t="str">
        <f>RIGHT(Count_table[[#This Row],[Column1]],LEN(Count_table[[#This Row],[Column1]])-SEARCH("\",Count_table[[#This Row],[Column1]]))</f>
        <v>340</v>
      </c>
      <c r="F1738" s="1" t="str">
        <f>INDEX(Sheet1!A:D,MATCH(Count_table[[#This Row],[Make]],Sheet1!D:D,0),1)</f>
        <v>Textron</v>
      </c>
      <c r="G1738" s="1" t="str">
        <f ca="1">IF(OR(Count_table[[#This Row],[STC Number]]&lt;&gt;OFFSET(Count_table[[#This Row],[STC Number]],-1,0),Count_table[[#This Row],[Fixed Make]]&lt;&gt;OFFSET(Count_table[[#This Row],[Fixed Make]],-1,0)),Count_table[[#This Row],[Fixed Make]],"")</f>
        <v/>
      </c>
      <c r="H1738" s="1" t="str">
        <f ca="1">IF(LEN(Count_table[[#This Row],[First]])=0,OFFSET(Count_table[[#This Row],[Range]],-1,0),"E"&amp;ROW(Count_table[[#This Row],[First]])&amp;":E"&amp;COUNTIFS(Count_table[[#All],[STC Number]],Count_table[[#This Row],[STC Number]],Count_table[[#All],[Fixed Make]],Count_table[[#This Row],[First]])+ROW(Count_table[[#This Row],[First]])-1)</f>
        <v>E1587:E1976</v>
      </c>
      <c r="I1738" s="1" t="str">
        <f ca="1">IF(LEN(Count_table[[#This Row],[First]])&lt;&gt;0,Count_table[[#This Row],[First]]&amp;": "&amp;_xlfn.TEXTJOIN(", ",TRUE,INDIRECT(Count_table[[#This Row],[Range]])),"")</f>
        <v/>
      </c>
      <c r="J17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39" spans="1:10" x14ac:dyDescent="0.25">
      <c r="A1739" s="1" t="s">
        <v>144</v>
      </c>
      <c r="B1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Inc.\340A</v>
      </c>
      <c r="C1739" s="1" t="s">
        <v>1332</v>
      </c>
      <c r="D1739" s="1" t="str">
        <f>LEFT(Count_table[[#This Row],[Column1]],SEARCH("\",Count_table[[#This Row],[Column1]])-1)</f>
        <v>Textron Aviation Inc.</v>
      </c>
      <c r="E1739" s="1" t="str">
        <f>RIGHT(Count_table[[#This Row],[Column1]],LEN(Count_table[[#This Row],[Column1]])-SEARCH("\",Count_table[[#This Row],[Column1]]))</f>
        <v>340A</v>
      </c>
      <c r="F1739" s="1" t="str">
        <f>INDEX(Sheet1!A:D,MATCH(Count_table[[#This Row],[Make]],Sheet1!D:D,0),1)</f>
        <v>Textron</v>
      </c>
      <c r="G1739" s="1" t="str">
        <f ca="1">IF(OR(Count_table[[#This Row],[STC Number]]&lt;&gt;OFFSET(Count_table[[#This Row],[STC Number]],-1,0),Count_table[[#This Row],[Fixed Make]]&lt;&gt;OFFSET(Count_table[[#This Row],[Fixed Make]],-1,0)),Count_table[[#This Row],[Fixed Make]],"")</f>
        <v/>
      </c>
      <c r="H1739" s="1" t="str">
        <f ca="1">IF(LEN(Count_table[[#This Row],[First]])=0,OFFSET(Count_table[[#This Row],[Range]],-1,0),"E"&amp;ROW(Count_table[[#This Row],[First]])&amp;":E"&amp;COUNTIFS(Count_table[[#All],[STC Number]],Count_table[[#This Row],[STC Number]],Count_table[[#All],[Fixed Make]],Count_table[[#This Row],[First]])+ROW(Count_table[[#This Row],[First]])-1)</f>
        <v>E1587:E1976</v>
      </c>
      <c r="I1739" s="1" t="str">
        <f ca="1">IF(LEN(Count_table[[#This Row],[First]])&lt;&gt;0,Count_table[[#This Row],[First]]&amp;": "&amp;_xlfn.TEXTJOIN(", ",TRUE,INDIRECT(Count_table[[#This Row],[Range]])),"")</f>
        <v/>
      </c>
      <c r="J17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0" spans="1:10" x14ac:dyDescent="0.25">
      <c r="A1740" s="1" t="s">
        <v>144</v>
      </c>
      <c r="B1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Inc.\35-33</v>
      </c>
      <c r="C1740" s="1" t="s">
        <v>1333</v>
      </c>
      <c r="D1740" s="1" t="str">
        <f>LEFT(Count_table[[#This Row],[Column1]],SEARCH("\",Count_table[[#This Row],[Column1]])-1)</f>
        <v>Textron Aviation Inc.</v>
      </c>
      <c r="E1740" s="1" t="str">
        <f>RIGHT(Count_table[[#This Row],[Column1]],LEN(Count_table[[#This Row],[Column1]])-SEARCH("\",Count_table[[#This Row],[Column1]]))</f>
        <v>35-33</v>
      </c>
      <c r="F1740" s="1" t="str">
        <f>INDEX(Sheet1!A:D,MATCH(Count_table[[#This Row],[Make]],Sheet1!D:D,0),1)</f>
        <v>Textron</v>
      </c>
      <c r="G1740" s="1" t="str">
        <f ca="1">IF(OR(Count_table[[#This Row],[STC Number]]&lt;&gt;OFFSET(Count_table[[#This Row],[STC Number]],-1,0),Count_table[[#This Row],[Fixed Make]]&lt;&gt;OFFSET(Count_table[[#This Row],[Fixed Make]],-1,0)),Count_table[[#This Row],[Fixed Make]],"")</f>
        <v/>
      </c>
      <c r="H1740" s="1" t="str">
        <f ca="1">IF(LEN(Count_table[[#This Row],[First]])=0,OFFSET(Count_table[[#This Row],[Range]],-1,0),"E"&amp;ROW(Count_table[[#This Row],[First]])&amp;":E"&amp;COUNTIFS(Count_table[[#All],[STC Number]],Count_table[[#This Row],[STC Number]],Count_table[[#All],[Fixed Make]],Count_table[[#This Row],[First]])+ROW(Count_table[[#This Row],[First]])-1)</f>
        <v>E1587:E1976</v>
      </c>
      <c r="I1740" s="1" t="str">
        <f ca="1">IF(LEN(Count_table[[#This Row],[First]])&lt;&gt;0,Count_table[[#This Row],[First]]&amp;": "&amp;_xlfn.TEXTJOIN(", ",TRUE,INDIRECT(Count_table[[#This Row],[Range]])),"")</f>
        <v/>
      </c>
      <c r="J17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1" spans="1:10" x14ac:dyDescent="0.25">
      <c r="A1741" s="1" t="s">
        <v>144</v>
      </c>
      <c r="B1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Inc.\35-A33</v>
      </c>
      <c r="C1741" s="1" t="s">
        <v>1334</v>
      </c>
      <c r="D1741" s="1" t="str">
        <f>LEFT(Count_table[[#This Row],[Column1]],SEARCH("\",Count_table[[#This Row],[Column1]])-1)</f>
        <v>Textron Aviation Inc.</v>
      </c>
      <c r="E1741" s="1" t="str">
        <f>RIGHT(Count_table[[#This Row],[Column1]],LEN(Count_table[[#This Row],[Column1]])-SEARCH("\",Count_table[[#This Row],[Column1]]))</f>
        <v>35-A33</v>
      </c>
      <c r="F1741" s="1" t="str">
        <f>INDEX(Sheet1!A:D,MATCH(Count_table[[#This Row],[Make]],Sheet1!D:D,0),1)</f>
        <v>Textron</v>
      </c>
      <c r="G1741" s="1" t="str">
        <f ca="1">IF(OR(Count_table[[#This Row],[STC Number]]&lt;&gt;OFFSET(Count_table[[#This Row],[STC Number]],-1,0),Count_table[[#This Row],[Fixed Make]]&lt;&gt;OFFSET(Count_table[[#This Row],[Fixed Make]],-1,0)),Count_table[[#This Row],[Fixed Make]],"")</f>
        <v/>
      </c>
      <c r="H1741" s="1" t="str">
        <f ca="1">IF(LEN(Count_table[[#This Row],[First]])=0,OFFSET(Count_table[[#This Row],[Range]],-1,0),"E"&amp;ROW(Count_table[[#This Row],[First]])&amp;":E"&amp;COUNTIFS(Count_table[[#All],[STC Number]],Count_table[[#This Row],[STC Number]],Count_table[[#All],[Fixed Make]],Count_table[[#This Row],[First]])+ROW(Count_table[[#This Row],[First]])-1)</f>
        <v>E1587:E1976</v>
      </c>
      <c r="I1741" s="1" t="str">
        <f ca="1">IF(LEN(Count_table[[#This Row],[First]])&lt;&gt;0,Count_table[[#This Row],[First]]&amp;": "&amp;_xlfn.TEXTJOIN(", ",TRUE,INDIRECT(Count_table[[#This Row],[Range]])),"")</f>
        <v/>
      </c>
      <c r="J17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2" spans="1:10" x14ac:dyDescent="0.25">
      <c r="A1742" s="1" t="s">
        <v>144</v>
      </c>
      <c r="B1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Inc.\35-B33</v>
      </c>
      <c r="C1742" s="1" t="s">
        <v>1335</v>
      </c>
      <c r="D1742" s="1" t="str">
        <f>LEFT(Count_table[[#This Row],[Column1]],SEARCH("\",Count_table[[#This Row],[Column1]])-1)</f>
        <v>Textron Aviation Inc.</v>
      </c>
      <c r="E1742" s="1" t="str">
        <f>RIGHT(Count_table[[#This Row],[Column1]],LEN(Count_table[[#This Row],[Column1]])-SEARCH("\",Count_table[[#This Row],[Column1]]))</f>
        <v>35-B33</v>
      </c>
      <c r="F1742" s="1" t="str">
        <f>INDEX(Sheet1!A:D,MATCH(Count_table[[#This Row],[Make]],Sheet1!D:D,0),1)</f>
        <v>Textron</v>
      </c>
      <c r="G1742" s="1" t="str">
        <f ca="1">IF(OR(Count_table[[#This Row],[STC Number]]&lt;&gt;OFFSET(Count_table[[#This Row],[STC Number]],-1,0),Count_table[[#This Row],[Fixed Make]]&lt;&gt;OFFSET(Count_table[[#This Row],[Fixed Make]],-1,0)),Count_table[[#This Row],[Fixed Make]],"")</f>
        <v/>
      </c>
      <c r="H1742" s="1" t="str">
        <f ca="1">IF(LEN(Count_table[[#This Row],[First]])=0,OFFSET(Count_table[[#This Row],[Range]],-1,0),"E"&amp;ROW(Count_table[[#This Row],[First]])&amp;":E"&amp;COUNTIFS(Count_table[[#All],[STC Number]],Count_table[[#This Row],[STC Number]],Count_table[[#All],[Fixed Make]],Count_table[[#This Row],[First]])+ROW(Count_table[[#This Row],[First]])-1)</f>
        <v>E1587:E1976</v>
      </c>
      <c r="I1742" s="1" t="str">
        <f ca="1">IF(LEN(Count_table[[#This Row],[First]])&lt;&gt;0,Count_table[[#This Row],[First]]&amp;": "&amp;_xlfn.TEXTJOIN(", ",TRUE,INDIRECT(Count_table[[#This Row],[Range]])),"")</f>
        <v/>
      </c>
      <c r="J17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3" spans="1:10" x14ac:dyDescent="0.25">
      <c r="A1743" s="1" t="s">
        <v>144</v>
      </c>
      <c r="B1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v>
      </c>
      <c r="C1743" s="1" t="s">
        <v>1336</v>
      </c>
      <c r="D1743" s="1" t="str">
        <f>LEFT(Count_table[[#This Row],[Column1]],SEARCH("\",Count_table[[#This Row],[Column1]])-1)</f>
        <v>Textron Aviation Inc.</v>
      </c>
      <c r="E1743" s="1" t="str">
        <f>RIGHT(Count_table[[#This Row],[Column1]],LEN(Count_table[[#This Row],[Column1]])-SEARCH("\",Count_table[[#This Row],[Column1]]))</f>
        <v>35-C33</v>
      </c>
      <c r="F1743" s="1" t="str">
        <f>INDEX(Sheet1!A:D,MATCH(Count_table[[#This Row],[Make]],Sheet1!D:D,0),1)</f>
        <v>Textron</v>
      </c>
      <c r="G1743" s="1" t="str">
        <f ca="1">IF(OR(Count_table[[#This Row],[STC Number]]&lt;&gt;OFFSET(Count_table[[#This Row],[STC Number]],-1,0),Count_table[[#This Row],[Fixed Make]]&lt;&gt;OFFSET(Count_table[[#This Row],[Fixed Make]],-1,0)),Count_table[[#This Row],[Fixed Make]],"")</f>
        <v/>
      </c>
      <c r="H1743" s="1" t="str">
        <f ca="1">IF(LEN(Count_table[[#This Row],[First]])=0,OFFSET(Count_table[[#This Row],[Range]],-1,0),"E"&amp;ROW(Count_table[[#This Row],[First]])&amp;":E"&amp;COUNTIFS(Count_table[[#All],[STC Number]],Count_table[[#This Row],[STC Number]],Count_table[[#All],[Fixed Make]],Count_table[[#This Row],[First]])+ROW(Count_table[[#This Row],[First]])-1)</f>
        <v>E1587:E1976</v>
      </c>
      <c r="I1743" s="1" t="str">
        <f ca="1">IF(LEN(Count_table[[#This Row],[First]])&lt;&gt;0,Count_table[[#This Row],[First]]&amp;": "&amp;_xlfn.TEXTJOIN(", ",TRUE,INDIRECT(Count_table[[#This Row],[Range]])),"")</f>
        <v/>
      </c>
      <c r="J17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4" spans="1:10" x14ac:dyDescent="0.25">
      <c r="A1744" s="1" t="s">
        <v>144</v>
      </c>
      <c r="B1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Inc.\35-C33A</v>
      </c>
      <c r="C1744" s="1" t="s">
        <v>1337</v>
      </c>
      <c r="D1744" s="1" t="str">
        <f>LEFT(Count_table[[#This Row],[Column1]],SEARCH("\",Count_table[[#This Row],[Column1]])-1)</f>
        <v>Textron Aviation Inc.</v>
      </c>
      <c r="E1744" s="1" t="str">
        <f>RIGHT(Count_table[[#This Row],[Column1]],LEN(Count_table[[#This Row],[Column1]])-SEARCH("\",Count_table[[#This Row],[Column1]]))</f>
        <v>35-C33A</v>
      </c>
      <c r="F1744" s="1" t="str">
        <f>INDEX(Sheet1!A:D,MATCH(Count_table[[#This Row],[Make]],Sheet1!D:D,0),1)</f>
        <v>Textron</v>
      </c>
      <c r="G1744" s="1" t="str">
        <f ca="1">IF(OR(Count_table[[#This Row],[STC Number]]&lt;&gt;OFFSET(Count_table[[#This Row],[STC Number]],-1,0),Count_table[[#This Row],[Fixed Make]]&lt;&gt;OFFSET(Count_table[[#This Row],[Fixed Make]],-1,0)),Count_table[[#This Row],[Fixed Make]],"")</f>
        <v/>
      </c>
      <c r="H1744" s="1" t="str">
        <f ca="1">IF(LEN(Count_table[[#This Row],[First]])=0,OFFSET(Count_table[[#This Row],[Range]],-1,0),"E"&amp;ROW(Count_table[[#This Row],[First]])&amp;":E"&amp;COUNTIFS(Count_table[[#All],[STC Number]],Count_table[[#This Row],[STC Number]],Count_table[[#All],[Fixed Make]],Count_table[[#This Row],[First]])+ROW(Count_table[[#This Row],[First]])-1)</f>
        <v>E1587:E1976</v>
      </c>
      <c r="I1744" s="1" t="str">
        <f ca="1">IF(LEN(Count_table[[#This Row],[First]])&lt;&gt;0,Count_table[[#This Row],[First]]&amp;": "&amp;_xlfn.TEXTJOIN(", ",TRUE,INDIRECT(Count_table[[#This Row],[Range]])),"")</f>
        <v/>
      </c>
      <c r="J17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5" spans="1:10" x14ac:dyDescent="0.25">
      <c r="A1745" s="1" t="s">
        <v>144</v>
      </c>
      <c r="B1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v>
      </c>
      <c r="C1745" s="1" t="s">
        <v>1338</v>
      </c>
      <c r="D1745" s="1" t="str">
        <f>LEFT(Count_table[[#This Row],[Column1]],SEARCH("\",Count_table[[#This Row],[Column1]])-1)</f>
        <v>Textron Aviation Inc.</v>
      </c>
      <c r="E1745" s="1" t="str">
        <f>RIGHT(Count_table[[#This Row],[Column1]],LEN(Count_table[[#This Row],[Column1]])-SEARCH("\",Count_table[[#This Row],[Column1]]))</f>
        <v>35</v>
      </c>
      <c r="F1745" s="1" t="str">
        <f>INDEX(Sheet1!A:D,MATCH(Count_table[[#This Row],[Make]],Sheet1!D:D,0),1)</f>
        <v>Textron</v>
      </c>
      <c r="G1745" s="1" t="str">
        <f ca="1">IF(OR(Count_table[[#This Row],[STC Number]]&lt;&gt;OFFSET(Count_table[[#This Row],[STC Number]],-1,0),Count_table[[#This Row],[Fixed Make]]&lt;&gt;OFFSET(Count_table[[#This Row],[Fixed Make]],-1,0)),Count_table[[#This Row],[Fixed Make]],"")</f>
        <v/>
      </c>
      <c r="H1745" s="1" t="str">
        <f ca="1">IF(LEN(Count_table[[#This Row],[First]])=0,OFFSET(Count_table[[#This Row],[Range]],-1,0),"E"&amp;ROW(Count_table[[#This Row],[First]])&amp;":E"&amp;COUNTIFS(Count_table[[#All],[STC Number]],Count_table[[#This Row],[STC Number]],Count_table[[#All],[Fixed Make]],Count_table[[#This Row],[First]])+ROW(Count_table[[#This Row],[First]])-1)</f>
        <v>E1587:E1976</v>
      </c>
      <c r="I1745" s="1" t="str">
        <f ca="1">IF(LEN(Count_table[[#This Row],[First]])&lt;&gt;0,Count_table[[#This Row],[First]]&amp;": "&amp;_xlfn.TEXTJOIN(", ",TRUE,INDIRECT(Count_table[[#This Row],[Range]])),"")</f>
        <v/>
      </c>
      <c r="J17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6" spans="1:10" x14ac:dyDescent="0.25">
      <c r="A1746" s="1" t="s">
        <v>144</v>
      </c>
      <c r="B1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Inc.\35R</v>
      </c>
      <c r="C1746" s="1" t="s">
        <v>1339</v>
      </c>
      <c r="D1746" s="1" t="str">
        <f>LEFT(Count_table[[#This Row],[Column1]],SEARCH("\",Count_table[[#This Row],[Column1]])-1)</f>
        <v>Textron Aviation Inc.</v>
      </c>
      <c r="E1746" s="1" t="str">
        <f>RIGHT(Count_table[[#This Row],[Column1]],LEN(Count_table[[#This Row],[Column1]])-SEARCH("\",Count_table[[#This Row],[Column1]]))</f>
        <v>35R</v>
      </c>
      <c r="F1746" s="1" t="str">
        <f>INDEX(Sheet1!A:D,MATCH(Count_table[[#This Row],[Make]],Sheet1!D:D,0),1)</f>
        <v>Textron</v>
      </c>
      <c r="G1746" s="1" t="str">
        <f ca="1">IF(OR(Count_table[[#This Row],[STC Number]]&lt;&gt;OFFSET(Count_table[[#This Row],[STC Number]],-1,0),Count_table[[#This Row],[Fixed Make]]&lt;&gt;OFFSET(Count_table[[#This Row],[Fixed Make]],-1,0)),Count_table[[#This Row],[Fixed Make]],"")</f>
        <v/>
      </c>
      <c r="H1746" s="1" t="str">
        <f ca="1">IF(LEN(Count_table[[#This Row],[First]])=0,OFFSET(Count_table[[#This Row],[Range]],-1,0),"E"&amp;ROW(Count_table[[#This Row],[First]])&amp;":E"&amp;COUNTIFS(Count_table[[#All],[STC Number]],Count_table[[#This Row],[STC Number]],Count_table[[#All],[Fixed Make]],Count_table[[#This Row],[First]])+ROW(Count_table[[#This Row],[First]])-1)</f>
        <v>E1587:E1976</v>
      </c>
      <c r="I1746" s="1" t="str">
        <f ca="1">IF(LEN(Count_table[[#This Row],[First]])&lt;&gt;0,Count_table[[#This Row],[First]]&amp;": "&amp;_xlfn.TEXTJOIN(", ",TRUE,INDIRECT(Count_table[[#This Row],[Range]])),"")</f>
        <v/>
      </c>
      <c r="J17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7" spans="1:10" x14ac:dyDescent="0.25">
      <c r="A1747" s="1" t="s">
        <v>144</v>
      </c>
      <c r="B1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Inc.\36</v>
      </c>
      <c r="C1747" s="1" t="s">
        <v>1340</v>
      </c>
      <c r="D1747" s="1" t="str">
        <f>LEFT(Count_table[[#This Row],[Column1]],SEARCH("\",Count_table[[#This Row],[Column1]])-1)</f>
        <v>Textron Aviation Inc.</v>
      </c>
      <c r="E1747" s="1" t="str">
        <f>RIGHT(Count_table[[#This Row],[Column1]],LEN(Count_table[[#This Row],[Column1]])-SEARCH("\",Count_table[[#This Row],[Column1]]))</f>
        <v>36</v>
      </c>
      <c r="F1747" s="1" t="str">
        <f>INDEX(Sheet1!A:D,MATCH(Count_table[[#This Row],[Make]],Sheet1!D:D,0),1)</f>
        <v>Textron</v>
      </c>
      <c r="G1747" s="1" t="str">
        <f ca="1">IF(OR(Count_table[[#This Row],[STC Number]]&lt;&gt;OFFSET(Count_table[[#This Row],[STC Number]],-1,0),Count_table[[#This Row],[Fixed Make]]&lt;&gt;OFFSET(Count_table[[#This Row],[Fixed Make]],-1,0)),Count_table[[#This Row],[Fixed Make]],"")</f>
        <v/>
      </c>
      <c r="H1747" s="1" t="str">
        <f ca="1">IF(LEN(Count_table[[#This Row],[First]])=0,OFFSET(Count_table[[#This Row],[Range]],-1,0),"E"&amp;ROW(Count_table[[#This Row],[First]])&amp;":E"&amp;COUNTIFS(Count_table[[#All],[STC Number]],Count_table[[#This Row],[STC Number]],Count_table[[#All],[Fixed Make]],Count_table[[#This Row],[First]])+ROW(Count_table[[#This Row],[First]])-1)</f>
        <v>E1587:E1976</v>
      </c>
      <c r="I1747" s="1" t="str">
        <f ca="1">IF(LEN(Count_table[[#This Row],[First]])&lt;&gt;0,Count_table[[#This Row],[First]]&amp;": "&amp;_xlfn.TEXTJOIN(", ",TRUE,INDIRECT(Count_table[[#This Row],[Range]])),"")</f>
        <v/>
      </c>
      <c r="J17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8" spans="1:10" x14ac:dyDescent="0.25">
      <c r="A1748" s="1" t="s">
        <v>144</v>
      </c>
      <c r="B1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v>
      </c>
      <c r="C1748" s="1" t="s">
        <v>1341</v>
      </c>
      <c r="D1748" s="1" t="str">
        <f>LEFT(Count_table[[#This Row],[Column1]],SEARCH("\",Count_table[[#This Row],[Column1]])-1)</f>
        <v>Textron Aviation Inc.</v>
      </c>
      <c r="E1748" s="1" t="str">
        <f>RIGHT(Count_table[[#This Row],[Column1]],LEN(Count_table[[#This Row],[Column1]])-SEARCH("\",Count_table[[#This Row],[Column1]]))</f>
        <v>401</v>
      </c>
      <c r="F1748" s="1" t="str">
        <f>INDEX(Sheet1!A:D,MATCH(Count_table[[#This Row],[Make]],Sheet1!D:D,0),1)</f>
        <v>Textron</v>
      </c>
      <c r="G1748" s="1" t="str">
        <f ca="1">IF(OR(Count_table[[#This Row],[STC Number]]&lt;&gt;OFFSET(Count_table[[#This Row],[STC Number]],-1,0),Count_table[[#This Row],[Fixed Make]]&lt;&gt;OFFSET(Count_table[[#This Row],[Fixed Make]],-1,0)),Count_table[[#This Row],[Fixed Make]],"")</f>
        <v/>
      </c>
      <c r="H1748" s="1" t="str">
        <f ca="1">IF(LEN(Count_table[[#This Row],[First]])=0,OFFSET(Count_table[[#This Row],[Range]],-1,0),"E"&amp;ROW(Count_table[[#This Row],[First]])&amp;":E"&amp;COUNTIFS(Count_table[[#All],[STC Number]],Count_table[[#This Row],[STC Number]],Count_table[[#All],[Fixed Make]],Count_table[[#This Row],[First]])+ROW(Count_table[[#This Row],[First]])-1)</f>
        <v>E1587:E1976</v>
      </c>
      <c r="I1748" s="1" t="str">
        <f ca="1">IF(LEN(Count_table[[#This Row],[First]])&lt;&gt;0,Count_table[[#This Row],[First]]&amp;": "&amp;_xlfn.TEXTJOIN(", ",TRUE,INDIRECT(Count_table[[#This Row],[Range]])),"")</f>
        <v/>
      </c>
      <c r="J17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49" spans="1:10" x14ac:dyDescent="0.25">
      <c r="A1749" s="1" t="s">
        <v>144</v>
      </c>
      <c r="B1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Inc.\401A</v>
      </c>
      <c r="C1749" s="1" t="s">
        <v>1342</v>
      </c>
      <c r="D1749" s="1" t="str">
        <f>LEFT(Count_table[[#This Row],[Column1]],SEARCH("\",Count_table[[#This Row],[Column1]])-1)</f>
        <v>Textron Aviation Inc.</v>
      </c>
      <c r="E1749" s="1" t="str">
        <f>RIGHT(Count_table[[#This Row],[Column1]],LEN(Count_table[[#This Row],[Column1]])-SEARCH("\",Count_table[[#This Row],[Column1]]))</f>
        <v>401A</v>
      </c>
      <c r="F1749" s="1" t="str">
        <f>INDEX(Sheet1!A:D,MATCH(Count_table[[#This Row],[Make]],Sheet1!D:D,0),1)</f>
        <v>Textron</v>
      </c>
      <c r="G1749" s="1" t="str">
        <f ca="1">IF(OR(Count_table[[#This Row],[STC Number]]&lt;&gt;OFFSET(Count_table[[#This Row],[STC Number]],-1,0),Count_table[[#This Row],[Fixed Make]]&lt;&gt;OFFSET(Count_table[[#This Row],[Fixed Make]],-1,0)),Count_table[[#This Row],[Fixed Make]],"")</f>
        <v/>
      </c>
      <c r="H1749" s="1" t="str">
        <f ca="1">IF(LEN(Count_table[[#This Row],[First]])=0,OFFSET(Count_table[[#This Row],[Range]],-1,0),"E"&amp;ROW(Count_table[[#This Row],[First]])&amp;":E"&amp;COUNTIFS(Count_table[[#All],[STC Number]],Count_table[[#This Row],[STC Number]],Count_table[[#All],[Fixed Make]],Count_table[[#This Row],[First]])+ROW(Count_table[[#This Row],[First]])-1)</f>
        <v>E1587:E1976</v>
      </c>
      <c r="I1749" s="1" t="str">
        <f ca="1">IF(LEN(Count_table[[#This Row],[First]])&lt;&gt;0,Count_table[[#This Row],[First]]&amp;": "&amp;_xlfn.TEXTJOIN(", ",TRUE,INDIRECT(Count_table[[#This Row],[Range]])),"")</f>
        <v/>
      </c>
      <c r="J17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0" spans="1:10" x14ac:dyDescent="0.25">
      <c r="A1750" s="1" t="s">
        <v>144</v>
      </c>
      <c r="B1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Inc.\401B</v>
      </c>
      <c r="C1750" s="1" t="s">
        <v>1343</v>
      </c>
      <c r="D1750" s="1" t="str">
        <f>LEFT(Count_table[[#This Row],[Column1]],SEARCH("\",Count_table[[#This Row],[Column1]])-1)</f>
        <v>Textron Aviation Inc.</v>
      </c>
      <c r="E1750" s="1" t="str">
        <f>RIGHT(Count_table[[#This Row],[Column1]],LEN(Count_table[[#This Row],[Column1]])-SEARCH("\",Count_table[[#This Row],[Column1]]))</f>
        <v>401B</v>
      </c>
      <c r="F1750" s="1" t="str">
        <f>INDEX(Sheet1!A:D,MATCH(Count_table[[#This Row],[Make]],Sheet1!D:D,0),1)</f>
        <v>Textron</v>
      </c>
      <c r="G1750" s="1" t="str">
        <f ca="1">IF(OR(Count_table[[#This Row],[STC Number]]&lt;&gt;OFFSET(Count_table[[#This Row],[STC Number]],-1,0),Count_table[[#This Row],[Fixed Make]]&lt;&gt;OFFSET(Count_table[[#This Row],[Fixed Make]],-1,0)),Count_table[[#This Row],[Fixed Make]],"")</f>
        <v/>
      </c>
      <c r="H1750" s="1" t="str">
        <f ca="1">IF(LEN(Count_table[[#This Row],[First]])=0,OFFSET(Count_table[[#This Row],[Range]],-1,0),"E"&amp;ROW(Count_table[[#This Row],[First]])&amp;":E"&amp;COUNTIFS(Count_table[[#All],[STC Number]],Count_table[[#This Row],[STC Number]],Count_table[[#All],[Fixed Make]],Count_table[[#This Row],[First]])+ROW(Count_table[[#This Row],[First]])-1)</f>
        <v>E1587:E1976</v>
      </c>
      <c r="I1750" s="1" t="str">
        <f ca="1">IF(LEN(Count_table[[#This Row],[First]])&lt;&gt;0,Count_table[[#This Row],[First]]&amp;": "&amp;_xlfn.TEXTJOIN(", ",TRUE,INDIRECT(Count_table[[#This Row],[Range]])),"")</f>
        <v/>
      </c>
      <c r="J17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1" spans="1:10" x14ac:dyDescent="0.25">
      <c r="A1751" s="1" t="s">
        <v>144</v>
      </c>
      <c r="B1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v>
      </c>
      <c r="C1751" s="1" t="s">
        <v>1344</v>
      </c>
      <c r="D1751" s="1" t="str">
        <f>LEFT(Count_table[[#This Row],[Column1]],SEARCH("\",Count_table[[#This Row],[Column1]])-1)</f>
        <v>Textron Aviation Inc.</v>
      </c>
      <c r="E1751" s="1" t="str">
        <f>RIGHT(Count_table[[#This Row],[Column1]],LEN(Count_table[[#This Row],[Column1]])-SEARCH("\",Count_table[[#This Row],[Column1]]))</f>
        <v>402</v>
      </c>
      <c r="F1751" s="1" t="str">
        <f>INDEX(Sheet1!A:D,MATCH(Count_table[[#This Row],[Make]],Sheet1!D:D,0),1)</f>
        <v>Textron</v>
      </c>
      <c r="G1751" s="1" t="str">
        <f ca="1">IF(OR(Count_table[[#This Row],[STC Number]]&lt;&gt;OFFSET(Count_table[[#This Row],[STC Number]],-1,0),Count_table[[#This Row],[Fixed Make]]&lt;&gt;OFFSET(Count_table[[#This Row],[Fixed Make]],-1,0)),Count_table[[#This Row],[Fixed Make]],"")</f>
        <v/>
      </c>
      <c r="H1751" s="1" t="str">
        <f ca="1">IF(LEN(Count_table[[#This Row],[First]])=0,OFFSET(Count_table[[#This Row],[Range]],-1,0),"E"&amp;ROW(Count_table[[#This Row],[First]])&amp;":E"&amp;COUNTIFS(Count_table[[#All],[STC Number]],Count_table[[#This Row],[STC Number]],Count_table[[#All],[Fixed Make]],Count_table[[#This Row],[First]])+ROW(Count_table[[#This Row],[First]])-1)</f>
        <v>E1587:E1976</v>
      </c>
      <c r="I1751" s="1" t="str">
        <f ca="1">IF(LEN(Count_table[[#This Row],[First]])&lt;&gt;0,Count_table[[#This Row],[First]]&amp;": "&amp;_xlfn.TEXTJOIN(", ",TRUE,INDIRECT(Count_table[[#This Row],[Range]])),"")</f>
        <v/>
      </c>
      <c r="J17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2" spans="1:10" x14ac:dyDescent="0.25">
      <c r="A1752" s="1" t="s">
        <v>144</v>
      </c>
      <c r="B1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Inc.\402A</v>
      </c>
      <c r="C1752" s="1" t="s">
        <v>1345</v>
      </c>
      <c r="D1752" s="1" t="str">
        <f>LEFT(Count_table[[#This Row],[Column1]],SEARCH("\",Count_table[[#This Row],[Column1]])-1)</f>
        <v>Textron Aviation Inc.</v>
      </c>
      <c r="E1752" s="1" t="str">
        <f>RIGHT(Count_table[[#This Row],[Column1]],LEN(Count_table[[#This Row],[Column1]])-SEARCH("\",Count_table[[#This Row],[Column1]]))</f>
        <v>402A</v>
      </c>
      <c r="F1752" s="1" t="str">
        <f>INDEX(Sheet1!A:D,MATCH(Count_table[[#This Row],[Make]],Sheet1!D:D,0),1)</f>
        <v>Textron</v>
      </c>
      <c r="G1752" s="1" t="str">
        <f ca="1">IF(OR(Count_table[[#This Row],[STC Number]]&lt;&gt;OFFSET(Count_table[[#This Row],[STC Number]],-1,0),Count_table[[#This Row],[Fixed Make]]&lt;&gt;OFFSET(Count_table[[#This Row],[Fixed Make]],-1,0)),Count_table[[#This Row],[Fixed Make]],"")</f>
        <v/>
      </c>
      <c r="H1752" s="1" t="str">
        <f ca="1">IF(LEN(Count_table[[#This Row],[First]])=0,OFFSET(Count_table[[#This Row],[Range]],-1,0),"E"&amp;ROW(Count_table[[#This Row],[First]])&amp;":E"&amp;COUNTIFS(Count_table[[#All],[STC Number]],Count_table[[#This Row],[STC Number]],Count_table[[#All],[Fixed Make]],Count_table[[#This Row],[First]])+ROW(Count_table[[#This Row],[First]])-1)</f>
        <v>E1587:E1976</v>
      </c>
      <c r="I1752" s="1" t="str">
        <f ca="1">IF(LEN(Count_table[[#This Row],[First]])&lt;&gt;0,Count_table[[#This Row],[First]]&amp;": "&amp;_xlfn.TEXTJOIN(", ",TRUE,INDIRECT(Count_table[[#This Row],[Range]])),"")</f>
        <v/>
      </c>
      <c r="J17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3" spans="1:10" x14ac:dyDescent="0.25">
      <c r="A1753" s="1" t="s">
        <v>144</v>
      </c>
      <c r="B1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Inc.\402B</v>
      </c>
      <c r="C1753" s="1" t="s">
        <v>1346</v>
      </c>
      <c r="D1753" s="1" t="str">
        <f>LEFT(Count_table[[#This Row],[Column1]],SEARCH("\",Count_table[[#This Row],[Column1]])-1)</f>
        <v>Textron Aviation Inc.</v>
      </c>
      <c r="E1753" s="1" t="str">
        <f>RIGHT(Count_table[[#This Row],[Column1]],LEN(Count_table[[#This Row],[Column1]])-SEARCH("\",Count_table[[#This Row],[Column1]]))</f>
        <v>402B</v>
      </c>
      <c r="F1753" s="1" t="str">
        <f>INDEX(Sheet1!A:D,MATCH(Count_table[[#This Row],[Make]],Sheet1!D:D,0),1)</f>
        <v>Textron</v>
      </c>
      <c r="G1753" s="1" t="str">
        <f ca="1">IF(OR(Count_table[[#This Row],[STC Number]]&lt;&gt;OFFSET(Count_table[[#This Row],[STC Number]],-1,0),Count_table[[#This Row],[Fixed Make]]&lt;&gt;OFFSET(Count_table[[#This Row],[Fixed Make]],-1,0)),Count_table[[#This Row],[Fixed Make]],"")</f>
        <v/>
      </c>
      <c r="H1753" s="1" t="str">
        <f ca="1">IF(LEN(Count_table[[#This Row],[First]])=0,OFFSET(Count_table[[#This Row],[Range]],-1,0),"E"&amp;ROW(Count_table[[#This Row],[First]])&amp;":E"&amp;COUNTIFS(Count_table[[#All],[STC Number]],Count_table[[#This Row],[STC Number]],Count_table[[#All],[Fixed Make]],Count_table[[#This Row],[First]])+ROW(Count_table[[#This Row],[First]])-1)</f>
        <v>E1587:E1976</v>
      </c>
      <c r="I1753" s="1" t="str">
        <f ca="1">IF(LEN(Count_table[[#This Row],[First]])&lt;&gt;0,Count_table[[#This Row],[First]]&amp;": "&amp;_xlfn.TEXTJOIN(", ",TRUE,INDIRECT(Count_table[[#This Row],[Range]])),"")</f>
        <v/>
      </c>
      <c r="J17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4" spans="1:10" x14ac:dyDescent="0.25">
      <c r="A1754" s="1" t="s">
        <v>144</v>
      </c>
      <c r="B1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Inc.\402C</v>
      </c>
      <c r="C1754" s="1" t="s">
        <v>1347</v>
      </c>
      <c r="D1754" s="1" t="str">
        <f>LEFT(Count_table[[#This Row],[Column1]],SEARCH("\",Count_table[[#This Row],[Column1]])-1)</f>
        <v>Textron Aviation Inc.</v>
      </c>
      <c r="E1754" s="1" t="str">
        <f>RIGHT(Count_table[[#This Row],[Column1]],LEN(Count_table[[#This Row],[Column1]])-SEARCH("\",Count_table[[#This Row],[Column1]]))</f>
        <v>402C</v>
      </c>
      <c r="F1754" s="1" t="str">
        <f>INDEX(Sheet1!A:D,MATCH(Count_table[[#This Row],[Make]],Sheet1!D:D,0),1)</f>
        <v>Textron</v>
      </c>
      <c r="G1754" s="1" t="str">
        <f ca="1">IF(OR(Count_table[[#This Row],[STC Number]]&lt;&gt;OFFSET(Count_table[[#This Row],[STC Number]],-1,0),Count_table[[#This Row],[Fixed Make]]&lt;&gt;OFFSET(Count_table[[#This Row],[Fixed Make]],-1,0)),Count_table[[#This Row],[Fixed Make]],"")</f>
        <v/>
      </c>
      <c r="H1754" s="1" t="str">
        <f ca="1">IF(LEN(Count_table[[#This Row],[First]])=0,OFFSET(Count_table[[#This Row],[Range]],-1,0),"E"&amp;ROW(Count_table[[#This Row],[First]])&amp;":E"&amp;COUNTIFS(Count_table[[#All],[STC Number]],Count_table[[#This Row],[STC Number]],Count_table[[#All],[Fixed Make]],Count_table[[#This Row],[First]])+ROW(Count_table[[#This Row],[First]])-1)</f>
        <v>E1587:E1976</v>
      </c>
      <c r="I1754" s="1" t="str">
        <f ca="1">IF(LEN(Count_table[[#This Row],[First]])&lt;&gt;0,Count_table[[#This Row],[First]]&amp;": "&amp;_xlfn.TEXTJOIN(", ",TRUE,INDIRECT(Count_table[[#This Row],[Range]])),"")</f>
        <v/>
      </c>
      <c r="J17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5" spans="1:10" x14ac:dyDescent="0.25">
      <c r="A1755" s="1" t="s">
        <v>144</v>
      </c>
      <c r="B1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Inc.\404</v>
      </c>
      <c r="C1755" s="1" t="s">
        <v>1348</v>
      </c>
      <c r="D1755" s="1" t="str">
        <f>LEFT(Count_table[[#This Row],[Column1]],SEARCH("\",Count_table[[#This Row],[Column1]])-1)</f>
        <v>Textron Aviation Inc.</v>
      </c>
      <c r="E1755" s="1" t="str">
        <f>RIGHT(Count_table[[#This Row],[Column1]],LEN(Count_table[[#This Row],[Column1]])-SEARCH("\",Count_table[[#This Row],[Column1]]))</f>
        <v>404</v>
      </c>
      <c r="F1755" s="1" t="str">
        <f>INDEX(Sheet1!A:D,MATCH(Count_table[[#This Row],[Make]],Sheet1!D:D,0),1)</f>
        <v>Textron</v>
      </c>
      <c r="G1755" s="1" t="str">
        <f ca="1">IF(OR(Count_table[[#This Row],[STC Number]]&lt;&gt;OFFSET(Count_table[[#This Row],[STC Number]],-1,0),Count_table[[#This Row],[Fixed Make]]&lt;&gt;OFFSET(Count_table[[#This Row],[Fixed Make]],-1,0)),Count_table[[#This Row],[Fixed Make]],"")</f>
        <v/>
      </c>
      <c r="H1755" s="1" t="str">
        <f ca="1">IF(LEN(Count_table[[#This Row],[First]])=0,OFFSET(Count_table[[#This Row],[Range]],-1,0),"E"&amp;ROW(Count_table[[#This Row],[First]])&amp;":E"&amp;COUNTIFS(Count_table[[#All],[STC Number]],Count_table[[#This Row],[STC Number]],Count_table[[#All],[Fixed Make]],Count_table[[#This Row],[First]])+ROW(Count_table[[#This Row],[First]])-1)</f>
        <v>E1587:E1976</v>
      </c>
      <c r="I1755" s="1" t="str">
        <f ca="1">IF(LEN(Count_table[[#This Row],[First]])&lt;&gt;0,Count_table[[#This Row],[First]]&amp;": "&amp;_xlfn.TEXTJOIN(", ",TRUE,INDIRECT(Count_table[[#This Row],[Range]])),"")</f>
        <v/>
      </c>
      <c r="J17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6" spans="1:10" x14ac:dyDescent="0.25">
      <c r="A1756" s="1" t="s">
        <v>144</v>
      </c>
      <c r="B1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Inc.\406</v>
      </c>
      <c r="C1756" s="1" t="s">
        <v>1349</v>
      </c>
      <c r="D1756" s="1" t="str">
        <f>LEFT(Count_table[[#This Row],[Column1]],SEARCH("\",Count_table[[#This Row],[Column1]])-1)</f>
        <v>Textron Aviation Inc.</v>
      </c>
      <c r="E1756" s="1" t="str">
        <f>RIGHT(Count_table[[#This Row],[Column1]],LEN(Count_table[[#This Row],[Column1]])-SEARCH("\",Count_table[[#This Row],[Column1]]))</f>
        <v>406</v>
      </c>
      <c r="F1756" s="1" t="str">
        <f>INDEX(Sheet1!A:D,MATCH(Count_table[[#This Row],[Make]],Sheet1!D:D,0),1)</f>
        <v>Textron</v>
      </c>
      <c r="G1756" s="1" t="str">
        <f ca="1">IF(OR(Count_table[[#This Row],[STC Number]]&lt;&gt;OFFSET(Count_table[[#This Row],[STC Number]],-1,0),Count_table[[#This Row],[Fixed Make]]&lt;&gt;OFFSET(Count_table[[#This Row],[Fixed Make]],-1,0)),Count_table[[#This Row],[Fixed Make]],"")</f>
        <v/>
      </c>
      <c r="H1756" s="1" t="str">
        <f ca="1">IF(LEN(Count_table[[#This Row],[First]])=0,OFFSET(Count_table[[#This Row],[Range]],-1,0),"E"&amp;ROW(Count_table[[#This Row],[First]])&amp;":E"&amp;COUNTIFS(Count_table[[#All],[STC Number]],Count_table[[#This Row],[STC Number]],Count_table[[#All],[Fixed Make]],Count_table[[#This Row],[First]])+ROW(Count_table[[#This Row],[First]])-1)</f>
        <v>E1587:E1976</v>
      </c>
      <c r="I1756" s="1" t="str">
        <f ca="1">IF(LEN(Count_table[[#This Row],[First]])&lt;&gt;0,Count_table[[#This Row],[First]]&amp;": "&amp;_xlfn.TEXTJOIN(", ",TRUE,INDIRECT(Count_table[[#This Row],[Range]])),"")</f>
        <v/>
      </c>
      <c r="J17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7" spans="1:10" x14ac:dyDescent="0.25">
      <c r="A1757" s="1" t="s">
        <v>144</v>
      </c>
      <c r="B1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v>
      </c>
      <c r="C1757" s="1" t="s">
        <v>1350</v>
      </c>
      <c r="D1757" s="1" t="str">
        <f>LEFT(Count_table[[#This Row],[Column1]],SEARCH("\",Count_table[[#This Row],[Column1]])-1)</f>
        <v>Textron Aviation Inc.</v>
      </c>
      <c r="E1757" s="1" t="str">
        <f>RIGHT(Count_table[[#This Row],[Column1]],LEN(Count_table[[#This Row],[Column1]])-SEARCH("\",Count_table[[#This Row],[Column1]]))</f>
        <v>411</v>
      </c>
      <c r="F1757" s="1" t="str">
        <f>INDEX(Sheet1!A:D,MATCH(Count_table[[#This Row],[Make]],Sheet1!D:D,0),1)</f>
        <v>Textron</v>
      </c>
      <c r="G1757" s="1" t="str">
        <f ca="1">IF(OR(Count_table[[#This Row],[STC Number]]&lt;&gt;OFFSET(Count_table[[#This Row],[STC Number]],-1,0),Count_table[[#This Row],[Fixed Make]]&lt;&gt;OFFSET(Count_table[[#This Row],[Fixed Make]],-1,0)),Count_table[[#This Row],[Fixed Make]],"")</f>
        <v/>
      </c>
      <c r="H1757" s="1" t="str">
        <f ca="1">IF(LEN(Count_table[[#This Row],[First]])=0,OFFSET(Count_table[[#This Row],[Range]],-1,0),"E"&amp;ROW(Count_table[[#This Row],[First]])&amp;":E"&amp;COUNTIFS(Count_table[[#All],[STC Number]],Count_table[[#This Row],[STC Number]],Count_table[[#All],[Fixed Make]],Count_table[[#This Row],[First]])+ROW(Count_table[[#This Row],[First]])-1)</f>
        <v>E1587:E1976</v>
      </c>
      <c r="I1757" s="1" t="str">
        <f ca="1">IF(LEN(Count_table[[#This Row],[First]])&lt;&gt;0,Count_table[[#This Row],[First]]&amp;": "&amp;_xlfn.TEXTJOIN(", ",TRUE,INDIRECT(Count_table[[#This Row],[Range]])),"")</f>
        <v/>
      </c>
      <c r="J17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8" spans="1:10" x14ac:dyDescent="0.25">
      <c r="A1758" s="1" t="s">
        <v>144</v>
      </c>
      <c r="B1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Inc.\411A</v>
      </c>
      <c r="C1758" s="1" t="s">
        <v>1351</v>
      </c>
      <c r="D1758" s="1" t="str">
        <f>LEFT(Count_table[[#This Row],[Column1]],SEARCH("\",Count_table[[#This Row],[Column1]])-1)</f>
        <v>Textron Aviation Inc.</v>
      </c>
      <c r="E1758" s="1" t="str">
        <f>RIGHT(Count_table[[#This Row],[Column1]],LEN(Count_table[[#This Row],[Column1]])-SEARCH("\",Count_table[[#This Row],[Column1]]))</f>
        <v>411A</v>
      </c>
      <c r="F1758" s="1" t="str">
        <f>INDEX(Sheet1!A:D,MATCH(Count_table[[#This Row],[Make]],Sheet1!D:D,0),1)</f>
        <v>Textron</v>
      </c>
      <c r="G1758" s="1" t="str">
        <f ca="1">IF(OR(Count_table[[#This Row],[STC Number]]&lt;&gt;OFFSET(Count_table[[#This Row],[STC Number]],-1,0),Count_table[[#This Row],[Fixed Make]]&lt;&gt;OFFSET(Count_table[[#This Row],[Fixed Make]],-1,0)),Count_table[[#This Row],[Fixed Make]],"")</f>
        <v/>
      </c>
      <c r="H1758" s="1" t="str">
        <f ca="1">IF(LEN(Count_table[[#This Row],[First]])=0,OFFSET(Count_table[[#This Row],[Range]],-1,0),"E"&amp;ROW(Count_table[[#This Row],[First]])&amp;":E"&amp;COUNTIFS(Count_table[[#All],[STC Number]],Count_table[[#This Row],[STC Number]],Count_table[[#All],[Fixed Make]],Count_table[[#This Row],[First]])+ROW(Count_table[[#This Row],[First]])-1)</f>
        <v>E1587:E1976</v>
      </c>
      <c r="I1758" s="1" t="str">
        <f ca="1">IF(LEN(Count_table[[#This Row],[First]])&lt;&gt;0,Count_table[[#This Row],[First]]&amp;": "&amp;_xlfn.TEXTJOIN(", ",TRUE,INDIRECT(Count_table[[#This Row],[Range]])),"")</f>
        <v/>
      </c>
      <c r="J17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59" spans="1:10" x14ac:dyDescent="0.25">
      <c r="A1759" s="1" t="s">
        <v>144</v>
      </c>
      <c r="B1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v>
      </c>
      <c r="C1759" s="1" t="s">
        <v>1352</v>
      </c>
      <c r="D1759" s="1" t="str">
        <f>LEFT(Count_table[[#This Row],[Column1]],SEARCH("\",Count_table[[#This Row],[Column1]])-1)</f>
        <v>Textron Aviation Inc.</v>
      </c>
      <c r="E1759" s="1" t="str">
        <f>RIGHT(Count_table[[#This Row],[Column1]],LEN(Count_table[[#This Row],[Column1]])-SEARCH("\",Count_table[[#This Row],[Column1]]))</f>
        <v>414</v>
      </c>
      <c r="F1759" s="1" t="str">
        <f>INDEX(Sheet1!A:D,MATCH(Count_table[[#This Row],[Make]],Sheet1!D:D,0),1)</f>
        <v>Textron</v>
      </c>
      <c r="G1759" s="1" t="str">
        <f ca="1">IF(OR(Count_table[[#This Row],[STC Number]]&lt;&gt;OFFSET(Count_table[[#This Row],[STC Number]],-1,0),Count_table[[#This Row],[Fixed Make]]&lt;&gt;OFFSET(Count_table[[#This Row],[Fixed Make]],-1,0)),Count_table[[#This Row],[Fixed Make]],"")</f>
        <v/>
      </c>
      <c r="H1759" s="1" t="str">
        <f ca="1">IF(LEN(Count_table[[#This Row],[First]])=0,OFFSET(Count_table[[#This Row],[Range]],-1,0),"E"&amp;ROW(Count_table[[#This Row],[First]])&amp;":E"&amp;COUNTIFS(Count_table[[#All],[STC Number]],Count_table[[#This Row],[STC Number]],Count_table[[#All],[Fixed Make]],Count_table[[#This Row],[First]])+ROW(Count_table[[#This Row],[First]])-1)</f>
        <v>E1587:E1976</v>
      </c>
      <c r="I1759" s="1" t="str">
        <f ca="1">IF(LEN(Count_table[[#This Row],[First]])&lt;&gt;0,Count_table[[#This Row],[First]]&amp;": "&amp;_xlfn.TEXTJOIN(", ",TRUE,INDIRECT(Count_table[[#This Row],[Range]])),"")</f>
        <v/>
      </c>
      <c r="J17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0" spans="1:10" x14ac:dyDescent="0.25">
      <c r="A1760" s="1" t="s">
        <v>144</v>
      </c>
      <c r="B1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Inc.\414A</v>
      </c>
      <c r="C1760" s="1" t="s">
        <v>1353</v>
      </c>
      <c r="D1760" s="1" t="str">
        <f>LEFT(Count_table[[#This Row],[Column1]],SEARCH("\",Count_table[[#This Row],[Column1]])-1)</f>
        <v>Textron Aviation Inc.</v>
      </c>
      <c r="E1760" s="1" t="str">
        <f>RIGHT(Count_table[[#This Row],[Column1]],LEN(Count_table[[#This Row],[Column1]])-SEARCH("\",Count_table[[#This Row],[Column1]]))</f>
        <v>414A</v>
      </c>
      <c r="F1760" s="1" t="str">
        <f>INDEX(Sheet1!A:D,MATCH(Count_table[[#This Row],[Make]],Sheet1!D:D,0),1)</f>
        <v>Textron</v>
      </c>
      <c r="G1760" s="1" t="str">
        <f ca="1">IF(OR(Count_table[[#This Row],[STC Number]]&lt;&gt;OFFSET(Count_table[[#This Row],[STC Number]],-1,0),Count_table[[#This Row],[Fixed Make]]&lt;&gt;OFFSET(Count_table[[#This Row],[Fixed Make]],-1,0)),Count_table[[#This Row],[Fixed Make]],"")</f>
        <v/>
      </c>
      <c r="H1760" s="1" t="str">
        <f ca="1">IF(LEN(Count_table[[#This Row],[First]])=0,OFFSET(Count_table[[#This Row],[Range]],-1,0),"E"&amp;ROW(Count_table[[#This Row],[First]])&amp;":E"&amp;COUNTIFS(Count_table[[#All],[STC Number]],Count_table[[#This Row],[STC Number]],Count_table[[#All],[Fixed Make]],Count_table[[#This Row],[First]])+ROW(Count_table[[#This Row],[First]])-1)</f>
        <v>E1587:E1976</v>
      </c>
      <c r="I1760" s="1" t="str">
        <f ca="1">IF(LEN(Count_table[[#This Row],[First]])&lt;&gt;0,Count_table[[#This Row],[First]]&amp;": "&amp;_xlfn.TEXTJOIN(", ",TRUE,INDIRECT(Count_table[[#This Row],[Range]])),"")</f>
        <v/>
      </c>
      <c r="J17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1" spans="1:10" x14ac:dyDescent="0.25">
      <c r="A1761" s="1" t="s">
        <v>144</v>
      </c>
      <c r="B1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v>
      </c>
      <c r="C1761" s="1" t="s">
        <v>1354</v>
      </c>
      <c r="D1761" s="1" t="str">
        <f>LEFT(Count_table[[#This Row],[Column1]],SEARCH("\",Count_table[[#This Row],[Column1]])-1)</f>
        <v>Textron Aviation Inc.</v>
      </c>
      <c r="E1761" s="1" t="str">
        <f>RIGHT(Count_table[[#This Row],[Column1]],LEN(Count_table[[#This Row],[Column1]])-SEARCH("\",Count_table[[#This Row],[Column1]]))</f>
        <v>421</v>
      </c>
      <c r="F1761" s="1" t="str">
        <f>INDEX(Sheet1!A:D,MATCH(Count_table[[#This Row],[Make]],Sheet1!D:D,0),1)</f>
        <v>Textron</v>
      </c>
      <c r="G1761" s="1" t="str">
        <f ca="1">IF(OR(Count_table[[#This Row],[STC Number]]&lt;&gt;OFFSET(Count_table[[#This Row],[STC Number]],-1,0),Count_table[[#This Row],[Fixed Make]]&lt;&gt;OFFSET(Count_table[[#This Row],[Fixed Make]],-1,0)),Count_table[[#This Row],[Fixed Make]],"")</f>
        <v/>
      </c>
      <c r="H1761" s="1" t="str">
        <f ca="1">IF(LEN(Count_table[[#This Row],[First]])=0,OFFSET(Count_table[[#This Row],[Range]],-1,0),"E"&amp;ROW(Count_table[[#This Row],[First]])&amp;":E"&amp;COUNTIFS(Count_table[[#All],[STC Number]],Count_table[[#This Row],[STC Number]],Count_table[[#All],[Fixed Make]],Count_table[[#This Row],[First]])+ROW(Count_table[[#This Row],[First]])-1)</f>
        <v>E1587:E1976</v>
      </c>
      <c r="I1761" s="1" t="str">
        <f ca="1">IF(LEN(Count_table[[#This Row],[First]])&lt;&gt;0,Count_table[[#This Row],[First]]&amp;": "&amp;_xlfn.TEXTJOIN(", ",TRUE,INDIRECT(Count_table[[#This Row],[Range]])),"")</f>
        <v/>
      </c>
      <c r="J17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2" spans="1:10" x14ac:dyDescent="0.25">
      <c r="A1762" s="1" t="s">
        <v>144</v>
      </c>
      <c r="B1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Inc.\421A</v>
      </c>
      <c r="C1762" s="1" t="s">
        <v>1355</v>
      </c>
      <c r="D1762" s="1" t="str">
        <f>LEFT(Count_table[[#This Row],[Column1]],SEARCH("\",Count_table[[#This Row],[Column1]])-1)</f>
        <v>Textron Aviation Inc.</v>
      </c>
      <c r="E1762" s="1" t="str">
        <f>RIGHT(Count_table[[#This Row],[Column1]],LEN(Count_table[[#This Row],[Column1]])-SEARCH("\",Count_table[[#This Row],[Column1]]))</f>
        <v>421A</v>
      </c>
      <c r="F1762" s="1" t="str">
        <f>INDEX(Sheet1!A:D,MATCH(Count_table[[#This Row],[Make]],Sheet1!D:D,0),1)</f>
        <v>Textron</v>
      </c>
      <c r="G1762" s="1" t="str">
        <f ca="1">IF(OR(Count_table[[#This Row],[STC Number]]&lt;&gt;OFFSET(Count_table[[#This Row],[STC Number]],-1,0),Count_table[[#This Row],[Fixed Make]]&lt;&gt;OFFSET(Count_table[[#This Row],[Fixed Make]],-1,0)),Count_table[[#This Row],[Fixed Make]],"")</f>
        <v/>
      </c>
      <c r="H1762" s="1" t="str">
        <f ca="1">IF(LEN(Count_table[[#This Row],[First]])=0,OFFSET(Count_table[[#This Row],[Range]],-1,0),"E"&amp;ROW(Count_table[[#This Row],[First]])&amp;":E"&amp;COUNTIFS(Count_table[[#All],[STC Number]],Count_table[[#This Row],[STC Number]],Count_table[[#All],[Fixed Make]],Count_table[[#This Row],[First]])+ROW(Count_table[[#This Row],[First]])-1)</f>
        <v>E1587:E1976</v>
      </c>
      <c r="I1762" s="1" t="str">
        <f ca="1">IF(LEN(Count_table[[#This Row],[First]])&lt;&gt;0,Count_table[[#This Row],[First]]&amp;": "&amp;_xlfn.TEXTJOIN(", ",TRUE,INDIRECT(Count_table[[#This Row],[Range]])),"")</f>
        <v/>
      </c>
      <c r="J17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3" spans="1:10" x14ac:dyDescent="0.25">
      <c r="A1763" s="1" t="s">
        <v>144</v>
      </c>
      <c r="B1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Inc.\421B</v>
      </c>
      <c r="C1763" s="1" t="s">
        <v>1356</v>
      </c>
      <c r="D1763" s="1" t="str">
        <f>LEFT(Count_table[[#This Row],[Column1]],SEARCH("\",Count_table[[#This Row],[Column1]])-1)</f>
        <v>Textron Aviation Inc.</v>
      </c>
      <c r="E1763" s="1" t="str">
        <f>RIGHT(Count_table[[#This Row],[Column1]],LEN(Count_table[[#This Row],[Column1]])-SEARCH("\",Count_table[[#This Row],[Column1]]))</f>
        <v>421B</v>
      </c>
      <c r="F1763" s="1" t="str">
        <f>INDEX(Sheet1!A:D,MATCH(Count_table[[#This Row],[Make]],Sheet1!D:D,0),1)</f>
        <v>Textron</v>
      </c>
      <c r="G1763" s="1" t="str">
        <f ca="1">IF(OR(Count_table[[#This Row],[STC Number]]&lt;&gt;OFFSET(Count_table[[#This Row],[STC Number]],-1,0),Count_table[[#This Row],[Fixed Make]]&lt;&gt;OFFSET(Count_table[[#This Row],[Fixed Make]],-1,0)),Count_table[[#This Row],[Fixed Make]],"")</f>
        <v/>
      </c>
      <c r="H1763" s="1" t="str">
        <f ca="1">IF(LEN(Count_table[[#This Row],[First]])=0,OFFSET(Count_table[[#This Row],[Range]],-1,0),"E"&amp;ROW(Count_table[[#This Row],[First]])&amp;":E"&amp;COUNTIFS(Count_table[[#All],[STC Number]],Count_table[[#This Row],[STC Number]],Count_table[[#All],[Fixed Make]],Count_table[[#This Row],[First]])+ROW(Count_table[[#This Row],[First]])-1)</f>
        <v>E1587:E1976</v>
      </c>
      <c r="I1763" s="1" t="str">
        <f ca="1">IF(LEN(Count_table[[#This Row],[First]])&lt;&gt;0,Count_table[[#This Row],[First]]&amp;": "&amp;_xlfn.TEXTJOIN(", ",TRUE,INDIRECT(Count_table[[#This Row],[Range]])),"")</f>
        <v/>
      </c>
      <c r="J17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4" spans="1:10" x14ac:dyDescent="0.25">
      <c r="A1764" s="1" t="s">
        <v>144</v>
      </c>
      <c r="B1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Inc.\421C</v>
      </c>
      <c r="C1764" s="1" t="s">
        <v>1357</v>
      </c>
      <c r="D1764" s="1" t="str">
        <f>LEFT(Count_table[[#This Row],[Column1]],SEARCH("\",Count_table[[#This Row],[Column1]])-1)</f>
        <v>Textron Aviation Inc.</v>
      </c>
      <c r="E1764" s="1" t="str">
        <f>RIGHT(Count_table[[#This Row],[Column1]],LEN(Count_table[[#This Row],[Column1]])-SEARCH("\",Count_table[[#This Row],[Column1]]))</f>
        <v>421C</v>
      </c>
      <c r="F1764" s="1" t="str">
        <f>INDEX(Sheet1!A:D,MATCH(Count_table[[#This Row],[Make]],Sheet1!D:D,0),1)</f>
        <v>Textron</v>
      </c>
      <c r="G1764" s="1" t="str">
        <f ca="1">IF(OR(Count_table[[#This Row],[STC Number]]&lt;&gt;OFFSET(Count_table[[#This Row],[STC Number]],-1,0),Count_table[[#This Row],[Fixed Make]]&lt;&gt;OFFSET(Count_table[[#This Row],[Fixed Make]],-1,0)),Count_table[[#This Row],[Fixed Make]],"")</f>
        <v/>
      </c>
      <c r="H1764" s="1" t="str">
        <f ca="1">IF(LEN(Count_table[[#This Row],[First]])=0,OFFSET(Count_table[[#This Row],[Range]],-1,0),"E"&amp;ROW(Count_table[[#This Row],[First]])&amp;":E"&amp;COUNTIFS(Count_table[[#All],[STC Number]],Count_table[[#This Row],[STC Number]],Count_table[[#All],[Fixed Make]],Count_table[[#This Row],[First]])+ROW(Count_table[[#This Row],[First]])-1)</f>
        <v>E1587:E1976</v>
      </c>
      <c r="I1764" s="1" t="str">
        <f ca="1">IF(LEN(Count_table[[#This Row],[First]])&lt;&gt;0,Count_table[[#This Row],[First]]&amp;": "&amp;_xlfn.TEXTJOIN(", ",TRUE,INDIRECT(Count_table[[#This Row],[Range]])),"")</f>
        <v/>
      </c>
      <c r="J17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5" spans="1:10" x14ac:dyDescent="0.25">
      <c r="A1765" s="1" t="s">
        <v>144</v>
      </c>
      <c r="B1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1765" s="1" t="s">
        <v>1120</v>
      </c>
      <c r="D1765" s="1" t="str">
        <f>LEFT(Count_table[[#This Row],[Column1]],SEARCH("\",Count_table[[#This Row],[Column1]])-1)</f>
        <v>Textron Aviation Inc.</v>
      </c>
      <c r="E1765" s="1" t="str">
        <f>RIGHT(Count_table[[#This Row],[Column1]],LEN(Count_table[[#This Row],[Column1]])-SEARCH("\",Count_table[[#This Row],[Column1]]))</f>
        <v>425</v>
      </c>
      <c r="F1765" s="1" t="str">
        <f>INDEX(Sheet1!A:D,MATCH(Count_table[[#This Row],[Make]],Sheet1!D:D,0),1)</f>
        <v>Textron</v>
      </c>
      <c r="G1765" s="1" t="str">
        <f ca="1">IF(OR(Count_table[[#This Row],[STC Number]]&lt;&gt;OFFSET(Count_table[[#This Row],[STC Number]],-1,0),Count_table[[#This Row],[Fixed Make]]&lt;&gt;OFFSET(Count_table[[#This Row],[Fixed Make]],-1,0)),Count_table[[#This Row],[Fixed Make]],"")</f>
        <v/>
      </c>
      <c r="H1765" s="1" t="str">
        <f ca="1">IF(LEN(Count_table[[#This Row],[First]])=0,OFFSET(Count_table[[#This Row],[Range]],-1,0),"E"&amp;ROW(Count_table[[#This Row],[First]])&amp;":E"&amp;COUNTIFS(Count_table[[#All],[STC Number]],Count_table[[#This Row],[STC Number]],Count_table[[#All],[Fixed Make]],Count_table[[#This Row],[First]])+ROW(Count_table[[#This Row],[First]])-1)</f>
        <v>E1587:E1976</v>
      </c>
      <c r="I1765" s="1" t="str">
        <f ca="1">IF(LEN(Count_table[[#This Row],[First]])&lt;&gt;0,Count_table[[#This Row],[First]]&amp;": "&amp;_xlfn.TEXTJOIN(", ",TRUE,INDIRECT(Count_table[[#This Row],[Range]])),"")</f>
        <v/>
      </c>
      <c r="J17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6" spans="1:10" x14ac:dyDescent="0.25">
      <c r="A1766" s="1" t="s">
        <v>144</v>
      </c>
      <c r="B1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Inc.\441</v>
      </c>
      <c r="C1766" s="1" t="s">
        <v>1121</v>
      </c>
      <c r="D1766" s="1" t="str">
        <f>LEFT(Count_table[[#This Row],[Column1]],SEARCH("\",Count_table[[#This Row],[Column1]])-1)</f>
        <v>Textron Aviation Inc.</v>
      </c>
      <c r="E1766" s="1" t="str">
        <f>RIGHT(Count_table[[#This Row],[Column1]],LEN(Count_table[[#This Row],[Column1]])-SEARCH("\",Count_table[[#This Row],[Column1]]))</f>
        <v>441</v>
      </c>
      <c r="F1766" s="1" t="str">
        <f>INDEX(Sheet1!A:D,MATCH(Count_table[[#This Row],[Make]],Sheet1!D:D,0),1)</f>
        <v>Textron</v>
      </c>
      <c r="G1766" s="1" t="str">
        <f ca="1">IF(OR(Count_table[[#This Row],[STC Number]]&lt;&gt;OFFSET(Count_table[[#This Row],[STC Number]],-1,0),Count_table[[#This Row],[Fixed Make]]&lt;&gt;OFFSET(Count_table[[#This Row],[Fixed Make]],-1,0)),Count_table[[#This Row],[Fixed Make]],"")</f>
        <v/>
      </c>
      <c r="H1766" s="1" t="str">
        <f ca="1">IF(LEN(Count_table[[#This Row],[First]])=0,OFFSET(Count_table[[#This Row],[Range]],-1,0),"E"&amp;ROW(Count_table[[#This Row],[First]])&amp;":E"&amp;COUNTIFS(Count_table[[#All],[STC Number]],Count_table[[#This Row],[STC Number]],Count_table[[#All],[Fixed Make]],Count_table[[#This Row],[First]])+ROW(Count_table[[#This Row],[First]])-1)</f>
        <v>E1587:E1976</v>
      </c>
      <c r="I1766" s="1" t="str">
        <f ca="1">IF(LEN(Count_table[[#This Row],[First]])&lt;&gt;0,Count_table[[#This Row],[First]]&amp;": "&amp;_xlfn.TEXTJOIN(", ",TRUE,INDIRECT(Count_table[[#This Row],[Range]])),"")</f>
        <v/>
      </c>
      <c r="J17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7" spans="1:10" x14ac:dyDescent="0.25">
      <c r="A1767" s="1" t="s">
        <v>144</v>
      </c>
      <c r="B1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Inc.\45 (Military YT-34)</v>
      </c>
      <c r="C1767" s="1" t="s">
        <v>1358</v>
      </c>
      <c r="D1767" s="1" t="str">
        <f>LEFT(Count_table[[#This Row],[Column1]],SEARCH("\",Count_table[[#This Row],[Column1]])-1)</f>
        <v>Textron Aviation Inc.</v>
      </c>
      <c r="E1767" s="1" t="str">
        <f>RIGHT(Count_table[[#This Row],[Column1]],LEN(Count_table[[#This Row],[Column1]])-SEARCH("\",Count_table[[#This Row],[Column1]]))</f>
        <v>45 (Military YT-34)</v>
      </c>
      <c r="F1767" s="1" t="str">
        <f>INDEX(Sheet1!A:D,MATCH(Count_table[[#This Row],[Make]],Sheet1!D:D,0),1)</f>
        <v>Textron</v>
      </c>
      <c r="G1767" s="1" t="str">
        <f ca="1">IF(OR(Count_table[[#This Row],[STC Number]]&lt;&gt;OFFSET(Count_table[[#This Row],[STC Number]],-1,0),Count_table[[#This Row],[Fixed Make]]&lt;&gt;OFFSET(Count_table[[#This Row],[Fixed Make]],-1,0)),Count_table[[#This Row],[Fixed Make]],"")</f>
        <v/>
      </c>
      <c r="H1767" s="1" t="str">
        <f ca="1">IF(LEN(Count_table[[#This Row],[First]])=0,OFFSET(Count_table[[#This Row],[Range]],-1,0),"E"&amp;ROW(Count_table[[#This Row],[First]])&amp;":E"&amp;COUNTIFS(Count_table[[#All],[STC Number]],Count_table[[#This Row],[STC Number]],Count_table[[#All],[Fixed Make]],Count_table[[#This Row],[First]])+ROW(Count_table[[#This Row],[First]])-1)</f>
        <v>E1587:E1976</v>
      </c>
      <c r="I1767" s="1" t="str">
        <f ca="1">IF(LEN(Count_table[[#This Row],[First]])&lt;&gt;0,Count_table[[#This Row],[First]]&amp;": "&amp;_xlfn.TEXTJOIN(", ",TRUE,INDIRECT(Count_table[[#This Row],[Range]])),"")</f>
        <v/>
      </c>
      <c r="J17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8" spans="1:10" x14ac:dyDescent="0.25">
      <c r="A1768" s="1" t="s">
        <v>144</v>
      </c>
      <c r="B1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Inc.\50</v>
      </c>
      <c r="C1768" s="1" t="s">
        <v>1359</v>
      </c>
      <c r="D1768" s="1" t="str">
        <f>LEFT(Count_table[[#This Row],[Column1]],SEARCH("\",Count_table[[#This Row],[Column1]])-1)</f>
        <v>Textron Aviation Inc.</v>
      </c>
      <c r="E1768" s="1" t="str">
        <f>RIGHT(Count_table[[#This Row],[Column1]],LEN(Count_table[[#This Row],[Column1]])-SEARCH("\",Count_table[[#This Row],[Column1]]))</f>
        <v>50</v>
      </c>
      <c r="F1768" s="1" t="str">
        <f>INDEX(Sheet1!A:D,MATCH(Count_table[[#This Row],[Make]],Sheet1!D:D,0),1)</f>
        <v>Textron</v>
      </c>
      <c r="G1768" s="1" t="str">
        <f ca="1">IF(OR(Count_table[[#This Row],[STC Number]]&lt;&gt;OFFSET(Count_table[[#This Row],[STC Number]],-1,0),Count_table[[#This Row],[Fixed Make]]&lt;&gt;OFFSET(Count_table[[#This Row],[Fixed Make]],-1,0)),Count_table[[#This Row],[Fixed Make]],"")</f>
        <v/>
      </c>
      <c r="H1768" s="1" t="str">
        <f ca="1">IF(LEN(Count_table[[#This Row],[First]])=0,OFFSET(Count_table[[#This Row],[Range]],-1,0),"E"&amp;ROW(Count_table[[#This Row],[First]])&amp;":E"&amp;COUNTIFS(Count_table[[#All],[STC Number]],Count_table[[#This Row],[STC Number]],Count_table[[#All],[Fixed Make]],Count_table[[#This Row],[First]])+ROW(Count_table[[#This Row],[First]])-1)</f>
        <v>E1587:E1976</v>
      </c>
      <c r="I1768" s="1" t="str">
        <f ca="1">IF(LEN(Count_table[[#This Row],[First]])&lt;&gt;0,Count_table[[#This Row],[First]]&amp;": "&amp;_xlfn.TEXTJOIN(", ",TRUE,INDIRECT(Count_table[[#This Row],[Range]])),"")</f>
        <v/>
      </c>
      <c r="J17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69" spans="1:10" x14ac:dyDescent="0.25">
      <c r="A1769" s="1" t="s">
        <v>144</v>
      </c>
      <c r="B1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Inc.\525</v>
      </c>
      <c r="C1769" s="1" t="s">
        <v>1360</v>
      </c>
      <c r="D1769" s="1" t="str">
        <f>LEFT(Count_table[[#This Row],[Column1]],SEARCH("\",Count_table[[#This Row],[Column1]])-1)</f>
        <v>Textron Aviation Inc.</v>
      </c>
      <c r="E1769" s="1" t="str">
        <f>RIGHT(Count_table[[#This Row],[Column1]],LEN(Count_table[[#This Row],[Column1]])-SEARCH("\",Count_table[[#This Row],[Column1]]))</f>
        <v>525</v>
      </c>
      <c r="F1769" s="1" t="str">
        <f>INDEX(Sheet1!A:D,MATCH(Count_table[[#This Row],[Make]],Sheet1!D:D,0),1)</f>
        <v>Textron</v>
      </c>
      <c r="G1769" s="1" t="str">
        <f ca="1">IF(OR(Count_table[[#This Row],[STC Number]]&lt;&gt;OFFSET(Count_table[[#This Row],[STC Number]],-1,0),Count_table[[#This Row],[Fixed Make]]&lt;&gt;OFFSET(Count_table[[#This Row],[Fixed Make]],-1,0)),Count_table[[#This Row],[Fixed Make]],"")</f>
        <v/>
      </c>
      <c r="H1769" s="1" t="str">
        <f ca="1">IF(LEN(Count_table[[#This Row],[First]])=0,OFFSET(Count_table[[#This Row],[Range]],-1,0),"E"&amp;ROW(Count_table[[#This Row],[First]])&amp;":E"&amp;COUNTIFS(Count_table[[#All],[STC Number]],Count_table[[#This Row],[STC Number]],Count_table[[#All],[Fixed Make]],Count_table[[#This Row],[First]])+ROW(Count_table[[#This Row],[First]])-1)</f>
        <v>E1587:E1976</v>
      </c>
      <c r="I1769" s="1" t="str">
        <f ca="1">IF(LEN(Count_table[[#This Row],[First]])&lt;&gt;0,Count_table[[#This Row],[First]]&amp;": "&amp;_xlfn.TEXTJOIN(", ",TRUE,INDIRECT(Count_table[[#This Row],[Range]])),"")</f>
        <v/>
      </c>
      <c r="J17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0" spans="1:10" x14ac:dyDescent="0.25">
      <c r="A1770" s="1" t="s">
        <v>144</v>
      </c>
      <c r="B1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Inc.\525A</v>
      </c>
      <c r="C1770" s="1" t="s">
        <v>1361</v>
      </c>
      <c r="D1770" s="1" t="str">
        <f>LEFT(Count_table[[#This Row],[Column1]],SEARCH("\",Count_table[[#This Row],[Column1]])-1)</f>
        <v>Textron Aviation Inc.</v>
      </c>
      <c r="E1770" s="1" t="str">
        <f>RIGHT(Count_table[[#This Row],[Column1]],LEN(Count_table[[#This Row],[Column1]])-SEARCH("\",Count_table[[#This Row],[Column1]]))</f>
        <v>525A</v>
      </c>
      <c r="F1770" s="1" t="str">
        <f>INDEX(Sheet1!A:D,MATCH(Count_table[[#This Row],[Make]],Sheet1!D:D,0),1)</f>
        <v>Textron</v>
      </c>
      <c r="G1770" s="1" t="str">
        <f ca="1">IF(OR(Count_table[[#This Row],[STC Number]]&lt;&gt;OFFSET(Count_table[[#This Row],[STC Number]],-1,0),Count_table[[#This Row],[Fixed Make]]&lt;&gt;OFFSET(Count_table[[#This Row],[Fixed Make]],-1,0)),Count_table[[#This Row],[Fixed Make]],"")</f>
        <v/>
      </c>
      <c r="H1770" s="1" t="str">
        <f ca="1">IF(LEN(Count_table[[#This Row],[First]])=0,OFFSET(Count_table[[#This Row],[Range]],-1,0),"E"&amp;ROW(Count_table[[#This Row],[First]])&amp;":E"&amp;COUNTIFS(Count_table[[#All],[STC Number]],Count_table[[#This Row],[STC Number]],Count_table[[#All],[Fixed Make]],Count_table[[#This Row],[First]])+ROW(Count_table[[#This Row],[First]])-1)</f>
        <v>E1587:E1976</v>
      </c>
      <c r="I1770" s="1" t="str">
        <f ca="1">IF(LEN(Count_table[[#This Row],[First]])&lt;&gt;0,Count_table[[#This Row],[First]]&amp;": "&amp;_xlfn.TEXTJOIN(", ",TRUE,INDIRECT(Count_table[[#This Row],[Range]])),"")</f>
        <v/>
      </c>
      <c r="J17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1" spans="1:10" x14ac:dyDescent="0.25">
      <c r="A1771" s="1" t="s">
        <v>144</v>
      </c>
      <c r="B1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Inc.\56TC</v>
      </c>
      <c r="C1771" s="1" t="s">
        <v>1362</v>
      </c>
      <c r="D1771" s="1" t="str">
        <f>LEFT(Count_table[[#This Row],[Column1]],SEARCH("\",Count_table[[#This Row],[Column1]])-1)</f>
        <v>Textron Aviation Inc.</v>
      </c>
      <c r="E1771" s="1" t="str">
        <f>RIGHT(Count_table[[#This Row],[Column1]],LEN(Count_table[[#This Row],[Column1]])-SEARCH("\",Count_table[[#This Row],[Column1]]))</f>
        <v>56TC</v>
      </c>
      <c r="F1771" s="1" t="str">
        <f>INDEX(Sheet1!A:D,MATCH(Count_table[[#This Row],[Make]],Sheet1!D:D,0),1)</f>
        <v>Textron</v>
      </c>
      <c r="G1771" s="1" t="str">
        <f ca="1">IF(OR(Count_table[[#This Row],[STC Number]]&lt;&gt;OFFSET(Count_table[[#This Row],[STC Number]],-1,0),Count_table[[#This Row],[Fixed Make]]&lt;&gt;OFFSET(Count_table[[#This Row],[Fixed Make]],-1,0)),Count_table[[#This Row],[Fixed Make]],"")</f>
        <v/>
      </c>
      <c r="H1771" s="1" t="str">
        <f ca="1">IF(LEN(Count_table[[#This Row],[First]])=0,OFFSET(Count_table[[#This Row],[Range]],-1,0),"E"&amp;ROW(Count_table[[#This Row],[First]])&amp;":E"&amp;COUNTIFS(Count_table[[#All],[STC Number]],Count_table[[#This Row],[STC Number]],Count_table[[#All],[Fixed Make]],Count_table[[#This Row],[First]])+ROW(Count_table[[#This Row],[First]])-1)</f>
        <v>E1587:E1976</v>
      </c>
      <c r="I1771" s="1" t="str">
        <f ca="1">IF(LEN(Count_table[[#This Row],[First]])&lt;&gt;0,Count_table[[#This Row],[First]]&amp;": "&amp;_xlfn.TEXTJOIN(", ",TRUE,INDIRECT(Count_table[[#This Row],[Range]])),"")</f>
        <v/>
      </c>
      <c r="J17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2" spans="1:10" x14ac:dyDescent="0.25">
      <c r="A1772" s="1" t="s">
        <v>144</v>
      </c>
      <c r="B1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v>
      </c>
      <c r="C1772" s="1" t="s">
        <v>1363</v>
      </c>
      <c r="D1772" s="1" t="str">
        <f>LEFT(Count_table[[#This Row],[Column1]],SEARCH("\",Count_table[[#This Row],[Column1]])-1)</f>
        <v>Textron Aviation Inc.</v>
      </c>
      <c r="E1772" s="1" t="str">
        <f>RIGHT(Count_table[[#This Row],[Column1]],LEN(Count_table[[#This Row],[Column1]])-SEARCH("\",Count_table[[#This Row],[Column1]]))</f>
        <v>58</v>
      </c>
      <c r="F1772" s="1" t="str">
        <f>INDEX(Sheet1!A:D,MATCH(Count_table[[#This Row],[Make]],Sheet1!D:D,0),1)</f>
        <v>Textron</v>
      </c>
      <c r="G1772" s="1" t="str">
        <f ca="1">IF(OR(Count_table[[#This Row],[STC Number]]&lt;&gt;OFFSET(Count_table[[#This Row],[STC Number]],-1,0),Count_table[[#This Row],[Fixed Make]]&lt;&gt;OFFSET(Count_table[[#This Row],[Fixed Make]],-1,0)),Count_table[[#This Row],[Fixed Make]],"")</f>
        <v/>
      </c>
      <c r="H1772" s="1" t="str">
        <f ca="1">IF(LEN(Count_table[[#This Row],[First]])=0,OFFSET(Count_table[[#This Row],[Range]],-1,0),"E"&amp;ROW(Count_table[[#This Row],[First]])&amp;":E"&amp;COUNTIFS(Count_table[[#All],[STC Number]],Count_table[[#This Row],[STC Number]],Count_table[[#All],[Fixed Make]],Count_table[[#This Row],[First]])+ROW(Count_table[[#This Row],[First]])-1)</f>
        <v>E1587:E1976</v>
      </c>
      <c r="I1772" s="1" t="str">
        <f ca="1">IF(LEN(Count_table[[#This Row],[First]])&lt;&gt;0,Count_table[[#This Row],[First]]&amp;": "&amp;_xlfn.TEXTJOIN(", ",TRUE,INDIRECT(Count_table[[#This Row],[Range]])),"")</f>
        <v/>
      </c>
      <c r="J17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3" spans="1:10" x14ac:dyDescent="0.25">
      <c r="A1773" s="1" t="s">
        <v>144</v>
      </c>
      <c r="B1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Inc.\58A</v>
      </c>
      <c r="C1773" s="1" t="s">
        <v>1364</v>
      </c>
      <c r="D1773" s="1" t="str">
        <f>LEFT(Count_table[[#This Row],[Column1]],SEARCH("\",Count_table[[#This Row],[Column1]])-1)</f>
        <v>Textron Aviation Inc.</v>
      </c>
      <c r="E1773" s="1" t="str">
        <f>RIGHT(Count_table[[#This Row],[Column1]],LEN(Count_table[[#This Row],[Column1]])-SEARCH("\",Count_table[[#This Row],[Column1]]))</f>
        <v>58A</v>
      </c>
      <c r="F1773" s="1" t="str">
        <f>INDEX(Sheet1!A:D,MATCH(Count_table[[#This Row],[Make]],Sheet1!D:D,0),1)</f>
        <v>Textron</v>
      </c>
      <c r="G1773" s="1" t="str">
        <f ca="1">IF(OR(Count_table[[#This Row],[STC Number]]&lt;&gt;OFFSET(Count_table[[#This Row],[STC Number]],-1,0),Count_table[[#This Row],[Fixed Make]]&lt;&gt;OFFSET(Count_table[[#This Row],[Fixed Make]],-1,0)),Count_table[[#This Row],[Fixed Make]],"")</f>
        <v/>
      </c>
      <c r="H1773" s="1" t="str">
        <f ca="1">IF(LEN(Count_table[[#This Row],[First]])=0,OFFSET(Count_table[[#This Row],[Range]],-1,0),"E"&amp;ROW(Count_table[[#This Row],[First]])&amp;":E"&amp;COUNTIFS(Count_table[[#All],[STC Number]],Count_table[[#This Row],[STC Number]],Count_table[[#All],[Fixed Make]],Count_table[[#This Row],[First]])+ROW(Count_table[[#This Row],[First]])-1)</f>
        <v>E1587:E1976</v>
      </c>
      <c r="I1773" s="1" t="str">
        <f ca="1">IF(LEN(Count_table[[#This Row],[First]])&lt;&gt;0,Count_table[[#This Row],[First]]&amp;": "&amp;_xlfn.TEXTJOIN(", ",TRUE,INDIRECT(Count_table[[#This Row],[Range]])),"")</f>
        <v/>
      </c>
      <c r="J17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4" spans="1:10" x14ac:dyDescent="0.25">
      <c r="A1774" s="1" t="s">
        <v>144</v>
      </c>
      <c r="B1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Inc.\58P</v>
      </c>
      <c r="C1774" s="1" t="s">
        <v>1365</v>
      </c>
      <c r="D1774" s="1" t="str">
        <f>LEFT(Count_table[[#This Row],[Column1]],SEARCH("\",Count_table[[#This Row],[Column1]])-1)</f>
        <v>Textron Aviation Inc.</v>
      </c>
      <c r="E1774" s="1" t="str">
        <f>RIGHT(Count_table[[#This Row],[Column1]],LEN(Count_table[[#This Row],[Column1]])-SEARCH("\",Count_table[[#This Row],[Column1]]))</f>
        <v>58P</v>
      </c>
      <c r="F1774" s="1" t="str">
        <f>INDEX(Sheet1!A:D,MATCH(Count_table[[#This Row],[Make]],Sheet1!D:D,0),1)</f>
        <v>Textron</v>
      </c>
      <c r="G1774" s="1" t="str">
        <f ca="1">IF(OR(Count_table[[#This Row],[STC Number]]&lt;&gt;OFFSET(Count_table[[#This Row],[STC Number]],-1,0),Count_table[[#This Row],[Fixed Make]]&lt;&gt;OFFSET(Count_table[[#This Row],[Fixed Make]],-1,0)),Count_table[[#This Row],[Fixed Make]],"")</f>
        <v/>
      </c>
      <c r="H1774" s="1" t="str">
        <f ca="1">IF(LEN(Count_table[[#This Row],[First]])=0,OFFSET(Count_table[[#This Row],[Range]],-1,0),"E"&amp;ROW(Count_table[[#This Row],[First]])&amp;":E"&amp;COUNTIFS(Count_table[[#All],[STC Number]],Count_table[[#This Row],[STC Number]],Count_table[[#All],[Fixed Make]],Count_table[[#This Row],[First]])+ROW(Count_table[[#This Row],[First]])-1)</f>
        <v>E1587:E1976</v>
      </c>
      <c r="I1774" s="1" t="str">
        <f ca="1">IF(LEN(Count_table[[#This Row],[First]])&lt;&gt;0,Count_table[[#This Row],[First]]&amp;": "&amp;_xlfn.TEXTJOIN(", ",TRUE,INDIRECT(Count_table[[#This Row],[Range]])),"")</f>
        <v/>
      </c>
      <c r="J17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5" spans="1:10" x14ac:dyDescent="0.25">
      <c r="A1775" s="1" t="s">
        <v>144</v>
      </c>
      <c r="B1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Inc.\58PA</v>
      </c>
      <c r="C1775" s="1" t="s">
        <v>1366</v>
      </c>
      <c r="D1775" s="1" t="str">
        <f>LEFT(Count_table[[#This Row],[Column1]],SEARCH("\",Count_table[[#This Row],[Column1]])-1)</f>
        <v>Textron Aviation Inc.</v>
      </c>
      <c r="E1775" s="1" t="str">
        <f>RIGHT(Count_table[[#This Row],[Column1]],LEN(Count_table[[#This Row],[Column1]])-SEARCH("\",Count_table[[#This Row],[Column1]]))</f>
        <v>58PA</v>
      </c>
      <c r="F1775" s="1" t="str">
        <f>INDEX(Sheet1!A:D,MATCH(Count_table[[#This Row],[Make]],Sheet1!D:D,0),1)</f>
        <v>Textron</v>
      </c>
      <c r="G1775" s="1" t="str">
        <f ca="1">IF(OR(Count_table[[#This Row],[STC Number]]&lt;&gt;OFFSET(Count_table[[#This Row],[STC Number]],-1,0),Count_table[[#This Row],[Fixed Make]]&lt;&gt;OFFSET(Count_table[[#This Row],[Fixed Make]],-1,0)),Count_table[[#This Row],[Fixed Make]],"")</f>
        <v/>
      </c>
      <c r="H1775" s="1" t="str">
        <f ca="1">IF(LEN(Count_table[[#This Row],[First]])=0,OFFSET(Count_table[[#This Row],[Range]],-1,0),"E"&amp;ROW(Count_table[[#This Row],[First]])&amp;":E"&amp;COUNTIFS(Count_table[[#All],[STC Number]],Count_table[[#This Row],[STC Number]],Count_table[[#All],[Fixed Make]],Count_table[[#This Row],[First]])+ROW(Count_table[[#This Row],[First]])-1)</f>
        <v>E1587:E1976</v>
      </c>
      <c r="I1775" s="1" t="str">
        <f ca="1">IF(LEN(Count_table[[#This Row],[First]])&lt;&gt;0,Count_table[[#This Row],[First]]&amp;": "&amp;_xlfn.TEXTJOIN(", ",TRUE,INDIRECT(Count_table[[#This Row],[Range]])),"")</f>
        <v/>
      </c>
      <c r="J17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6" spans="1:10" x14ac:dyDescent="0.25">
      <c r="A1776" s="1" t="s">
        <v>144</v>
      </c>
      <c r="B1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Inc.\58TC</v>
      </c>
      <c r="C1776" s="1" t="s">
        <v>1367</v>
      </c>
      <c r="D1776" s="1" t="str">
        <f>LEFT(Count_table[[#This Row],[Column1]],SEARCH("\",Count_table[[#This Row],[Column1]])-1)</f>
        <v>Textron Aviation Inc.</v>
      </c>
      <c r="E1776" s="1" t="str">
        <f>RIGHT(Count_table[[#This Row],[Column1]],LEN(Count_table[[#This Row],[Column1]])-SEARCH("\",Count_table[[#This Row],[Column1]]))</f>
        <v>58TC</v>
      </c>
      <c r="F1776" s="1" t="str">
        <f>INDEX(Sheet1!A:D,MATCH(Count_table[[#This Row],[Make]],Sheet1!D:D,0),1)</f>
        <v>Textron</v>
      </c>
      <c r="G1776" s="1" t="str">
        <f ca="1">IF(OR(Count_table[[#This Row],[STC Number]]&lt;&gt;OFFSET(Count_table[[#This Row],[STC Number]],-1,0),Count_table[[#This Row],[Fixed Make]]&lt;&gt;OFFSET(Count_table[[#This Row],[Fixed Make]],-1,0)),Count_table[[#This Row],[Fixed Make]],"")</f>
        <v/>
      </c>
      <c r="H1776" s="1" t="str">
        <f ca="1">IF(LEN(Count_table[[#This Row],[First]])=0,OFFSET(Count_table[[#This Row],[Range]],-1,0),"E"&amp;ROW(Count_table[[#This Row],[First]])&amp;":E"&amp;COUNTIFS(Count_table[[#All],[STC Number]],Count_table[[#This Row],[STC Number]],Count_table[[#All],[Fixed Make]],Count_table[[#This Row],[First]])+ROW(Count_table[[#This Row],[First]])-1)</f>
        <v>E1587:E1976</v>
      </c>
      <c r="I1776" s="1" t="str">
        <f ca="1">IF(LEN(Count_table[[#This Row],[First]])&lt;&gt;0,Count_table[[#This Row],[First]]&amp;": "&amp;_xlfn.TEXTJOIN(", ",TRUE,INDIRECT(Count_table[[#This Row],[Range]])),"")</f>
        <v/>
      </c>
      <c r="J17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7" spans="1:10" x14ac:dyDescent="0.25">
      <c r="A1777" s="1" t="s">
        <v>144</v>
      </c>
      <c r="B1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Inc.\58TCA</v>
      </c>
      <c r="C1777" s="1" t="s">
        <v>1368</v>
      </c>
      <c r="D1777" s="1" t="str">
        <f>LEFT(Count_table[[#This Row],[Column1]],SEARCH("\",Count_table[[#This Row],[Column1]])-1)</f>
        <v>Textron Aviation Inc.</v>
      </c>
      <c r="E1777" s="1" t="str">
        <f>RIGHT(Count_table[[#This Row],[Column1]],LEN(Count_table[[#This Row],[Column1]])-SEARCH("\",Count_table[[#This Row],[Column1]]))</f>
        <v>58TCA</v>
      </c>
      <c r="F1777" s="1" t="str">
        <f>INDEX(Sheet1!A:D,MATCH(Count_table[[#This Row],[Make]],Sheet1!D:D,0),1)</f>
        <v>Textron</v>
      </c>
      <c r="G1777" s="1" t="str">
        <f ca="1">IF(OR(Count_table[[#This Row],[STC Number]]&lt;&gt;OFFSET(Count_table[[#This Row],[STC Number]],-1,0),Count_table[[#This Row],[Fixed Make]]&lt;&gt;OFFSET(Count_table[[#This Row],[Fixed Make]],-1,0)),Count_table[[#This Row],[Fixed Make]],"")</f>
        <v/>
      </c>
      <c r="H1777" s="1" t="str">
        <f ca="1">IF(LEN(Count_table[[#This Row],[First]])=0,OFFSET(Count_table[[#This Row],[Range]],-1,0),"E"&amp;ROW(Count_table[[#This Row],[First]])&amp;":E"&amp;COUNTIFS(Count_table[[#All],[STC Number]],Count_table[[#This Row],[STC Number]],Count_table[[#All],[Fixed Make]],Count_table[[#This Row],[First]])+ROW(Count_table[[#This Row],[First]])-1)</f>
        <v>E1587:E1976</v>
      </c>
      <c r="I1777" s="1" t="str">
        <f ca="1">IF(LEN(Count_table[[#This Row],[First]])&lt;&gt;0,Count_table[[#This Row],[First]]&amp;": "&amp;_xlfn.TEXTJOIN(", ",TRUE,INDIRECT(Count_table[[#This Row],[Range]])),"")</f>
        <v/>
      </c>
      <c r="J17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8" spans="1:10" x14ac:dyDescent="0.25">
      <c r="A1778" s="1" t="s">
        <v>144</v>
      </c>
      <c r="B1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Inc.\60</v>
      </c>
      <c r="C1778" s="1" t="s">
        <v>1369</v>
      </c>
      <c r="D1778" s="1" t="str">
        <f>LEFT(Count_table[[#This Row],[Column1]],SEARCH("\",Count_table[[#This Row],[Column1]])-1)</f>
        <v>Textron Aviation Inc.</v>
      </c>
      <c r="E1778" s="1" t="str">
        <f>RIGHT(Count_table[[#This Row],[Column1]],LEN(Count_table[[#This Row],[Column1]])-SEARCH("\",Count_table[[#This Row],[Column1]]))</f>
        <v>60</v>
      </c>
      <c r="F1778" s="1" t="str">
        <f>INDEX(Sheet1!A:D,MATCH(Count_table[[#This Row],[Make]],Sheet1!D:D,0),1)</f>
        <v>Textron</v>
      </c>
      <c r="G1778" s="1" t="str">
        <f ca="1">IF(OR(Count_table[[#This Row],[STC Number]]&lt;&gt;OFFSET(Count_table[[#This Row],[STC Number]],-1,0),Count_table[[#This Row],[Fixed Make]]&lt;&gt;OFFSET(Count_table[[#This Row],[Fixed Make]],-1,0)),Count_table[[#This Row],[Fixed Make]],"")</f>
        <v/>
      </c>
      <c r="H1778" s="1" t="str">
        <f ca="1">IF(LEN(Count_table[[#This Row],[First]])=0,OFFSET(Count_table[[#This Row],[Range]],-1,0),"E"&amp;ROW(Count_table[[#This Row],[First]])&amp;":E"&amp;COUNTIFS(Count_table[[#All],[STC Number]],Count_table[[#This Row],[STC Number]],Count_table[[#All],[Fixed Make]],Count_table[[#This Row],[First]])+ROW(Count_table[[#This Row],[First]])-1)</f>
        <v>E1587:E1976</v>
      </c>
      <c r="I1778" s="1" t="str">
        <f ca="1">IF(LEN(Count_table[[#This Row],[First]])&lt;&gt;0,Count_table[[#This Row],[First]]&amp;": "&amp;_xlfn.TEXTJOIN(", ",TRUE,INDIRECT(Count_table[[#This Row],[Range]])),"")</f>
        <v/>
      </c>
      <c r="J17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79" spans="1:10" x14ac:dyDescent="0.25">
      <c r="A1779" s="1" t="s">
        <v>144</v>
      </c>
      <c r="B1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Inc.\65-80</v>
      </c>
      <c r="C1779" s="1" t="s">
        <v>1370</v>
      </c>
      <c r="D1779" s="1" t="str">
        <f>LEFT(Count_table[[#This Row],[Column1]],SEARCH("\",Count_table[[#This Row],[Column1]])-1)</f>
        <v>Textron Aviation Inc.</v>
      </c>
      <c r="E1779" s="1" t="str">
        <f>RIGHT(Count_table[[#This Row],[Column1]],LEN(Count_table[[#This Row],[Column1]])-SEARCH("\",Count_table[[#This Row],[Column1]]))</f>
        <v>65-80</v>
      </c>
      <c r="F1779" s="1" t="str">
        <f>INDEX(Sheet1!A:D,MATCH(Count_table[[#This Row],[Make]],Sheet1!D:D,0),1)</f>
        <v>Textron</v>
      </c>
      <c r="G1779" s="1" t="str">
        <f ca="1">IF(OR(Count_table[[#This Row],[STC Number]]&lt;&gt;OFFSET(Count_table[[#This Row],[STC Number]],-1,0),Count_table[[#This Row],[Fixed Make]]&lt;&gt;OFFSET(Count_table[[#This Row],[Fixed Make]],-1,0)),Count_table[[#This Row],[Fixed Make]],"")</f>
        <v/>
      </c>
      <c r="H1779" s="1" t="str">
        <f ca="1">IF(LEN(Count_table[[#This Row],[First]])=0,OFFSET(Count_table[[#This Row],[Range]],-1,0),"E"&amp;ROW(Count_table[[#This Row],[First]])&amp;":E"&amp;COUNTIFS(Count_table[[#All],[STC Number]],Count_table[[#This Row],[STC Number]],Count_table[[#All],[Fixed Make]],Count_table[[#This Row],[First]])+ROW(Count_table[[#This Row],[First]])-1)</f>
        <v>E1587:E1976</v>
      </c>
      <c r="I1779" s="1" t="str">
        <f ca="1">IF(LEN(Count_table[[#This Row],[First]])&lt;&gt;0,Count_table[[#This Row],[First]]&amp;": "&amp;_xlfn.TEXTJOIN(", ",TRUE,INDIRECT(Count_table[[#This Row],[Range]])),"")</f>
        <v/>
      </c>
      <c r="J17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0" spans="1:10" x14ac:dyDescent="0.25">
      <c r="A1780" s="1" t="s">
        <v>144</v>
      </c>
      <c r="B1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Inc.\65-88</v>
      </c>
      <c r="C1780" s="1" t="s">
        <v>1371</v>
      </c>
      <c r="D1780" s="1" t="str">
        <f>LEFT(Count_table[[#This Row],[Column1]],SEARCH("\",Count_table[[#This Row],[Column1]])-1)</f>
        <v>Textron Aviation Inc.</v>
      </c>
      <c r="E1780" s="1" t="str">
        <f>RIGHT(Count_table[[#This Row],[Column1]],LEN(Count_table[[#This Row],[Column1]])-SEARCH("\",Count_table[[#This Row],[Column1]]))</f>
        <v>65-88</v>
      </c>
      <c r="F1780" s="1" t="str">
        <f>INDEX(Sheet1!A:D,MATCH(Count_table[[#This Row],[Make]],Sheet1!D:D,0),1)</f>
        <v>Textron</v>
      </c>
      <c r="G1780" s="1" t="str">
        <f ca="1">IF(OR(Count_table[[#This Row],[STC Number]]&lt;&gt;OFFSET(Count_table[[#This Row],[STC Number]],-1,0),Count_table[[#This Row],[Fixed Make]]&lt;&gt;OFFSET(Count_table[[#This Row],[Fixed Make]],-1,0)),Count_table[[#This Row],[Fixed Make]],"")</f>
        <v/>
      </c>
      <c r="H1780" s="1" t="str">
        <f ca="1">IF(LEN(Count_table[[#This Row],[First]])=0,OFFSET(Count_table[[#This Row],[Range]],-1,0),"E"&amp;ROW(Count_table[[#This Row],[First]])&amp;":E"&amp;COUNTIFS(Count_table[[#All],[STC Number]],Count_table[[#This Row],[STC Number]],Count_table[[#All],[Fixed Make]],Count_table[[#This Row],[First]])+ROW(Count_table[[#This Row],[First]])-1)</f>
        <v>E1587:E1976</v>
      </c>
      <c r="I1780" s="1" t="str">
        <f ca="1">IF(LEN(Count_table[[#This Row],[First]])&lt;&gt;0,Count_table[[#This Row],[First]]&amp;": "&amp;_xlfn.TEXTJOIN(", ",TRUE,INDIRECT(Count_table[[#This Row],[Range]])),"")</f>
        <v/>
      </c>
      <c r="J17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1" spans="1:10" x14ac:dyDescent="0.25">
      <c r="A1781" s="1" t="s">
        <v>144</v>
      </c>
      <c r="B1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Inc.\65-90</v>
      </c>
      <c r="C1781" s="1" t="s">
        <v>1372</v>
      </c>
      <c r="D1781" s="1" t="str">
        <f>LEFT(Count_table[[#This Row],[Column1]],SEARCH("\",Count_table[[#This Row],[Column1]])-1)</f>
        <v>Textron Aviation Inc.</v>
      </c>
      <c r="E1781" s="1" t="str">
        <f>RIGHT(Count_table[[#This Row],[Column1]],LEN(Count_table[[#This Row],[Column1]])-SEARCH("\",Count_table[[#This Row],[Column1]]))</f>
        <v>65-90</v>
      </c>
      <c r="F1781" s="1" t="str">
        <f>INDEX(Sheet1!A:D,MATCH(Count_table[[#This Row],[Make]],Sheet1!D:D,0),1)</f>
        <v>Textron</v>
      </c>
      <c r="G1781" s="1" t="str">
        <f ca="1">IF(OR(Count_table[[#This Row],[STC Number]]&lt;&gt;OFFSET(Count_table[[#This Row],[STC Number]],-1,0),Count_table[[#This Row],[Fixed Make]]&lt;&gt;OFFSET(Count_table[[#This Row],[Fixed Make]],-1,0)),Count_table[[#This Row],[Fixed Make]],"")</f>
        <v/>
      </c>
      <c r="H1781" s="1" t="str">
        <f ca="1">IF(LEN(Count_table[[#This Row],[First]])=0,OFFSET(Count_table[[#This Row],[Range]],-1,0),"E"&amp;ROW(Count_table[[#This Row],[First]])&amp;":E"&amp;COUNTIFS(Count_table[[#All],[STC Number]],Count_table[[#This Row],[STC Number]],Count_table[[#All],[Fixed Make]],Count_table[[#This Row],[First]])+ROW(Count_table[[#This Row],[First]])-1)</f>
        <v>E1587:E1976</v>
      </c>
      <c r="I1781" s="1" t="str">
        <f ca="1">IF(LEN(Count_table[[#This Row],[First]])&lt;&gt;0,Count_table[[#This Row],[First]]&amp;": "&amp;_xlfn.TEXTJOIN(", ",TRUE,INDIRECT(Count_table[[#This Row],[Range]])),"")</f>
        <v/>
      </c>
      <c r="J17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2" spans="1:10" x14ac:dyDescent="0.25">
      <c r="A1782" s="1" t="s">
        <v>144</v>
      </c>
      <c r="B1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Inc.\65-A80-8800</v>
      </c>
      <c r="C1782" s="1" t="s">
        <v>1373</v>
      </c>
      <c r="D1782" s="1" t="str">
        <f>LEFT(Count_table[[#This Row],[Column1]],SEARCH("\",Count_table[[#This Row],[Column1]])-1)</f>
        <v>Textron Aviation Inc.</v>
      </c>
      <c r="E1782" s="1" t="str">
        <f>RIGHT(Count_table[[#This Row],[Column1]],LEN(Count_table[[#This Row],[Column1]])-SEARCH("\",Count_table[[#This Row],[Column1]]))</f>
        <v>65-A80-8800</v>
      </c>
      <c r="F1782" s="1" t="str">
        <f>INDEX(Sheet1!A:D,MATCH(Count_table[[#This Row],[Make]],Sheet1!D:D,0),1)</f>
        <v>Textron</v>
      </c>
      <c r="G1782" s="1" t="str">
        <f ca="1">IF(OR(Count_table[[#This Row],[STC Number]]&lt;&gt;OFFSET(Count_table[[#This Row],[STC Number]],-1,0),Count_table[[#This Row],[Fixed Make]]&lt;&gt;OFFSET(Count_table[[#This Row],[Fixed Make]],-1,0)),Count_table[[#This Row],[Fixed Make]],"")</f>
        <v/>
      </c>
      <c r="H1782" s="1" t="str">
        <f ca="1">IF(LEN(Count_table[[#This Row],[First]])=0,OFFSET(Count_table[[#This Row],[Range]],-1,0),"E"&amp;ROW(Count_table[[#This Row],[First]])&amp;":E"&amp;COUNTIFS(Count_table[[#All],[STC Number]],Count_table[[#This Row],[STC Number]],Count_table[[#All],[Fixed Make]],Count_table[[#This Row],[First]])+ROW(Count_table[[#This Row],[First]])-1)</f>
        <v>E1587:E1976</v>
      </c>
      <c r="I1782" s="1" t="str">
        <f ca="1">IF(LEN(Count_table[[#This Row],[First]])&lt;&gt;0,Count_table[[#This Row],[First]]&amp;": "&amp;_xlfn.TEXTJOIN(", ",TRUE,INDIRECT(Count_table[[#This Row],[Range]])),"")</f>
        <v/>
      </c>
      <c r="J17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3" spans="1:10" x14ac:dyDescent="0.25">
      <c r="A1783" s="1" t="s">
        <v>144</v>
      </c>
      <c r="B1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v>
      </c>
      <c r="C1783" s="1" t="s">
        <v>1374</v>
      </c>
      <c r="D1783" s="1" t="str">
        <f>LEFT(Count_table[[#This Row],[Column1]],SEARCH("\",Count_table[[#This Row],[Column1]])-1)</f>
        <v>Textron Aviation Inc.</v>
      </c>
      <c r="E1783" s="1" t="str">
        <f>RIGHT(Count_table[[#This Row],[Column1]],LEN(Count_table[[#This Row],[Column1]])-SEARCH("\",Count_table[[#This Row],[Column1]]))</f>
        <v>65-A80</v>
      </c>
      <c r="F1783" s="1" t="str">
        <f>INDEX(Sheet1!A:D,MATCH(Count_table[[#This Row],[Make]],Sheet1!D:D,0),1)</f>
        <v>Textron</v>
      </c>
      <c r="G1783" s="1" t="str">
        <f ca="1">IF(OR(Count_table[[#This Row],[STC Number]]&lt;&gt;OFFSET(Count_table[[#This Row],[STC Number]],-1,0),Count_table[[#This Row],[Fixed Make]]&lt;&gt;OFFSET(Count_table[[#This Row],[Fixed Make]],-1,0)),Count_table[[#This Row],[Fixed Make]],"")</f>
        <v/>
      </c>
      <c r="H1783" s="1" t="str">
        <f ca="1">IF(LEN(Count_table[[#This Row],[First]])=0,OFFSET(Count_table[[#This Row],[Range]],-1,0),"E"&amp;ROW(Count_table[[#This Row],[First]])&amp;":E"&amp;COUNTIFS(Count_table[[#All],[STC Number]],Count_table[[#This Row],[STC Number]],Count_table[[#All],[Fixed Make]],Count_table[[#This Row],[First]])+ROW(Count_table[[#This Row],[First]])-1)</f>
        <v>E1587:E1976</v>
      </c>
      <c r="I1783" s="1" t="str">
        <f ca="1">IF(LEN(Count_table[[#This Row],[First]])&lt;&gt;0,Count_table[[#This Row],[First]]&amp;": "&amp;_xlfn.TEXTJOIN(", ",TRUE,INDIRECT(Count_table[[#This Row],[Range]])),"")</f>
        <v/>
      </c>
      <c r="J17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4" spans="1:10" x14ac:dyDescent="0.25">
      <c r="A1784" s="1" t="s">
        <v>144</v>
      </c>
      <c r="B1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Inc.\65-A90-1</v>
      </c>
      <c r="C1784" s="1" t="s">
        <v>1375</v>
      </c>
      <c r="D1784" s="1" t="str">
        <f>LEFT(Count_table[[#This Row],[Column1]],SEARCH("\",Count_table[[#This Row],[Column1]])-1)</f>
        <v>Textron Aviation Inc.</v>
      </c>
      <c r="E1784" s="1" t="str">
        <f>RIGHT(Count_table[[#This Row],[Column1]],LEN(Count_table[[#This Row],[Column1]])-SEARCH("\",Count_table[[#This Row],[Column1]]))</f>
        <v>65-A90-1</v>
      </c>
      <c r="F1784" s="1" t="str">
        <f>INDEX(Sheet1!A:D,MATCH(Count_table[[#This Row],[Make]],Sheet1!D:D,0),1)</f>
        <v>Textron</v>
      </c>
      <c r="G1784" s="1" t="str">
        <f ca="1">IF(OR(Count_table[[#This Row],[STC Number]]&lt;&gt;OFFSET(Count_table[[#This Row],[STC Number]],-1,0),Count_table[[#This Row],[Fixed Make]]&lt;&gt;OFFSET(Count_table[[#This Row],[Fixed Make]],-1,0)),Count_table[[#This Row],[Fixed Make]],"")</f>
        <v/>
      </c>
      <c r="H1784" s="1" t="str">
        <f ca="1">IF(LEN(Count_table[[#This Row],[First]])=0,OFFSET(Count_table[[#This Row],[Range]],-1,0),"E"&amp;ROW(Count_table[[#This Row],[First]])&amp;":E"&amp;COUNTIFS(Count_table[[#All],[STC Number]],Count_table[[#This Row],[STC Number]],Count_table[[#All],[Fixed Make]],Count_table[[#This Row],[First]])+ROW(Count_table[[#This Row],[First]])-1)</f>
        <v>E1587:E1976</v>
      </c>
      <c r="I1784" s="1" t="str">
        <f ca="1">IF(LEN(Count_table[[#This Row],[First]])&lt;&gt;0,Count_table[[#This Row],[First]]&amp;": "&amp;_xlfn.TEXTJOIN(", ",TRUE,INDIRECT(Count_table[[#This Row],[Range]])),"")</f>
        <v/>
      </c>
      <c r="J17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5" spans="1:10" x14ac:dyDescent="0.25">
      <c r="A1785" s="1" t="s">
        <v>144</v>
      </c>
      <c r="B1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Inc.\65-A90-2</v>
      </c>
      <c r="C1785" s="1" t="s">
        <v>1376</v>
      </c>
      <c r="D1785" s="1" t="str">
        <f>LEFT(Count_table[[#This Row],[Column1]],SEARCH("\",Count_table[[#This Row],[Column1]])-1)</f>
        <v>Textron Aviation Inc.</v>
      </c>
      <c r="E1785" s="1" t="str">
        <f>RIGHT(Count_table[[#This Row],[Column1]],LEN(Count_table[[#This Row],[Column1]])-SEARCH("\",Count_table[[#This Row],[Column1]]))</f>
        <v>65-A90-2</v>
      </c>
      <c r="F1785" s="1" t="str">
        <f>INDEX(Sheet1!A:D,MATCH(Count_table[[#This Row],[Make]],Sheet1!D:D,0),1)</f>
        <v>Textron</v>
      </c>
      <c r="G1785" s="1" t="str">
        <f ca="1">IF(OR(Count_table[[#This Row],[STC Number]]&lt;&gt;OFFSET(Count_table[[#This Row],[STC Number]],-1,0),Count_table[[#This Row],[Fixed Make]]&lt;&gt;OFFSET(Count_table[[#This Row],[Fixed Make]],-1,0)),Count_table[[#This Row],[Fixed Make]],"")</f>
        <v/>
      </c>
      <c r="H1785" s="1" t="str">
        <f ca="1">IF(LEN(Count_table[[#This Row],[First]])=0,OFFSET(Count_table[[#This Row],[Range]],-1,0),"E"&amp;ROW(Count_table[[#This Row],[First]])&amp;":E"&amp;COUNTIFS(Count_table[[#All],[STC Number]],Count_table[[#This Row],[STC Number]],Count_table[[#All],[Fixed Make]],Count_table[[#This Row],[First]])+ROW(Count_table[[#This Row],[First]])-1)</f>
        <v>E1587:E1976</v>
      </c>
      <c r="I1785" s="1" t="str">
        <f ca="1">IF(LEN(Count_table[[#This Row],[First]])&lt;&gt;0,Count_table[[#This Row],[First]]&amp;": "&amp;_xlfn.TEXTJOIN(", ",TRUE,INDIRECT(Count_table[[#This Row],[Range]])),"")</f>
        <v/>
      </c>
      <c r="J17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6" spans="1:10" x14ac:dyDescent="0.25">
      <c r="A1786" s="1" t="s">
        <v>144</v>
      </c>
      <c r="B1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Inc.\65-A90-3</v>
      </c>
      <c r="C1786" s="1" t="s">
        <v>1377</v>
      </c>
      <c r="D1786" s="1" t="str">
        <f>LEFT(Count_table[[#This Row],[Column1]],SEARCH("\",Count_table[[#This Row],[Column1]])-1)</f>
        <v>Textron Aviation Inc.</v>
      </c>
      <c r="E1786" s="1" t="str">
        <f>RIGHT(Count_table[[#This Row],[Column1]],LEN(Count_table[[#This Row],[Column1]])-SEARCH("\",Count_table[[#This Row],[Column1]]))</f>
        <v>65-A90-3</v>
      </c>
      <c r="F1786" s="1" t="str">
        <f>INDEX(Sheet1!A:D,MATCH(Count_table[[#This Row],[Make]],Sheet1!D:D,0),1)</f>
        <v>Textron</v>
      </c>
      <c r="G1786" s="1" t="str">
        <f ca="1">IF(OR(Count_table[[#This Row],[STC Number]]&lt;&gt;OFFSET(Count_table[[#This Row],[STC Number]],-1,0),Count_table[[#This Row],[Fixed Make]]&lt;&gt;OFFSET(Count_table[[#This Row],[Fixed Make]],-1,0)),Count_table[[#This Row],[Fixed Make]],"")</f>
        <v/>
      </c>
      <c r="H1786" s="1" t="str">
        <f ca="1">IF(LEN(Count_table[[#This Row],[First]])=0,OFFSET(Count_table[[#This Row],[Range]],-1,0),"E"&amp;ROW(Count_table[[#This Row],[First]])&amp;":E"&amp;COUNTIFS(Count_table[[#All],[STC Number]],Count_table[[#This Row],[STC Number]],Count_table[[#All],[Fixed Make]],Count_table[[#This Row],[First]])+ROW(Count_table[[#This Row],[First]])-1)</f>
        <v>E1587:E1976</v>
      </c>
      <c r="I1786" s="1" t="str">
        <f ca="1">IF(LEN(Count_table[[#This Row],[First]])&lt;&gt;0,Count_table[[#This Row],[First]]&amp;": "&amp;_xlfn.TEXTJOIN(", ",TRUE,INDIRECT(Count_table[[#This Row],[Range]])),"")</f>
        <v/>
      </c>
      <c r="J17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7" spans="1:10" x14ac:dyDescent="0.25">
      <c r="A1787" s="1" t="s">
        <v>144</v>
      </c>
      <c r="B1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Inc.\65-A90-4</v>
      </c>
      <c r="C1787" s="1" t="s">
        <v>1378</v>
      </c>
      <c r="D1787" s="1" t="str">
        <f>LEFT(Count_table[[#This Row],[Column1]],SEARCH("\",Count_table[[#This Row],[Column1]])-1)</f>
        <v>Textron Aviation Inc.</v>
      </c>
      <c r="E1787" s="1" t="str">
        <f>RIGHT(Count_table[[#This Row],[Column1]],LEN(Count_table[[#This Row],[Column1]])-SEARCH("\",Count_table[[#This Row],[Column1]]))</f>
        <v>65-A90-4</v>
      </c>
      <c r="F1787" s="1" t="str">
        <f>INDEX(Sheet1!A:D,MATCH(Count_table[[#This Row],[Make]],Sheet1!D:D,0),1)</f>
        <v>Textron</v>
      </c>
      <c r="G1787" s="1" t="str">
        <f ca="1">IF(OR(Count_table[[#This Row],[STC Number]]&lt;&gt;OFFSET(Count_table[[#This Row],[STC Number]],-1,0),Count_table[[#This Row],[Fixed Make]]&lt;&gt;OFFSET(Count_table[[#This Row],[Fixed Make]],-1,0)),Count_table[[#This Row],[Fixed Make]],"")</f>
        <v/>
      </c>
      <c r="H1787" s="1" t="str">
        <f ca="1">IF(LEN(Count_table[[#This Row],[First]])=0,OFFSET(Count_table[[#This Row],[Range]],-1,0),"E"&amp;ROW(Count_table[[#This Row],[First]])&amp;":E"&amp;COUNTIFS(Count_table[[#All],[STC Number]],Count_table[[#This Row],[STC Number]],Count_table[[#All],[Fixed Make]],Count_table[[#This Row],[First]])+ROW(Count_table[[#This Row],[First]])-1)</f>
        <v>E1587:E1976</v>
      </c>
      <c r="I1787" s="1" t="str">
        <f ca="1">IF(LEN(Count_table[[#This Row],[First]])&lt;&gt;0,Count_table[[#This Row],[First]]&amp;": "&amp;_xlfn.TEXTJOIN(", ",TRUE,INDIRECT(Count_table[[#This Row],[Range]])),"")</f>
        <v/>
      </c>
      <c r="J17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8" spans="1:10" x14ac:dyDescent="0.25">
      <c r="A1788" s="1" t="s">
        <v>144</v>
      </c>
      <c r="B1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Inc.\65-B80</v>
      </c>
      <c r="C1788" s="1" t="s">
        <v>1379</v>
      </c>
      <c r="D1788" s="1" t="str">
        <f>LEFT(Count_table[[#This Row],[Column1]],SEARCH("\",Count_table[[#This Row],[Column1]])-1)</f>
        <v>Textron Aviation Inc.</v>
      </c>
      <c r="E1788" s="1" t="str">
        <f>RIGHT(Count_table[[#This Row],[Column1]],LEN(Count_table[[#This Row],[Column1]])-SEARCH("\",Count_table[[#This Row],[Column1]]))</f>
        <v>65-B80</v>
      </c>
      <c r="F1788" s="1" t="str">
        <f>INDEX(Sheet1!A:D,MATCH(Count_table[[#This Row],[Make]],Sheet1!D:D,0),1)</f>
        <v>Textron</v>
      </c>
      <c r="G1788" s="1" t="str">
        <f ca="1">IF(OR(Count_table[[#This Row],[STC Number]]&lt;&gt;OFFSET(Count_table[[#This Row],[STC Number]],-1,0),Count_table[[#This Row],[Fixed Make]]&lt;&gt;OFFSET(Count_table[[#This Row],[Fixed Make]],-1,0)),Count_table[[#This Row],[Fixed Make]],"")</f>
        <v/>
      </c>
      <c r="H1788" s="1" t="str">
        <f ca="1">IF(LEN(Count_table[[#This Row],[First]])=0,OFFSET(Count_table[[#This Row],[Range]],-1,0),"E"&amp;ROW(Count_table[[#This Row],[First]])&amp;":E"&amp;COUNTIFS(Count_table[[#All],[STC Number]],Count_table[[#This Row],[STC Number]],Count_table[[#All],[Fixed Make]],Count_table[[#This Row],[First]])+ROW(Count_table[[#This Row],[First]])-1)</f>
        <v>E1587:E1976</v>
      </c>
      <c r="I1788" s="1" t="str">
        <f ca="1">IF(LEN(Count_table[[#This Row],[First]])&lt;&gt;0,Count_table[[#This Row],[First]]&amp;": "&amp;_xlfn.TEXTJOIN(", ",TRUE,INDIRECT(Count_table[[#This Row],[Range]])),"")</f>
        <v/>
      </c>
      <c r="J17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89" spans="1:10" x14ac:dyDescent="0.25">
      <c r="A1789" s="1" t="s">
        <v>144</v>
      </c>
      <c r="B1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v>
      </c>
      <c r="C1789" s="1" t="s">
        <v>1380</v>
      </c>
      <c r="D1789" s="1" t="str">
        <f>LEFT(Count_table[[#This Row],[Column1]],SEARCH("\",Count_table[[#This Row],[Column1]])-1)</f>
        <v>Textron Aviation Inc.</v>
      </c>
      <c r="E1789" s="1" t="str">
        <f>RIGHT(Count_table[[#This Row],[Column1]],LEN(Count_table[[#This Row],[Column1]])-SEARCH("\",Count_table[[#This Row],[Column1]]))</f>
        <v>65</v>
      </c>
      <c r="F1789" s="1" t="str">
        <f>INDEX(Sheet1!A:D,MATCH(Count_table[[#This Row],[Make]],Sheet1!D:D,0),1)</f>
        <v>Textron</v>
      </c>
      <c r="G1789" s="1" t="str">
        <f ca="1">IF(OR(Count_table[[#This Row],[STC Number]]&lt;&gt;OFFSET(Count_table[[#This Row],[STC Number]],-1,0),Count_table[[#This Row],[Fixed Make]]&lt;&gt;OFFSET(Count_table[[#This Row],[Fixed Make]],-1,0)),Count_table[[#This Row],[Fixed Make]],"")</f>
        <v/>
      </c>
      <c r="H1789" s="1" t="str">
        <f ca="1">IF(LEN(Count_table[[#This Row],[First]])=0,OFFSET(Count_table[[#This Row],[Range]],-1,0),"E"&amp;ROW(Count_table[[#This Row],[First]])&amp;":E"&amp;COUNTIFS(Count_table[[#All],[STC Number]],Count_table[[#This Row],[STC Number]],Count_table[[#All],[Fixed Make]],Count_table[[#This Row],[First]])+ROW(Count_table[[#This Row],[First]])-1)</f>
        <v>E1587:E1976</v>
      </c>
      <c r="I1789" s="1" t="str">
        <f ca="1">IF(LEN(Count_table[[#This Row],[First]])&lt;&gt;0,Count_table[[#This Row],[First]]&amp;": "&amp;_xlfn.TEXTJOIN(", ",TRUE,INDIRECT(Count_table[[#This Row],[Range]])),"")</f>
        <v/>
      </c>
      <c r="J17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0" spans="1:10" x14ac:dyDescent="0.25">
      <c r="A1790" s="1" t="s">
        <v>144</v>
      </c>
      <c r="B1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Inc.\70</v>
      </c>
      <c r="C1790" s="1" t="s">
        <v>1381</v>
      </c>
      <c r="D1790" s="1" t="str">
        <f>LEFT(Count_table[[#This Row],[Column1]],SEARCH("\",Count_table[[#This Row],[Column1]])-1)</f>
        <v>Textron Aviation Inc.</v>
      </c>
      <c r="E1790" s="1" t="str">
        <f>RIGHT(Count_table[[#This Row],[Column1]],LEN(Count_table[[#This Row],[Column1]])-SEARCH("\",Count_table[[#This Row],[Column1]]))</f>
        <v>70</v>
      </c>
      <c r="F1790" s="1" t="str">
        <f>INDEX(Sheet1!A:D,MATCH(Count_table[[#This Row],[Make]],Sheet1!D:D,0),1)</f>
        <v>Textron</v>
      </c>
      <c r="G1790" s="1" t="str">
        <f ca="1">IF(OR(Count_table[[#This Row],[STC Number]]&lt;&gt;OFFSET(Count_table[[#This Row],[STC Number]],-1,0),Count_table[[#This Row],[Fixed Make]]&lt;&gt;OFFSET(Count_table[[#This Row],[Fixed Make]],-1,0)),Count_table[[#This Row],[Fixed Make]],"")</f>
        <v/>
      </c>
      <c r="H1790" s="1" t="str">
        <f ca="1">IF(LEN(Count_table[[#This Row],[First]])=0,OFFSET(Count_table[[#This Row],[Range]],-1,0),"E"&amp;ROW(Count_table[[#This Row],[First]])&amp;":E"&amp;COUNTIFS(Count_table[[#All],[STC Number]],Count_table[[#This Row],[STC Number]],Count_table[[#All],[Fixed Make]],Count_table[[#This Row],[First]])+ROW(Count_table[[#This Row],[First]])-1)</f>
        <v>E1587:E1976</v>
      </c>
      <c r="I1790" s="1" t="str">
        <f ca="1">IF(LEN(Count_table[[#This Row],[First]])&lt;&gt;0,Count_table[[#This Row],[First]]&amp;": "&amp;_xlfn.TEXTJOIN(", ",TRUE,INDIRECT(Count_table[[#This Row],[Range]])),"")</f>
        <v/>
      </c>
      <c r="J17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1" spans="1:10" x14ac:dyDescent="0.25">
      <c r="A1791" s="1" t="s">
        <v>144</v>
      </c>
      <c r="B1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Inc.\76</v>
      </c>
      <c r="C1791" s="1" t="s">
        <v>1382</v>
      </c>
      <c r="D1791" s="1" t="str">
        <f>LEFT(Count_table[[#This Row],[Column1]],SEARCH("\",Count_table[[#This Row],[Column1]])-1)</f>
        <v>Textron Aviation Inc.</v>
      </c>
      <c r="E1791" s="1" t="str">
        <f>RIGHT(Count_table[[#This Row],[Column1]],LEN(Count_table[[#This Row],[Column1]])-SEARCH("\",Count_table[[#This Row],[Column1]]))</f>
        <v>76</v>
      </c>
      <c r="F1791" s="1" t="str">
        <f>INDEX(Sheet1!A:D,MATCH(Count_table[[#This Row],[Make]],Sheet1!D:D,0),1)</f>
        <v>Textron</v>
      </c>
      <c r="G1791" s="1" t="str">
        <f ca="1">IF(OR(Count_table[[#This Row],[STC Number]]&lt;&gt;OFFSET(Count_table[[#This Row],[STC Number]],-1,0),Count_table[[#This Row],[Fixed Make]]&lt;&gt;OFFSET(Count_table[[#This Row],[Fixed Make]],-1,0)),Count_table[[#This Row],[Fixed Make]],"")</f>
        <v/>
      </c>
      <c r="H1791" s="1" t="str">
        <f ca="1">IF(LEN(Count_table[[#This Row],[First]])=0,OFFSET(Count_table[[#This Row],[Range]],-1,0),"E"&amp;ROW(Count_table[[#This Row],[First]])&amp;":E"&amp;COUNTIFS(Count_table[[#All],[STC Number]],Count_table[[#This Row],[STC Number]],Count_table[[#All],[Fixed Make]],Count_table[[#This Row],[First]])+ROW(Count_table[[#This Row],[First]])-1)</f>
        <v>E1587:E1976</v>
      </c>
      <c r="I1791" s="1" t="str">
        <f ca="1">IF(LEN(Count_table[[#This Row],[First]])&lt;&gt;0,Count_table[[#This Row],[First]]&amp;": "&amp;_xlfn.TEXTJOIN(", ",TRUE,INDIRECT(Count_table[[#This Row],[Range]])),"")</f>
        <v/>
      </c>
      <c r="J17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2" spans="1:10" x14ac:dyDescent="0.25">
      <c r="A1792" s="1" t="s">
        <v>144</v>
      </c>
      <c r="B1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Inc.\77</v>
      </c>
      <c r="C1792" s="1" t="s">
        <v>1383</v>
      </c>
      <c r="D1792" s="1" t="str">
        <f>LEFT(Count_table[[#This Row],[Column1]],SEARCH("\",Count_table[[#This Row],[Column1]])-1)</f>
        <v>Textron Aviation Inc.</v>
      </c>
      <c r="E1792" s="1" t="str">
        <f>RIGHT(Count_table[[#This Row],[Column1]],LEN(Count_table[[#This Row],[Column1]])-SEARCH("\",Count_table[[#This Row],[Column1]]))</f>
        <v>77</v>
      </c>
      <c r="F1792" s="1" t="str">
        <f>INDEX(Sheet1!A:D,MATCH(Count_table[[#This Row],[Make]],Sheet1!D:D,0),1)</f>
        <v>Textron</v>
      </c>
      <c r="G1792" s="1" t="str">
        <f ca="1">IF(OR(Count_table[[#This Row],[STC Number]]&lt;&gt;OFFSET(Count_table[[#This Row],[STC Number]],-1,0),Count_table[[#This Row],[Fixed Make]]&lt;&gt;OFFSET(Count_table[[#This Row],[Fixed Make]],-1,0)),Count_table[[#This Row],[Fixed Make]],"")</f>
        <v/>
      </c>
      <c r="H1792" s="1" t="str">
        <f ca="1">IF(LEN(Count_table[[#This Row],[First]])=0,OFFSET(Count_table[[#This Row],[Range]],-1,0),"E"&amp;ROW(Count_table[[#This Row],[First]])&amp;":E"&amp;COUNTIFS(Count_table[[#All],[STC Number]],Count_table[[#This Row],[STC Number]],Count_table[[#All],[Fixed Make]],Count_table[[#This Row],[First]])+ROW(Count_table[[#This Row],[First]])-1)</f>
        <v>E1587:E1976</v>
      </c>
      <c r="I1792" s="1" t="str">
        <f ca="1">IF(LEN(Count_table[[#This Row],[First]])&lt;&gt;0,Count_table[[#This Row],[First]]&amp;": "&amp;_xlfn.TEXTJOIN(", ",TRUE,INDIRECT(Count_table[[#This Row],[Range]])),"")</f>
        <v/>
      </c>
      <c r="J17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3" spans="1:10" x14ac:dyDescent="0.25">
      <c r="A1793" s="1" t="s">
        <v>144</v>
      </c>
      <c r="B1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Inc.\95-55</v>
      </c>
      <c r="C1793" s="1" t="s">
        <v>1384</v>
      </c>
      <c r="D1793" s="1" t="str">
        <f>LEFT(Count_table[[#This Row],[Column1]],SEARCH("\",Count_table[[#This Row],[Column1]])-1)</f>
        <v>Textron Aviation Inc.</v>
      </c>
      <c r="E1793" s="1" t="str">
        <f>RIGHT(Count_table[[#This Row],[Column1]],LEN(Count_table[[#This Row],[Column1]])-SEARCH("\",Count_table[[#This Row],[Column1]]))</f>
        <v>95-55</v>
      </c>
      <c r="F1793" s="1" t="str">
        <f>INDEX(Sheet1!A:D,MATCH(Count_table[[#This Row],[Make]],Sheet1!D:D,0),1)</f>
        <v>Textron</v>
      </c>
      <c r="G1793" s="1" t="str">
        <f ca="1">IF(OR(Count_table[[#This Row],[STC Number]]&lt;&gt;OFFSET(Count_table[[#This Row],[STC Number]],-1,0),Count_table[[#This Row],[Fixed Make]]&lt;&gt;OFFSET(Count_table[[#This Row],[Fixed Make]],-1,0)),Count_table[[#This Row],[Fixed Make]],"")</f>
        <v/>
      </c>
      <c r="H1793" s="1" t="str">
        <f ca="1">IF(LEN(Count_table[[#This Row],[First]])=0,OFFSET(Count_table[[#This Row],[Range]],-1,0),"E"&amp;ROW(Count_table[[#This Row],[First]])&amp;":E"&amp;COUNTIFS(Count_table[[#All],[STC Number]],Count_table[[#This Row],[STC Number]],Count_table[[#All],[Fixed Make]],Count_table[[#This Row],[First]])+ROW(Count_table[[#This Row],[First]])-1)</f>
        <v>E1587:E1976</v>
      </c>
      <c r="I1793" s="1" t="str">
        <f ca="1">IF(LEN(Count_table[[#This Row],[First]])&lt;&gt;0,Count_table[[#This Row],[First]]&amp;": "&amp;_xlfn.TEXTJOIN(", ",TRUE,INDIRECT(Count_table[[#This Row],[Range]])),"")</f>
        <v/>
      </c>
      <c r="J17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4" spans="1:10" x14ac:dyDescent="0.25">
      <c r="A1794" s="1" t="s">
        <v>144</v>
      </c>
      <c r="B1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Inc.\95-A55</v>
      </c>
      <c r="C1794" s="1" t="s">
        <v>1385</v>
      </c>
      <c r="D1794" s="1" t="str">
        <f>LEFT(Count_table[[#This Row],[Column1]],SEARCH("\",Count_table[[#This Row],[Column1]])-1)</f>
        <v>Textron Aviation Inc.</v>
      </c>
      <c r="E1794" s="1" t="str">
        <f>RIGHT(Count_table[[#This Row],[Column1]],LEN(Count_table[[#This Row],[Column1]])-SEARCH("\",Count_table[[#This Row],[Column1]]))</f>
        <v>95-A55</v>
      </c>
      <c r="F1794" s="1" t="str">
        <f>INDEX(Sheet1!A:D,MATCH(Count_table[[#This Row],[Make]],Sheet1!D:D,0),1)</f>
        <v>Textron</v>
      </c>
      <c r="G1794" s="1" t="str">
        <f ca="1">IF(OR(Count_table[[#This Row],[STC Number]]&lt;&gt;OFFSET(Count_table[[#This Row],[STC Number]],-1,0),Count_table[[#This Row],[Fixed Make]]&lt;&gt;OFFSET(Count_table[[#This Row],[Fixed Make]],-1,0)),Count_table[[#This Row],[Fixed Make]],"")</f>
        <v/>
      </c>
      <c r="H1794" s="1" t="str">
        <f ca="1">IF(LEN(Count_table[[#This Row],[First]])=0,OFFSET(Count_table[[#This Row],[Range]],-1,0),"E"&amp;ROW(Count_table[[#This Row],[First]])&amp;":E"&amp;COUNTIFS(Count_table[[#All],[STC Number]],Count_table[[#This Row],[STC Number]],Count_table[[#All],[Fixed Make]],Count_table[[#This Row],[First]])+ROW(Count_table[[#This Row],[First]])-1)</f>
        <v>E1587:E1976</v>
      </c>
      <c r="I1794" s="1" t="str">
        <f ca="1">IF(LEN(Count_table[[#This Row],[First]])&lt;&gt;0,Count_table[[#This Row],[First]]&amp;": "&amp;_xlfn.TEXTJOIN(", ",TRUE,INDIRECT(Count_table[[#This Row],[Range]])),"")</f>
        <v/>
      </c>
      <c r="J17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5" spans="1:10" x14ac:dyDescent="0.25">
      <c r="A1795" s="1" t="s">
        <v>144</v>
      </c>
      <c r="B1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v>
      </c>
      <c r="C1795" s="1" t="s">
        <v>1386</v>
      </c>
      <c r="D1795" s="1" t="str">
        <f>LEFT(Count_table[[#This Row],[Column1]],SEARCH("\",Count_table[[#This Row],[Column1]])-1)</f>
        <v>Textron Aviation Inc.</v>
      </c>
      <c r="E1795" s="1" t="str">
        <f>RIGHT(Count_table[[#This Row],[Column1]],LEN(Count_table[[#This Row],[Column1]])-SEARCH("\",Count_table[[#This Row],[Column1]]))</f>
        <v>95-B55</v>
      </c>
      <c r="F1795" s="1" t="str">
        <f>INDEX(Sheet1!A:D,MATCH(Count_table[[#This Row],[Make]],Sheet1!D:D,0),1)</f>
        <v>Textron</v>
      </c>
      <c r="G1795" s="1" t="str">
        <f ca="1">IF(OR(Count_table[[#This Row],[STC Number]]&lt;&gt;OFFSET(Count_table[[#This Row],[STC Number]],-1,0),Count_table[[#This Row],[Fixed Make]]&lt;&gt;OFFSET(Count_table[[#This Row],[Fixed Make]],-1,0)),Count_table[[#This Row],[Fixed Make]],"")</f>
        <v/>
      </c>
      <c r="H1795" s="1" t="str">
        <f ca="1">IF(LEN(Count_table[[#This Row],[First]])=0,OFFSET(Count_table[[#This Row],[Range]],-1,0),"E"&amp;ROW(Count_table[[#This Row],[First]])&amp;":E"&amp;COUNTIFS(Count_table[[#All],[STC Number]],Count_table[[#This Row],[STC Number]],Count_table[[#All],[Fixed Make]],Count_table[[#This Row],[First]])+ROW(Count_table[[#This Row],[First]])-1)</f>
        <v>E1587:E1976</v>
      </c>
      <c r="I1795" s="1" t="str">
        <f ca="1">IF(LEN(Count_table[[#This Row],[First]])&lt;&gt;0,Count_table[[#This Row],[First]]&amp;": "&amp;_xlfn.TEXTJOIN(", ",TRUE,INDIRECT(Count_table[[#This Row],[Range]])),"")</f>
        <v/>
      </c>
      <c r="J17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6" spans="1:10" x14ac:dyDescent="0.25">
      <c r="A1796" s="1" t="s">
        <v>144</v>
      </c>
      <c r="B1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Inc.\95-B55A</v>
      </c>
      <c r="C1796" s="1" t="s">
        <v>1387</v>
      </c>
      <c r="D1796" s="1" t="str">
        <f>LEFT(Count_table[[#This Row],[Column1]],SEARCH("\",Count_table[[#This Row],[Column1]])-1)</f>
        <v>Textron Aviation Inc.</v>
      </c>
      <c r="E1796" s="1" t="str">
        <f>RIGHT(Count_table[[#This Row],[Column1]],LEN(Count_table[[#This Row],[Column1]])-SEARCH("\",Count_table[[#This Row],[Column1]]))</f>
        <v>95-B55A</v>
      </c>
      <c r="F1796" s="1" t="str">
        <f>INDEX(Sheet1!A:D,MATCH(Count_table[[#This Row],[Make]],Sheet1!D:D,0),1)</f>
        <v>Textron</v>
      </c>
      <c r="G1796" s="1" t="str">
        <f ca="1">IF(OR(Count_table[[#This Row],[STC Number]]&lt;&gt;OFFSET(Count_table[[#This Row],[STC Number]],-1,0),Count_table[[#This Row],[Fixed Make]]&lt;&gt;OFFSET(Count_table[[#This Row],[Fixed Make]],-1,0)),Count_table[[#This Row],[Fixed Make]],"")</f>
        <v/>
      </c>
      <c r="H1796" s="1" t="str">
        <f ca="1">IF(LEN(Count_table[[#This Row],[First]])=0,OFFSET(Count_table[[#This Row],[Range]],-1,0),"E"&amp;ROW(Count_table[[#This Row],[First]])&amp;":E"&amp;COUNTIFS(Count_table[[#All],[STC Number]],Count_table[[#This Row],[STC Number]],Count_table[[#All],[Fixed Make]],Count_table[[#This Row],[First]])+ROW(Count_table[[#This Row],[First]])-1)</f>
        <v>E1587:E1976</v>
      </c>
      <c r="I1796" s="1" t="str">
        <f ca="1">IF(LEN(Count_table[[#This Row],[First]])&lt;&gt;0,Count_table[[#This Row],[First]]&amp;": "&amp;_xlfn.TEXTJOIN(", ",TRUE,INDIRECT(Count_table[[#This Row],[Range]])),"")</f>
        <v/>
      </c>
      <c r="J17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7" spans="1:10" x14ac:dyDescent="0.25">
      <c r="A1797" s="1" t="s">
        <v>144</v>
      </c>
      <c r="B1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Inc.\95-B55B</v>
      </c>
      <c r="C1797" s="1" t="s">
        <v>1388</v>
      </c>
      <c r="D1797" s="1" t="str">
        <f>LEFT(Count_table[[#This Row],[Column1]],SEARCH("\",Count_table[[#This Row],[Column1]])-1)</f>
        <v>Textron Aviation Inc.</v>
      </c>
      <c r="E1797" s="1" t="str">
        <f>RIGHT(Count_table[[#This Row],[Column1]],LEN(Count_table[[#This Row],[Column1]])-SEARCH("\",Count_table[[#This Row],[Column1]]))</f>
        <v>95-B55B</v>
      </c>
      <c r="F1797" s="1" t="str">
        <f>INDEX(Sheet1!A:D,MATCH(Count_table[[#This Row],[Make]],Sheet1!D:D,0),1)</f>
        <v>Textron</v>
      </c>
      <c r="G1797" s="1" t="str">
        <f ca="1">IF(OR(Count_table[[#This Row],[STC Number]]&lt;&gt;OFFSET(Count_table[[#This Row],[STC Number]],-1,0),Count_table[[#This Row],[Fixed Make]]&lt;&gt;OFFSET(Count_table[[#This Row],[Fixed Make]],-1,0)),Count_table[[#This Row],[Fixed Make]],"")</f>
        <v/>
      </c>
      <c r="H1797" s="1" t="str">
        <f ca="1">IF(LEN(Count_table[[#This Row],[First]])=0,OFFSET(Count_table[[#This Row],[Range]],-1,0),"E"&amp;ROW(Count_table[[#This Row],[First]])&amp;":E"&amp;COUNTIFS(Count_table[[#All],[STC Number]],Count_table[[#This Row],[STC Number]],Count_table[[#All],[Fixed Make]],Count_table[[#This Row],[First]])+ROW(Count_table[[#This Row],[First]])-1)</f>
        <v>E1587:E1976</v>
      </c>
      <c r="I1797" s="1" t="str">
        <f ca="1">IF(LEN(Count_table[[#This Row],[First]])&lt;&gt;0,Count_table[[#This Row],[First]]&amp;": "&amp;_xlfn.TEXTJOIN(", ",TRUE,INDIRECT(Count_table[[#This Row],[Range]])),"")</f>
        <v/>
      </c>
      <c r="J17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8" spans="1:10" x14ac:dyDescent="0.25">
      <c r="A1798" s="1" t="s">
        <v>144</v>
      </c>
      <c r="B1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v>
      </c>
      <c r="C1798" s="1" t="s">
        <v>1389</v>
      </c>
      <c r="D1798" s="1" t="str">
        <f>LEFT(Count_table[[#This Row],[Column1]],SEARCH("\",Count_table[[#This Row],[Column1]])-1)</f>
        <v>Textron Aviation Inc.</v>
      </c>
      <c r="E1798" s="1" t="str">
        <f>RIGHT(Count_table[[#This Row],[Column1]],LEN(Count_table[[#This Row],[Column1]])-SEARCH("\",Count_table[[#This Row],[Column1]]))</f>
        <v>95-C55</v>
      </c>
      <c r="F1798" s="1" t="str">
        <f>INDEX(Sheet1!A:D,MATCH(Count_table[[#This Row],[Make]],Sheet1!D:D,0),1)</f>
        <v>Textron</v>
      </c>
      <c r="G1798" s="1" t="str">
        <f ca="1">IF(OR(Count_table[[#This Row],[STC Number]]&lt;&gt;OFFSET(Count_table[[#This Row],[STC Number]],-1,0),Count_table[[#This Row],[Fixed Make]]&lt;&gt;OFFSET(Count_table[[#This Row],[Fixed Make]],-1,0)),Count_table[[#This Row],[Fixed Make]],"")</f>
        <v/>
      </c>
      <c r="H1798" s="1" t="str">
        <f ca="1">IF(LEN(Count_table[[#This Row],[First]])=0,OFFSET(Count_table[[#This Row],[Range]],-1,0),"E"&amp;ROW(Count_table[[#This Row],[First]])&amp;":E"&amp;COUNTIFS(Count_table[[#All],[STC Number]],Count_table[[#This Row],[STC Number]],Count_table[[#All],[Fixed Make]],Count_table[[#This Row],[First]])+ROW(Count_table[[#This Row],[First]])-1)</f>
        <v>E1587:E1976</v>
      </c>
      <c r="I1798" s="1" t="str">
        <f ca="1">IF(LEN(Count_table[[#This Row],[First]])&lt;&gt;0,Count_table[[#This Row],[First]]&amp;": "&amp;_xlfn.TEXTJOIN(", ",TRUE,INDIRECT(Count_table[[#This Row],[Range]])),"")</f>
        <v/>
      </c>
      <c r="J17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799" spans="1:10" x14ac:dyDescent="0.25">
      <c r="A1799" s="1" t="s">
        <v>144</v>
      </c>
      <c r="B1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Inc.\95-C55A</v>
      </c>
      <c r="C1799" s="1" t="s">
        <v>1390</v>
      </c>
      <c r="D1799" s="1" t="str">
        <f>LEFT(Count_table[[#This Row],[Column1]],SEARCH("\",Count_table[[#This Row],[Column1]])-1)</f>
        <v>Textron Aviation Inc.</v>
      </c>
      <c r="E1799" s="1" t="str">
        <f>RIGHT(Count_table[[#This Row],[Column1]],LEN(Count_table[[#This Row],[Column1]])-SEARCH("\",Count_table[[#This Row],[Column1]]))</f>
        <v>95-C55A</v>
      </c>
      <c r="F1799" s="1" t="str">
        <f>INDEX(Sheet1!A:D,MATCH(Count_table[[#This Row],[Make]],Sheet1!D:D,0),1)</f>
        <v>Textron</v>
      </c>
      <c r="G1799" s="1" t="str">
        <f ca="1">IF(OR(Count_table[[#This Row],[STC Number]]&lt;&gt;OFFSET(Count_table[[#This Row],[STC Number]],-1,0),Count_table[[#This Row],[Fixed Make]]&lt;&gt;OFFSET(Count_table[[#This Row],[Fixed Make]],-1,0)),Count_table[[#This Row],[Fixed Make]],"")</f>
        <v/>
      </c>
      <c r="H1799" s="1" t="str">
        <f ca="1">IF(LEN(Count_table[[#This Row],[First]])=0,OFFSET(Count_table[[#This Row],[Range]],-1,0),"E"&amp;ROW(Count_table[[#This Row],[First]])&amp;":E"&amp;COUNTIFS(Count_table[[#All],[STC Number]],Count_table[[#This Row],[STC Number]],Count_table[[#All],[Fixed Make]],Count_table[[#This Row],[First]])+ROW(Count_table[[#This Row],[First]])-1)</f>
        <v>E1587:E1976</v>
      </c>
      <c r="I1799" s="1" t="str">
        <f ca="1">IF(LEN(Count_table[[#This Row],[First]])&lt;&gt;0,Count_table[[#This Row],[First]]&amp;": "&amp;_xlfn.TEXTJOIN(", ",TRUE,INDIRECT(Count_table[[#This Row],[Range]])),"")</f>
        <v/>
      </c>
      <c r="J17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0" spans="1:10" x14ac:dyDescent="0.25">
      <c r="A1800" s="1" t="s">
        <v>144</v>
      </c>
      <c r="B1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v>
      </c>
      <c r="C1800" s="1" t="s">
        <v>1391</v>
      </c>
      <c r="D1800" s="1" t="str">
        <f>LEFT(Count_table[[#This Row],[Column1]],SEARCH("\",Count_table[[#This Row],[Column1]])-1)</f>
        <v>Textron Aviation Inc.</v>
      </c>
      <c r="E1800" s="1" t="str">
        <f>RIGHT(Count_table[[#This Row],[Column1]],LEN(Count_table[[#This Row],[Column1]])-SEARCH("\",Count_table[[#This Row],[Column1]]))</f>
        <v>95</v>
      </c>
      <c r="F1800" s="1" t="str">
        <f>INDEX(Sheet1!A:D,MATCH(Count_table[[#This Row],[Make]],Sheet1!D:D,0),1)</f>
        <v>Textron</v>
      </c>
      <c r="G1800" s="1" t="str">
        <f ca="1">IF(OR(Count_table[[#This Row],[STC Number]]&lt;&gt;OFFSET(Count_table[[#This Row],[STC Number]],-1,0),Count_table[[#This Row],[Fixed Make]]&lt;&gt;OFFSET(Count_table[[#This Row],[Fixed Make]],-1,0)),Count_table[[#This Row],[Fixed Make]],"")</f>
        <v/>
      </c>
      <c r="H1800" s="1" t="str">
        <f ca="1">IF(LEN(Count_table[[#This Row],[First]])=0,OFFSET(Count_table[[#This Row],[Range]],-1,0),"E"&amp;ROW(Count_table[[#This Row],[First]])&amp;":E"&amp;COUNTIFS(Count_table[[#All],[STC Number]],Count_table[[#This Row],[STC Number]],Count_table[[#All],[Fixed Make]],Count_table[[#This Row],[First]])+ROW(Count_table[[#This Row],[First]])-1)</f>
        <v>E1587:E1976</v>
      </c>
      <c r="I1800" s="1" t="str">
        <f ca="1">IF(LEN(Count_table[[#This Row],[First]])&lt;&gt;0,Count_table[[#This Row],[First]]&amp;": "&amp;_xlfn.TEXTJOIN(", ",TRUE,INDIRECT(Count_table[[#This Row],[Range]])),"")</f>
        <v/>
      </c>
      <c r="J18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1" spans="1:10" x14ac:dyDescent="0.25">
      <c r="A1801" s="1" t="s">
        <v>144</v>
      </c>
      <c r="B1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v>
      </c>
      <c r="C1801" s="1" t="s">
        <v>1392</v>
      </c>
      <c r="D1801" s="1" t="str">
        <f>LEFT(Count_table[[#This Row],[Column1]],SEARCH("\",Count_table[[#This Row],[Column1]])-1)</f>
        <v>Textron Aviation Inc.</v>
      </c>
      <c r="E1801" s="1" t="str">
        <f>RIGHT(Count_table[[#This Row],[Column1]],LEN(Count_table[[#This Row],[Column1]])-SEARCH("\",Count_table[[#This Row],[Column1]]))</f>
        <v>99</v>
      </c>
      <c r="F1801" s="1" t="str">
        <f>INDEX(Sheet1!A:D,MATCH(Count_table[[#This Row],[Make]],Sheet1!D:D,0),1)</f>
        <v>Textron</v>
      </c>
      <c r="G1801" s="1" t="str">
        <f ca="1">IF(OR(Count_table[[#This Row],[STC Number]]&lt;&gt;OFFSET(Count_table[[#This Row],[STC Number]],-1,0),Count_table[[#This Row],[Fixed Make]]&lt;&gt;OFFSET(Count_table[[#This Row],[Fixed Make]],-1,0)),Count_table[[#This Row],[Fixed Make]],"")</f>
        <v/>
      </c>
      <c r="H1801" s="1" t="str">
        <f ca="1">IF(LEN(Count_table[[#This Row],[First]])=0,OFFSET(Count_table[[#This Row],[Range]],-1,0),"E"&amp;ROW(Count_table[[#This Row],[First]])&amp;":E"&amp;COUNTIFS(Count_table[[#All],[STC Number]],Count_table[[#This Row],[STC Number]],Count_table[[#All],[Fixed Make]],Count_table[[#This Row],[First]])+ROW(Count_table[[#This Row],[First]])-1)</f>
        <v>E1587:E1976</v>
      </c>
      <c r="I1801" s="1" t="str">
        <f ca="1">IF(LEN(Count_table[[#This Row],[First]])&lt;&gt;0,Count_table[[#This Row],[First]]&amp;": "&amp;_xlfn.TEXTJOIN(", ",TRUE,INDIRECT(Count_table[[#This Row],[Range]])),"")</f>
        <v/>
      </c>
      <c r="J18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2" spans="1:10" x14ac:dyDescent="0.25">
      <c r="A1802" s="1" t="s">
        <v>144</v>
      </c>
      <c r="B1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Inc.\99A (FACH)</v>
      </c>
      <c r="C1802" s="1" t="s">
        <v>1393</v>
      </c>
      <c r="D1802" s="1" t="str">
        <f>LEFT(Count_table[[#This Row],[Column1]],SEARCH("\",Count_table[[#This Row],[Column1]])-1)</f>
        <v>Textron Aviation Inc.</v>
      </c>
      <c r="E1802" s="1" t="str">
        <f>RIGHT(Count_table[[#This Row],[Column1]],LEN(Count_table[[#This Row],[Column1]])-SEARCH("\",Count_table[[#This Row],[Column1]]))</f>
        <v>99A (FACH)</v>
      </c>
      <c r="F1802" s="1" t="str">
        <f>INDEX(Sheet1!A:D,MATCH(Count_table[[#This Row],[Make]],Sheet1!D:D,0),1)</f>
        <v>Textron</v>
      </c>
      <c r="G1802" s="1" t="str">
        <f ca="1">IF(OR(Count_table[[#This Row],[STC Number]]&lt;&gt;OFFSET(Count_table[[#This Row],[STC Number]],-1,0),Count_table[[#This Row],[Fixed Make]]&lt;&gt;OFFSET(Count_table[[#This Row],[Fixed Make]],-1,0)),Count_table[[#This Row],[Fixed Make]],"")</f>
        <v/>
      </c>
      <c r="H1802" s="1" t="str">
        <f ca="1">IF(LEN(Count_table[[#This Row],[First]])=0,OFFSET(Count_table[[#This Row],[Range]],-1,0),"E"&amp;ROW(Count_table[[#This Row],[First]])&amp;":E"&amp;COUNTIFS(Count_table[[#All],[STC Number]],Count_table[[#This Row],[STC Number]],Count_table[[#All],[Fixed Make]],Count_table[[#This Row],[First]])+ROW(Count_table[[#This Row],[First]])-1)</f>
        <v>E1587:E1976</v>
      </c>
      <c r="I1802" s="1" t="str">
        <f ca="1">IF(LEN(Count_table[[#This Row],[First]])&lt;&gt;0,Count_table[[#This Row],[First]]&amp;": "&amp;_xlfn.TEXTJOIN(", ",TRUE,INDIRECT(Count_table[[#This Row],[Range]])),"")</f>
        <v/>
      </c>
      <c r="J18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3" spans="1:10" x14ac:dyDescent="0.25">
      <c r="A1803" s="1" t="s">
        <v>144</v>
      </c>
      <c r="B1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Inc.\99A</v>
      </c>
      <c r="C1803" s="1" t="s">
        <v>1394</v>
      </c>
      <c r="D1803" s="1" t="str">
        <f>LEFT(Count_table[[#This Row],[Column1]],SEARCH("\",Count_table[[#This Row],[Column1]])-1)</f>
        <v>Textron Aviation Inc.</v>
      </c>
      <c r="E1803" s="1" t="str">
        <f>RIGHT(Count_table[[#This Row],[Column1]],LEN(Count_table[[#This Row],[Column1]])-SEARCH("\",Count_table[[#This Row],[Column1]]))</f>
        <v>99A</v>
      </c>
      <c r="F1803" s="1" t="str">
        <f>INDEX(Sheet1!A:D,MATCH(Count_table[[#This Row],[Make]],Sheet1!D:D,0),1)</f>
        <v>Textron</v>
      </c>
      <c r="G1803" s="1" t="str">
        <f ca="1">IF(OR(Count_table[[#This Row],[STC Number]]&lt;&gt;OFFSET(Count_table[[#This Row],[STC Number]],-1,0),Count_table[[#This Row],[Fixed Make]]&lt;&gt;OFFSET(Count_table[[#This Row],[Fixed Make]],-1,0)),Count_table[[#This Row],[Fixed Make]],"")</f>
        <v/>
      </c>
      <c r="H1803" s="1" t="str">
        <f ca="1">IF(LEN(Count_table[[#This Row],[First]])=0,OFFSET(Count_table[[#This Row],[Range]],-1,0),"E"&amp;ROW(Count_table[[#This Row],[First]])&amp;":E"&amp;COUNTIFS(Count_table[[#All],[STC Number]],Count_table[[#This Row],[STC Number]],Count_table[[#All],[Fixed Make]],Count_table[[#This Row],[First]])+ROW(Count_table[[#This Row],[First]])-1)</f>
        <v>E1587:E1976</v>
      </c>
      <c r="I1803" s="1" t="str">
        <f ca="1">IF(LEN(Count_table[[#This Row],[First]])&lt;&gt;0,Count_table[[#This Row],[First]]&amp;": "&amp;_xlfn.TEXTJOIN(", ",TRUE,INDIRECT(Count_table[[#This Row],[Range]])),"")</f>
        <v/>
      </c>
      <c r="J18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4" spans="1:10" x14ac:dyDescent="0.25">
      <c r="A1804" s="1" t="s">
        <v>144</v>
      </c>
      <c r="B1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TextronAviation Inc.\A100-1 (U-21J)</v>
      </c>
      <c r="C1804" s="1" t="s">
        <v>1395</v>
      </c>
      <c r="D1804" s="1" t="str">
        <f>LEFT(Count_table[[#This Row],[Column1]],SEARCH("\",Count_table[[#This Row],[Column1]])-1)</f>
        <v>TextronAviation Inc.</v>
      </c>
      <c r="E1804" s="1" t="str">
        <f>RIGHT(Count_table[[#This Row],[Column1]],LEN(Count_table[[#This Row],[Column1]])-SEARCH("\",Count_table[[#This Row],[Column1]]))</f>
        <v>A100-1 (U-21J)</v>
      </c>
      <c r="F1804" s="1" t="str">
        <f>INDEX(Sheet1!A:D,MATCH(Count_table[[#This Row],[Make]],Sheet1!D:D,0),1)</f>
        <v>Textron</v>
      </c>
      <c r="G1804" s="1" t="str">
        <f ca="1">IF(OR(Count_table[[#This Row],[STC Number]]&lt;&gt;OFFSET(Count_table[[#This Row],[STC Number]],-1,0),Count_table[[#This Row],[Fixed Make]]&lt;&gt;OFFSET(Count_table[[#This Row],[Fixed Make]],-1,0)),Count_table[[#This Row],[Fixed Make]],"")</f>
        <v/>
      </c>
      <c r="H1804" s="1" t="str">
        <f ca="1">IF(LEN(Count_table[[#This Row],[First]])=0,OFFSET(Count_table[[#This Row],[Range]],-1,0),"E"&amp;ROW(Count_table[[#This Row],[First]])&amp;":E"&amp;COUNTIFS(Count_table[[#All],[STC Number]],Count_table[[#This Row],[STC Number]],Count_table[[#All],[Fixed Make]],Count_table[[#This Row],[First]])+ROW(Count_table[[#This Row],[First]])-1)</f>
        <v>E1587:E1976</v>
      </c>
      <c r="I1804" s="1" t="str">
        <f ca="1">IF(LEN(Count_table[[#This Row],[First]])&lt;&gt;0,Count_table[[#This Row],[First]]&amp;": "&amp;_xlfn.TEXTJOIN(", ",TRUE,INDIRECT(Count_table[[#This Row],[Range]])),"")</f>
        <v/>
      </c>
      <c r="J18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5" spans="1:10" x14ac:dyDescent="0.25">
      <c r="A1805" s="1" t="s">
        <v>144</v>
      </c>
      <c r="B1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Inc.\A150K</v>
      </c>
      <c r="C1805" s="1" t="s">
        <v>1396</v>
      </c>
      <c r="D1805" s="1" t="str">
        <f>LEFT(Count_table[[#This Row],[Column1]],SEARCH("\",Count_table[[#This Row],[Column1]])-1)</f>
        <v>Textron Aviation Inc.</v>
      </c>
      <c r="E1805" s="1" t="str">
        <f>RIGHT(Count_table[[#This Row],[Column1]],LEN(Count_table[[#This Row],[Column1]])-SEARCH("\",Count_table[[#This Row],[Column1]]))</f>
        <v>A150K</v>
      </c>
      <c r="F1805" s="1" t="str">
        <f>INDEX(Sheet1!A:D,MATCH(Count_table[[#This Row],[Make]],Sheet1!D:D,0),1)</f>
        <v>Textron</v>
      </c>
      <c r="G1805" s="1" t="str">
        <f ca="1">IF(OR(Count_table[[#This Row],[STC Number]]&lt;&gt;OFFSET(Count_table[[#This Row],[STC Number]],-1,0),Count_table[[#This Row],[Fixed Make]]&lt;&gt;OFFSET(Count_table[[#This Row],[Fixed Make]],-1,0)),Count_table[[#This Row],[Fixed Make]],"")</f>
        <v/>
      </c>
      <c r="H1805" s="1" t="str">
        <f ca="1">IF(LEN(Count_table[[#This Row],[First]])=0,OFFSET(Count_table[[#This Row],[Range]],-1,0),"E"&amp;ROW(Count_table[[#This Row],[First]])&amp;":E"&amp;COUNTIFS(Count_table[[#All],[STC Number]],Count_table[[#This Row],[STC Number]],Count_table[[#All],[Fixed Make]],Count_table[[#This Row],[First]])+ROW(Count_table[[#This Row],[First]])-1)</f>
        <v>E1587:E1976</v>
      </c>
      <c r="I1805" s="1" t="str">
        <f ca="1">IF(LEN(Count_table[[#This Row],[First]])&lt;&gt;0,Count_table[[#This Row],[First]]&amp;": "&amp;_xlfn.TEXTJOIN(", ",TRUE,INDIRECT(Count_table[[#This Row],[Range]])),"")</f>
        <v/>
      </c>
      <c r="J18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6" spans="1:10" x14ac:dyDescent="0.25">
      <c r="A1806" s="1" t="s">
        <v>144</v>
      </c>
      <c r="B1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Inc.\A150L</v>
      </c>
      <c r="C1806" s="1" t="s">
        <v>1397</v>
      </c>
      <c r="D1806" s="1" t="str">
        <f>LEFT(Count_table[[#This Row],[Column1]],SEARCH("\",Count_table[[#This Row],[Column1]])-1)</f>
        <v>Textron Aviation Inc.</v>
      </c>
      <c r="E1806" s="1" t="str">
        <f>RIGHT(Count_table[[#This Row],[Column1]],LEN(Count_table[[#This Row],[Column1]])-SEARCH("\",Count_table[[#This Row],[Column1]]))</f>
        <v>A150L</v>
      </c>
      <c r="F1806" s="1" t="str">
        <f>INDEX(Sheet1!A:D,MATCH(Count_table[[#This Row],[Make]],Sheet1!D:D,0),1)</f>
        <v>Textron</v>
      </c>
      <c r="G1806" s="1" t="str">
        <f ca="1">IF(OR(Count_table[[#This Row],[STC Number]]&lt;&gt;OFFSET(Count_table[[#This Row],[STC Number]],-1,0),Count_table[[#This Row],[Fixed Make]]&lt;&gt;OFFSET(Count_table[[#This Row],[Fixed Make]],-1,0)),Count_table[[#This Row],[Fixed Make]],"")</f>
        <v/>
      </c>
      <c r="H1806" s="1" t="str">
        <f ca="1">IF(LEN(Count_table[[#This Row],[First]])=0,OFFSET(Count_table[[#This Row],[Range]],-1,0),"E"&amp;ROW(Count_table[[#This Row],[First]])&amp;":E"&amp;COUNTIFS(Count_table[[#All],[STC Number]],Count_table[[#This Row],[STC Number]],Count_table[[#All],[Fixed Make]],Count_table[[#This Row],[First]])+ROW(Count_table[[#This Row],[First]])-1)</f>
        <v>E1587:E1976</v>
      </c>
      <c r="I1806" s="1" t="str">
        <f ca="1">IF(LEN(Count_table[[#This Row],[First]])&lt;&gt;0,Count_table[[#This Row],[First]]&amp;": "&amp;_xlfn.TEXTJOIN(", ",TRUE,INDIRECT(Count_table[[#This Row],[Range]])),"")</f>
        <v/>
      </c>
      <c r="J18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7" spans="1:10" x14ac:dyDescent="0.25">
      <c r="A1807" s="1" t="s">
        <v>144</v>
      </c>
      <c r="B1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Inc.\A150M</v>
      </c>
      <c r="C1807" s="1" t="s">
        <v>1398</v>
      </c>
      <c r="D1807" s="1" t="str">
        <f>LEFT(Count_table[[#This Row],[Column1]],SEARCH("\",Count_table[[#This Row],[Column1]])-1)</f>
        <v>Textron Aviation Inc.</v>
      </c>
      <c r="E1807" s="1" t="str">
        <f>RIGHT(Count_table[[#This Row],[Column1]],LEN(Count_table[[#This Row],[Column1]])-SEARCH("\",Count_table[[#This Row],[Column1]]))</f>
        <v>A150M</v>
      </c>
      <c r="F1807" s="1" t="str">
        <f>INDEX(Sheet1!A:D,MATCH(Count_table[[#This Row],[Make]],Sheet1!D:D,0),1)</f>
        <v>Textron</v>
      </c>
      <c r="G1807" s="1" t="str">
        <f ca="1">IF(OR(Count_table[[#This Row],[STC Number]]&lt;&gt;OFFSET(Count_table[[#This Row],[STC Number]],-1,0),Count_table[[#This Row],[Fixed Make]]&lt;&gt;OFFSET(Count_table[[#This Row],[Fixed Make]],-1,0)),Count_table[[#This Row],[Fixed Make]],"")</f>
        <v/>
      </c>
      <c r="H1807" s="1" t="str">
        <f ca="1">IF(LEN(Count_table[[#This Row],[First]])=0,OFFSET(Count_table[[#This Row],[Range]],-1,0),"E"&amp;ROW(Count_table[[#This Row],[First]])&amp;":E"&amp;COUNTIFS(Count_table[[#All],[STC Number]],Count_table[[#This Row],[STC Number]],Count_table[[#All],[Fixed Make]],Count_table[[#This Row],[First]])+ROW(Count_table[[#This Row],[First]])-1)</f>
        <v>E1587:E1976</v>
      </c>
      <c r="I1807" s="1" t="str">
        <f ca="1">IF(LEN(Count_table[[#This Row],[First]])&lt;&gt;0,Count_table[[#This Row],[First]]&amp;": "&amp;_xlfn.TEXTJOIN(", ",TRUE,INDIRECT(Count_table[[#This Row],[Range]])),"")</f>
        <v/>
      </c>
      <c r="J18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8" spans="1:10" x14ac:dyDescent="0.25">
      <c r="A1808" s="1" t="s">
        <v>144</v>
      </c>
      <c r="B1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Inc.\A152</v>
      </c>
      <c r="C1808" s="1" t="s">
        <v>1399</v>
      </c>
      <c r="D1808" s="1" t="str">
        <f>LEFT(Count_table[[#This Row],[Column1]],SEARCH("\",Count_table[[#This Row],[Column1]])-1)</f>
        <v>Textron Aviation Inc.</v>
      </c>
      <c r="E1808" s="1" t="str">
        <f>RIGHT(Count_table[[#This Row],[Column1]],LEN(Count_table[[#This Row],[Column1]])-SEARCH("\",Count_table[[#This Row],[Column1]]))</f>
        <v>A152</v>
      </c>
      <c r="F1808" s="1" t="str">
        <f>INDEX(Sheet1!A:D,MATCH(Count_table[[#This Row],[Make]],Sheet1!D:D,0),1)</f>
        <v>Textron</v>
      </c>
      <c r="G1808" s="1" t="str">
        <f ca="1">IF(OR(Count_table[[#This Row],[STC Number]]&lt;&gt;OFFSET(Count_table[[#This Row],[STC Number]],-1,0),Count_table[[#This Row],[Fixed Make]]&lt;&gt;OFFSET(Count_table[[#This Row],[Fixed Make]],-1,0)),Count_table[[#This Row],[Fixed Make]],"")</f>
        <v/>
      </c>
      <c r="H1808" s="1" t="str">
        <f ca="1">IF(LEN(Count_table[[#This Row],[First]])=0,OFFSET(Count_table[[#This Row],[Range]],-1,0),"E"&amp;ROW(Count_table[[#This Row],[First]])&amp;":E"&amp;COUNTIFS(Count_table[[#All],[STC Number]],Count_table[[#This Row],[STC Number]],Count_table[[#All],[Fixed Make]],Count_table[[#This Row],[First]])+ROW(Count_table[[#This Row],[First]])-1)</f>
        <v>E1587:E1976</v>
      </c>
      <c r="I1808" s="1" t="str">
        <f ca="1">IF(LEN(Count_table[[#This Row],[First]])&lt;&gt;0,Count_table[[#This Row],[First]]&amp;": "&amp;_xlfn.TEXTJOIN(", ",TRUE,INDIRECT(Count_table[[#This Row],[Range]])),"")</f>
        <v/>
      </c>
      <c r="J18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09" spans="1:10" x14ac:dyDescent="0.25">
      <c r="A1809" s="1" t="s">
        <v>144</v>
      </c>
      <c r="B1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Inc.\A185E</v>
      </c>
      <c r="C1809" s="1" t="s">
        <v>1400</v>
      </c>
      <c r="D1809" s="1" t="str">
        <f>LEFT(Count_table[[#This Row],[Column1]],SEARCH("\",Count_table[[#This Row],[Column1]])-1)</f>
        <v>Textron Aviation Inc.</v>
      </c>
      <c r="E1809" s="1" t="str">
        <f>RIGHT(Count_table[[#This Row],[Column1]],LEN(Count_table[[#This Row],[Column1]])-SEARCH("\",Count_table[[#This Row],[Column1]]))</f>
        <v>A185E</v>
      </c>
      <c r="F1809" s="1" t="str">
        <f>INDEX(Sheet1!A:D,MATCH(Count_table[[#This Row],[Make]],Sheet1!D:D,0),1)</f>
        <v>Textron</v>
      </c>
      <c r="G1809" s="1" t="str">
        <f ca="1">IF(OR(Count_table[[#This Row],[STC Number]]&lt;&gt;OFFSET(Count_table[[#This Row],[STC Number]],-1,0),Count_table[[#This Row],[Fixed Make]]&lt;&gt;OFFSET(Count_table[[#This Row],[Fixed Make]],-1,0)),Count_table[[#This Row],[Fixed Make]],"")</f>
        <v/>
      </c>
      <c r="H1809" s="1" t="str">
        <f ca="1">IF(LEN(Count_table[[#This Row],[First]])=0,OFFSET(Count_table[[#This Row],[Range]],-1,0),"E"&amp;ROW(Count_table[[#This Row],[First]])&amp;":E"&amp;COUNTIFS(Count_table[[#All],[STC Number]],Count_table[[#This Row],[STC Number]],Count_table[[#All],[Fixed Make]],Count_table[[#This Row],[First]])+ROW(Count_table[[#This Row],[First]])-1)</f>
        <v>E1587:E1976</v>
      </c>
      <c r="I1809" s="1" t="str">
        <f ca="1">IF(LEN(Count_table[[#This Row],[First]])&lt;&gt;0,Count_table[[#This Row],[First]]&amp;": "&amp;_xlfn.TEXTJOIN(", ",TRUE,INDIRECT(Count_table[[#This Row],[Range]])),"")</f>
        <v/>
      </c>
      <c r="J18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0" spans="1:10" x14ac:dyDescent="0.25">
      <c r="A1810" s="1" t="s">
        <v>144</v>
      </c>
      <c r="B1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Inc.\A185F</v>
      </c>
      <c r="C1810" s="1" t="s">
        <v>1401</v>
      </c>
      <c r="D1810" s="1" t="str">
        <f>LEFT(Count_table[[#This Row],[Column1]],SEARCH("\",Count_table[[#This Row],[Column1]])-1)</f>
        <v>Textron Aviation Inc.</v>
      </c>
      <c r="E1810" s="1" t="str">
        <f>RIGHT(Count_table[[#This Row],[Column1]],LEN(Count_table[[#This Row],[Column1]])-SEARCH("\",Count_table[[#This Row],[Column1]]))</f>
        <v>A185F</v>
      </c>
      <c r="F1810" s="1" t="str">
        <f>INDEX(Sheet1!A:D,MATCH(Count_table[[#This Row],[Make]],Sheet1!D:D,0),1)</f>
        <v>Textron</v>
      </c>
      <c r="G1810" s="1" t="str">
        <f ca="1">IF(OR(Count_table[[#This Row],[STC Number]]&lt;&gt;OFFSET(Count_table[[#This Row],[STC Number]],-1,0),Count_table[[#This Row],[Fixed Make]]&lt;&gt;OFFSET(Count_table[[#This Row],[Fixed Make]],-1,0)),Count_table[[#This Row],[Fixed Make]],"")</f>
        <v/>
      </c>
      <c r="H1810" s="1" t="str">
        <f ca="1">IF(LEN(Count_table[[#This Row],[First]])=0,OFFSET(Count_table[[#This Row],[Range]],-1,0),"E"&amp;ROW(Count_table[[#This Row],[First]])&amp;":E"&amp;COUNTIFS(Count_table[[#All],[STC Number]],Count_table[[#This Row],[STC Number]],Count_table[[#All],[Fixed Make]],Count_table[[#This Row],[First]])+ROW(Count_table[[#This Row],[First]])-1)</f>
        <v>E1587:E1976</v>
      </c>
      <c r="I1810" s="1" t="str">
        <f ca="1">IF(LEN(Count_table[[#This Row],[First]])&lt;&gt;0,Count_table[[#This Row],[First]]&amp;": "&amp;_xlfn.TEXTJOIN(", ",TRUE,INDIRECT(Count_table[[#This Row],[Range]])),"")</f>
        <v/>
      </c>
      <c r="J18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1" spans="1:10" x14ac:dyDescent="0.25">
      <c r="A1811" s="1" t="s">
        <v>144</v>
      </c>
      <c r="B1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 (C-12A)</v>
      </c>
      <c r="C1811" s="1" t="s">
        <v>1402</v>
      </c>
      <c r="D1811" s="1" t="str">
        <f>LEFT(Count_table[[#This Row],[Column1]],SEARCH("\",Count_table[[#This Row],[Column1]])-1)</f>
        <v>Textron Aviation Inc.</v>
      </c>
      <c r="E1811" s="1" t="str">
        <f>RIGHT(Count_table[[#This Row],[Column1]],LEN(Count_table[[#This Row],[Column1]])-SEARCH("\",Count_table[[#This Row],[Column1]]))</f>
        <v>A200 (C-12A)</v>
      </c>
      <c r="F1811" s="1" t="str">
        <f>INDEX(Sheet1!A:D,MATCH(Count_table[[#This Row],[Make]],Sheet1!D:D,0),1)</f>
        <v>Textron</v>
      </c>
      <c r="G1811" s="1" t="str">
        <f ca="1">IF(OR(Count_table[[#This Row],[STC Number]]&lt;&gt;OFFSET(Count_table[[#This Row],[STC Number]],-1,0),Count_table[[#This Row],[Fixed Make]]&lt;&gt;OFFSET(Count_table[[#This Row],[Fixed Make]],-1,0)),Count_table[[#This Row],[Fixed Make]],"")</f>
        <v/>
      </c>
      <c r="H1811" s="1" t="str">
        <f ca="1">IF(LEN(Count_table[[#This Row],[First]])=0,OFFSET(Count_table[[#This Row],[Range]],-1,0),"E"&amp;ROW(Count_table[[#This Row],[First]])&amp;":E"&amp;COUNTIFS(Count_table[[#All],[STC Number]],Count_table[[#This Row],[STC Number]],Count_table[[#All],[Fixed Make]],Count_table[[#This Row],[First]])+ROW(Count_table[[#This Row],[First]])-1)</f>
        <v>E1587:E1976</v>
      </c>
      <c r="I1811" s="1" t="str">
        <f ca="1">IF(LEN(Count_table[[#This Row],[First]])&lt;&gt;0,Count_table[[#This Row],[First]]&amp;": "&amp;_xlfn.TEXTJOIN(", ",TRUE,INDIRECT(Count_table[[#This Row],[Range]])),"")</f>
        <v/>
      </c>
      <c r="J18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2" spans="1:10" x14ac:dyDescent="0.25">
      <c r="A1812" s="1" t="s">
        <v>144</v>
      </c>
      <c r="B1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 (C-12C)</v>
      </c>
      <c r="C1812" s="1" t="s">
        <v>1403</v>
      </c>
      <c r="D1812" s="1" t="str">
        <f>LEFT(Count_table[[#This Row],[Column1]],SEARCH("\",Count_table[[#This Row],[Column1]])-1)</f>
        <v>Textron Aviation Inc.</v>
      </c>
      <c r="E1812" s="1" t="str">
        <f>RIGHT(Count_table[[#This Row],[Column1]],LEN(Count_table[[#This Row],[Column1]])-SEARCH("\",Count_table[[#This Row],[Column1]]))</f>
        <v>A200 (C-12C)</v>
      </c>
      <c r="F1812" s="1" t="str">
        <f>INDEX(Sheet1!A:D,MATCH(Count_table[[#This Row],[Make]],Sheet1!D:D,0),1)</f>
        <v>Textron</v>
      </c>
      <c r="G1812" s="1" t="str">
        <f ca="1">IF(OR(Count_table[[#This Row],[STC Number]]&lt;&gt;OFFSET(Count_table[[#This Row],[STC Number]],-1,0),Count_table[[#This Row],[Fixed Make]]&lt;&gt;OFFSET(Count_table[[#This Row],[Fixed Make]],-1,0)),Count_table[[#This Row],[Fixed Make]],"")</f>
        <v/>
      </c>
      <c r="H1812" s="1" t="str">
        <f ca="1">IF(LEN(Count_table[[#This Row],[First]])=0,OFFSET(Count_table[[#This Row],[Range]],-1,0),"E"&amp;ROW(Count_table[[#This Row],[First]])&amp;":E"&amp;COUNTIFS(Count_table[[#All],[STC Number]],Count_table[[#This Row],[STC Number]],Count_table[[#All],[Fixed Make]],Count_table[[#This Row],[First]])+ROW(Count_table[[#This Row],[First]])-1)</f>
        <v>E1587:E1976</v>
      </c>
      <c r="I1812" s="1" t="str">
        <f ca="1">IF(LEN(Count_table[[#This Row],[First]])&lt;&gt;0,Count_table[[#This Row],[First]]&amp;": "&amp;_xlfn.TEXTJOIN(", ",TRUE,INDIRECT(Count_table[[#This Row],[Range]])),"")</f>
        <v/>
      </c>
      <c r="J18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3" spans="1:10" x14ac:dyDescent="0.25">
      <c r="A1813" s="1" t="s">
        <v>144</v>
      </c>
      <c r="B1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 (UC-12B)</v>
      </c>
      <c r="C1813" s="1" t="s">
        <v>1404</v>
      </c>
      <c r="D1813" s="1" t="str">
        <f>LEFT(Count_table[[#This Row],[Column1]],SEARCH("\",Count_table[[#This Row],[Column1]])-1)</f>
        <v>Textron Aviation Inc.</v>
      </c>
      <c r="E1813" s="1" t="str">
        <f>RIGHT(Count_table[[#This Row],[Column1]],LEN(Count_table[[#This Row],[Column1]])-SEARCH("\",Count_table[[#This Row],[Column1]]))</f>
        <v>A200C (UC-12B)</v>
      </c>
      <c r="F1813" s="1" t="str">
        <f>INDEX(Sheet1!A:D,MATCH(Count_table[[#This Row],[Make]],Sheet1!D:D,0),1)</f>
        <v>Textron</v>
      </c>
      <c r="G1813" s="1" t="str">
        <f ca="1">IF(OR(Count_table[[#This Row],[STC Number]]&lt;&gt;OFFSET(Count_table[[#This Row],[STC Number]],-1,0),Count_table[[#This Row],[Fixed Make]]&lt;&gt;OFFSET(Count_table[[#This Row],[Fixed Make]],-1,0)),Count_table[[#This Row],[Fixed Make]],"")</f>
        <v/>
      </c>
      <c r="H1813" s="1" t="str">
        <f ca="1">IF(LEN(Count_table[[#This Row],[First]])=0,OFFSET(Count_table[[#This Row],[Range]],-1,0),"E"&amp;ROW(Count_table[[#This Row],[First]])&amp;":E"&amp;COUNTIFS(Count_table[[#All],[STC Number]],Count_table[[#This Row],[STC Number]],Count_table[[#All],[Fixed Make]],Count_table[[#This Row],[First]])+ROW(Count_table[[#This Row],[First]])-1)</f>
        <v>E1587:E1976</v>
      </c>
      <c r="I1813" s="1" t="str">
        <f ca="1">IF(LEN(Count_table[[#This Row],[First]])&lt;&gt;0,Count_table[[#This Row],[First]]&amp;": "&amp;_xlfn.TEXTJOIN(", ",TRUE,INDIRECT(Count_table[[#This Row],[Range]])),"")</f>
        <v/>
      </c>
      <c r="J18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4" spans="1:10" x14ac:dyDescent="0.25">
      <c r="A1814" s="1" t="s">
        <v>144</v>
      </c>
      <c r="B1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(C-12D)</v>
      </c>
      <c r="C1814" s="1" t="s">
        <v>1405</v>
      </c>
      <c r="D1814" s="1" t="str">
        <f>LEFT(Count_table[[#This Row],[Column1]],SEARCH("\",Count_table[[#This Row],[Column1]])-1)</f>
        <v>Textron Aviation Inc.</v>
      </c>
      <c r="E1814" s="1" t="str">
        <f>RIGHT(Count_table[[#This Row],[Column1]],LEN(Count_table[[#This Row],[Column1]])-SEARCH("\",Count_table[[#This Row],[Column1]]))</f>
        <v>A200CT (C-12D)</v>
      </c>
      <c r="F1814" s="1" t="str">
        <f>INDEX(Sheet1!A:D,MATCH(Count_table[[#This Row],[Make]],Sheet1!D:D,0),1)</f>
        <v>Textron</v>
      </c>
      <c r="G1814" s="1" t="str">
        <f ca="1">IF(OR(Count_table[[#This Row],[STC Number]]&lt;&gt;OFFSET(Count_table[[#This Row],[STC Number]],-1,0),Count_table[[#This Row],[Fixed Make]]&lt;&gt;OFFSET(Count_table[[#This Row],[Fixed Make]],-1,0)),Count_table[[#This Row],[Fixed Make]],"")</f>
        <v/>
      </c>
      <c r="H1814" s="1" t="str">
        <f ca="1">IF(LEN(Count_table[[#This Row],[First]])=0,OFFSET(Count_table[[#This Row],[Range]],-1,0),"E"&amp;ROW(Count_table[[#This Row],[First]])&amp;":E"&amp;COUNTIFS(Count_table[[#All],[STC Number]],Count_table[[#This Row],[STC Number]],Count_table[[#All],[Fixed Make]],Count_table[[#This Row],[First]])+ROW(Count_table[[#This Row],[First]])-1)</f>
        <v>E1587:E1976</v>
      </c>
      <c r="I1814" s="1" t="str">
        <f ca="1">IF(LEN(Count_table[[#This Row],[First]])&lt;&gt;0,Count_table[[#This Row],[First]]&amp;": "&amp;_xlfn.TEXTJOIN(", ",TRUE,INDIRECT(Count_table[[#This Row],[Range]])),"")</f>
        <v/>
      </c>
      <c r="J18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5" spans="1:10" x14ac:dyDescent="0.25">
      <c r="A1815" s="1" t="s">
        <v>144</v>
      </c>
      <c r="B1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(C-12F)</v>
      </c>
      <c r="C1815" s="1" t="s">
        <v>1406</v>
      </c>
      <c r="D1815" s="1" t="str">
        <f>LEFT(Count_table[[#This Row],[Column1]],SEARCH("\",Count_table[[#This Row],[Column1]])-1)</f>
        <v>Textron Aviation Inc.</v>
      </c>
      <c r="E1815" s="1" t="str">
        <f>RIGHT(Count_table[[#This Row],[Column1]],LEN(Count_table[[#This Row],[Column1]])-SEARCH("\",Count_table[[#This Row],[Column1]]))</f>
        <v>A200CT (C-12F)</v>
      </c>
      <c r="F1815" s="1" t="str">
        <f>INDEX(Sheet1!A:D,MATCH(Count_table[[#This Row],[Make]],Sheet1!D:D,0),1)</f>
        <v>Textron</v>
      </c>
      <c r="G1815" s="1" t="str">
        <f ca="1">IF(OR(Count_table[[#This Row],[STC Number]]&lt;&gt;OFFSET(Count_table[[#This Row],[STC Number]],-1,0),Count_table[[#This Row],[Fixed Make]]&lt;&gt;OFFSET(Count_table[[#This Row],[Fixed Make]],-1,0)),Count_table[[#This Row],[Fixed Make]],"")</f>
        <v/>
      </c>
      <c r="H1815" s="1" t="str">
        <f ca="1">IF(LEN(Count_table[[#This Row],[First]])=0,OFFSET(Count_table[[#This Row],[Range]],-1,0),"E"&amp;ROW(Count_table[[#This Row],[First]])&amp;":E"&amp;COUNTIFS(Count_table[[#All],[STC Number]],Count_table[[#This Row],[STC Number]],Count_table[[#All],[Fixed Make]],Count_table[[#This Row],[First]])+ROW(Count_table[[#This Row],[First]])-1)</f>
        <v>E1587:E1976</v>
      </c>
      <c r="I1815" s="1" t="str">
        <f ca="1">IF(LEN(Count_table[[#This Row],[First]])&lt;&gt;0,Count_table[[#This Row],[First]]&amp;": "&amp;_xlfn.TEXTJOIN(", ",TRUE,INDIRECT(Count_table[[#This Row],[Range]])),"")</f>
        <v/>
      </c>
      <c r="J18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6" spans="1:10" x14ac:dyDescent="0.25">
      <c r="A1816" s="1" t="s">
        <v>144</v>
      </c>
      <c r="B1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(FWC-12D)</v>
      </c>
      <c r="C1816" s="1" t="s">
        <v>1407</v>
      </c>
      <c r="D1816" s="1" t="str">
        <f>LEFT(Count_table[[#This Row],[Column1]],SEARCH("\",Count_table[[#This Row],[Column1]])-1)</f>
        <v>Textron Aviation Inc.</v>
      </c>
      <c r="E1816" s="1" t="str">
        <f>RIGHT(Count_table[[#This Row],[Column1]],LEN(Count_table[[#This Row],[Column1]])-SEARCH("\",Count_table[[#This Row],[Column1]]))</f>
        <v>A200CT (FWC-12D)</v>
      </c>
      <c r="F1816" s="1" t="str">
        <f>INDEX(Sheet1!A:D,MATCH(Count_table[[#This Row],[Make]],Sheet1!D:D,0),1)</f>
        <v>Textron</v>
      </c>
      <c r="G1816" s="1" t="str">
        <f ca="1">IF(OR(Count_table[[#This Row],[STC Number]]&lt;&gt;OFFSET(Count_table[[#This Row],[STC Number]],-1,0),Count_table[[#This Row],[Fixed Make]]&lt;&gt;OFFSET(Count_table[[#This Row],[Fixed Make]],-1,0)),Count_table[[#This Row],[Fixed Make]],"")</f>
        <v/>
      </c>
      <c r="H1816" s="1" t="str">
        <f ca="1">IF(LEN(Count_table[[#This Row],[First]])=0,OFFSET(Count_table[[#This Row],[Range]],-1,0),"E"&amp;ROW(Count_table[[#This Row],[First]])&amp;":E"&amp;COUNTIFS(Count_table[[#All],[STC Number]],Count_table[[#This Row],[STC Number]],Count_table[[#All],[Fixed Make]],Count_table[[#This Row],[First]])+ROW(Count_table[[#This Row],[First]])-1)</f>
        <v>E1587:E1976</v>
      </c>
      <c r="I1816" s="1" t="str">
        <f ca="1">IF(LEN(Count_table[[#This Row],[First]])&lt;&gt;0,Count_table[[#This Row],[First]]&amp;": "&amp;_xlfn.TEXTJOIN(", ",TRUE,INDIRECT(Count_table[[#This Row],[Range]])),"")</f>
        <v/>
      </c>
      <c r="J18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7" spans="1:10" x14ac:dyDescent="0.25">
      <c r="A1817" s="1" t="s">
        <v>144</v>
      </c>
      <c r="B1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(RC-12D)</v>
      </c>
      <c r="C1817" s="1" t="s">
        <v>1408</v>
      </c>
      <c r="D1817" s="1" t="str">
        <f>LEFT(Count_table[[#This Row],[Column1]],SEARCH("\",Count_table[[#This Row],[Column1]])-1)</f>
        <v>Textron Aviation Inc.</v>
      </c>
      <c r="E1817" s="1" t="str">
        <f>RIGHT(Count_table[[#This Row],[Column1]],LEN(Count_table[[#This Row],[Column1]])-SEARCH("\",Count_table[[#This Row],[Column1]]))</f>
        <v>A200CT (RC-12D)</v>
      </c>
      <c r="F1817" s="1" t="str">
        <f>INDEX(Sheet1!A:D,MATCH(Count_table[[#This Row],[Make]],Sheet1!D:D,0),1)</f>
        <v>Textron</v>
      </c>
      <c r="G1817" s="1" t="str">
        <f ca="1">IF(OR(Count_table[[#This Row],[STC Number]]&lt;&gt;OFFSET(Count_table[[#This Row],[STC Number]],-1,0),Count_table[[#This Row],[Fixed Make]]&lt;&gt;OFFSET(Count_table[[#This Row],[Fixed Make]],-1,0)),Count_table[[#This Row],[Fixed Make]],"")</f>
        <v/>
      </c>
      <c r="H1817" s="1" t="str">
        <f ca="1">IF(LEN(Count_table[[#This Row],[First]])=0,OFFSET(Count_table[[#This Row],[Range]],-1,0),"E"&amp;ROW(Count_table[[#This Row],[First]])&amp;":E"&amp;COUNTIFS(Count_table[[#All],[STC Number]],Count_table[[#This Row],[STC Number]],Count_table[[#All],[Fixed Make]],Count_table[[#This Row],[First]])+ROW(Count_table[[#This Row],[First]])-1)</f>
        <v>E1587:E1976</v>
      </c>
      <c r="I1817" s="1" t="str">
        <f ca="1">IF(LEN(Count_table[[#This Row],[First]])&lt;&gt;0,Count_table[[#This Row],[First]]&amp;": "&amp;_xlfn.TEXTJOIN(", ",TRUE,INDIRECT(Count_table[[#This Row],[Range]])),"")</f>
        <v/>
      </c>
      <c r="J18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8" spans="1:10" x14ac:dyDescent="0.25">
      <c r="A1818" s="1" t="s">
        <v>144</v>
      </c>
      <c r="B1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(RC-12G)</v>
      </c>
      <c r="C1818" s="1" t="s">
        <v>1409</v>
      </c>
      <c r="D1818" s="1" t="str">
        <f>LEFT(Count_table[[#This Row],[Column1]],SEARCH("\",Count_table[[#This Row],[Column1]])-1)</f>
        <v>Textron Aviation Inc.</v>
      </c>
      <c r="E1818" s="1" t="str">
        <f>RIGHT(Count_table[[#This Row],[Column1]],LEN(Count_table[[#This Row],[Column1]])-SEARCH("\",Count_table[[#This Row],[Column1]]))</f>
        <v>A200CT (RC-12G)</v>
      </c>
      <c r="F1818" s="1" t="str">
        <f>INDEX(Sheet1!A:D,MATCH(Count_table[[#This Row],[Make]],Sheet1!D:D,0),1)</f>
        <v>Textron</v>
      </c>
      <c r="G1818" s="1" t="str">
        <f ca="1">IF(OR(Count_table[[#This Row],[STC Number]]&lt;&gt;OFFSET(Count_table[[#This Row],[STC Number]],-1,0),Count_table[[#This Row],[Fixed Make]]&lt;&gt;OFFSET(Count_table[[#This Row],[Fixed Make]],-1,0)),Count_table[[#This Row],[Fixed Make]],"")</f>
        <v/>
      </c>
      <c r="H1818" s="1" t="str">
        <f ca="1">IF(LEN(Count_table[[#This Row],[First]])=0,OFFSET(Count_table[[#This Row],[Range]],-1,0),"E"&amp;ROW(Count_table[[#This Row],[First]])&amp;":E"&amp;COUNTIFS(Count_table[[#All],[STC Number]],Count_table[[#This Row],[STC Number]],Count_table[[#All],[Fixed Make]],Count_table[[#This Row],[First]])+ROW(Count_table[[#This Row],[First]])-1)</f>
        <v>E1587:E1976</v>
      </c>
      <c r="I1818" s="1" t="str">
        <f ca="1">IF(LEN(Count_table[[#This Row],[First]])&lt;&gt;0,Count_table[[#This Row],[First]]&amp;": "&amp;_xlfn.TEXTJOIN(", ",TRUE,INDIRECT(Count_table[[#This Row],[Range]])),"")</f>
        <v/>
      </c>
      <c r="J18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19" spans="1:10" x14ac:dyDescent="0.25">
      <c r="A1819" s="1" t="s">
        <v>144</v>
      </c>
      <c r="B1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Inc.\A200CT (RC-12H)</v>
      </c>
      <c r="C1819" s="1" t="s">
        <v>1410</v>
      </c>
      <c r="D1819" s="1" t="str">
        <f>LEFT(Count_table[[#This Row],[Column1]],SEARCH("\",Count_table[[#This Row],[Column1]])-1)</f>
        <v>Textron Aviation Inc.</v>
      </c>
      <c r="E1819" s="1" t="str">
        <f>RIGHT(Count_table[[#This Row],[Column1]],LEN(Count_table[[#This Row],[Column1]])-SEARCH("\",Count_table[[#This Row],[Column1]]))</f>
        <v>A200CT (RC-12H)</v>
      </c>
      <c r="F1819" s="1" t="str">
        <f>INDEX(Sheet1!A:D,MATCH(Count_table[[#This Row],[Make]],Sheet1!D:D,0),1)</f>
        <v>Textron</v>
      </c>
      <c r="G1819" s="1" t="str">
        <f ca="1">IF(OR(Count_table[[#This Row],[STC Number]]&lt;&gt;OFFSET(Count_table[[#This Row],[STC Number]],-1,0),Count_table[[#This Row],[Fixed Make]]&lt;&gt;OFFSET(Count_table[[#This Row],[Fixed Make]],-1,0)),Count_table[[#This Row],[Fixed Make]],"")</f>
        <v/>
      </c>
      <c r="H1819" s="1" t="str">
        <f ca="1">IF(LEN(Count_table[[#This Row],[First]])=0,OFFSET(Count_table[[#This Row],[Range]],-1,0),"E"&amp;ROW(Count_table[[#This Row],[First]])&amp;":E"&amp;COUNTIFS(Count_table[[#All],[STC Number]],Count_table[[#This Row],[STC Number]],Count_table[[#All],[Fixed Make]],Count_table[[#This Row],[First]])+ROW(Count_table[[#This Row],[First]])-1)</f>
        <v>E1587:E1976</v>
      </c>
      <c r="I1819" s="1" t="str">
        <f ca="1">IF(LEN(Count_table[[#This Row],[First]])&lt;&gt;0,Count_table[[#This Row],[First]]&amp;": "&amp;_xlfn.TEXTJOIN(", ",TRUE,INDIRECT(Count_table[[#This Row],[Range]])),"")</f>
        <v/>
      </c>
      <c r="J18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0" spans="1:10" x14ac:dyDescent="0.25">
      <c r="A1820" s="1" t="s">
        <v>144</v>
      </c>
      <c r="B1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Inc.\A23-19</v>
      </c>
      <c r="C1820" s="1" t="s">
        <v>1411</v>
      </c>
      <c r="D1820" s="1" t="str">
        <f>LEFT(Count_table[[#This Row],[Column1]],SEARCH("\",Count_table[[#This Row],[Column1]])-1)</f>
        <v>Textron Aviation Inc.</v>
      </c>
      <c r="E1820" s="1" t="str">
        <f>RIGHT(Count_table[[#This Row],[Column1]],LEN(Count_table[[#This Row],[Column1]])-SEARCH("\",Count_table[[#This Row],[Column1]]))</f>
        <v>A23-19</v>
      </c>
      <c r="F1820" s="1" t="str">
        <f>INDEX(Sheet1!A:D,MATCH(Count_table[[#This Row],[Make]],Sheet1!D:D,0),1)</f>
        <v>Textron</v>
      </c>
      <c r="G1820" s="1" t="str">
        <f ca="1">IF(OR(Count_table[[#This Row],[STC Number]]&lt;&gt;OFFSET(Count_table[[#This Row],[STC Number]],-1,0),Count_table[[#This Row],[Fixed Make]]&lt;&gt;OFFSET(Count_table[[#This Row],[Fixed Make]],-1,0)),Count_table[[#This Row],[Fixed Make]],"")</f>
        <v/>
      </c>
      <c r="H1820" s="1" t="str">
        <f ca="1">IF(LEN(Count_table[[#This Row],[First]])=0,OFFSET(Count_table[[#This Row],[Range]],-1,0),"E"&amp;ROW(Count_table[[#This Row],[First]])&amp;":E"&amp;COUNTIFS(Count_table[[#All],[STC Number]],Count_table[[#This Row],[STC Number]],Count_table[[#All],[Fixed Make]],Count_table[[#This Row],[First]])+ROW(Count_table[[#This Row],[First]])-1)</f>
        <v>E1587:E1976</v>
      </c>
      <c r="I1820" s="1" t="str">
        <f ca="1">IF(LEN(Count_table[[#This Row],[First]])&lt;&gt;0,Count_table[[#This Row],[First]]&amp;": "&amp;_xlfn.TEXTJOIN(", ",TRUE,INDIRECT(Count_table[[#This Row],[Range]])),"")</f>
        <v/>
      </c>
      <c r="J18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1" spans="1:10" x14ac:dyDescent="0.25">
      <c r="A1821" s="1" t="s">
        <v>144</v>
      </c>
      <c r="B1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Inc.\A23-24</v>
      </c>
      <c r="C1821" s="1" t="s">
        <v>1412</v>
      </c>
      <c r="D1821" s="1" t="str">
        <f>LEFT(Count_table[[#This Row],[Column1]],SEARCH("\",Count_table[[#This Row],[Column1]])-1)</f>
        <v>Textron Aviation Inc.</v>
      </c>
      <c r="E1821" s="1" t="str">
        <f>RIGHT(Count_table[[#This Row],[Column1]],LEN(Count_table[[#This Row],[Column1]])-SEARCH("\",Count_table[[#This Row],[Column1]]))</f>
        <v>A23-24</v>
      </c>
      <c r="F1821" s="1" t="str">
        <f>INDEX(Sheet1!A:D,MATCH(Count_table[[#This Row],[Make]],Sheet1!D:D,0),1)</f>
        <v>Textron</v>
      </c>
      <c r="G1821" s="1" t="str">
        <f ca="1">IF(OR(Count_table[[#This Row],[STC Number]]&lt;&gt;OFFSET(Count_table[[#This Row],[STC Number]],-1,0),Count_table[[#This Row],[Fixed Make]]&lt;&gt;OFFSET(Count_table[[#This Row],[Fixed Make]],-1,0)),Count_table[[#This Row],[Fixed Make]],"")</f>
        <v/>
      </c>
      <c r="H1821" s="1" t="str">
        <f ca="1">IF(LEN(Count_table[[#This Row],[First]])=0,OFFSET(Count_table[[#This Row],[Range]],-1,0),"E"&amp;ROW(Count_table[[#This Row],[First]])&amp;":E"&amp;COUNTIFS(Count_table[[#All],[STC Number]],Count_table[[#This Row],[STC Number]],Count_table[[#All],[Fixed Make]],Count_table[[#This Row],[First]])+ROW(Count_table[[#This Row],[First]])-1)</f>
        <v>E1587:E1976</v>
      </c>
      <c r="I1821" s="1" t="str">
        <f ca="1">IF(LEN(Count_table[[#This Row],[First]])&lt;&gt;0,Count_table[[#This Row],[First]]&amp;": "&amp;_xlfn.TEXTJOIN(", ",TRUE,INDIRECT(Count_table[[#This Row],[Range]])),"")</f>
        <v/>
      </c>
      <c r="J18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2" spans="1:10" x14ac:dyDescent="0.25">
      <c r="A1822" s="1" t="s">
        <v>144</v>
      </c>
      <c r="B1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v>
      </c>
      <c r="C1822" s="1" t="s">
        <v>1413</v>
      </c>
      <c r="D1822" s="1" t="str">
        <f>LEFT(Count_table[[#This Row],[Column1]],SEARCH("\",Count_table[[#This Row],[Column1]])-1)</f>
        <v>Textron Aviation Inc.</v>
      </c>
      <c r="E1822" s="1" t="str">
        <f>RIGHT(Count_table[[#This Row],[Column1]],LEN(Count_table[[#This Row],[Column1]])-SEARCH("\",Count_table[[#This Row],[Column1]]))</f>
        <v>A23</v>
      </c>
      <c r="F1822" s="1" t="str">
        <f>INDEX(Sheet1!A:D,MATCH(Count_table[[#This Row],[Make]],Sheet1!D:D,0),1)</f>
        <v>Textron</v>
      </c>
      <c r="G1822" s="1" t="str">
        <f ca="1">IF(OR(Count_table[[#This Row],[STC Number]]&lt;&gt;OFFSET(Count_table[[#This Row],[STC Number]],-1,0),Count_table[[#This Row],[Fixed Make]]&lt;&gt;OFFSET(Count_table[[#This Row],[Fixed Make]],-1,0)),Count_table[[#This Row],[Fixed Make]],"")</f>
        <v/>
      </c>
      <c r="H1822" s="1" t="str">
        <f ca="1">IF(LEN(Count_table[[#This Row],[First]])=0,OFFSET(Count_table[[#This Row],[Range]],-1,0),"E"&amp;ROW(Count_table[[#This Row],[First]])&amp;":E"&amp;COUNTIFS(Count_table[[#All],[STC Number]],Count_table[[#This Row],[STC Number]],Count_table[[#All],[Fixed Make]],Count_table[[#This Row],[First]])+ROW(Count_table[[#This Row],[First]])-1)</f>
        <v>E1587:E1976</v>
      </c>
      <c r="I1822" s="1" t="str">
        <f ca="1">IF(LEN(Count_table[[#This Row],[First]])&lt;&gt;0,Count_table[[#This Row],[First]]&amp;": "&amp;_xlfn.TEXTJOIN(", ",TRUE,INDIRECT(Count_table[[#This Row],[Range]])),"")</f>
        <v/>
      </c>
      <c r="J18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3" spans="1:10" x14ac:dyDescent="0.25">
      <c r="A1823" s="1" t="s">
        <v>144</v>
      </c>
      <c r="B1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Inc.\A23A</v>
      </c>
      <c r="C1823" s="1" t="s">
        <v>1414</v>
      </c>
      <c r="D1823" s="1" t="str">
        <f>LEFT(Count_table[[#This Row],[Column1]],SEARCH("\",Count_table[[#This Row],[Column1]])-1)</f>
        <v>Textron Aviation Inc.</v>
      </c>
      <c r="E1823" s="1" t="str">
        <f>RIGHT(Count_table[[#This Row],[Column1]],LEN(Count_table[[#This Row],[Column1]])-SEARCH("\",Count_table[[#This Row],[Column1]]))</f>
        <v>A23A</v>
      </c>
      <c r="F1823" s="1" t="str">
        <f>INDEX(Sheet1!A:D,MATCH(Count_table[[#This Row],[Make]],Sheet1!D:D,0),1)</f>
        <v>Textron</v>
      </c>
      <c r="G1823" s="1" t="str">
        <f ca="1">IF(OR(Count_table[[#This Row],[STC Number]]&lt;&gt;OFFSET(Count_table[[#This Row],[STC Number]],-1,0),Count_table[[#This Row],[Fixed Make]]&lt;&gt;OFFSET(Count_table[[#This Row],[Fixed Make]],-1,0)),Count_table[[#This Row],[Fixed Make]],"")</f>
        <v/>
      </c>
      <c r="H1823" s="1" t="str">
        <f ca="1">IF(LEN(Count_table[[#This Row],[First]])=0,OFFSET(Count_table[[#This Row],[Range]],-1,0),"E"&amp;ROW(Count_table[[#This Row],[First]])&amp;":E"&amp;COUNTIFS(Count_table[[#All],[STC Number]],Count_table[[#This Row],[STC Number]],Count_table[[#All],[Fixed Make]],Count_table[[#This Row],[First]])+ROW(Count_table[[#This Row],[First]])-1)</f>
        <v>E1587:E1976</v>
      </c>
      <c r="I1823" s="1" t="str">
        <f ca="1">IF(LEN(Count_table[[#This Row],[First]])&lt;&gt;0,Count_table[[#This Row],[First]]&amp;": "&amp;_xlfn.TEXTJOIN(", ",TRUE,INDIRECT(Count_table[[#This Row],[Range]])),"")</f>
        <v/>
      </c>
      <c r="J18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4" spans="1:10" x14ac:dyDescent="0.25">
      <c r="A1824" s="1" t="s">
        <v>144</v>
      </c>
      <c r="B1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v>
      </c>
      <c r="C1824" s="1" t="s">
        <v>1415</v>
      </c>
      <c r="D1824" s="1" t="str">
        <f>LEFT(Count_table[[#This Row],[Column1]],SEARCH("\",Count_table[[#This Row],[Column1]])-1)</f>
        <v>Textron Aviation Inc.</v>
      </c>
      <c r="E1824" s="1" t="str">
        <f>RIGHT(Count_table[[#This Row],[Column1]],LEN(Count_table[[#This Row],[Column1]])-SEARCH("\",Count_table[[#This Row],[Column1]]))</f>
        <v>A24</v>
      </c>
      <c r="F1824" s="1" t="str">
        <f>INDEX(Sheet1!A:D,MATCH(Count_table[[#This Row],[Make]],Sheet1!D:D,0),1)</f>
        <v>Textron</v>
      </c>
      <c r="G1824" s="1" t="str">
        <f ca="1">IF(OR(Count_table[[#This Row],[STC Number]]&lt;&gt;OFFSET(Count_table[[#This Row],[STC Number]],-1,0),Count_table[[#This Row],[Fixed Make]]&lt;&gt;OFFSET(Count_table[[#This Row],[Fixed Make]],-1,0)),Count_table[[#This Row],[Fixed Make]],"")</f>
        <v/>
      </c>
      <c r="H1824" s="1" t="str">
        <f ca="1">IF(LEN(Count_table[[#This Row],[First]])=0,OFFSET(Count_table[[#This Row],[Range]],-1,0),"E"&amp;ROW(Count_table[[#This Row],[First]])&amp;":E"&amp;COUNTIFS(Count_table[[#All],[STC Number]],Count_table[[#This Row],[STC Number]],Count_table[[#All],[Fixed Make]],Count_table[[#This Row],[First]])+ROW(Count_table[[#This Row],[First]])-1)</f>
        <v>E1587:E1976</v>
      </c>
      <c r="I1824" s="1" t="str">
        <f ca="1">IF(LEN(Count_table[[#This Row],[First]])&lt;&gt;0,Count_table[[#This Row],[First]]&amp;": "&amp;_xlfn.TEXTJOIN(", ",TRUE,INDIRECT(Count_table[[#This Row],[Range]])),"")</f>
        <v/>
      </c>
      <c r="J18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5" spans="1:10" x14ac:dyDescent="0.25">
      <c r="A1825" s="1" t="s">
        <v>144</v>
      </c>
      <c r="B1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Inc.\A24R</v>
      </c>
      <c r="C1825" s="1" t="s">
        <v>1416</v>
      </c>
      <c r="D1825" s="1" t="str">
        <f>LEFT(Count_table[[#This Row],[Column1]],SEARCH("\",Count_table[[#This Row],[Column1]])-1)</f>
        <v>Textron Aviation Inc.</v>
      </c>
      <c r="E1825" s="1" t="str">
        <f>RIGHT(Count_table[[#This Row],[Column1]],LEN(Count_table[[#This Row],[Column1]])-SEARCH("\",Count_table[[#This Row],[Column1]]))</f>
        <v>A24R</v>
      </c>
      <c r="F1825" s="1" t="str">
        <f>INDEX(Sheet1!A:D,MATCH(Count_table[[#This Row],[Make]],Sheet1!D:D,0),1)</f>
        <v>Textron</v>
      </c>
      <c r="G1825" s="1" t="str">
        <f ca="1">IF(OR(Count_table[[#This Row],[STC Number]]&lt;&gt;OFFSET(Count_table[[#This Row],[STC Number]],-1,0),Count_table[[#This Row],[Fixed Make]]&lt;&gt;OFFSET(Count_table[[#This Row],[Fixed Make]],-1,0)),Count_table[[#This Row],[Fixed Make]],"")</f>
        <v/>
      </c>
      <c r="H1825" s="1" t="str">
        <f ca="1">IF(LEN(Count_table[[#This Row],[First]])=0,OFFSET(Count_table[[#This Row],[Range]],-1,0),"E"&amp;ROW(Count_table[[#This Row],[First]])&amp;":E"&amp;COUNTIFS(Count_table[[#All],[STC Number]],Count_table[[#This Row],[STC Number]],Count_table[[#All],[Fixed Make]],Count_table[[#This Row],[First]])+ROW(Count_table[[#This Row],[First]])-1)</f>
        <v>E1587:E1976</v>
      </c>
      <c r="I1825" s="1" t="str">
        <f ca="1">IF(LEN(Count_table[[#This Row],[First]])&lt;&gt;0,Count_table[[#This Row],[First]]&amp;": "&amp;_xlfn.TEXTJOIN(", ",TRUE,INDIRECT(Count_table[[#This Row],[Range]])),"")</f>
        <v/>
      </c>
      <c r="J18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6" spans="1:10" x14ac:dyDescent="0.25">
      <c r="A1826" s="1" t="s">
        <v>144</v>
      </c>
      <c r="B1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Inc.\A35</v>
      </c>
      <c r="C1826" s="1" t="s">
        <v>1417</v>
      </c>
      <c r="D1826" s="1" t="str">
        <f>LEFT(Count_table[[#This Row],[Column1]],SEARCH("\",Count_table[[#This Row],[Column1]])-1)</f>
        <v>Textron Aviation Inc.</v>
      </c>
      <c r="E1826" s="1" t="str">
        <f>RIGHT(Count_table[[#This Row],[Column1]],LEN(Count_table[[#This Row],[Column1]])-SEARCH("\",Count_table[[#This Row],[Column1]]))</f>
        <v>A35</v>
      </c>
      <c r="F1826" s="1" t="str">
        <f>INDEX(Sheet1!A:D,MATCH(Count_table[[#This Row],[Make]],Sheet1!D:D,0),1)</f>
        <v>Textron</v>
      </c>
      <c r="G1826" s="1" t="str">
        <f ca="1">IF(OR(Count_table[[#This Row],[STC Number]]&lt;&gt;OFFSET(Count_table[[#This Row],[STC Number]],-1,0),Count_table[[#This Row],[Fixed Make]]&lt;&gt;OFFSET(Count_table[[#This Row],[Fixed Make]],-1,0)),Count_table[[#This Row],[Fixed Make]],"")</f>
        <v/>
      </c>
      <c r="H1826" s="1" t="str">
        <f ca="1">IF(LEN(Count_table[[#This Row],[First]])=0,OFFSET(Count_table[[#This Row],[Range]],-1,0),"E"&amp;ROW(Count_table[[#This Row],[First]])&amp;":E"&amp;COUNTIFS(Count_table[[#All],[STC Number]],Count_table[[#This Row],[STC Number]],Count_table[[#All],[Fixed Make]],Count_table[[#This Row],[First]])+ROW(Count_table[[#This Row],[First]])-1)</f>
        <v>E1587:E1976</v>
      </c>
      <c r="I1826" s="1" t="str">
        <f ca="1">IF(LEN(Count_table[[#This Row],[First]])&lt;&gt;0,Count_table[[#This Row],[First]]&amp;": "&amp;_xlfn.TEXTJOIN(", ",TRUE,INDIRECT(Count_table[[#This Row],[Range]])),"")</f>
        <v/>
      </c>
      <c r="J18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7" spans="1:10" x14ac:dyDescent="0.25">
      <c r="A1827" s="1" t="s">
        <v>144</v>
      </c>
      <c r="B1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v>
      </c>
      <c r="C1827" s="1" t="s">
        <v>1418</v>
      </c>
      <c r="D1827" s="1" t="str">
        <f>LEFT(Count_table[[#This Row],[Column1]],SEARCH("\",Count_table[[#This Row],[Column1]])-1)</f>
        <v>Textron Aviation Inc.</v>
      </c>
      <c r="E1827" s="1" t="str">
        <f>RIGHT(Count_table[[#This Row],[Column1]],LEN(Count_table[[#This Row],[Column1]])-SEARCH("\",Count_table[[#This Row],[Column1]]))</f>
        <v>A36</v>
      </c>
      <c r="F1827" s="1" t="str">
        <f>INDEX(Sheet1!A:D,MATCH(Count_table[[#This Row],[Make]],Sheet1!D:D,0),1)</f>
        <v>Textron</v>
      </c>
      <c r="G1827" s="1" t="str">
        <f ca="1">IF(OR(Count_table[[#This Row],[STC Number]]&lt;&gt;OFFSET(Count_table[[#This Row],[STC Number]],-1,0),Count_table[[#This Row],[Fixed Make]]&lt;&gt;OFFSET(Count_table[[#This Row],[Fixed Make]],-1,0)),Count_table[[#This Row],[Fixed Make]],"")</f>
        <v/>
      </c>
      <c r="H1827" s="1" t="str">
        <f ca="1">IF(LEN(Count_table[[#This Row],[First]])=0,OFFSET(Count_table[[#This Row],[Range]],-1,0),"E"&amp;ROW(Count_table[[#This Row],[First]])&amp;":E"&amp;COUNTIFS(Count_table[[#All],[STC Number]],Count_table[[#This Row],[STC Number]],Count_table[[#All],[Fixed Make]],Count_table[[#This Row],[First]])+ROW(Count_table[[#This Row],[First]])-1)</f>
        <v>E1587:E1976</v>
      </c>
      <c r="I1827" s="1" t="str">
        <f ca="1">IF(LEN(Count_table[[#This Row],[First]])&lt;&gt;0,Count_table[[#This Row],[First]]&amp;": "&amp;_xlfn.TEXTJOIN(", ",TRUE,INDIRECT(Count_table[[#This Row],[Range]])),"")</f>
        <v/>
      </c>
      <c r="J18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8" spans="1:10" x14ac:dyDescent="0.25">
      <c r="A1828" s="1" t="s">
        <v>144</v>
      </c>
      <c r="B1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Inc.\A36TC</v>
      </c>
      <c r="C1828" s="1" t="s">
        <v>1419</v>
      </c>
      <c r="D1828" s="1" t="str">
        <f>LEFT(Count_table[[#This Row],[Column1]],SEARCH("\",Count_table[[#This Row],[Column1]])-1)</f>
        <v>Textron Aviation Inc.</v>
      </c>
      <c r="E1828" s="1" t="str">
        <f>RIGHT(Count_table[[#This Row],[Column1]],LEN(Count_table[[#This Row],[Column1]])-SEARCH("\",Count_table[[#This Row],[Column1]]))</f>
        <v>A36TC</v>
      </c>
      <c r="F1828" s="1" t="str">
        <f>INDEX(Sheet1!A:D,MATCH(Count_table[[#This Row],[Make]],Sheet1!D:D,0),1)</f>
        <v>Textron</v>
      </c>
      <c r="G1828" s="1" t="str">
        <f ca="1">IF(OR(Count_table[[#This Row],[STC Number]]&lt;&gt;OFFSET(Count_table[[#This Row],[STC Number]],-1,0),Count_table[[#This Row],[Fixed Make]]&lt;&gt;OFFSET(Count_table[[#This Row],[Fixed Make]],-1,0)),Count_table[[#This Row],[Fixed Make]],"")</f>
        <v/>
      </c>
      <c r="H1828" s="1" t="str">
        <f ca="1">IF(LEN(Count_table[[#This Row],[First]])=0,OFFSET(Count_table[[#This Row],[Range]],-1,0),"E"&amp;ROW(Count_table[[#This Row],[First]])&amp;":E"&amp;COUNTIFS(Count_table[[#All],[STC Number]],Count_table[[#This Row],[STC Number]],Count_table[[#All],[Fixed Make]],Count_table[[#This Row],[First]])+ROW(Count_table[[#This Row],[First]])-1)</f>
        <v>E1587:E1976</v>
      </c>
      <c r="I1828" s="1" t="str">
        <f ca="1">IF(LEN(Count_table[[#This Row],[First]])&lt;&gt;0,Count_table[[#This Row],[First]]&amp;": "&amp;_xlfn.TEXTJOIN(", ",TRUE,INDIRECT(Count_table[[#This Row],[Range]])),"")</f>
        <v/>
      </c>
      <c r="J18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29" spans="1:10" x14ac:dyDescent="0.25">
      <c r="A1829" s="1" t="s">
        <v>144</v>
      </c>
      <c r="B1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Inc.\A45 (Military T-34A, B-45)</v>
      </c>
      <c r="C1829" s="1" t="s">
        <v>1420</v>
      </c>
      <c r="D1829" s="1" t="str">
        <f>LEFT(Count_table[[#This Row],[Column1]],SEARCH("\",Count_table[[#This Row],[Column1]])-1)</f>
        <v>Textron Aviation Inc.</v>
      </c>
      <c r="E1829" s="1" t="str">
        <f>RIGHT(Count_table[[#This Row],[Column1]],LEN(Count_table[[#This Row],[Column1]])-SEARCH("\",Count_table[[#This Row],[Column1]]))</f>
        <v>A45 (Military T-34A, B-45)</v>
      </c>
      <c r="F1829" s="1" t="str">
        <f>INDEX(Sheet1!A:D,MATCH(Count_table[[#This Row],[Make]],Sheet1!D:D,0),1)</f>
        <v>Textron</v>
      </c>
      <c r="G1829" s="1" t="str">
        <f ca="1">IF(OR(Count_table[[#This Row],[STC Number]]&lt;&gt;OFFSET(Count_table[[#This Row],[STC Number]],-1,0),Count_table[[#This Row],[Fixed Make]]&lt;&gt;OFFSET(Count_table[[#This Row],[Fixed Make]],-1,0)),Count_table[[#This Row],[Fixed Make]],"")</f>
        <v/>
      </c>
      <c r="H1829" s="1" t="str">
        <f ca="1">IF(LEN(Count_table[[#This Row],[First]])=0,OFFSET(Count_table[[#This Row],[Range]],-1,0),"E"&amp;ROW(Count_table[[#This Row],[First]])&amp;":E"&amp;COUNTIFS(Count_table[[#All],[STC Number]],Count_table[[#This Row],[STC Number]],Count_table[[#All],[Fixed Make]],Count_table[[#This Row],[First]])+ROW(Count_table[[#This Row],[First]])-1)</f>
        <v>E1587:E1976</v>
      </c>
      <c r="I1829" s="1" t="str">
        <f ca="1">IF(LEN(Count_table[[#This Row],[First]])&lt;&gt;0,Count_table[[#This Row],[First]]&amp;": "&amp;_xlfn.TEXTJOIN(", ",TRUE,INDIRECT(Count_table[[#This Row],[Range]])),"")</f>
        <v/>
      </c>
      <c r="J18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0" spans="1:10" x14ac:dyDescent="0.25">
      <c r="A1830" s="1" t="s">
        <v>144</v>
      </c>
      <c r="B1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Inc.\A56TC</v>
      </c>
      <c r="C1830" s="1" t="s">
        <v>1421</v>
      </c>
      <c r="D1830" s="1" t="str">
        <f>LEFT(Count_table[[#This Row],[Column1]],SEARCH("\",Count_table[[#This Row],[Column1]])-1)</f>
        <v>Textron Aviation Inc.</v>
      </c>
      <c r="E1830" s="1" t="str">
        <f>RIGHT(Count_table[[#This Row],[Column1]],LEN(Count_table[[#This Row],[Column1]])-SEARCH("\",Count_table[[#This Row],[Column1]]))</f>
        <v>A56TC</v>
      </c>
      <c r="F1830" s="1" t="str">
        <f>INDEX(Sheet1!A:D,MATCH(Count_table[[#This Row],[Make]],Sheet1!D:D,0),1)</f>
        <v>Textron</v>
      </c>
      <c r="G1830" s="1" t="str">
        <f ca="1">IF(OR(Count_table[[#This Row],[STC Number]]&lt;&gt;OFFSET(Count_table[[#This Row],[STC Number]],-1,0),Count_table[[#This Row],[Fixed Make]]&lt;&gt;OFFSET(Count_table[[#This Row],[Fixed Make]],-1,0)),Count_table[[#This Row],[Fixed Make]],"")</f>
        <v/>
      </c>
      <c r="H1830" s="1" t="str">
        <f ca="1">IF(LEN(Count_table[[#This Row],[First]])=0,OFFSET(Count_table[[#This Row],[Range]],-1,0),"E"&amp;ROW(Count_table[[#This Row],[First]])&amp;":E"&amp;COUNTIFS(Count_table[[#All],[STC Number]],Count_table[[#This Row],[STC Number]],Count_table[[#All],[Fixed Make]],Count_table[[#This Row],[First]])+ROW(Count_table[[#This Row],[First]])-1)</f>
        <v>E1587:E1976</v>
      </c>
      <c r="I1830" s="1" t="str">
        <f ca="1">IF(LEN(Count_table[[#This Row],[First]])&lt;&gt;0,Count_table[[#This Row],[First]]&amp;": "&amp;_xlfn.TEXTJOIN(", ",TRUE,INDIRECT(Count_table[[#This Row],[Range]])),"")</f>
        <v/>
      </c>
      <c r="J18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1" spans="1:10" x14ac:dyDescent="0.25">
      <c r="A1831" s="1" t="s">
        <v>144</v>
      </c>
      <c r="B1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Inc.\A60</v>
      </c>
      <c r="C1831" s="1" t="s">
        <v>1422</v>
      </c>
      <c r="D1831" s="1" t="str">
        <f>LEFT(Count_table[[#This Row],[Column1]],SEARCH("\",Count_table[[#This Row],[Column1]])-1)</f>
        <v>Textron Aviation Inc.</v>
      </c>
      <c r="E1831" s="1" t="str">
        <f>RIGHT(Count_table[[#This Row],[Column1]],LEN(Count_table[[#This Row],[Column1]])-SEARCH("\",Count_table[[#This Row],[Column1]]))</f>
        <v>A60</v>
      </c>
      <c r="F1831" s="1" t="str">
        <f>INDEX(Sheet1!A:D,MATCH(Count_table[[#This Row],[Make]],Sheet1!D:D,0),1)</f>
        <v>Textron</v>
      </c>
      <c r="G1831" s="1" t="str">
        <f ca="1">IF(OR(Count_table[[#This Row],[STC Number]]&lt;&gt;OFFSET(Count_table[[#This Row],[STC Number]],-1,0),Count_table[[#This Row],[Fixed Make]]&lt;&gt;OFFSET(Count_table[[#This Row],[Fixed Make]],-1,0)),Count_table[[#This Row],[Fixed Make]],"")</f>
        <v/>
      </c>
      <c r="H1831" s="1" t="str">
        <f ca="1">IF(LEN(Count_table[[#This Row],[First]])=0,OFFSET(Count_table[[#This Row],[Range]],-1,0),"E"&amp;ROW(Count_table[[#This Row],[First]])&amp;":E"&amp;COUNTIFS(Count_table[[#All],[STC Number]],Count_table[[#This Row],[STC Number]],Count_table[[#All],[Fixed Make]],Count_table[[#This Row],[First]])+ROW(Count_table[[#This Row],[First]])-1)</f>
        <v>E1587:E1976</v>
      </c>
      <c r="I1831" s="1" t="str">
        <f ca="1">IF(LEN(Count_table[[#This Row],[First]])&lt;&gt;0,Count_table[[#This Row],[First]]&amp;": "&amp;_xlfn.TEXTJOIN(", ",TRUE,INDIRECT(Count_table[[#This Row],[Range]])),"")</f>
        <v/>
      </c>
      <c r="J18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2" spans="1:10" x14ac:dyDescent="0.25">
      <c r="A1832" s="1" t="s">
        <v>144</v>
      </c>
      <c r="B1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Inc.\A65-8200</v>
      </c>
      <c r="C1832" s="1" t="s">
        <v>1423</v>
      </c>
      <c r="D1832" s="1" t="str">
        <f>LEFT(Count_table[[#This Row],[Column1]],SEARCH("\",Count_table[[#This Row],[Column1]])-1)</f>
        <v>Textron Aviation Inc.</v>
      </c>
      <c r="E1832" s="1" t="str">
        <f>RIGHT(Count_table[[#This Row],[Column1]],LEN(Count_table[[#This Row],[Column1]])-SEARCH("\",Count_table[[#This Row],[Column1]]))</f>
        <v>A65-8200</v>
      </c>
      <c r="F1832" s="1" t="str">
        <f>INDEX(Sheet1!A:D,MATCH(Count_table[[#This Row],[Make]],Sheet1!D:D,0),1)</f>
        <v>Textron</v>
      </c>
      <c r="G1832" s="1" t="str">
        <f ca="1">IF(OR(Count_table[[#This Row],[STC Number]]&lt;&gt;OFFSET(Count_table[[#This Row],[STC Number]],-1,0),Count_table[[#This Row],[Fixed Make]]&lt;&gt;OFFSET(Count_table[[#This Row],[Fixed Make]],-1,0)),Count_table[[#This Row],[Fixed Make]],"")</f>
        <v/>
      </c>
      <c r="H1832" s="1" t="str">
        <f ca="1">IF(LEN(Count_table[[#This Row],[First]])=0,OFFSET(Count_table[[#This Row],[Range]],-1,0),"E"&amp;ROW(Count_table[[#This Row],[First]])&amp;":E"&amp;COUNTIFS(Count_table[[#All],[STC Number]],Count_table[[#This Row],[STC Number]],Count_table[[#All],[Fixed Make]],Count_table[[#This Row],[First]])+ROW(Count_table[[#This Row],[First]])-1)</f>
        <v>E1587:E1976</v>
      </c>
      <c r="I1832" s="1" t="str">
        <f ca="1">IF(LEN(Count_table[[#This Row],[First]])&lt;&gt;0,Count_table[[#This Row],[First]]&amp;": "&amp;_xlfn.TEXTJOIN(", ",TRUE,INDIRECT(Count_table[[#This Row],[Range]])),"")</f>
        <v/>
      </c>
      <c r="J18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3" spans="1:10" x14ac:dyDescent="0.25">
      <c r="A1833" s="1" t="s">
        <v>144</v>
      </c>
      <c r="B1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v>
      </c>
      <c r="C1833" s="1" t="s">
        <v>1424</v>
      </c>
      <c r="D1833" s="1" t="str">
        <f>LEFT(Count_table[[#This Row],[Column1]],SEARCH("\",Count_table[[#This Row],[Column1]])-1)</f>
        <v>Textron Aviation Inc.</v>
      </c>
      <c r="E1833" s="1" t="str">
        <f>RIGHT(Count_table[[#This Row],[Column1]],LEN(Count_table[[#This Row],[Column1]])-SEARCH("\",Count_table[[#This Row],[Column1]]))</f>
        <v>A65</v>
      </c>
      <c r="F1833" s="1" t="str">
        <f>INDEX(Sheet1!A:D,MATCH(Count_table[[#This Row],[Make]],Sheet1!D:D,0),1)</f>
        <v>Textron</v>
      </c>
      <c r="G1833" s="1" t="str">
        <f ca="1">IF(OR(Count_table[[#This Row],[STC Number]]&lt;&gt;OFFSET(Count_table[[#This Row],[STC Number]],-1,0),Count_table[[#This Row],[Fixed Make]]&lt;&gt;OFFSET(Count_table[[#This Row],[Fixed Make]],-1,0)),Count_table[[#This Row],[Fixed Make]],"")</f>
        <v/>
      </c>
      <c r="H1833" s="1" t="str">
        <f ca="1">IF(LEN(Count_table[[#This Row],[First]])=0,OFFSET(Count_table[[#This Row],[Range]],-1,0),"E"&amp;ROW(Count_table[[#This Row],[First]])&amp;":E"&amp;COUNTIFS(Count_table[[#All],[STC Number]],Count_table[[#This Row],[STC Number]],Count_table[[#All],[Fixed Make]],Count_table[[#This Row],[First]])+ROW(Count_table[[#This Row],[First]])-1)</f>
        <v>E1587:E1976</v>
      </c>
      <c r="I1833" s="1" t="str">
        <f ca="1">IF(LEN(Count_table[[#This Row],[First]])&lt;&gt;0,Count_table[[#This Row],[First]]&amp;": "&amp;_xlfn.TEXTJOIN(", ",TRUE,INDIRECT(Count_table[[#This Row],[Range]])),"")</f>
        <v/>
      </c>
      <c r="J18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4" spans="1:10" x14ac:dyDescent="0.25">
      <c r="A1834" s="1" t="s">
        <v>144</v>
      </c>
      <c r="B1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Inc.\A99</v>
      </c>
      <c r="C1834" s="1" t="s">
        <v>1425</v>
      </c>
      <c r="D1834" s="1" t="str">
        <f>LEFT(Count_table[[#This Row],[Column1]],SEARCH("\",Count_table[[#This Row],[Column1]])-1)</f>
        <v>Textron Aviation Inc.</v>
      </c>
      <c r="E1834" s="1" t="str">
        <f>RIGHT(Count_table[[#This Row],[Column1]],LEN(Count_table[[#This Row],[Column1]])-SEARCH("\",Count_table[[#This Row],[Column1]]))</f>
        <v>A99</v>
      </c>
      <c r="F1834" s="1" t="str">
        <f>INDEX(Sheet1!A:D,MATCH(Count_table[[#This Row],[Make]],Sheet1!D:D,0),1)</f>
        <v>Textron</v>
      </c>
      <c r="G1834" s="1" t="str">
        <f ca="1">IF(OR(Count_table[[#This Row],[STC Number]]&lt;&gt;OFFSET(Count_table[[#This Row],[STC Number]],-1,0),Count_table[[#This Row],[Fixed Make]]&lt;&gt;OFFSET(Count_table[[#This Row],[Fixed Make]],-1,0)),Count_table[[#This Row],[Fixed Make]],"")</f>
        <v/>
      </c>
      <c r="H1834" s="1" t="str">
        <f ca="1">IF(LEN(Count_table[[#This Row],[First]])=0,OFFSET(Count_table[[#This Row],[Range]],-1,0),"E"&amp;ROW(Count_table[[#This Row],[First]])&amp;":E"&amp;COUNTIFS(Count_table[[#All],[STC Number]],Count_table[[#This Row],[STC Number]],Count_table[[#All],[Fixed Make]],Count_table[[#This Row],[First]])+ROW(Count_table[[#This Row],[First]])-1)</f>
        <v>E1587:E1976</v>
      </c>
      <c r="I1834" s="1" t="str">
        <f ca="1">IF(LEN(Count_table[[#This Row],[First]])&lt;&gt;0,Count_table[[#This Row],[First]]&amp;": "&amp;_xlfn.TEXTJOIN(", ",TRUE,INDIRECT(Count_table[[#This Row],[Range]])),"")</f>
        <v/>
      </c>
      <c r="J18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5" spans="1:10" x14ac:dyDescent="0.25">
      <c r="A1835" s="1" t="s">
        <v>144</v>
      </c>
      <c r="B1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Inc.\A99A</v>
      </c>
      <c r="C1835" s="1" t="s">
        <v>1426</v>
      </c>
      <c r="D1835" s="1" t="str">
        <f>LEFT(Count_table[[#This Row],[Column1]],SEARCH("\",Count_table[[#This Row],[Column1]])-1)</f>
        <v>Textron Aviation Inc.</v>
      </c>
      <c r="E1835" s="1" t="str">
        <f>RIGHT(Count_table[[#This Row],[Column1]],LEN(Count_table[[#This Row],[Column1]])-SEARCH("\",Count_table[[#This Row],[Column1]]))</f>
        <v>A99A</v>
      </c>
      <c r="F1835" s="1" t="str">
        <f>INDEX(Sheet1!A:D,MATCH(Count_table[[#This Row],[Make]],Sheet1!D:D,0),1)</f>
        <v>Textron</v>
      </c>
      <c r="G1835" s="1" t="str">
        <f ca="1">IF(OR(Count_table[[#This Row],[STC Number]]&lt;&gt;OFFSET(Count_table[[#This Row],[STC Number]],-1,0),Count_table[[#This Row],[Fixed Make]]&lt;&gt;OFFSET(Count_table[[#This Row],[Fixed Make]],-1,0)),Count_table[[#This Row],[Fixed Make]],"")</f>
        <v/>
      </c>
      <c r="H1835" s="1" t="str">
        <f ca="1">IF(LEN(Count_table[[#This Row],[First]])=0,OFFSET(Count_table[[#This Row],[Range]],-1,0),"E"&amp;ROW(Count_table[[#This Row],[First]])&amp;":E"&amp;COUNTIFS(Count_table[[#All],[STC Number]],Count_table[[#This Row],[STC Number]],Count_table[[#All],[Fixed Make]],Count_table[[#This Row],[First]])+ROW(Count_table[[#This Row],[First]])-1)</f>
        <v>E1587:E1976</v>
      </c>
      <c r="I1835" s="1" t="str">
        <f ca="1">IF(LEN(Count_table[[#This Row],[First]])&lt;&gt;0,Count_table[[#This Row],[First]]&amp;": "&amp;_xlfn.TEXTJOIN(", ",TRUE,INDIRECT(Count_table[[#This Row],[Range]])),"")</f>
        <v/>
      </c>
      <c r="J18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6" spans="1:10" x14ac:dyDescent="0.25">
      <c r="A1836" s="1" t="s">
        <v>144</v>
      </c>
      <c r="B1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Inc.\B100</v>
      </c>
      <c r="C1836" s="1" t="s">
        <v>1427</v>
      </c>
      <c r="D1836" s="1" t="str">
        <f>LEFT(Count_table[[#This Row],[Column1]],SEARCH("\",Count_table[[#This Row],[Column1]])-1)</f>
        <v>Textron Aviation Inc.</v>
      </c>
      <c r="E1836" s="1" t="str">
        <f>RIGHT(Count_table[[#This Row],[Column1]],LEN(Count_table[[#This Row],[Column1]])-SEARCH("\",Count_table[[#This Row],[Column1]]))</f>
        <v>B100</v>
      </c>
      <c r="F1836" s="1" t="str">
        <f>INDEX(Sheet1!A:D,MATCH(Count_table[[#This Row],[Make]],Sheet1!D:D,0),1)</f>
        <v>Textron</v>
      </c>
      <c r="G1836" s="1" t="str">
        <f ca="1">IF(OR(Count_table[[#This Row],[STC Number]]&lt;&gt;OFFSET(Count_table[[#This Row],[STC Number]],-1,0),Count_table[[#This Row],[Fixed Make]]&lt;&gt;OFFSET(Count_table[[#This Row],[Fixed Make]],-1,0)),Count_table[[#This Row],[Fixed Make]],"")</f>
        <v/>
      </c>
      <c r="H1836" s="1" t="str">
        <f ca="1">IF(LEN(Count_table[[#This Row],[First]])=0,OFFSET(Count_table[[#This Row],[Range]],-1,0),"E"&amp;ROW(Count_table[[#This Row],[First]])&amp;":E"&amp;COUNTIFS(Count_table[[#All],[STC Number]],Count_table[[#This Row],[STC Number]],Count_table[[#All],[Fixed Make]],Count_table[[#This Row],[First]])+ROW(Count_table[[#This Row],[First]])-1)</f>
        <v>E1587:E1976</v>
      </c>
      <c r="I1836" s="1" t="str">
        <f ca="1">IF(LEN(Count_table[[#This Row],[First]])&lt;&gt;0,Count_table[[#This Row],[First]]&amp;": "&amp;_xlfn.TEXTJOIN(", ",TRUE,INDIRECT(Count_table[[#This Row],[Range]])),"")</f>
        <v/>
      </c>
      <c r="J18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7" spans="1:10" x14ac:dyDescent="0.25">
      <c r="A1837" s="1" t="s">
        <v>144</v>
      </c>
      <c r="B1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Inc.\B19</v>
      </c>
      <c r="C1837" s="1" t="s">
        <v>1428</v>
      </c>
      <c r="D1837" s="1" t="str">
        <f>LEFT(Count_table[[#This Row],[Column1]],SEARCH("\",Count_table[[#This Row],[Column1]])-1)</f>
        <v>Textron Aviation Inc.</v>
      </c>
      <c r="E1837" s="1" t="str">
        <f>RIGHT(Count_table[[#This Row],[Column1]],LEN(Count_table[[#This Row],[Column1]])-SEARCH("\",Count_table[[#This Row],[Column1]]))</f>
        <v>B19</v>
      </c>
      <c r="F1837" s="1" t="str">
        <f>INDEX(Sheet1!A:D,MATCH(Count_table[[#This Row],[Make]],Sheet1!D:D,0),1)</f>
        <v>Textron</v>
      </c>
      <c r="G1837" s="1" t="str">
        <f ca="1">IF(OR(Count_table[[#This Row],[STC Number]]&lt;&gt;OFFSET(Count_table[[#This Row],[STC Number]],-1,0),Count_table[[#This Row],[Fixed Make]]&lt;&gt;OFFSET(Count_table[[#This Row],[Fixed Make]],-1,0)),Count_table[[#This Row],[Fixed Make]],"")</f>
        <v/>
      </c>
      <c r="H1837" s="1" t="str">
        <f ca="1">IF(LEN(Count_table[[#This Row],[First]])=0,OFFSET(Count_table[[#This Row],[Range]],-1,0),"E"&amp;ROW(Count_table[[#This Row],[First]])&amp;":E"&amp;COUNTIFS(Count_table[[#All],[STC Number]],Count_table[[#This Row],[STC Number]],Count_table[[#All],[Fixed Make]],Count_table[[#This Row],[First]])+ROW(Count_table[[#This Row],[First]])-1)</f>
        <v>E1587:E1976</v>
      </c>
      <c r="I1837" s="1" t="str">
        <f ca="1">IF(LEN(Count_table[[#This Row],[First]])&lt;&gt;0,Count_table[[#This Row],[First]]&amp;": "&amp;_xlfn.TEXTJOIN(", ",TRUE,INDIRECT(Count_table[[#This Row],[Range]])),"")</f>
        <v/>
      </c>
      <c r="J18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8" spans="1:10" x14ac:dyDescent="0.25">
      <c r="A1838" s="1" t="s">
        <v>144</v>
      </c>
      <c r="B1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v>
      </c>
      <c r="C1838" s="1" t="s">
        <v>1429</v>
      </c>
      <c r="D1838" s="1" t="str">
        <f>LEFT(Count_table[[#This Row],[Column1]],SEARCH("\",Count_table[[#This Row],[Column1]])-1)</f>
        <v>Textron Aviation Inc.</v>
      </c>
      <c r="E1838" s="1" t="str">
        <f>RIGHT(Count_table[[#This Row],[Column1]],LEN(Count_table[[#This Row],[Column1]])-SEARCH("\",Count_table[[#This Row],[Column1]]))</f>
        <v>B200</v>
      </c>
      <c r="F1838" s="1" t="str">
        <f>INDEX(Sheet1!A:D,MATCH(Count_table[[#This Row],[Make]],Sheet1!D:D,0),1)</f>
        <v>Textron</v>
      </c>
      <c r="G1838" s="1" t="str">
        <f ca="1">IF(OR(Count_table[[#This Row],[STC Number]]&lt;&gt;OFFSET(Count_table[[#This Row],[STC Number]],-1,0),Count_table[[#This Row],[Fixed Make]]&lt;&gt;OFFSET(Count_table[[#This Row],[Fixed Make]],-1,0)),Count_table[[#This Row],[Fixed Make]],"")</f>
        <v/>
      </c>
      <c r="H1838" s="1" t="str">
        <f ca="1">IF(LEN(Count_table[[#This Row],[First]])=0,OFFSET(Count_table[[#This Row],[Range]],-1,0),"E"&amp;ROW(Count_table[[#This Row],[First]])&amp;":E"&amp;COUNTIFS(Count_table[[#All],[STC Number]],Count_table[[#This Row],[STC Number]],Count_table[[#All],[Fixed Make]],Count_table[[#This Row],[First]])+ROW(Count_table[[#This Row],[First]])-1)</f>
        <v>E1587:E1976</v>
      </c>
      <c r="I1838" s="1" t="str">
        <f ca="1">IF(LEN(Count_table[[#This Row],[First]])&lt;&gt;0,Count_table[[#This Row],[First]]&amp;": "&amp;_xlfn.TEXTJOIN(", ",TRUE,INDIRECT(Count_table[[#This Row],[Range]])),"")</f>
        <v/>
      </c>
      <c r="J18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39" spans="1:10" x14ac:dyDescent="0.25">
      <c r="A1839" s="1" t="s">
        <v>144</v>
      </c>
      <c r="B1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(C-12F)</v>
      </c>
      <c r="C1839" s="1" t="s">
        <v>1430</v>
      </c>
      <c r="D1839" s="1" t="str">
        <f>LEFT(Count_table[[#This Row],[Column1]],SEARCH("\",Count_table[[#This Row],[Column1]])-1)</f>
        <v>Textron Aviation Inc.</v>
      </c>
      <c r="E1839" s="1" t="str">
        <f>RIGHT(Count_table[[#This Row],[Column1]],LEN(Count_table[[#This Row],[Column1]])-SEARCH("\",Count_table[[#This Row],[Column1]]))</f>
        <v>B200C (C-12F)</v>
      </c>
      <c r="F1839" s="1" t="str">
        <f>INDEX(Sheet1!A:D,MATCH(Count_table[[#This Row],[Make]],Sheet1!D:D,0),1)</f>
        <v>Textron</v>
      </c>
      <c r="G1839" s="1" t="str">
        <f ca="1">IF(OR(Count_table[[#This Row],[STC Number]]&lt;&gt;OFFSET(Count_table[[#This Row],[STC Number]],-1,0),Count_table[[#This Row],[Fixed Make]]&lt;&gt;OFFSET(Count_table[[#This Row],[Fixed Make]],-1,0)),Count_table[[#This Row],[Fixed Make]],"")</f>
        <v/>
      </c>
      <c r="H1839" s="1" t="str">
        <f ca="1">IF(LEN(Count_table[[#This Row],[First]])=0,OFFSET(Count_table[[#This Row],[Range]],-1,0),"E"&amp;ROW(Count_table[[#This Row],[First]])&amp;":E"&amp;COUNTIFS(Count_table[[#All],[STC Number]],Count_table[[#This Row],[STC Number]],Count_table[[#All],[Fixed Make]],Count_table[[#This Row],[First]])+ROW(Count_table[[#This Row],[First]])-1)</f>
        <v>E1587:E1976</v>
      </c>
      <c r="I1839" s="1" t="str">
        <f ca="1">IF(LEN(Count_table[[#This Row],[First]])&lt;&gt;0,Count_table[[#This Row],[First]]&amp;": "&amp;_xlfn.TEXTJOIN(", ",TRUE,INDIRECT(Count_table[[#This Row],[Range]])),"")</f>
        <v/>
      </c>
      <c r="J18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0" spans="1:10" x14ac:dyDescent="0.25">
      <c r="A1840" s="1" t="s">
        <v>144</v>
      </c>
      <c r="B1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(C-12R)</v>
      </c>
      <c r="C1840" s="1" t="s">
        <v>1431</v>
      </c>
      <c r="D1840" s="1" t="str">
        <f>LEFT(Count_table[[#This Row],[Column1]],SEARCH("\",Count_table[[#This Row],[Column1]])-1)</f>
        <v>Textron Aviation Inc.</v>
      </c>
      <c r="E1840" s="1" t="str">
        <f>RIGHT(Count_table[[#This Row],[Column1]],LEN(Count_table[[#This Row],[Column1]])-SEARCH("\",Count_table[[#This Row],[Column1]]))</f>
        <v>B200C (C-12R)</v>
      </c>
      <c r="F1840" s="1" t="str">
        <f>INDEX(Sheet1!A:D,MATCH(Count_table[[#This Row],[Make]],Sheet1!D:D,0),1)</f>
        <v>Textron</v>
      </c>
      <c r="G1840" s="1" t="str">
        <f ca="1">IF(OR(Count_table[[#This Row],[STC Number]]&lt;&gt;OFFSET(Count_table[[#This Row],[STC Number]],-1,0),Count_table[[#This Row],[Fixed Make]]&lt;&gt;OFFSET(Count_table[[#This Row],[Fixed Make]],-1,0)),Count_table[[#This Row],[Fixed Make]],"")</f>
        <v/>
      </c>
      <c r="H1840" s="1" t="str">
        <f ca="1">IF(LEN(Count_table[[#This Row],[First]])=0,OFFSET(Count_table[[#This Row],[Range]],-1,0),"E"&amp;ROW(Count_table[[#This Row],[First]])&amp;":E"&amp;COUNTIFS(Count_table[[#All],[STC Number]],Count_table[[#This Row],[STC Number]],Count_table[[#All],[Fixed Make]],Count_table[[#This Row],[First]])+ROW(Count_table[[#This Row],[First]])-1)</f>
        <v>E1587:E1976</v>
      </c>
      <c r="I1840" s="1" t="str">
        <f ca="1">IF(LEN(Count_table[[#This Row],[First]])&lt;&gt;0,Count_table[[#This Row],[First]]&amp;": "&amp;_xlfn.TEXTJOIN(", ",TRUE,INDIRECT(Count_table[[#This Row],[Range]])),"")</f>
        <v/>
      </c>
      <c r="J18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1" spans="1:10" x14ac:dyDescent="0.25">
      <c r="A1841" s="1" t="s">
        <v>144</v>
      </c>
      <c r="B1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(UC-12F)</v>
      </c>
      <c r="C1841" s="1" t="s">
        <v>1432</v>
      </c>
      <c r="D1841" s="1" t="str">
        <f>LEFT(Count_table[[#This Row],[Column1]],SEARCH("\",Count_table[[#This Row],[Column1]])-1)</f>
        <v>Textron Aviation Inc.</v>
      </c>
      <c r="E1841" s="1" t="str">
        <f>RIGHT(Count_table[[#This Row],[Column1]],LEN(Count_table[[#This Row],[Column1]])-SEARCH("\",Count_table[[#This Row],[Column1]]))</f>
        <v>B200C (UC-12F)</v>
      </c>
      <c r="F1841" s="1" t="str">
        <f>INDEX(Sheet1!A:D,MATCH(Count_table[[#This Row],[Make]],Sheet1!D:D,0),1)</f>
        <v>Textron</v>
      </c>
      <c r="G1841" s="1" t="str">
        <f ca="1">IF(OR(Count_table[[#This Row],[STC Number]]&lt;&gt;OFFSET(Count_table[[#This Row],[STC Number]],-1,0),Count_table[[#This Row],[Fixed Make]]&lt;&gt;OFFSET(Count_table[[#This Row],[Fixed Make]],-1,0)),Count_table[[#This Row],[Fixed Make]],"")</f>
        <v/>
      </c>
      <c r="H1841" s="1" t="str">
        <f ca="1">IF(LEN(Count_table[[#This Row],[First]])=0,OFFSET(Count_table[[#This Row],[Range]],-1,0),"E"&amp;ROW(Count_table[[#This Row],[First]])&amp;":E"&amp;COUNTIFS(Count_table[[#All],[STC Number]],Count_table[[#This Row],[STC Number]],Count_table[[#All],[Fixed Make]],Count_table[[#This Row],[First]])+ROW(Count_table[[#This Row],[First]])-1)</f>
        <v>E1587:E1976</v>
      </c>
      <c r="I1841" s="1" t="str">
        <f ca="1">IF(LEN(Count_table[[#This Row],[First]])&lt;&gt;0,Count_table[[#This Row],[First]]&amp;": "&amp;_xlfn.TEXTJOIN(", ",TRUE,INDIRECT(Count_table[[#This Row],[Range]])),"")</f>
        <v/>
      </c>
      <c r="J18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2" spans="1:10" x14ac:dyDescent="0.25">
      <c r="A1842" s="1" t="s">
        <v>144</v>
      </c>
      <c r="B1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 (UC-12M)</v>
      </c>
      <c r="C1842" s="1" t="s">
        <v>1433</v>
      </c>
      <c r="D1842" s="1" t="str">
        <f>LEFT(Count_table[[#This Row],[Column1]],SEARCH("\",Count_table[[#This Row],[Column1]])-1)</f>
        <v>Textron Aviation Inc.</v>
      </c>
      <c r="E1842" s="1" t="str">
        <f>RIGHT(Count_table[[#This Row],[Column1]],LEN(Count_table[[#This Row],[Column1]])-SEARCH("\",Count_table[[#This Row],[Column1]]))</f>
        <v>B200C (UC-12M)</v>
      </c>
      <c r="F1842" s="1" t="str">
        <f>INDEX(Sheet1!A:D,MATCH(Count_table[[#This Row],[Make]],Sheet1!D:D,0),1)</f>
        <v>Textron</v>
      </c>
      <c r="G1842" s="1" t="str">
        <f ca="1">IF(OR(Count_table[[#This Row],[STC Number]]&lt;&gt;OFFSET(Count_table[[#This Row],[STC Number]],-1,0),Count_table[[#This Row],[Fixed Make]]&lt;&gt;OFFSET(Count_table[[#This Row],[Fixed Make]],-1,0)),Count_table[[#This Row],[Fixed Make]],"")</f>
        <v/>
      </c>
      <c r="H1842" s="1" t="str">
        <f ca="1">IF(LEN(Count_table[[#This Row],[First]])=0,OFFSET(Count_table[[#This Row],[Range]],-1,0),"E"&amp;ROW(Count_table[[#This Row],[First]])&amp;":E"&amp;COUNTIFS(Count_table[[#All],[STC Number]],Count_table[[#This Row],[STC Number]],Count_table[[#All],[Fixed Make]],Count_table[[#This Row],[First]])+ROW(Count_table[[#This Row],[First]])-1)</f>
        <v>E1587:E1976</v>
      </c>
      <c r="I1842" s="1" t="str">
        <f ca="1">IF(LEN(Count_table[[#This Row],[First]])&lt;&gt;0,Count_table[[#This Row],[First]]&amp;": "&amp;_xlfn.TEXTJOIN(", ",TRUE,INDIRECT(Count_table[[#This Row],[Range]])),"")</f>
        <v/>
      </c>
      <c r="J18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3" spans="1:10" x14ac:dyDescent="0.25">
      <c r="A1843" s="1" t="s">
        <v>144</v>
      </c>
      <c r="B1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v>
      </c>
      <c r="C1843" s="1" t="s">
        <v>1434</v>
      </c>
      <c r="D1843" s="1" t="str">
        <f>LEFT(Count_table[[#This Row],[Column1]],SEARCH("\",Count_table[[#This Row],[Column1]])-1)</f>
        <v>Textron Aviation Inc.</v>
      </c>
      <c r="E1843" s="1" t="str">
        <f>RIGHT(Count_table[[#This Row],[Column1]],LEN(Count_table[[#This Row],[Column1]])-SEARCH("\",Count_table[[#This Row],[Column1]]))</f>
        <v>B200C</v>
      </c>
      <c r="F1843" s="1" t="str">
        <f>INDEX(Sheet1!A:D,MATCH(Count_table[[#This Row],[Make]],Sheet1!D:D,0),1)</f>
        <v>Textron</v>
      </c>
      <c r="G1843" s="1" t="str">
        <f ca="1">IF(OR(Count_table[[#This Row],[STC Number]]&lt;&gt;OFFSET(Count_table[[#This Row],[STC Number]],-1,0),Count_table[[#This Row],[Fixed Make]]&lt;&gt;OFFSET(Count_table[[#This Row],[Fixed Make]],-1,0)),Count_table[[#This Row],[Fixed Make]],"")</f>
        <v/>
      </c>
      <c r="H1843" s="1" t="str">
        <f ca="1">IF(LEN(Count_table[[#This Row],[First]])=0,OFFSET(Count_table[[#This Row],[Range]],-1,0),"E"&amp;ROW(Count_table[[#This Row],[First]])&amp;":E"&amp;COUNTIFS(Count_table[[#All],[STC Number]],Count_table[[#This Row],[STC Number]],Count_table[[#All],[Fixed Make]],Count_table[[#This Row],[First]])+ROW(Count_table[[#This Row],[First]])-1)</f>
        <v>E1587:E1976</v>
      </c>
      <c r="I1843" s="1" t="str">
        <f ca="1">IF(LEN(Count_table[[#This Row],[First]])&lt;&gt;0,Count_table[[#This Row],[First]]&amp;": "&amp;_xlfn.TEXTJOIN(", ",TRUE,INDIRECT(Count_table[[#This Row],[Range]])),"")</f>
        <v/>
      </c>
      <c r="J18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4" spans="1:10" x14ac:dyDescent="0.25">
      <c r="A1844" s="1" t="s">
        <v>144</v>
      </c>
      <c r="B1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Inc.\B200CGT</v>
      </c>
      <c r="C1844" s="1" t="s">
        <v>1435</v>
      </c>
      <c r="D1844" s="1" t="str">
        <f>LEFT(Count_table[[#This Row],[Column1]],SEARCH("\",Count_table[[#This Row],[Column1]])-1)</f>
        <v>Textron Aviation Inc.</v>
      </c>
      <c r="E1844" s="1" t="str">
        <f>RIGHT(Count_table[[#This Row],[Column1]],LEN(Count_table[[#This Row],[Column1]])-SEARCH("\",Count_table[[#This Row],[Column1]]))</f>
        <v>B200CGT</v>
      </c>
      <c r="F1844" s="1" t="str">
        <f>INDEX(Sheet1!A:D,MATCH(Count_table[[#This Row],[Make]],Sheet1!D:D,0),1)</f>
        <v>Textron</v>
      </c>
      <c r="G1844" s="1" t="str">
        <f ca="1">IF(OR(Count_table[[#This Row],[STC Number]]&lt;&gt;OFFSET(Count_table[[#This Row],[STC Number]],-1,0),Count_table[[#This Row],[Fixed Make]]&lt;&gt;OFFSET(Count_table[[#This Row],[Fixed Make]],-1,0)),Count_table[[#This Row],[Fixed Make]],"")</f>
        <v/>
      </c>
      <c r="H1844" s="1" t="str">
        <f ca="1">IF(LEN(Count_table[[#This Row],[First]])=0,OFFSET(Count_table[[#This Row],[Range]],-1,0),"E"&amp;ROW(Count_table[[#This Row],[First]])&amp;":E"&amp;COUNTIFS(Count_table[[#All],[STC Number]],Count_table[[#This Row],[STC Number]],Count_table[[#All],[Fixed Make]],Count_table[[#This Row],[First]])+ROW(Count_table[[#This Row],[First]])-1)</f>
        <v>E1587:E1976</v>
      </c>
      <c r="I1844" s="1" t="str">
        <f ca="1">IF(LEN(Count_table[[#This Row],[First]])&lt;&gt;0,Count_table[[#This Row],[First]]&amp;": "&amp;_xlfn.TEXTJOIN(", ",TRUE,INDIRECT(Count_table[[#This Row],[Range]])),"")</f>
        <v/>
      </c>
      <c r="J18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5" spans="1:10" x14ac:dyDescent="0.25">
      <c r="A1845" s="1" t="s">
        <v>144</v>
      </c>
      <c r="B1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Inc.\B200CT</v>
      </c>
      <c r="C1845" s="1" t="s">
        <v>1436</v>
      </c>
      <c r="D1845" s="1" t="str">
        <f>LEFT(Count_table[[#This Row],[Column1]],SEARCH("\",Count_table[[#This Row],[Column1]])-1)</f>
        <v>Textron Aviation Inc.</v>
      </c>
      <c r="E1845" s="1" t="str">
        <f>RIGHT(Count_table[[#This Row],[Column1]],LEN(Count_table[[#This Row],[Column1]])-SEARCH("\",Count_table[[#This Row],[Column1]]))</f>
        <v>B200CT</v>
      </c>
      <c r="F1845" s="1" t="str">
        <f>INDEX(Sheet1!A:D,MATCH(Count_table[[#This Row],[Make]],Sheet1!D:D,0),1)</f>
        <v>Textron</v>
      </c>
      <c r="G1845" s="1" t="str">
        <f ca="1">IF(OR(Count_table[[#This Row],[STC Number]]&lt;&gt;OFFSET(Count_table[[#This Row],[STC Number]],-1,0),Count_table[[#This Row],[Fixed Make]]&lt;&gt;OFFSET(Count_table[[#This Row],[Fixed Make]],-1,0)),Count_table[[#This Row],[Fixed Make]],"")</f>
        <v/>
      </c>
      <c r="H1845" s="1" t="str">
        <f ca="1">IF(LEN(Count_table[[#This Row],[First]])=0,OFFSET(Count_table[[#This Row],[Range]],-1,0),"E"&amp;ROW(Count_table[[#This Row],[First]])&amp;":E"&amp;COUNTIFS(Count_table[[#All],[STC Number]],Count_table[[#This Row],[STC Number]],Count_table[[#All],[Fixed Make]],Count_table[[#This Row],[First]])+ROW(Count_table[[#This Row],[First]])-1)</f>
        <v>E1587:E1976</v>
      </c>
      <c r="I1845" s="1" t="str">
        <f ca="1">IF(LEN(Count_table[[#This Row],[First]])&lt;&gt;0,Count_table[[#This Row],[First]]&amp;": "&amp;_xlfn.TEXTJOIN(", ",TRUE,INDIRECT(Count_table[[#This Row],[Range]])),"")</f>
        <v/>
      </c>
      <c r="J18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6" spans="1:10" x14ac:dyDescent="0.25">
      <c r="A1846" s="1" t="s">
        <v>144</v>
      </c>
      <c r="B1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Inc.\B200GT</v>
      </c>
      <c r="C1846" s="1" t="s">
        <v>1437</v>
      </c>
      <c r="D1846" s="1" t="str">
        <f>LEFT(Count_table[[#This Row],[Column1]],SEARCH("\",Count_table[[#This Row],[Column1]])-1)</f>
        <v>Textron Aviation Inc.</v>
      </c>
      <c r="E1846" s="1" t="str">
        <f>RIGHT(Count_table[[#This Row],[Column1]],LEN(Count_table[[#This Row],[Column1]])-SEARCH("\",Count_table[[#This Row],[Column1]]))</f>
        <v>B200GT</v>
      </c>
      <c r="F1846" s="1" t="str">
        <f>INDEX(Sheet1!A:D,MATCH(Count_table[[#This Row],[Make]],Sheet1!D:D,0),1)</f>
        <v>Textron</v>
      </c>
      <c r="G1846" s="1" t="str">
        <f ca="1">IF(OR(Count_table[[#This Row],[STC Number]]&lt;&gt;OFFSET(Count_table[[#This Row],[STC Number]],-1,0),Count_table[[#This Row],[Fixed Make]]&lt;&gt;OFFSET(Count_table[[#This Row],[Fixed Make]],-1,0)),Count_table[[#This Row],[Fixed Make]],"")</f>
        <v/>
      </c>
      <c r="H1846" s="1" t="str">
        <f ca="1">IF(LEN(Count_table[[#This Row],[First]])=0,OFFSET(Count_table[[#This Row],[Range]],-1,0),"E"&amp;ROW(Count_table[[#This Row],[First]])&amp;":E"&amp;COUNTIFS(Count_table[[#All],[STC Number]],Count_table[[#This Row],[STC Number]],Count_table[[#All],[Fixed Make]],Count_table[[#This Row],[First]])+ROW(Count_table[[#This Row],[First]])-1)</f>
        <v>E1587:E1976</v>
      </c>
      <c r="I1846" s="1" t="str">
        <f ca="1">IF(LEN(Count_table[[#This Row],[First]])&lt;&gt;0,Count_table[[#This Row],[First]]&amp;": "&amp;_xlfn.TEXTJOIN(", ",TRUE,INDIRECT(Count_table[[#This Row],[Range]])),"")</f>
        <v/>
      </c>
      <c r="J18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7" spans="1:10" x14ac:dyDescent="0.25">
      <c r="A1847" s="1" t="s">
        <v>144</v>
      </c>
      <c r="B1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Inc.\B23</v>
      </c>
      <c r="C1847" s="1" t="s">
        <v>1438</v>
      </c>
      <c r="D1847" s="1" t="str">
        <f>LEFT(Count_table[[#This Row],[Column1]],SEARCH("\",Count_table[[#This Row],[Column1]])-1)</f>
        <v>Textron Aviation Inc.</v>
      </c>
      <c r="E1847" s="1" t="str">
        <f>RIGHT(Count_table[[#This Row],[Column1]],LEN(Count_table[[#This Row],[Column1]])-SEARCH("\",Count_table[[#This Row],[Column1]]))</f>
        <v>B23</v>
      </c>
      <c r="F1847" s="1" t="str">
        <f>INDEX(Sheet1!A:D,MATCH(Count_table[[#This Row],[Make]],Sheet1!D:D,0),1)</f>
        <v>Textron</v>
      </c>
      <c r="G1847" s="1" t="str">
        <f ca="1">IF(OR(Count_table[[#This Row],[STC Number]]&lt;&gt;OFFSET(Count_table[[#This Row],[STC Number]],-1,0),Count_table[[#This Row],[Fixed Make]]&lt;&gt;OFFSET(Count_table[[#This Row],[Fixed Make]],-1,0)),Count_table[[#This Row],[Fixed Make]],"")</f>
        <v/>
      </c>
      <c r="H1847" s="1" t="str">
        <f ca="1">IF(LEN(Count_table[[#This Row],[First]])=0,OFFSET(Count_table[[#This Row],[Range]],-1,0),"E"&amp;ROW(Count_table[[#This Row],[First]])&amp;":E"&amp;COUNTIFS(Count_table[[#All],[STC Number]],Count_table[[#This Row],[STC Number]],Count_table[[#All],[Fixed Make]],Count_table[[#This Row],[First]])+ROW(Count_table[[#This Row],[First]])-1)</f>
        <v>E1587:E1976</v>
      </c>
      <c r="I1847" s="1" t="str">
        <f ca="1">IF(LEN(Count_table[[#This Row],[First]])&lt;&gt;0,Count_table[[#This Row],[First]]&amp;": "&amp;_xlfn.TEXTJOIN(", ",TRUE,INDIRECT(Count_table[[#This Row],[Range]])),"")</f>
        <v/>
      </c>
      <c r="J18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8" spans="1:10" x14ac:dyDescent="0.25">
      <c r="A1848" s="1" t="s">
        <v>144</v>
      </c>
      <c r="B1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Inc.\B24R</v>
      </c>
      <c r="C1848" s="1" t="s">
        <v>1439</v>
      </c>
      <c r="D1848" s="1" t="str">
        <f>LEFT(Count_table[[#This Row],[Column1]],SEARCH("\",Count_table[[#This Row],[Column1]])-1)</f>
        <v>Textron Aviation Inc.</v>
      </c>
      <c r="E1848" s="1" t="str">
        <f>RIGHT(Count_table[[#This Row],[Column1]],LEN(Count_table[[#This Row],[Column1]])-SEARCH("\",Count_table[[#This Row],[Column1]]))</f>
        <v>B24R</v>
      </c>
      <c r="F1848" s="1" t="str">
        <f>INDEX(Sheet1!A:D,MATCH(Count_table[[#This Row],[Make]],Sheet1!D:D,0),1)</f>
        <v>Textron</v>
      </c>
      <c r="G1848" s="1" t="str">
        <f ca="1">IF(OR(Count_table[[#This Row],[STC Number]]&lt;&gt;OFFSET(Count_table[[#This Row],[STC Number]],-1,0),Count_table[[#This Row],[Fixed Make]]&lt;&gt;OFFSET(Count_table[[#This Row],[Fixed Make]],-1,0)),Count_table[[#This Row],[Fixed Make]],"")</f>
        <v/>
      </c>
      <c r="H1848" s="1" t="str">
        <f ca="1">IF(LEN(Count_table[[#This Row],[First]])=0,OFFSET(Count_table[[#This Row],[Range]],-1,0),"E"&amp;ROW(Count_table[[#This Row],[First]])&amp;":E"&amp;COUNTIFS(Count_table[[#All],[STC Number]],Count_table[[#This Row],[STC Number]],Count_table[[#All],[Fixed Make]],Count_table[[#This Row],[First]])+ROW(Count_table[[#This Row],[First]])-1)</f>
        <v>E1587:E1976</v>
      </c>
      <c r="I1848" s="1" t="str">
        <f ca="1">IF(LEN(Count_table[[#This Row],[First]])&lt;&gt;0,Count_table[[#This Row],[First]]&amp;": "&amp;_xlfn.TEXTJOIN(", ",TRUE,INDIRECT(Count_table[[#This Row],[Range]])),"")</f>
        <v/>
      </c>
      <c r="J18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49" spans="1:10" x14ac:dyDescent="0.25">
      <c r="A1849" s="1" t="s">
        <v>144</v>
      </c>
      <c r="B1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Inc.\B35</v>
      </c>
      <c r="C1849" s="1" t="s">
        <v>1440</v>
      </c>
      <c r="D1849" s="1" t="str">
        <f>LEFT(Count_table[[#This Row],[Column1]],SEARCH("\",Count_table[[#This Row],[Column1]])-1)</f>
        <v>Textron Aviation Inc.</v>
      </c>
      <c r="E1849" s="1" t="str">
        <f>RIGHT(Count_table[[#This Row],[Column1]],LEN(Count_table[[#This Row],[Column1]])-SEARCH("\",Count_table[[#This Row],[Column1]]))</f>
        <v>B35</v>
      </c>
      <c r="F1849" s="1" t="str">
        <f>INDEX(Sheet1!A:D,MATCH(Count_table[[#This Row],[Make]],Sheet1!D:D,0),1)</f>
        <v>Textron</v>
      </c>
      <c r="G1849" s="1" t="str">
        <f ca="1">IF(OR(Count_table[[#This Row],[STC Number]]&lt;&gt;OFFSET(Count_table[[#This Row],[STC Number]],-1,0),Count_table[[#This Row],[Fixed Make]]&lt;&gt;OFFSET(Count_table[[#This Row],[Fixed Make]],-1,0)),Count_table[[#This Row],[Fixed Make]],"")</f>
        <v/>
      </c>
      <c r="H1849" s="1" t="str">
        <f ca="1">IF(LEN(Count_table[[#This Row],[First]])=0,OFFSET(Count_table[[#This Row],[Range]],-1,0),"E"&amp;ROW(Count_table[[#This Row],[First]])&amp;":E"&amp;COUNTIFS(Count_table[[#All],[STC Number]],Count_table[[#This Row],[STC Number]],Count_table[[#All],[Fixed Make]],Count_table[[#This Row],[First]])+ROW(Count_table[[#This Row],[First]])-1)</f>
        <v>E1587:E1976</v>
      </c>
      <c r="I1849" s="1" t="str">
        <f ca="1">IF(LEN(Count_table[[#This Row],[First]])&lt;&gt;0,Count_table[[#This Row],[First]]&amp;": "&amp;_xlfn.TEXTJOIN(", ",TRUE,INDIRECT(Count_table[[#This Row],[Range]])),"")</f>
        <v/>
      </c>
      <c r="J18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0" spans="1:10" x14ac:dyDescent="0.25">
      <c r="A1850" s="1" t="s">
        <v>144</v>
      </c>
      <c r="B1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Inc.\B36TC</v>
      </c>
      <c r="C1850" s="1" t="s">
        <v>1441</v>
      </c>
      <c r="D1850" s="1" t="str">
        <f>LEFT(Count_table[[#This Row],[Column1]],SEARCH("\",Count_table[[#This Row],[Column1]])-1)</f>
        <v>Textron Aviation Inc.</v>
      </c>
      <c r="E1850" s="1" t="str">
        <f>RIGHT(Count_table[[#This Row],[Column1]],LEN(Count_table[[#This Row],[Column1]])-SEARCH("\",Count_table[[#This Row],[Column1]]))</f>
        <v>B36TC</v>
      </c>
      <c r="F1850" s="1" t="str">
        <f>INDEX(Sheet1!A:D,MATCH(Count_table[[#This Row],[Make]],Sheet1!D:D,0),1)</f>
        <v>Textron</v>
      </c>
      <c r="G1850" s="1" t="str">
        <f ca="1">IF(OR(Count_table[[#This Row],[STC Number]]&lt;&gt;OFFSET(Count_table[[#This Row],[STC Number]],-1,0),Count_table[[#This Row],[Fixed Make]]&lt;&gt;OFFSET(Count_table[[#This Row],[Fixed Make]],-1,0)),Count_table[[#This Row],[Fixed Make]],"")</f>
        <v/>
      </c>
      <c r="H1850" s="1" t="str">
        <f ca="1">IF(LEN(Count_table[[#This Row],[First]])=0,OFFSET(Count_table[[#This Row],[Range]],-1,0),"E"&amp;ROW(Count_table[[#This Row],[First]])&amp;":E"&amp;COUNTIFS(Count_table[[#All],[STC Number]],Count_table[[#This Row],[STC Number]],Count_table[[#All],[Fixed Make]],Count_table[[#This Row],[First]])+ROW(Count_table[[#This Row],[First]])-1)</f>
        <v>E1587:E1976</v>
      </c>
      <c r="I1850" s="1" t="str">
        <f ca="1">IF(LEN(Count_table[[#This Row],[First]])&lt;&gt;0,Count_table[[#This Row],[First]]&amp;": "&amp;_xlfn.TEXTJOIN(", ",TRUE,INDIRECT(Count_table[[#This Row],[Range]])),"")</f>
        <v/>
      </c>
      <c r="J18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1" spans="1:10" x14ac:dyDescent="0.25">
      <c r="A1851" s="1" t="s">
        <v>144</v>
      </c>
      <c r="B1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Inc.\B50</v>
      </c>
      <c r="C1851" s="1" t="s">
        <v>1442</v>
      </c>
      <c r="D1851" s="1" t="str">
        <f>LEFT(Count_table[[#This Row],[Column1]],SEARCH("\",Count_table[[#This Row],[Column1]])-1)</f>
        <v>Textron Aviation Inc.</v>
      </c>
      <c r="E1851" s="1" t="str">
        <f>RIGHT(Count_table[[#This Row],[Column1]],LEN(Count_table[[#This Row],[Column1]])-SEARCH("\",Count_table[[#This Row],[Column1]]))</f>
        <v>B50</v>
      </c>
      <c r="F1851" s="1" t="str">
        <f>INDEX(Sheet1!A:D,MATCH(Count_table[[#This Row],[Make]],Sheet1!D:D,0),1)</f>
        <v>Textron</v>
      </c>
      <c r="G1851" s="1" t="str">
        <f ca="1">IF(OR(Count_table[[#This Row],[STC Number]]&lt;&gt;OFFSET(Count_table[[#This Row],[STC Number]],-1,0),Count_table[[#This Row],[Fixed Make]]&lt;&gt;OFFSET(Count_table[[#This Row],[Fixed Make]],-1,0)),Count_table[[#This Row],[Fixed Make]],"")</f>
        <v/>
      </c>
      <c r="H1851" s="1" t="str">
        <f ca="1">IF(LEN(Count_table[[#This Row],[First]])=0,OFFSET(Count_table[[#This Row],[Range]],-1,0),"E"&amp;ROW(Count_table[[#This Row],[First]])&amp;":E"&amp;COUNTIFS(Count_table[[#All],[STC Number]],Count_table[[#This Row],[STC Number]],Count_table[[#All],[Fixed Make]],Count_table[[#This Row],[First]])+ROW(Count_table[[#This Row],[First]])-1)</f>
        <v>E1587:E1976</v>
      </c>
      <c r="I1851" s="1" t="str">
        <f ca="1">IF(LEN(Count_table[[#This Row],[First]])&lt;&gt;0,Count_table[[#This Row],[First]]&amp;": "&amp;_xlfn.TEXTJOIN(", ",TRUE,INDIRECT(Count_table[[#This Row],[Range]])),"")</f>
        <v/>
      </c>
      <c r="J18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2" spans="1:10" x14ac:dyDescent="0.25">
      <c r="A1852" s="1" t="s">
        <v>144</v>
      </c>
      <c r="B1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Inc.\B60</v>
      </c>
      <c r="C1852" s="1" t="s">
        <v>1443</v>
      </c>
      <c r="D1852" s="1" t="str">
        <f>LEFT(Count_table[[#This Row],[Column1]],SEARCH("\",Count_table[[#This Row],[Column1]])-1)</f>
        <v>Textron Aviation Inc.</v>
      </c>
      <c r="E1852" s="1" t="str">
        <f>RIGHT(Count_table[[#This Row],[Column1]],LEN(Count_table[[#This Row],[Column1]])-SEARCH("\",Count_table[[#This Row],[Column1]]))</f>
        <v>B60</v>
      </c>
      <c r="F1852" s="1" t="str">
        <f>INDEX(Sheet1!A:D,MATCH(Count_table[[#This Row],[Make]],Sheet1!D:D,0),1)</f>
        <v>Textron</v>
      </c>
      <c r="G1852" s="1" t="str">
        <f ca="1">IF(OR(Count_table[[#This Row],[STC Number]]&lt;&gt;OFFSET(Count_table[[#This Row],[STC Number]],-1,0),Count_table[[#This Row],[Fixed Make]]&lt;&gt;OFFSET(Count_table[[#This Row],[Fixed Make]],-1,0)),Count_table[[#This Row],[Fixed Make]],"")</f>
        <v/>
      </c>
      <c r="H1852" s="1" t="str">
        <f ca="1">IF(LEN(Count_table[[#This Row],[First]])=0,OFFSET(Count_table[[#This Row],[Range]],-1,0),"E"&amp;ROW(Count_table[[#This Row],[First]])&amp;":E"&amp;COUNTIFS(Count_table[[#All],[STC Number]],Count_table[[#This Row],[STC Number]],Count_table[[#All],[Fixed Make]],Count_table[[#This Row],[First]])+ROW(Count_table[[#This Row],[First]])-1)</f>
        <v>E1587:E1976</v>
      </c>
      <c r="I1852" s="1" t="str">
        <f ca="1">IF(LEN(Count_table[[#This Row],[First]])&lt;&gt;0,Count_table[[#This Row],[First]]&amp;": "&amp;_xlfn.TEXTJOIN(", ",TRUE,INDIRECT(Count_table[[#This Row],[Range]])),"")</f>
        <v/>
      </c>
      <c r="J18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3" spans="1:10" x14ac:dyDescent="0.25">
      <c r="A1853" s="1" t="s">
        <v>144</v>
      </c>
      <c r="B1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Inc.\B90</v>
      </c>
      <c r="C1853" s="1" t="s">
        <v>1444</v>
      </c>
      <c r="D1853" s="1" t="str">
        <f>LEFT(Count_table[[#This Row],[Column1]],SEARCH("\",Count_table[[#This Row],[Column1]])-1)</f>
        <v>Textron Aviation Inc.</v>
      </c>
      <c r="E1853" s="1" t="str">
        <f>RIGHT(Count_table[[#This Row],[Column1]],LEN(Count_table[[#This Row],[Column1]])-SEARCH("\",Count_table[[#This Row],[Column1]]))</f>
        <v>B90</v>
      </c>
      <c r="F1853" s="1" t="str">
        <f>INDEX(Sheet1!A:D,MATCH(Count_table[[#This Row],[Make]],Sheet1!D:D,0),1)</f>
        <v>Textron</v>
      </c>
      <c r="G1853" s="1" t="str">
        <f ca="1">IF(OR(Count_table[[#This Row],[STC Number]]&lt;&gt;OFFSET(Count_table[[#This Row],[STC Number]],-1,0),Count_table[[#This Row],[Fixed Make]]&lt;&gt;OFFSET(Count_table[[#This Row],[Fixed Make]],-1,0)),Count_table[[#This Row],[Fixed Make]],"")</f>
        <v/>
      </c>
      <c r="H1853" s="1" t="str">
        <f ca="1">IF(LEN(Count_table[[#This Row],[First]])=0,OFFSET(Count_table[[#This Row],[Range]],-1,0),"E"&amp;ROW(Count_table[[#This Row],[First]])&amp;":E"&amp;COUNTIFS(Count_table[[#All],[STC Number]],Count_table[[#This Row],[STC Number]],Count_table[[#All],[Fixed Make]],Count_table[[#This Row],[First]])+ROW(Count_table[[#This Row],[First]])-1)</f>
        <v>E1587:E1976</v>
      </c>
      <c r="I1853" s="1" t="str">
        <f ca="1">IF(LEN(Count_table[[#This Row],[First]])&lt;&gt;0,Count_table[[#This Row],[First]]&amp;": "&amp;_xlfn.TEXTJOIN(", ",TRUE,INDIRECT(Count_table[[#This Row],[Range]])),"")</f>
        <v/>
      </c>
      <c r="J18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4" spans="1:10" x14ac:dyDescent="0.25">
      <c r="A1854" s="1" t="s">
        <v>144</v>
      </c>
      <c r="B1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v>
      </c>
      <c r="C1854" s="1" t="s">
        <v>1445</v>
      </c>
      <c r="D1854" s="1" t="str">
        <f>LEFT(Count_table[[#This Row],[Column1]],SEARCH("\",Count_table[[#This Row],[Column1]])-1)</f>
        <v>Textron Aviation Inc.</v>
      </c>
      <c r="E1854" s="1" t="str">
        <f>RIGHT(Count_table[[#This Row],[Column1]],LEN(Count_table[[#This Row],[Column1]])-SEARCH("\",Count_table[[#This Row],[Column1]]))</f>
        <v>B95</v>
      </c>
      <c r="F1854" s="1" t="str">
        <f>INDEX(Sheet1!A:D,MATCH(Count_table[[#This Row],[Make]],Sheet1!D:D,0),1)</f>
        <v>Textron</v>
      </c>
      <c r="G1854" s="1" t="str">
        <f ca="1">IF(OR(Count_table[[#This Row],[STC Number]]&lt;&gt;OFFSET(Count_table[[#This Row],[STC Number]],-1,0),Count_table[[#This Row],[Fixed Make]]&lt;&gt;OFFSET(Count_table[[#This Row],[Fixed Make]],-1,0)),Count_table[[#This Row],[Fixed Make]],"")</f>
        <v/>
      </c>
      <c r="H1854" s="1" t="str">
        <f ca="1">IF(LEN(Count_table[[#This Row],[First]])=0,OFFSET(Count_table[[#This Row],[Range]],-1,0),"E"&amp;ROW(Count_table[[#This Row],[First]])&amp;":E"&amp;COUNTIFS(Count_table[[#All],[STC Number]],Count_table[[#This Row],[STC Number]],Count_table[[#All],[Fixed Make]],Count_table[[#This Row],[First]])+ROW(Count_table[[#This Row],[First]])-1)</f>
        <v>E1587:E1976</v>
      </c>
      <c r="I1854" s="1" t="str">
        <f ca="1">IF(LEN(Count_table[[#This Row],[First]])&lt;&gt;0,Count_table[[#This Row],[First]]&amp;": "&amp;_xlfn.TEXTJOIN(", ",TRUE,INDIRECT(Count_table[[#This Row],[Range]])),"")</f>
        <v/>
      </c>
      <c r="J18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5" spans="1:10" x14ac:dyDescent="0.25">
      <c r="A1855" s="1" t="s">
        <v>144</v>
      </c>
      <c r="B1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Inc.\B95A</v>
      </c>
      <c r="C1855" s="1" t="s">
        <v>1446</v>
      </c>
      <c r="D1855" s="1" t="str">
        <f>LEFT(Count_table[[#This Row],[Column1]],SEARCH("\",Count_table[[#This Row],[Column1]])-1)</f>
        <v>Textron Aviation Inc.</v>
      </c>
      <c r="E1855" s="1" t="str">
        <f>RIGHT(Count_table[[#This Row],[Column1]],LEN(Count_table[[#This Row],[Column1]])-SEARCH("\",Count_table[[#This Row],[Column1]]))</f>
        <v>B95A</v>
      </c>
      <c r="F1855" s="1" t="str">
        <f>INDEX(Sheet1!A:D,MATCH(Count_table[[#This Row],[Make]],Sheet1!D:D,0),1)</f>
        <v>Textron</v>
      </c>
      <c r="G1855" s="1" t="str">
        <f ca="1">IF(OR(Count_table[[#This Row],[STC Number]]&lt;&gt;OFFSET(Count_table[[#This Row],[STC Number]],-1,0),Count_table[[#This Row],[Fixed Make]]&lt;&gt;OFFSET(Count_table[[#This Row],[Fixed Make]],-1,0)),Count_table[[#This Row],[Fixed Make]],"")</f>
        <v/>
      </c>
      <c r="H1855" s="1" t="str">
        <f ca="1">IF(LEN(Count_table[[#This Row],[First]])=0,OFFSET(Count_table[[#This Row],[Range]],-1,0),"E"&amp;ROW(Count_table[[#This Row],[First]])&amp;":E"&amp;COUNTIFS(Count_table[[#All],[STC Number]],Count_table[[#This Row],[STC Number]],Count_table[[#All],[Fixed Make]],Count_table[[#This Row],[First]])+ROW(Count_table[[#This Row],[First]])-1)</f>
        <v>E1587:E1976</v>
      </c>
      <c r="I1855" s="1" t="str">
        <f ca="1">IF(LEN(Count_table[[#This Row],[First]])&lt;&gt;0,Count_table[[#This Row],[First]]&amp;": "&amp;_xlfn.TEXTJOIN(", ",TRUE,INDIRECT(Count_table[[#This Row],[Range]])),"")</f>
        <v/>
      </c>
      <c r="J18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6" spans="1:10" x14ac:dyDescent="0.25">
      <c r="A1856" s="1" t="s">
        <v>144</v>
      </c>
      <c r="B1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Inc.\B99</v>
      </c>
      <c r="C1856" s="1" t="s">
        <v>1447</v>
      </c>
      <c r="D1856" s="1" t="str">
        <f>LEFT(Count_table[[#This Row],[Column1]],SEARCH("\",Count_table[[#This Row],[Column1]])-1)</f>
        <v>Textron Aviation Inc.</v>
      </c>
      <c r="E1856" s="1" t="str">
        <f>RIGHT(Count_table[[#This Row],[Column1]],LEN(Count_table[[#This Row],[Column1]])-SEARCH("\",Count_table[[#This Row],[Column1]]))</f>
        <v>B99</v>
      </c>
      <c r="F1856" s="1" t="str">
        <f>INDEX(Sheet1!A:D,MATCH(Count_table[[#This Row],[Make]],Sheet1!D:D,0),1)</f>
        <v>Textron</v>
      </c>
      <c r="G1856" s="1" t="str">
        <f ca="1">IF(OR(Count_table[[#This Row],[STC Number]]&lt;&gt;OFFSET(Count_table[[#This Row],[STC Number]],-1,0),Count_table[[#This Row],[Fixed Make]]&lt;&gt;OFFSET(Count_table[[#This Row],[Fixed Make]],-1,0)),Count_table[[#This Row],[Fixed Make]],"")</f>
        <v/>
      </c>
      <c r="H1856" s="1" t="str">
        <f ca="1">IF(LEN(Count_table[[#This Row],[First]])=0,OFFSET(Count_table[[#This Row],[Range]],-1,0),"E"&amp;ROW(Count_table[[#This Row],[First]])&amp;":E"&amp;COUNTIFS(Count_table[[#All],[STC Number]],Count_table[[#This Row],[STC Number]],Count_table[[#All],[Fixed Make]],Count_table[[#This Row],[First]])+ROW(Count_table[[#This Row],[First]])-1)</f>
        <v>E1587:E1976</v>
      </c>
      <c r="I1856" s="1" t="str">
        <f ca="1">IF(LEN(Count_table[[#This Row],[First]])&lt;&gt;0,Count_table[[#This Row],[First]]&amp;": "&amp;_xlfn.TEXTJOIN(", ",TRUE,INDIRECT(Count_table[[#This Row],[Range]])),"")</f>
        <v/>
      </c>
      <c r="J18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7" spans="1:10" x14ac:dyDescent="0.25">
      <c r="A1857" s="1" t="s">
        <v>144</v>
      </c>
      <c r="B1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Inc.\C23</v>
      </c>
      <c r="C1857" s="1" t="s">
        <v>1448</v>
      </c>
      <c r="D1857" s="1" t="str">
        <f>LEFT(Count_table[[#This Row],[Column1]],SEARCH("\",Count_table[[#This Row],[Column1]])-1)</f>
        <v>Textron Aviation Inc.</v>
      </c>
      <c r="E1857" s="1" t="str">
        <f>RIGHT(Count_table[[#This Row],[Column1]],LEN(Count_table[[#This Row],[Column1]])-SEARCH("\",Count_table[[#This Row],[Column1]]))</f>
        <v>C23</v>
      </c>
      <c r="F1857" s="1" t="str">
        <f>INDEX(Sheet1!A:D,MATCH(Count_table[[#This Row],[Make]],Sheet1!D:D,0),1)</f>
        <v>Textron</v>
      </c>
      <c r="G1857" s="1" t="str">
        <f ca="1">IF(OR(Count_table[[#This Row],[STC Number]]&lt;&gt;OFFSET(Count_table[[#This Row],[STC Number]],-1,0),Count_table[[#This Row],[Fixed Make]]&lt;&gt;OFFSET(Count_table[[#This Row],[Fixed Make]],-1,0)),Count_table[[#This Row],[Fixed Make]],"")</f>
        <v/>
      </c>
      <c r="H1857" s="1" t="str">
        <f ca="1">IF(LEN(Count_table[[#This Row],[First]])=0,OFFSET(Count_table[[#This Row],[Range]],-1,0),"E"&amp;ROW(Count_table[[#This Row],[First]])&amp;":E"&amp;COUNTIFS(Count_table[[#All],[STC Number]],Count_table[[#This Row],[STC Number]],Count_table[[#All],[Fixed Make]],Count_table[[#This Row],[First]])+ROW(Count_table[[#This Row],[First]])-1)</f>
        <v>E1587:E1976</v>
      </c>
      <c r="I1857" s="1" t="str">
        <f ca="1">IF(LEN(Count_table[[#This Row],[First]])&lt;&gt;0,Count_table[[#This Row],[First]]&amp;": "&amp;_xlfn.TEXTJOIN(", ",TRUE,INDIRECT(Count_table[[#This Row],[Range]])),"")</f>
        <v/>
      </c>
      <c r="J18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8" spans="1:10" x14ac:dyDescent="0.25">
      <c r="A1858" s="1" t="s">
        <v>144</v>
      </c>
      <c r="B1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Inc.\C24R</v>
      </c>
      <c r="C1858" s="1" t="s">
        <v>1449</v>
      </c>
      <c r="D1858" s="1" t="str">
        <f>LEFT(Count_table[[#This Row],[Column1]],SEARCH("\",Count_table[[#This Row],[Column1]])-1)</f>
        <v>Textron Aviation Inc.</v>
      </c>
      <c r="E1858" s="1" t="str">
        <f>RIGHT(Count_table[[#This Row],[Column1]],LEN(Count_table[[#This Row],[Column1]])-SEARCH("\",Count_table[[#This Row],[Column1]]))</f>
        <v>C24R</v>
      </c>
      <c r="F1858" s="1" t="str">
        <f>INDEX(Sheet1!A:D,MATCH(Count_table[[#This Row],[Make]],Sheet1!D:D,0),1)</f>
        <v>Textron</v>
      </c>
      <c r="G1858" s="1" t="str">
        <f ca="1">IF(OR(Count_table[[#This Row],[STC Number]]&lt;&gt;OFFSET(Count_table[[#This Row],[STC Number]],-1,0),Count_table[[#This Row],[Fixed Make]]&lt;&gt;OFFSET(Count_table[[#This Row],[Fixed Make]],-1,0)),Count_table[[#This Row],[Fixed Make]],"")</f>
        <v/>
      </c>
      <c r="H1858" s="1" t="str">
        <f ca="1">IF(LEN(Count_table[[#This Row],[First]])=0,OFFSET(Count_table[[#This Row],[Range]],-1,0),"E"&amp;ROW(Count_table[[#This Row],[First]])&amp;":E"&amp;COUNTIFS(Count_table[[#All],[STC Number]],Count_table[[#This Row],[STC Number]],Count_table[[#All],[Fixed Make]],Count_table[[#This Row],[First]])+ROW(Count_table[[#This Row],[First]])-1)</f>
        <v>E1587:E1976</v>
      </c>
      <c r="I1858" s="1" t="str">
        <f ca="1">IF(LEN(Count_table[[#This Row],[First]])&lt;&gt;0,Count_table[[#This Row],[First]]&amp;": "&amp;_xlfn.TEXTJOIN(", ",TRUE,INDIRECT(Count_table[[#This Row],[Range]])),"")</f>
        <v/>
      </c>
      <c r="J18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59" spans="1:10" x14ac:dyDescent="0.25">
      <c r="A1859" s="1" t="s">
        <v>144</v>
      </c>
      <c r="B1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Inc.\C35</v>
      </c>
      <c r="C1859" s="1" t="s">
        <v>1450</v>
      </c>
      <c r="D1859" s="1" t="str">
        <f>LEFT(Count_table[[#This Row],[Column1]],SEARCH("\",Count_table[[#This Row],[Column1]])-1)</f>
        <v>Textron Aviation Inc.</v>
      </c>
      <c r="E1859" s="1" t="str">
        <f>RIGHT(Count_table[[#This Row],[Column1]],LEN(Count_table[[#This Row],[Column1]])-SEARCH("\",Count_table[[#This Row],[Column1]]))</f>
        <v>C35</v>
      </c>
      <c r="F1859" s="1" t="str">
        <f>INDEX(Sheet1!A:D,MATCH(Count_table[[#This Row],[Make]],Sheet1!D:D,0),1)</f>
        <v>Textron</v>
      </c>
      <c r="G1859" s="1" t="str">
        <f ca="1">IF(OR(Count_table[[#This Row],[STC Number]]&lt;&gt;OFFSET(Count_table[[#This Row],[STC Number]],-1,0),Count_table[[#This Row],[Fixed Make]]&lt;&gt;OFFSET(Count_table[[#This Row],[Fixed Make]],-1,0)),Count_table[[#This Row],[Fixed Make]],"")</f>
        <v/>
      </c>
      <c r="H1859" s="1" t="str">
        <f ca="1">IF(LEN(Count_table[[#This Row],[First]])=0,OFFSET(Count_table[[#This Row],[Range]],-1,0),"E"&amp;ROW(Count_table[[#This Row],[First]])&amp;":E"&amp;COUNTIFS(Count_table[[#All],[STC Number]],Count_table[[#This Row],[STC Number]],Count_table[[#All],[Fixed Make]],Count_table[[#This Row],[First]])+ROW(Count_table[[#This Row],[First]])-1)</f>
        <v>E1587:E1976</v>
      </c>
      <c r="I1859" s="1" t="str">
        <f ca="1">IF(LEN(Count_table[[#This Row],[First]])&lt;&gt;0,Count_table[[#This Row],[First]]&amp;": "&amp;_xlfn.TEXTJOIN(", ",TRUE,INDIRECT(Count_table[[#This Row],[Range]])),"")</f>
        <v/>
      </c>
      <c r="J18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0" spans="1:10" x14ac:dyDescent="0.25">
      <c r="A1860" s="1" t="s">
        <v>144</v>
      </c>
      <c r="B1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Inc.\C50</v>
      </c>
      <c r="C1860" s="1" t="s">
        <v>1451</v>
      </c>
      <c r="D1860" s="1" t="str">
        <f>LEFT(Count_table[[#This Row],[Column1]],SEARCH("\",Count_table[[#This Row],[Column1]])-1)</f>
        <v>Textron Aviation Inc.</v>
      </c>
      <c r="E1860" s="1" t="str">
        <f>RIGHT(Count_table[[#This Row],[Column1]],LEN(Count_table[[#This Row],[Column1]])-SEARCH("\",Count_table[[#This Row],[Column1]]))</f>
        <v>C50</v>
      </c>
      <c r="F1860" s="1" t="str">
        <f>INDEX(Sheet1!A:D,MATCH(Count_table[[#This Row],[Make]],Sheet1!D:D,0),1)</f>
        <v>Textron</v>
      </c>
      <c r="G1860" s="1" t="str">
        <f ca="1">IF(OR(Count_table[[#This Row],[STC Number]]&lt;&gt;OFFSET(Count_table[[#This Row],[STC Number]],-1,0),Count_table[[#This Row],[Fixed Make]]&lt;&gt;OFFSET(Count_table[[#This Row],[Fixed Make]],-1,0)),Count_table[[#This Row],[Fixed Make]],"")</f>
        <v/>
      </c>
      <c r="H1860" s="1" t="str">
        <f ca="1">IF(LEN(Count_table[[#This Row],[First]])=0,OFFSET(Count_table[[#This Row],[Range]],-1,0),"E"&amp;ROW(Count_table[[#This Row],[First]])&amp;":E"&amp;COUNTIFS(Count_table[[#All],[STC Number]],Count_table[[#This Row],[STC Number]],Count_table[[#All],[Fixed Make]],Count_table[[#This Row],[First]])+ROW(Count_table[[#This Row],[First]])-1)</f>
        <v>E1587:E1976</v>
      </c>
      <c r="I1860" s="1" t="str">
        <f ca="1">IF(LEN(Count_table[[#This Row],[First]])&lt;&gt;0,Count_table[[#This Row],[First]]&amp;": "&amp;_xlfn.TEXTJOIN(", ",TRUE,INDIRECT(Count_table[[#This Row],[Range]])),"")</f>
        <v/>
      </c>
      <c r="J18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1" spans="1:10" x14ac:dyDescent="0.25">
      <c r="A1861" s="1" t="s">
        <v>144</v>
      </c>
      <c r="B1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v>
      </c>
      <c r="C1861" s="1" t="s">
        <v>1452</v>
      </c>
      <c r="D1861" s="1" t="str">
        <f>LEFT(Count_table[[#This Row],[Column1]],SEARCH("\",Count_table[[#This Row],[Column1]])-1)</f>
        <v>Textron Aviation Inc.</v>
      </c>
      <c r="E1861" s="1" t="str">
        <f>RIGHT(Count_table[[#This Row],[Column1]],LEN(Count_table[[#This Row],[Column1]])-SEARCH("\",Count_table[[#This Row],[Column1]]))</f>
        <v>C90</v>
      </c>
      <c r="F1861" s="1" t="str">
        <f>INDEX(Sheet1!A:D,MATCH(Count_table[[#This Row],[Make]],Sheet1!D:D,0),1)</f>
        <v>Textron</v>
      </c>
      <c r="G1861" s="1" t="str">
        <f ca="1">IF(OR(Count_table[[#This Row],[STC Number]]&lt;&gt;OFFSET(Count_table[[#This Row],[STC Number]],-1,0),Count_table[[#This Row],[Fixed Make]]&lt;&gt;OFFSET(Count_table[[#This Row],[Fixed Make]],-1,0)),Count_table[[#This Row],[Fixed Make]],"")</f>
        <v/>
      </c>
      <c r="H1861" s="1" t="str">
        <f ca="1">IF(LEN(Count_table[[#This Row],[First]])=0,OFFSET(Count_table[[#This Row],[Range]],-1,0),"E"&amp;ROW(Count_table[[#This Row],[First]])&amp;":E"&amp;COUNTIFS(Count_table[[#All],[STC Number]],Count_table[[#This Row],[STC Number]],Count_table[[#All],[Fixed Make]],Count_table[[#This Row],[First]])+ROW(Count_table[[#This Row],[First]])-1)</f>
        <v>E1587:E1976</v>
      </c>
      <c r="I1861" s="1" t="str">
        <f ca="1">IF(LEN(Count_table[[#This Row],[First]])&lt;&gt;0,Count_table[[#This Row],[First]]&amp;": "&amp;_xlfn.TEXTJOIN(", ",TRUE,INDIRECT(Count_table[[#This Row],[Range]])),"")</f>
        <v/>
      </c>
      <c r="J18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2" spans="1:10" x14ac:dyDescent="0.25">
      <c r="A1862" s="1" t="s">
        <v>144</v>
      </c>
      <c r="B1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Inc.\C90A</v>
      </c>
      <c r="C1862" s="1" t="s">
        <v>1453</v>
      </c>
      <c r="D1862" s="1" t="str">
        <f>LEFT(Count_table[[#This Row],[Column1]],SEARCH("\",Count_table[[#This Row],[Column1]])-1)</f>
        <v>Textron Aviation Inc.</v>
      </c>
      <c r="E1862" s="1" t="str">
        <f>RIGHT(Count_table[[#This Row],[Column1]],LEN(Count_table[[#This Row],[Column1]])-SEARCH("\",Count_table[[#This Row],[Column1]]))</f>
        <v>C90A</v>
      </c>
      <c r="F1862" s="1" t="str">
        <f>INDEX(Sheet1!A:D,MATCH(Count_table[[#This Row],[Make]],Sheet1!D:D,0),1)</f>
        <v>Textron</v>
      </c>
      <c r="G1862" s="1" t="str">
        <f ca="1">IF(OR(Count_table[[#This Row],[STC Number]]&lt;&gt;OFFSET(Count_table[[#This Row],[STC Number]],-1,0),Count_table[[#This Row],[Fixed Make]]&lt;&gt;OFFSET(Count_table[[#This Row],[Fixed Make]],-1,0)),Count_table[[#This Row],[Fixed Make]],"")</f>
        <v/>
      </c>
      <c r="H1862" s="1" t="str">
        <f ca="1">IF(LEN(Count_table[[#This Row],[First]])=0,OFFSET(Count_table[[#This Row],[Range]],-1,0),"E"&amp;ROW(Count_table[[#This Row],[First]])&amp;":E"&amp;COUNTIFS(Count_table[[#All],[STC Number]],Count_table[[#This Row],[STC Number]],Count_table[[#All],[Fixed Make]],Count_table[[#This Row],[First]])+ROW(Count_table[[#This Row],[First]])-1)</f>
        <v>E1587:E1976</v>
      </c>
      <c r="I1862" s="1" t="str">
        <f ca="1">IF(LEN(Count_table[[#This Row],[First]])&lt;&gt;0,Count_table[[#This Row],[First]]&amp;": "&amp;_xlfn.TEXTJOIN(", ",TRUE,INDIRECT(Count_table[[#This Row],[Range]])),"")</f>
        <v/>
      </c>
      <c r="J18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3" spans="1:10" x14ac:dyDescent="0.25">
      <c r="A1863" s="1" t="s">
        <v>144</v>
      </c>
      <c r="B1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Inc.\C90GT</v>
      </c>
      <c r="C1863" s="1" t="s">
        <v>1454</v>
      </c>
      <c r="D1863" s="1" t="str">
        <f>LEFT(Count_table[[#This Row],[Column1]],SEARCH("\",Count_table[[#This Row],[Column1]])-1)</f>
        <v>Textron Aviation Inc.</v>
      </c>
      <c r="E1863" s="1" t="str">
        <f>RIGHT(Count_table[[#This Row],[Column1]],LEN(Count_table[[#This Row],[Column1]])-SEARCH("\",Count_table[[#This Row],[Column1]]))</f>
        <v>C90GT</v>
      </c>
      <c r="F1863" s="1" t="str">
        <f>INDEX(Sheet1!A:D,MATCH(Count_table[[#This Row],[Make]],Sheet1!D:D,0),1)</f>
        <v>Textron</v>
      </c>
      <c r="G1863" s="1" t="str">
        <f ca="1">IF(OR(Count_table[[#This Row],[STC Number]]&lt;&gt;OFFSET(Count_table[[#This Row],[STC Number]],-1,0),Count_table[[#This Row],[Fixed Make]]&lt;&gt;OFFSET(Count_table[[#This Row],[Fixed Make]],-1,0)),Count_table[[#This Row],[Fixed Make]],"")</f>
        <v/>
      </c>
      <c r="H1863" s="1" t="str">
        <f ca="1">IF(LEN(Count_table[[#This Row],[First]])=0,OFFSET(Count_table[[#This Row],[Range]],-1,0),"E"&amp;ROW(Count_table[[#This Row],[First]])&amp;":E"&amp;COUNTIFS(Count_table[[#All],[STC Number]],Count_table[[#This Row],[STC Number]],Count_table[[#All],[Fixed Make]],Count_table[[#This Row],[First]])+ROW(Count_table[[#This Row],[First]])-1)</f>
        <v>E1587:E1976</v>
      </c>
      <c r="I1863" s="1" t="str">
        <f ca="1">IF(LEN(Count_table[[#This Row],[First]])&lt;&gt;0,Count_table[[#This Row],[First]]&amp;": "&amp;_xlfn.TEXTJOIN(", ",TRUE,INDIRECT(Count_table[[#This Row],[Range]])),"")</f>
        <v/>
      </c>
      <c r="J18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4" spans="1:10" x14ac:dyDescent="0.25">
      <c r="A1864" s="1" t="s">
        <v>144</v>
      </c>
      <c r="B1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Inc.\C90GTi</v>
      </c>
      <c r="C1864" s="1" t="s">
        <v>1455</v>
      </c>
      <c r="D1864" s="1" t="str">
        <f>LEFT(Count_table[[#This Row],[Column1]],SEARCH("\",Count_table[[#This Row],[Column1]])-1)</f>
        <v>Textron Aviation Inc.</v>
      </c>
      <c r="E1864" s="1" t="str">
        <f>RIGHT(Count_table[[#This Row],[Column1]],LEN(Count_table[[#This Row],[Column1]])-SEARCH("\",Count_table[[#This Row],[Column1]]))</f>
        <v>C90GTi</v>
      </c>
      <c r="F1864" s="1" t="str">
        <f>INDEX(Sheet1!A:D,MATCH(Count_table[[#This Row],[Make]],Sheet1!D:D,0),1)</f>
        <v>Textron</v>
      </c>
      <c r="G1864" s="1" t="str">
        <f ca="1">IF(OR(Count_table[[#This Row],[STC Number]]&lt;&gt;OFFSET(Count_table[[#This Row],[STC Number]],-1,0),Count_table[[#This Row],[Fixed Make]]&lt;&gt;OFFSET(Count_table[[#This Row],[Fixed Make]],-1,0)),Count_table[[#This Row],[Fixed Make]],"")</f>
        <v/>
      </c>
      <c r="H1864" s="1" t="str">
        <f ca="1">IF(LEN(Count_table[[#This Row],[First]])=0,OFFSET(Count_table[[#This Row],[Range]],-1,0),"E"&amp;ROW(Count_table[[#This Row],[First]])&amp;":E"&amp;COUNTIFS(Count_table[[#All],[STC Number]],Count_table[[#This Row],[STC Number]],Count_table[[#All],[Fixed Make]],Count_table[[#This Row],[First]])+ROW(Count_table[[#This Row],[First]])-1)</f>
        <v>E1587:E1976</v>
      </c>
      <c r="I1864" s="1" t="str">
        <f ca="1">IF(LEN(Count_table[[#This Row],[First]])&lt;&gt;0,Count_table[[#This Row],[First]]&amp;": "&amp;_xlfn.TEXTJOIN(", ",TRUE,INDIRECT(Count_table[[#This Row],[Range]])),"")</f>
        <v/>
      </c>
      <c r="J18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5" spans="1:10" x14ac:dyDescent="0.25">
      <c r="A1865" s="1" t="s">
        <v>144</v>
      </c>
      <c r="B1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Inc.\C99</v>
      </c>
      <c r="C1865" s="1" t="s">
        <v>1456</v>
      </c>
      <c r="D1865" s="1" t="str">
        <f>LEFT(Count_table[[#This Row],[Column1]],SEARCH("\",Count_table[[#This Row],[Column1]])-1)</f>
        <v>Textron Aviation Inc.</v>
      </c>
      <c r="E1865" s="1" t="str">
        <f>RIGHT(Count_table[[#This Row],[Column1]],LEN(Count_table[[#This Row],[Column1]])-SEARCH("\",Count_table[[#This Row],[Column1]]))</f>
        <v>C99</v>
      </c>
      <c r="F1865" s="1" t="str">
        <f>INDEX(Sheet1!A:D,MATCH(Count_table[[#This Row],[Make]],Sheet1!D:D,0),1)</f>
        <v>Textron</v>
      </c>
      <c r="G1865" s="1" t="str">
        <f ca="1">IF(OR(Count_table[[#This Row],[STC Number]]&lt;&gt;OFFSET(Count_table[[#This Row],[STC Number]],-1,0),Count_table[[#This Row],[Fixed Make]]&lt;&gt;OFFSET(Count_table[[#This Row],[Fixed Make]],-1,0)),Count_table[[#This Row],[Fixed Make]],"")</f>
        <v/>
      </c>
      <c r="H1865" s="1" t="str">
        <f ca="1">IF(LEN(Count_table[[#This Row],[First]])=0,OFFSET(Count_table[[#This Row],[Range]],-1,0),"E"&amp;ROW(Count_table[[#This Row],[First]])&amp;":E"&amp;COUNTIFS(Count_table[[#All],[STC Number]],Count_table[[#This Row],[STC Number]],Count_table[[#All],[Fixed Make]],Count_table[[#This Row],[First]])+ROW(Count_table[[#This Row],[First]])-1)</f>
        <v>E1587:E1976</v>
      </c>
      <c r="I1865" s="1" t="str">
        <f ca="1">IF(LEN(Count_table[[#This Row],[First]])&lt;&gt;0,Count_table[[#This Row],[First]]&amp;": "&amp;_xlfn.TEXTJOIN(", ",TRUE,INDIRECT(Count_table[[#This Row],[Range]])),"")</f>
        <v/>
      </c>
      <c r="J18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6" spans="1:10" x14ac:dyDescent="0.25">
      <c r="A1866" s="1" t="s">
        <v>144</v>
      </c>
      <c r="B1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Inc.\D35</v>
      </c>
      <c r="C1866" s="1" t="s">
        <v>1457</v>
      </c>
      <c r="D1866" s="1" t="str">
        <f>LEFT(Count_table[[#This Row],[Column1]],SEARCH("\",Count_table[[#This Row],[Column1]])-1)</f>
        <v>Textron Aviation Inc.</v>
      </c>
      <c r="E1866" s="1" t="str">
        <f>RIGHT(Count_table[[#This Row],[Column1]],LEN(Count_table[[#This Row],[Column1]])-SEARCH("\",Count_table[[#This Row],[Column1]]))</f>
        <v>D35</v>
      </c>
      <c r="F1866" s="1" t="str">
        <f>INDEX(Sheet1!A:D,MATCH(Count_table[[#This Row],[Make]],Sheet1!D:D,0),1)</f>
        <v>Textron</v>
      </c>
      <c r="G1866" s="1" t="str">
        <f ca="1">IF(OR(Count_table[[#This Row],[STC Number]]&lt;&gt;OFFSET(Count_table[[#This Row],[STC Number]],-1,0),Count_table[[#This Row],[Fixed Make]]&lt;&gt;OFFSET(Count_table[[#This Row],[Fixed Make]],-1,0)),Count_table[[#This Row],[Fixed Make]],"")</f>
        <v/>
      </c>
      <c r="H1866" s="1" t="str">
        <f ca="1">IF(LEN(Count_table[[#This Row],[First]])=0,OFFSET(Count_table[[#This Row],[Range]],-1,0),"E"&amp;ROW(Count_table[[#This Row],[First]])&amp;":E"&amp;COUNTIFS(Count_table[[#All],[STC Number]],Count_table[[#This Row],[STC Number]],Count_table[[#All],[Fixed Make]],Count_table[[#This Row],[First]])+ROW(Count_table[[#This Row],[First]])-1)</f>
        <v>E1587:E1976</v>
      </c>
      <c r="I1866" s="1" t="str">
        <f ca="1">IF(LEN(Count_table[[#This Row],[First]])&lt;&gt;0,Count_table[[#This Row],[First]]&amp;": "&amp;_xlfn.TEXTJOIN(", ",TRUE,INDIRECT(Count_table[[#This Row],[Range]])),"")</f>
        <v/>
      </c>
      <c r="J18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7" spans="1:10" x14ac:dyDescent="0.25">
      <c r="A1867" s="1" t="s">
        <v>144</v>
      </c>
      <c r="B1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Inc.\D45 (Military T-34B)</v>
      </c>
      <c r="C1867" s="1" t="s">
        <v>1458</v>
      </c>
      <c r="D1867" s="1" t="str">
        <f>LEFT(Count_table[[#This Row],[Column1]],SEARCH("\",Count_table[[#This Row],[Column1]])-1)</f>
        <v>Textron Aviation Inc.</v>
      </c>
      <c r="E1867" s="1" t="str">
        <f>RIGHT(Count_table[[#This Row],[Column1]],LEN(Count_table[[#This Row],[Column1]])-SEARCH("\",Count_table[[#This Row],[Column1]]))</f>
        <v>D45 (Military T-34B)</v>
      </c>
      <c r="F1867" s="1" t="str">
        <f>INDEX(Sheet1!A:D,MATCH(Count_table[[#This Row],[Make]],Sheet1!D:D,0),1)</f>
        <v>Textron</v>
      </c>
      <c r="G1867" s="1" t="str">
        <f ca="1">IF(OR(Count_table[[#This Row],[STC Number]]&lt;&gt;OFFSET(Count_table[[#This Row],[STC Number]],-1,0),Count_table[[#This Row],[Fixed Make]]&lt;&gt;OFFSET(Count_table[[#This Row],[Fixed Make]],-1,0)),Count_table[[#This Row],[Fixed Make]],"")</f>
        <v/>
      </c>
      <c r="H1867" s="1" t="str">
        <f ca="1">IF(LEN(Count_table[[#This Row],[First]])=0,OFFSET(Count_table[[#This Row],[Range]],-1,0),"E"&amp;ROW(Count_table[[#This Row],[First]])&amp;":E"&amp;COUNTIFS(Count_table[[#All],[STC Number]],Count_table[[#This Row],[STC Number]],Count_table[[#All],[Fixed Make]],Count_table[[#This Row],[First]])+ROW(Count_table[[#This Row],[First]])-1)</f>
        <v>E1587:E1976</v>
      </c>
      <c r="I1867" s="1" t="str">
        <f ca="1">IF(LEN(Count_table[[#This Row],[First]])&lt;&gt;0,Count_table[[#This Row],[First]]&amp;": "&amp;_xlfn.TEXTJOIN(", ",TRUE,INDIRECT(Count_table[[#This Row],[Range]])),"")</f>
        <v/>
      </c>
      <c r="J18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8" spans="1:10" x14ac:dyDescent="0.25">
      <c r="A1868" s="1" t="s">
        <v>144</v>
      </c>
      <c r="B1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v>
      </c>
      <c r="C1868" s="1" t="s">
        <v>1459</v>
      </c>
      <c r="D1868" s="1" t="str">
        <f>LEFT(Count_table[[#This Row],[Column1]],SEARCH("\",Count_table[[#This Row],[Column1]])-1)</f>
        <v>Textron Aviation Inc.</v>
      </c>
      <c r="E1868" s="1" t="str">
        <f>RIGHT(Count_table[[#This Row],[Column1]],LEN(Count_table[[#This Row],[Column1]])-SEARCH("\",Count_table[[#This Row],[Column1]]))</f>
        <v>D50</v>
      </c>
      <c r="F1868" s="1" t="str">
        <f>INDEX(Sheet1!A:D,MATCH(Count_table[[#This Row],[Make]],Sheet1!D:D,0),1)</f>
        <v>Textron</v>
      </c>
      <c r="G1868" s="1" t="str">
        <f ca="1">IF(OR(Count_table[[#This Row],[STC Number]]&lt;&gt;OFFSET(Count_table[[#This Row],[STC Number]],-1,0),Count_table[[#This Row],[Fixed Make]]&lt;&gt;OFFSET(Count_table[[#This Row],[Fixed Make]],-1,0)),Count_table[[#This Row],[Fixed Make]],"")</f>
        <v/>
      </c>
      <c r="H1868" s="1" t="str">
        <f ca="1">IF(LEN(Count_table[[#This Row],[First]])=0,OFFSET(Count_table[[#This Row],[Range]],-1,0),"E"&amp;ROW(Count_table[[#This Row],[First]])&amp;":E"&amp;COUNTIFS(Count_table[[#All],[STC Number]],Count_table[[#This Row],[STC Number]],Count_table[[#All],[Fixed Make]],Count_table[[#This Row],[First]])+ROW(Count_table[[#This Row],[First]])-1)</f>
        <v>E1587:E1976</v>
      </c>
      <c r="I1868" s="1" t="str">
        <f ca="1">IF(LEN(Count_table[[#This Row],[First]])&lt;&gt;0,Count_table[[#This Row],[First]]&amp;": "&amp;_xlfn.TEXTJOIN(", ",TRUE,INDIRECT(Count_table[[#This Row],[Range]])),"")</f>
        <v/>
      </c>
      <c r="J18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69" spans="1:10" x14ac:dyDescent="0.25">
      <c r="A1869" s="1" t="s">
        <v>144</v>
      </c>
      <c r="B1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Inc.\D50A</v>
      </c>
      <c r="C1869" s="1" t="s">
        <v>1460</v>
      </c>
      <c r="D1869" s="1" t="str">
        <f>LEFT(Count_table[[#This Row],[Column1]],SEARCH("\",Count_table[[#This Row],[Column1]])-1)</f>
        <v>Textron Aviation Inc.</v>
      </c>
      <c r="E1869" s="1" t="str">
        <f>RIGHT(Count_table[[#This Row],[Column1]],LEN(Count_table[[#This Row],[Column1]])-SEARCH("\",Count_table[[#This Row],[Column1]]))</f>
        <v>D50A</v>
      </c>
      <c r="F1869" s="1" t="str">
        <f>INDEX(Sheet1!A:D,MATCH(Count_table[[#This Row],[Make]],Sheet1!D:D,0),1)</f>
        <v>Textron</v>
      </c>
      <c r="G1869" s="1" t="str">
        <f ca="1">IF(OR(Count_table[[#This Row],[STC Number]]&lt;&gt;OFFSET(Count_table[[#This Row],[STC Number]],-1,0),Count_table[[#This Row],[Fixed Make]]&lt;&gt;OFFSET(Count_table[[#This Row],[Fixed Make]],-1,0)),Count_table[[#This Row],[Fixed Make]],"")</f>
        <v/>
      </c>
      <c r="H1869" s="1" t="str">
        <f ca="1">IF(LEN(Count_table[[#This Row],[First]])=0,OFFSET(Count_table[[#This Row],[Range]],-1,0),"E"&amp;ROW(Count_table[[#This Row],[First]])&amp;":E"&amp;COUNTIFS(Count_table[[#All],[STC Number]],Count_table[[#This Row],[STC Number]],Count_table[[#All],[Fixed Make]],Count_table[[#This Row],[First]])+ROW(Count_table[[#This Row],[First]])-1)</f>
        <v>E1587:E1976</v>
      </c>
      <c r="I1869" s="1" t="str">
        <f ca="1">IF(LEN(Count_table[[#This Row],[First]])&lt;&gt;0,Count_table[[#This Row],[First]]&amp;": "&amp;_xlfn.TEXTJOIN(", ",TRUE,INDIRECT(Count_table[[#This Row],[Range]])),"")</f>
        <v/>
      </c>
      <c r="J18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0" spans="1:10" x14ac:dyDescent="0.25">
      <c r="A1870" s="1" t="s">
        <v>144</v>
      </c>
      <c r="B1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Inc.\D50B</v>
      </c>
      <c r="C1870" s="1" t="s">
        <v>1461</v>
      </c>
      <c r="D1870" s="1" t="str">
        <f>LEFT(Count_table[[#This Row],[Column1]],SEARCH("\",Count_table[[#This Row],[Column1]])-1)</f>
        <v>Textron Aviation Inc.</v>
      </c>
      <c r="E1870" s="1" t="str">
        <f>RIGHT(Count_table[[#This Row],[Column1]],LEN(Count_table[[#This Row],[Column1]])-SEARCH("\",Count_table[[#This Row],[Column1]]))</f>
        <v>D50B</v>
      </c>
      <c r="F1870" s="1" t="str">
        <f>INDEX(Sheet1!A:D,MATCH(Count_table[[#This Row],[Make]],Sheet1!D:D,0),1)</f>
        <v>Textron</v>
      </c>
      <c r="G1870" s="1" t="str">
        <f ca="1">IF(OR(Count_table[[#This Row],[STC Number]]&lt;&gt;OFFSET(Count_table[[#This Row],[STC Number]],-1,0),Count_table[[#This Row],[Fixed Make]]&lt;&gt;OFFSET(Count_table[[#This Row],[Fixed Make]],-1,0)),Count_table[[#This Row],[Fixed Make]],"")</f>
        <v/>
      </c>
      <c r="H1870" s="1" t="str">
        <f ca="1">IF(LEN(Count_table[[#This Row],[First]])=0,OFFSET(Count_table[[#This Row],[Range]],-1,0),"E"&amp;ROW(Count_table[[#This Row],[First]])&amp;":E"&amp;COUNTIFS(Count_table[[#All],[STC Number]],Count_table[[#This Row],[STC Number]],Count_table[[#All],[Fixed Make]],Count_table[[#This Row],[First]])+ROW(Count_table[[#This Row],[First]])-1)</f>
        <v>E1587:E1976</v>
      </c>
      <c r="I1870" s="1" t="str">
        <f ca="1">IF(LEN(Count_table[[#This Row],[First]])&lt;&gt;0,Count_table[[#This Row],[First]]&amp;": "&amp;_xlfn.TEXTJOIN(", ",TRUE,INDIRECT(Count_table[[#This Row],[Range]])),"")</f>
        <v/>
      </c>
      <c r="J18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1" spans="1:10" x14ac:dyDescent="0.25">
      <c r="A1871" s="1" t="s">
        <v>144</v>
      </c>
      <c r="B1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AviationInc.\D50C</v>
      </c>
      <c r="C1871" s="1" t="s">
        <v>1462</v>
      </c>
      <c r="D1871" s="1" t="str">
        <f>LEFT(Count_table[[#This Row],[Column1]],SEARCH("\",Count_table[[#This Row],[Column1]])-1)</f>
        <v>Textron AviationInc.</v>
      </c>
      <c r="E1871" s="1" t="str">
        <f>RIGHT(Count_table[[#This Row],[Column1]],LEN(Count_table[[#This Row],[Column1]])-SEARCH("\",Count_table[[#This Row],[Column1]]))</f>
        <v>D50C</v>
      </c>
      <c r="F1871" s="1" t="str">
        <f>INDEX(Sheet1!A:D,MATCH(Count_table[[#This Row],[Make]],Sheet1!D:D,0),1)</f>
        <v>Textron</v>
      </c>
      <c r="G1871" s="1" t="str">
        <f ca="1">IF(OR(Count_table[[#This Row],[STC Number]]&lt;&gt;OFFSET(Count_table[[#This Row],[STC Number]],-1,0),Count_table[[#This Row],[Fixed Make]]&lt;&gt;OFFSET(Count_table[[#This Row],[Fixed Make]],-1,0)),Count_table[[#This Row],[Fixed Make]],"")</f>
        <v/>
      </c>
      <c r="H1871" s="1" t="str">
        <f ca="1">IF(LEN(Count_table[[#This Row],[First]])=0,OFFSET(Count_table[[#This Row],[Range]],-1,0),"E"&amp;ROW(Count_table[[#This Row],[First]])&amp;":E"&amp;COUNTIFS(Count_table[[#All],[STC Number]],Count_table[[#This Row],[STC Number]],Count_table[[#All],[Fixed Make]],Count_table[[#This Row],[First]])+ROW(Count_table[[#This Row],[First]])-1)</f>
        <v>E1587:E1976</v>
      </c>
      <c r="I1871" s="1" t="str">
        <f ca="1">IF(LEN(Count_table[[#This Row],[First]])&lt;&gt;0,Count_table[[#This Row],[First]]&amp;": "&amp;_xlfn.TEXTJOIN(", ",TRUE,INDIRECT(Count_table[[#This Row],[Range]])),"")</f>
        <v/>
      </c>
      <c r="J18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2" spans="1:10" x14ac:dyDescent="0.25">
      <c r="A1872" s="1" t="s">
        <v>144</v>
      </c>
      <c r="B1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Inc.\D50E-5990</v>
      </c>
      <c r="C1872" s="1" t="s">
        <v>1463</v>
      </c>
      <c r="D1872" s="1" t="str">
        <f>LEFT(Count_table[[#This Row],[Column1]],SEARCH("\",Count_table[[#This Row],[Column1]])-1)</f>
        <v>Textron Aviation Inc.</v>
      </c>
      <c r="E1872" s="1" t="str">
        <f>RIGHT(Count_table[[#This Row],[Column1]],LEN(Count_table[[#This Row],[Column1]])-SEARCH("\",Count_table[[#This Row],[Column1]]))</f>
        <v>D50E-5990</v>
      </c>
      <c r="F1872" s="1" t="str">
        <f>INDEX(Sheet1!A:D,MATCH(Count_table[[#This Row],[Make]],Sheet1!D:D,0),1)</f>
        <v>Textron</v>
      </c>
      <c r="G1872" s="1" t="str">
        <f ca="1">IF(OR(Count_table[[#This Row],[STC Number]]&lt;&gt;OFFSET(Count_table[[#This Row],[STC Number]],-1,0),Count_table[[#This Row],[Fixed Make]]&lt;&gt;OFFSET(Count_table[[#This Row],[Fixed Make]],-1,0)),Count_table[[#This Row],[Fixed Make]],"")</f>
        <v/>
      </c>
      <c r="H1872" s="1" t="str">
        <f ca="1">IF(LEN(Count_table[[#This Row],[First]])=0,OFFSET(Count_table[[#This Row],[Range]],-1,0),"E"&amp;ROW(Count_table[[#This Row],[First]])&amp;":E"&amp;COUNTIFS(Count_table[[#All],[STC Number]],Count_table[[#This Row],[STC Number]],Count_table[[#All],[Fixed Make]],Count_table[[#This Row],[First]])+ROW(Count_table[[#This Row],[First]])-1)</f>
        <v>E1587:E1976</v>
      </c>
      <c r="I1872" s="1" t="str">
        <f ca="1">IF(LEN(Count_table[[#This Row],[First]])&lt;&gt;0,Count_table[[#This Row],[First]]&amp;": "&amp;_xlfn.TEXTJOIN(", ",TRUE,INDIRECT(Count_table[[#This Row],[Range]])),"")</f>
        <v/>
      </c>
      <c r="J18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3" spans="1:10" x14ac:dyDescent="0.25">
      <c r="A1873" s="1" t="s">
        <v>144</v>
      </c>
      <c r="B1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Inc.\D50E</v>
      </c>
      <c r="C1873" s="1" t="s">
        <v>1464</v>
      </c>
      <c r="D1873" s="1" t="str">
        <f>LEFT(Count_table[[#This Row],[Column1]],SEARCH("\",Count_table[[#This Row],[Column1]])-1)</f>
        <v>Textron Aviation Inc.</v>
      </c>
      <c r="E1873" s="1" t="str">
        <f>RIGHT(Count_table[[#This Row],[Column1]],LEN(Count_table[[#This Row],[Column1]])-SEARCH("\",Count_table[[#This Row],[Column1]]))</f>
        <v>D50E</v>
      </c>
      <c r="F1873" s="1" t="str">
        <f>INDEX(Sheet1!A:D,MATCH(Count_table[[#This Row],[Make]],Sheet1!D:D,0),1)</f>
        <v>Textron</v>
      </c>
      <c r="G1873" s="1" t="str">
        <f ca="1">IF(OR(Count_table[[#This Row],[STC Number]]&lt;&gt;OFFSET(Count_table[[#This Row],[STC Number]],-1,0),Count_table[[#This Row],[Fixed Make]]&lt;&gt;OFFSET(Count_table[[#This Row],[Fixed Make]],-1,0)),Count_table[[#This Row],[Fixed Make]],"")</f>
        <v/>
      </c>
      <c r="H1873" s="1" t="str">
        <f ca="1">IF(LEN(Count_table[[#This Row],[First]])=0,OFFSET(Count_table[[#This Row],[Range]],-1,0),"E"&amp;ROW(Count_table[[#This Row],[First]])&amp;":E"&amp;COUNTIFS(Count_table[[#All],[STC Number]],Count_table[[#This Row],[STC Number]],Count_table[[#All],[Fixed Make]],Count_table[[#This Row],[First]])+ROW(Count_table[[#This Row],[First]])-1)</f>
        <v>E1587:E1976</v>
      </c>
      <c r="I1873" s="1" t="str">
        <f ca="1">IF(LEN(Count_table[[#This Row],[First]])&lt;&gt;0,Count_table[[#This Row],[First]]&amp;": "&amp;_xlfn.TEXTJOIN(", ",TRUE,INDIRECT(Count_table[[#This Row],[Range]])),"")</f>
        <v/>
      </c>
      <c r="J18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4" spans="1:10" x14ac:dyDescent="0.25">
      <c r="A1874" s="1" t="s">
        <v>144</v>
      </c>
      <c r="B1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v>
      </c>
      <c r="C1874" s="1" t="s">
        <v>1465</v>
      </c>
      <c r="D1874" s="1" t="str">
        <f>LEFT(Count_table[[#This Row],[Column1]],SEARCH("\",Count_table[[#This Row],[Column1]])-1)</f>
        <v>Textron Aviation Inc.</v>
      </c>
      <c r="E1874" s="1" t="str">
        <f>RIGHT(Count_table[[#This Row],[Column1]],LEN(Count_table[[#This Row],[Column1]])-SEARCH("\",Count_table[[#This Row],[Column1]]))</f>
        <v>D55</v>
      </c>
      <c r="F1874" s="1" t="str">
        <f>INDEX(Sheet1!A:D,MATCH(Count_table[[#This Row],[Make]],Sheet1!D:D,0),1)</f>
        <v>Textron</v>
      </c>
      <c r="G1874" s="1" t="str">
        <f ca="1">IF(OR(Count_table[[#This Row],[STC Number]]&lt;&gt;OFFSET(Count_table[[#This Row],[STC Number]],-1,0),Count_table[[#This Row],[Fixed Make]]&lt;&gt;OFFSET(Count_table[[#This Row],[Fixed Make]],-1,0)),Count_table[[#This Row],[Fixed Make]],"")</f>
        <v/>
      </c>
      <c r="H1874" s="1" t="str">
        <f ca="1">IF(LEN(Count_table[[#This Row],[First]])=0,OFFSET(Count_table[[#This Row],[Range]],-1,0),"E"&amp;ROW(Count_table[[#This Row],[First]])&amp;":E"&amp;COUNTIFS(Count_table[[#All],[STC Number]],Count_table[[#This Row],[STC Number]],Count_table[[#All],[Fixed Make]],Count_table[[#This Row],[First]])+ROW(Count_table[[#This Row],[First]])-1)</f>
        <v>E1587:E1976</v>
      </c>
      <c r="I1874" s="1" t="str">
        <f ca="1">IF(LEN(Count_table[[#This Row],[First]])&lt;&gt;0,Count_table[[#This Row],[First]]&amp;": "&amp;_xlfn.TEXTJOIN(", ",TRUE,INDIRECT(Count_table[[#This Row],[Range]])),"")</f>
        <v/>
      </c>
      <c r="J18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5" spans="1:10" x14ac:dyDescent="0.25">
      <c r="A1875" s="1" t="s">
        <v>144</v>
      </c>
      <c r="B1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Inc.\D55A</v>
      </c>
      <c r="C1875" s="1" t="s">
        <v>1466</v>
      </c>
      <c r="D1875" s="1" t="str">
        <f>LEFT(Count_table[[#This Row],[Column1]],SEARCH("\",Count_table[[#This Row],[Column1]])-1)</f>
        <v>Textron Aviation Inc.</v>
      </c>
      <c r="E1875" s="1" t="str">
        <f>RIGHT(Count_table[[#This Row],[Column1]],LEN(Count_table[[#This Row],[Column1]])-SEARCH("\",Count_table[[#This Row],[Column1]]))</f>
        <v>D55A</v>
      </c>
      <c r="F1875" s="1" t="str">
        <f>INDEX(Sheet1!A:D,MATCH(Count_table[[#This Row],[Make]],Sheet1!D:D,0),1)</f>
        <v>Textron</v>
      </c>
      <c r="G1875" s="1" t="str">
        <f ca="1">IF(OR(Count_table[[#This Row],[STC Number]]&lt;&gt;OFFSET(Count_table[[#This Row],[STC Number]],-1,0),Count_table[[#This Row],[Fixed Make]]&lt;&gt;OFFSET(Count_table[[#This Row],[Fixed Make]],-1,0)),Count_table[[#This Row],[Fixed Make]],"")</f>
        <v/>
      </c>
      <c r="H1875" s="1" t="str">
        <f ca="1">IF(LEN(Count_table[[#This Row],[First]])=0,OFFSET(Count_table[[#This Row],[Range]],-1,0),"E"&amp;ROW(Count_table[[#This Row],[First]])&amp;":E"&amp;COUNTIFS(Count_table[[#All],[STC Number]],Count_table[[#This Row],[STC Number]],Count_table[[#All],[Fixed Make]],Count_table[[#This Row],[First]])+ROW(Count_table[[#This Row],[First]])-1)</f>
        <v>E1587:E1976</v>
      </c>
      <c r="I1875" s="1" t="str">
        <f ca="1">IF(LEN(Count_table[[#This Row],[First]])&lt;&gt;0,Count_table[[#This Row],[First]]&amp;": "&amp;_xlfn.TEXTJOIN(", ",TRUE,INDIRECT(Count_table[[#This Row],[Range]])),"")</f>
        <v/>
      </c>
      <c r="J18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6" spans="1:10" x14ac:dyDescent="0.25">
      <c r="A1876" s="1" t="s">
        <v>144</v>
      </c>
      <c r="B1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Inc.\D95A</v>
      </c>
      <c r="C1876" s="1" t="s">
        <v>1467</v>
      </c>
      <c r="D1876" s="1" t="str">
        <f>LEFT(Count_table[[#This Row],[Column1]],SEARCH("\",Count_table[[#This Row],[Column1]])-1)</f>
        <v>Textron Aviation Inc.</v>
      </c>
      <c r="E1876" s="1" t="str">
        <f>RIGHT(Count_table[[#This Row],[Column1]],LEN(Count_table[[#This Row],[Column1]])-SEARCH("\",Count_table[[#This Row],[Column1]]))</f>
        <v>D95A</v>
      </c>
      <c r="F1876" s="1" t="str">
        <f>INDEX(Sheet1!A:D,MATCH(Count_table[[#This Row],[Make]],Sheet1!D:D,0),1)</f>
        <v>Textron</v>
      </c>
      <c r="G1876" s="1" t="str">
        <f ca="1">IF(OR(Count_table[[#This Row],[STC Number]]&lt;&gt;OFFSET(Count_table[[#This Row],[STC Number]],-1,0),Count_table[[#This Row],[Fixed Make]]&lt;&gt;OFFSET(Count_table[[#This Row],[Fixed Make]],-1,0)),Count_table[[#This Row],[Fixed Make]],"")</f>
        <v/>
      </c>
      <c r="H1876" s="1" t="str">
        <f ca="1">IF(LEN(Count_table[[#This Row],[First]])=0,OFFSET(Count_table[[#This Row],[Range]],-1,0),"E"&amp;ROW(Count_table[[#This Row],[First]])&amp;":E"&amp;COUNTIFS(Count_table[[#All],[STC Number]],Count_table[[#This Row],[STC Number]],Count_table[[#All],[Fixed Make]],Count_table[[#This Row],[First]])+ROW(Count_table[[#This Row],[First]])-1)</f>
        <v>E1587:E1976</v>
      </c>
      <c r="I1876" s="1" t="str">
        <f ca="1">IF(LEN(Count_table[[#This Row],[First]])&lt;&gt;0,Count_table[[#This Row],[First]]&amp;": "&amp;_xlfn.TEXTJOIN(", ",TRUE,INDIRECT(Count_table[[#This Row],[Range]])),"")</f>
        <v/>
      </c>
      <c r="J18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7" spans="1:10" x14ac:dyDescent="0.25">
      <c r="A1877" s="1" t="s">
        <v>144</v>
      </c>
      <c r="B1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Inc.\E310H</v>
      </c>
      <c r="C1877" s="1" t="s">
        <v>1468</v>
      </c>
      <c r="D1877" s="1" t="str">
        <f>LEFT(Count_table[[#This Row],[Column1]],SEARCH("\",Count_table[[#This Row],[Column1]])-1)</f>
        <v>Textron Aviation Inc.</v>
      </c>
      <c r="E1877" s="1" t="str">
        <f>RIGHT(Count_table[[#This Row],[Column1]],LEN(Count_table[[#This Row],[Column1]])-SEARCH("\",Count_table[[#This Row],[Column1]]))</f>
        <v>E310H</v>
      </c>
      <c r="F1877" s="1" t="str">
        <f>INDEX(Sheet1!A:D,MATCH(Count_table[[#This Row],[Make]],Sheet1!D:D,0),1)</f>
        <v>Textron</v>
      </c>
      <c r="G1877" s="1" t="str">
        <f ca="1">IF(OR(Count_table[[#This Row],[STC Number]]&lt;&gt;OFFSET(Count_table[[#This Row],[STC Number]],-1,0),Count_table[[#This Row],[Fixed Make]]&lt;&gt;OFFSET(Count_table[[#This Row],[Fixed Make]],-1,0)),Count_table[[#This Row],[Fixed Make]],"")</f>
        <v/>
      </c>
      <c r="H1877" s="1" t="str">
        <f ca="1">IF(LEN(Count_table[[#This Row],[First]])=0,OFFSET(Count_table[[#This Row],[Range]],-1,0),"E"&amp;ROW(Count_table[[#This Row],[First]])&amp;":E"&amp;COUNTIFS(Count_table[[#All],[STC Number]],Count_table[[#This Row],[STC Number]],Count_table[[#All],[Fixed Make]],Count_table[[#This Row],[First]])+ROW(Count_table[[#This Row],[First]])-1)</f>
        <v>E1587:E1976</v>
      </c>
      <c r="I1877" s="1" t="str">
        <f ca="1">IF(LEN(Count_table[[#This Row],[First]])&lt;&gt;0,Count_table[[#This Row],[First]]&amp;": "&amp;_xlfn.TEXTJOIN(", ",TRUE,INDIRECT(Count_table[[#This Row],[Range]])),"")</f>
        <v/>
      </c>
      <c r="J18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8" spans="1:10" x14ac:dyDescent="0.25">
      <c r="A1878" s="1" t="s">
        <v>144</v>
      </c>
      <c r="B1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Inc.\E310J</v>
      </c>
      <c r="C1878" s="1" t="s">
        <v>1469</v>
      </c>
      <c r="D1878" s="1" t="str">
        <f>LEFT(Count_table[[#This Row],[Column1]],SEARCH("\",Count_table[[#This Row],[Column1]])-1)</f>
        <v>Textron Aviation Inc.</v>
      </c>
      <c r="E1878" s="1" t="str">
        <f>RIGHT(Count_table[[#This Row],[Column1]],LEN(Count_table[[#This Row],[Column1]])-SEARCH("\",Count_table[[#This Row],[Column1]]))</f>
        <v>E310J</v>
      </c>
      <c r="F1878" s="1" t="str">
        <f>INDEX(Sheet1!A:D,MATCH(Count_table[[#This Row],[Make]],Sheet1!D:D,0),1)</f>
        <v>Textron</v>
      </c>
      <c r="G1878" s="1" t="str">
        <f ca="1">IF(OR(Count_table[[#This Row],[STC Number]]&lt;&gt;OFFSET(Count_table[[#This Row],[STC Number]],-1,0),Count_table[[#This Row],[Fixed Make]]&lt;&gt;OFFSET(Count_table[[#This Row],[Fixed Make]],-1,0)),Count_table[[#This Row],[Fixed Make]],"")</f>
        <v/>
      </c>
      <c r="H1878" s="1" t="str">
        <f ca="1">IF(LEN(Count_table[[#This Row],[First]])=0,OFFSET(Count_table[[#This Row],[Range]],-1,0),"E"&amp;ROW(Count_table[[#This Row],[First]])&amp;":E"&amp;COUNTIFS(Count_table[[#All],[STC Number]],Count_table[[#This Row],[STC Number]],Count_table[[#All],[Fixed Make]],Count_table[[#This Row],[First]])+ROW(Count_table[[#This Row],[First]])-1)</f>
        <v>E1587:E1976</v>
      </c>
      <c r="I1878" s="1" t="str">
        <f ca="1">IF(LEN(Count_table[[#This Row],[First]])&lt;&gt;0,Count_table[[#This Row],[First]]&amp;": "&amp;_xlfn.TEXTJOIN(", ",TRUE,INDIRECT(Count_table[[#This Row],[Range]])),"")</f>
        <v/>
      </c>
      <c r="J18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79" spans="1:10" x14ac:dyDescent="0.25">
      <c r="A1879" s="1" t="s">
        <v>144</v>
      </c>
      <c r="B1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v>
      </c>
      <c r="C1879" s="1" t="s">
        <v>1470</v>
      </c>
      <c r="D1879" s="1" t="str">
        <f>LEFT(Count_table[[#This Row],[Column1]],SEARCH("\",Count_table[[#This Row],[Column1]])-1)</f>
        <v>Textron Aviation Inc.</v>
      </c>
      <c r="E1879" s="1" t="str">
        <f>RIGHT(Count_table[[#This Row],[Column1]],LEN(Count_table[[#This Row],[Column1]])-SEARCH("\",Count_table[[#This Row],[Column1]]))</f>
        <v>E33</v>
      </c>
      <c r="F1879" s="1" t="str">
        <f>INDEX(Sheet1!A:D,MATCH(Count_table[[#This Row],[Make]],Sheet1!D:D,0),1)</f>
        <v>Textron</v>
      </c>
      <c r="G1879" s="1" t="str">
        <f ca="1">IF(OR(Count_table[[#This Row],[STC Number]]&lt;&gt;OFFSET(Count_table[[#This Row],[STC Number]],-1,0),Count_table[[#This Row],[Fixed Make]]&lt;&gt;OFFSET(Count_table[[#This Row],[Fixed Make]],-1,0)),Count_table[[#This Row],[Fixed Make]],"")</f>
        <v/>
      </c>
      <c r="H1879" s="1" t="str">
        <f ca="1">IF(LEN(Count_table[[#This Row],[First]])=0,OFFSET(Count_table[[#This Row],[Range]],-1,0),"E"&amp;ROW(Count_table[[#This Row],[First]])&amp;":E"&amp;COUNTIFS(Count_table[[#All],[STC Number]],Count_table[[#This Row],[STC Number]],Count_table[[#All],[Fixed Make]],Count_table[[#This Row],[First]])+ROW(Count_table[[#This Row],[First]])-1)</f>
        <v>E1587:E1976</v>
      </c>
      <c r="I1879" s="1" t="str">
        <f ca="1">IF(LEN(Count_table[[#This Row],[First]])&lt;&gt;0,Count_table[[#This Row],[First]]&amp;": "&amp;_xlfn.TEXTJOIN(", ",TRUE,INDIRECT(Count_table[[#This Row],[Range]])),"")</f>
        <v/>
      </c>
      <c r="J18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0" spans="1:10" x14ac:dyDescent="0.25">
      <c r="A1880" s="1" t="s">
        <v>144</v>
      </c>
      <c r="B1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Inc.\E33A</v>
      </c>
      <c r="C1880" s="1" t="s">
        <v>1471</v>
      </c>
      <c r="D1880" s="1" t="str">
        <f>LEFT(Count_table[[#This Row],[Column1]],SEARCH("\",Count_table[[#This Row],[Column1]])-1)</f>
        <v>Textron Aviation Inc.</v>
      </c>
      <c r="E1880" s="1" t="str">
        <f>RIGHT(Count_table[[#This Row],[Column1]],LEN(Count_table[[#This Row],[Column1]])-SEARCH("\",Count_table[[#This Row],[Column1]]))</f>
        <v>E33A</v>
      </c>
      <c r="F1880" s="1" t="str">
        <f>INDEX(Sheet1!A:D,MATCH(Count_table[[#This Row],[Make]],Sheet1!D:D,0),1)</f>
        <v>Textron</v>
      </c>
      <c r="G1880" s="1" t="str">
        <f ca="1">IF(OR(Count_table[[#This Row],[STC Number]]&lt;&gt;OFFSET(Count_table[[#This Row],[STC Number]],-1,0),Count_table[[#This Row],[Fixed Make]]&lt;&gt;OFFSET(Count_table[[#This Row],[Fixed Make]],-1,0)),Count_table[[#This Row],[Fixed Make]],"")</f>
        <v/>
      </c>
      <c r="H1880" s="1" t="str">
        <f ca="1">IF(LEN(Count_table[[#This Row],[First]])=0,OFFSET(Count_table[[#This Row],[Range]],-1,0),"E"&amp;ROW(Count_table[[#This Row],[First]])&amp;":E"&amp;COUNTIFS(Count_table[[#All],[STC Number]],Count_table[[#This Row],[STC Number]],Count_table[[#All],[Fixed Make]],Count_table[[#This Row],[First]])+ROW(Count_table[[#This Row],[First]])-1)</f>
        <v>E1587:E1976</v>
      </c>
      <c r="I1880" s="1" t="str">
        <f ca="1">IF(LEN(Count_table[[#This Row],[First]])&lt;&gt;0,Count_table[[#This Row],[First]]&amp;": "&amp;_xlfn.TEXTJOIN(", ",TRUE,INDIRECT(Count_table[[#This Row],[Range]])),"")</f>
        <v/>
      </c>
      <c r="J18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1" spans="1:10" x14ac:dyDescent="0.25">
      <c r="A1881" s="1" t="s">
        <v>144</v>
      </c>
      <c r="B1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Inc.\E33C</v>
      </c>
      <c r="C1881" s="1" t="s">
        <v>1472</v>
      </c>
      <c r="D1881" s="1" t="str">
        <f>LEFT(Count_table[[#This Row],[Column1]],SEARCH("\",Count_table[[#This Row],[Column1]])-1)</f>
        <v>Textron Aviation Inc.</v>
      </c>
      <c r="E1881" s="1" t="str">
        <f>RIGHT(Count_table[[#This Row],[Column1]],LEN(Count_table[[#This Row],[Column1]])-SEARCH("\",Count_table[[#This Row],[Column1]]))</f>
        <v>E33C</v>
      </c>
      <c r="F1881" s="1" t="str">
        <f>INDEX(Sheet1!A:D,MATCH(Count_table[[#This Row],[Make]],Sheet1!D:D,0),1)</f>
        <v>Textron</v>
      </c>
      <c r="G1881" s="1" t="str">
        <f ca="1">IF(OR(Count_table[[#This Row],[STC Number]]&lt;&gt;OFFSET(Count_table[[#This Row],[STC Number]],-1,0),Count_table[[#This Row],[Fixed Make]]&lt;&gt;OFFSET(Count_table[[#This Row],[Fixed Make]],-1,0)),Count_table[[#This Row],[Fixed Make]],"")</f>
        <v/>
      </c>
      <c r="H1881" s="1" t="str">
        <f ca="1">IF(LEN(Count_table[[#This Row],[First]])=0,OFFSET(Count_table[[#This Row],[Range]],-1,0),"E"&amp;ROW(Count_table[[#This Row],[First]])&amp;":E"&amp;COUNTIFS(Count_table[[#All],[STC Number]],Count_table[[#This Row],[STC Number]],Count_table[[#All],[Fixed Make]],Count_table[[#This Row],[First]])+ROW(Count_table[[#This Row],[First]])-1)</f>
        <v>E1587:E1976</v>
      </c>
      <c r="I1881" s="1" t="str">
        <f ca="1">IF(LEN(Count_table[[#This Row],[First]])&lt;&gt;0,Count_table[[#This Row],[First]]&amp;": "&amp;_xlfn.TEXTJOIN(", ",TRUE,INDIRECT(Count_table[[#This Row],[Range]])),"")</f>
        <v/>
      </c>
      <c r="J18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2" spans="1:10" x14ac:dyDescent="0.25">
      <c r="A1882" s="1" t="s">
        <v>144</v>
      </c>
      <c r="B1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Inc.\E35</v>
      </c>
      <c r="C1882" s="1" t="s">
        <v>1473</v>
      </c>
      <c r="D1882" s="1" t="str">
        <f>LEFT(Count_table[[#This Row],[Column1]],SEARCH("\",Count_table[[#This Row],[Column1]])-1)</f>
        <v>Textron Aviation Inc.</v>
      </c>
      <c r="E1882" s="1" t="str">
        <f>RIGHT(Count_table[[#This Row],[Column1]],LEN(Count_table[[#This Row],[Column1]])-SEARCH("\",Count_table[[#This Row],[Column1]]))</f>
        <v>E35</v>
      </c>
      <c r="F1882" s="1" t="str">
        <f>INDEX(Sheet1!A:D,MATCH(Count_table[[#This Row],[Make]],Sheet1!D:D,0),1)</f>
        <v>Textron</v>
      </c>
      <c r="G1882" s="1" t="str">
        <f ca="1">IF(OR(Count_table[[#This Row],[STC Number]]&lt;&gt;OFFSET(Count_table[[#This Row],[STC Number]],-1,0),Count_table[[#This Row],[Fixed Make]]&lt;&gt;OFFSET(Count_table[[#This Row],[Fixed Make]],-1,0)),Count_table[[#This Row],[Fixed Make]],"")</f>
        <v/>
      </c>
      <c r="H1882" s="1" t="str">
        <f ca="1">IF(LEN(Count_table[[#This Row],[First]])=0,OFFSET(Count_table[[#This Row],[Range]],-1,0),"E"&amp;ROW(Count_table[[#This Row],[First]])&amp;":E"&amp;COUNTIFS(Count_table[[#All],[STC Number]],Count_table[[#This Row],[STC Number]],Count_table[[#All],[Fixed Make]],Count_table[[#This Row],[First]])+ROW(Count_table[[#This Row],[First]])-1)</f>
        <v>E1587:E1976</v>
      </c>
      <c r="I1882" s="1" t="str">
        <f ca="1">IF(LEN(Count_table[[#This Row],[First]])&lt;&gt;0,Count_table[[#This Row],[First]]&amp;": "&amp;_xlfn.TEXTJOIN(", ",TRUE,INDIRECT(Count_table[[#This Row],[Range]])),"")</f>
        <v/>
      </c>
      <c r="J18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3" spans="1:10" x14ac:dyDescent="0.25">
      <c r="A1883" s="1" t="s">
        <v>144</v>
      </c>
      <c r="B1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Inc.\E50</v>
      </c>
      <c r="C1883" s="1" t="s">
        <v>1474</v>
      </c>
      <c r="D1883" s="1" t="str">
        <f>LEFT(Count_table[[#This Row],[Column1]],SEARCH("\",Count_table[[#This Row],[Column1]])-1)</f>
        <v>Textron Aviation Inc.</v>
      </c>
      <c r="E1883" s="1" t="str">
        <f>RIGHT(Count_table[[#This Row],[Column1]],LEN(Count_table[[#This Row],[Column1]])-SEARCH("\",Count_table[[#This Row],[Column1]]))</f>
        <v>E50</v>
      </c>
      <c r="F1883" s="1" t="str">
        <f>INDEX(Sheet1!A:D,MATCH(Count_table[[#This Row],[Make]],Sheet1!D:D,0),1)</f>
        <v>Textron</v>
      </c>
      <c r="G1883" s="1" t="str">
        <f ca="1">IF(OR(Count_table[[#This Row],[STC Number]]&lt;&gt;OFFSET(Count_table[[#This Row],[STC Number]],-1,0),Count_table[[#This Row],[Fixed Make]]&lt;&gt;OFFSET(Count_table[[#This Row],[Fixed Make]],-1,0)),Count_table[[#This Row],[Fixed Make]],"")</f>
        <v/>
      </c>
      <c r="H1883" s="1" t="str">
        <f ca="1">IF(LEN(Count_table[[#This Row],[First]])=0,OFFSET(Count_table[[#This Row],[Range]],-1,0),"E"&amp;ROW(Count_table[[#This Row],[First]])&amp;":E"&amp;COUNTIFS(Count_table[[#All],[STC Number]],Count_table[[#This Row],[STC Number]],Count_table[[#All],[Fixed Make]],Count_table[[#This Row],[First]])+ROW(Count_table[[#This Row],[First]])-1)</f>
        <v>E1587:E1976</v>
      </c>
      <c r="I1883" s="1" t="str">
        <f ca="1">IF(LEN(Count_table[[#This Row],[First]])&lt;&gt;0,Count_table[[#This Row],[First]]&amp;": "&amp;_xlfn.TEXTJOIN(", ",TRUE,INDIRECT(Count_table[[#This Row],[Range]])),"")</f>
        <v/>
      </c>
      <c r="J18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4" spans="1:10" x14ac:dyDescent="0.25">
      <c r="A1884" s="1" t="s">
        <v>144</v>
      </c>
      <c r="B1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v>
      </c>
      <c r="C1884" s="1" t="s">
        <v>1475</v>
      </c>
      <c r="D1884" s="1" t="str">
        <f>LEFT(Count_table[[#This Row],[Column1]],SEARCH("\",Count_table[[#This Row],[Column1]])-1)</f>
        <v>Textron Aviation Inc.</v>
      </c>
      <c r="E1884" s="1" t="str">
        <f>RIGHT(Count_table[[#This Row],[Column1]],LEN(Count_table[[#This Row],[Column1]])-SEARCH("\",Count_table[[#This Row],[Column1]]))</f>
        <v>E55</v>
      </c>
      <c r="F1884" s="1" t="str">
        <f>INDEX(Sheet1!A:D,MATCH(Count_table[[#This Row],[Make]],Sheet1!D:D,0),1)</f>
        <v>Textron</v>
      </c>
      <c r="G1884" s="1" t="str">
        <f ca="1">IF(OR(Count_table[[#This Row],[STC Number]]&lt;&gt;OFFSET(Count_table[[#This Row],[STC Number]],-1,0),Count_table[[#This Row],[Fixed Make]]&lt;&gt;OFFSET(Count_table[[#This Row],[Fixed Make]],-1,0)),Count_table[[#This Row],[Fixed Make]],"")</f>
        <v/>
      </c>
      <c r="H1884" s="1" t="str">
        <f ca="1">IF(LEN(Count_table[[#This Row],[First]])=0,OFFSET(Count_table[[#This Row],[Range]],-1,0),"E"&amp;ROW(Count_table[[#This Row],[First]])&amp;":E"&amp;COUNTIFS(Count_table[[#All],[STC Number]],Count_table[[#This Row],[STC Number]],Count_table[[#All],[Fixed Make]],Count_table[[#This Row],[First]])+ROW(Count_table[[#This Row],[First]])-1)</f>
        <v>E1587:E1976</v>
      </c>
      <c r="I1884" s="1" t="str">
        <f ca="1">IF(LEN(Count_table[[#This Row],[First]])&lt;&gt;0,Count_table[[#This Row],[First]]&amp;": "&amp;_xlfn.TEXTJOIN(", ",TRUE,INDIRECT(Count_table[[#This Row],[Range]])),"")</f>
        <v/>
      </c>
      <c r="J18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5" spans="1:10" x14ac:dyDescent="0.25">
      <c r="A1885" s="1" t="s">
        <v>144</v>
      </c>
      <c r="B1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Inc.\E55A</v>
      </c>
      <c r="C1885" s="1" t="s">
        <v>1476</v>
      </c>
      <c r="D1885" s="1" t="str">
        <f>LEFT(Count_table[[#This Row],[Column1]],SEARCH("\",Count_table[[#This Row],[Column1]])-1)</f>
        <v>Textron Aviation Inc.</v>
      </c>
      <c r="E1885" s="1" t="str">
        <f>RIGHT(Count_table[[#This Row],[Column1]],LEN(Count_table[[#This Row],[Column1]])-SEARCH("\",Count_table[[#This Row],[Column1]]))</f>
        <v>E55A</v>
      </c>
      <c r="F1885" s="1" t="str">
        <f>INDEX(Sheet1!A:D,MATCH(Count_table[[#This Row],[Make]],Sheet1!D:D,0),1)</f>
        <v>Textron</v>
      </c>
      <c r="G1885" s="1" t="str">
        <f ca="1">IF(OR(Count_table[[#This Row],[STC Number]]&lt;&gt;OFFSET(Count_table[[#This Row],[STC Number]],-1,0),Count_table[[#This Row],[Fixed Make]]&lt;&gt;OFFSET(Count_table[[#This Row],[Fixed Make]],-1,0)),Count_table[[#This Row],[Fixed Make]],"")</f>
        <v/>
      </c>
      <c r="H1885" s="1" t="str">
        <f ca="1">IF(LEN(Count_table[[#This Row],[First]])=0,OFFSET(Count_table[[#This Row],[Range]],-1,0),"E"&amp;ROW(Count_table[[#This Row],[First]])&amp;":E"&amp;COUNTIFS(Count_table[[#All],[STC Number]],Count_table[[#This Row],[STC Number]],Count_table[[#All],[Fixed Make]],Count_table[[#This Row],[First]])+ROW(Count_table[[#This Row],[First]])-1)</f>
        <v>E1587:E1976</v>
      </c>
      <c r="I1885" s="1" t="str">
        <f ca="1">IF(LEN(Count_table[[#This Row],[First]])&lt;&gt;0,Count_table[[#This Row],[First]]&amp;": "&amp;_xlfn.TEXTJOIN(", ",TRUE,INDIRECT(Count_table[[#This Row],[Range]])),"")</f>
        <v/>
      </c>
      <c r="J18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6" spans="1:10" x14ac:dyDescent="0.25">
      <c r="A1886" s="1" t="s">
        <v>144</v>
      </c>
      <c r="B1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Inc.\E90</v>
      </c>
      <c r="C1886" s="1" t="s">
        <v>1477</v>
      </c>
      <c r="D1886" s="1" t="str">
        <f>LEFT(Count_table[[#This Row],[Column1]],SEARCH("\",Count_table[[#This Row],[Column1]])-1)</f>
        <v>Textron Aviation Inc.</v>
      </c>
      <c r="E1886" s="1" t="str">
        <f>RIGHT(Count_table[[#This Row],[Column1]],LEN(Count_table[[#This Row],[Column1]])-SEARCH("\",Count_table[[#This Row],[Column1]]))</f>
        <v>E90</v>
      </c>
      <c r="F1886" s="1" t="str">
        <f>INDEX(Sheet1!A:D,MATCH(Count_table[[#This Row],[Make]],Sheet1!D:D,0),1)</f>
        <v>Textron</v>
      </c>
      <c r="G1886" s="1" t="str">
        <f ca="1">IF(OR(Count_table[[#This Row],[STC Number]]&lt;&gt;OFFSET(Count_table[[#This Row],[STC Number]],-1,0),Count_table[[#This Row],[Fixed Make]]&lt;&gt;OFFSET(Count_table[[#This Row],[Fixed Make]],-1,0)),Count_table[[#This Row],[Fixed Make]],"")</f>
        <v/>
      </c>
      <c r="H1886" s="1" t="str">
        <f ca="1">IF(LEN(Count_table[[#This Row],[First]])=0,OFFSET(Count_table[[#This Row],[Range]],-1,0),"E"&amp;ROW(Count_table[[#This Row],[First]])&amp;":E"&amp;COUNTIFS(Count_table[[#All],[STC Number]],Count_table[[#This Row],[STC Number]],Count_table[[#All],[Fixed Make]],Count_table[[#This Row],[First]])+ROW(Count_table[[#This Row],[First]])-1)</f>
        <v>E1587:E1976</v>
      </c>
      <c r="I1886" s="1" t="str">
        <f ca="1">IF(LEN(Count_table[[#This Row],[First]])&lt;&gt;0,Count_table[[#This Row],[First]]&amp;": "&amp;_xlfn.TEXTJOIN(", ",TRUE,INDIRECT(Count_table[[#This Row],[Range]])),"")</f>
        <v/>
      </c>
      <c r="J18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7" spans="1:10" x14ac:dyDescent="0.25">
      <c r="A1887" s="1" t="s">
        <v>144</v>
      </c>
      <c r="B1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Inc.\E95</v>
      </c>
      <c r="C1887" s="1" t="s">
        <v>1478</v>
      </c>
      <c r="D1887" s="1" t="str">
        <f>LEFT(Count_table[[#This Row],[Column1]],SEARCH("\",Count_table[[#This Row],[Column1]])-1)</f>
        <v>Textron Aviation Inc.</v>
      </c>
      <c r="E1887" s="1" t="str">
        <f>RIGHT(Count_table[[#This Row],[Column1]],LEN(Count_table[[#This Row],[Column1]])-SEARCH("\",Count_table[[#This Row],[Column1]]))</f>
        <v>E95</v>
      </c>
      <c r="F1887" s="1" t="str">
        <f>INDEX(Sheet1!A:D,MATCH(Count_table[[#This Row],[Make]],Sheet1!D:D,0),1)</f>
        <v>Textron</v>
      </c>
      <c r="G1887" s="1" t="str">
        <f ca="1">IF(OR(Count_table[[#This Row],[STC Number]]&lt;&gt;OFFSET(Count_table[[#This Row],[STC Number]],-1,0),Count_table[[#This Row],[Fixed Make]]&lt;&gt;OFFSET(Count_table[[#This Row],[Fixed Make]],-1,0)),Count_table[[#This Row],[Fixed Make]],"")</f>
        <v/>
      </c>
      <c r="H1887" s="1" t="str">
        <f ca="1">IF(LEN(Count_table[[#This Row],[First]])=0,OFFSET(Count_table[[#This Row],[Range]],-1,0),"E"&amp;ROW(Count_table[[#This Row],[First]])&amp;":E"&amp;COUNTIFS(Count_table[[#All],[STC Number]],Count_table[[#This Row],[STC Number]],Count_table[[#All],[Fixed Make]],Count_table[[#This Row],[First]])+ROW(Count_table[[#This Row],[First]])-1)</f>
        <v>E1587:E1976</v>
      </c>
      <c r="I1887" s="1" t="str">
        <f ca="1">IF(LEN(Count_table[[#This Row],[First]])&lt;&gt;0,Count_table[[#This Row],[First]]&amp;": "&amp;_xlfn.TEXTJOIN(", ",TRUE,INDIRECT(Count_table[[#This Row],[Range]])),"")</f>
        <v/>
      </c>
      <c r="J18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8" spans="1:10" x14ac:dyDescent="0.25">
      <c r="A1888" s="1" t="s">
        <v>144</v>
      </c>
      <c r="B1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v>
      </c>
      <c r="C1888" s="1" t="s">
        <v>1479</v>
      </c>
      <c r="D1888" s="1" t="str">
        <f>LEFT(Count_table[[#This Row],[Column1]],SEARCH("\",Count_table[[#This Row],[Column1]])-1)</f>
        <v>Textron Aviation Inc.</v>
      </c>
      <c r="E1888" s="1" t="str">
        <f>RIGHT(Count_table[[#This Row],[Column1]],LEN(Count_table[[#This Row],[Column1]])-SEARCH("\",Count_table[[#This Row],[Column1]]))</f>
        <v>F33</v>
      </c>
      <c r="F1888" s="1" t="str">
        <f>INDEX(Sheet1!A:D,MATCH(Count_table[[#This Row],[Make]],Sheet1!D:D,0),1)</f>
        <v>Textron</v>
      </c>
      <c r="G1888" s="1" t="str">
        <f ca="1">IF(OR(Count_table[[#This Row],[STC Number]]&lt;&gt;OFFSET(Count_table[[#This Row],[STC Number]],-1,0),Count_table[[#This Row],[Fixed Make]]&lt;&gt;OFFSET(Count_table[[#This Row],[Fixed Make]],-1,0)),Count_table[[#This Row],[Fixed Make]],"")</f>
        <v/>
      </c>
      <c r="H1888" s="1" t="str">
        <f ca="1">IF(LEN(Count_table[[#This Row],[First]])=0,OFFSET(Count_table[[#This Row],[Range]],-1,0),"E"&amp;ROW(Count_table[[#This Row],[First]])&amp;":E"&amp;COUNTIFS(Count_table[[#All],[STC Number]],Count_table[[#This Row],[STC Number]],Count_table[[#All],[Fixed Make]],Count_table[[#This Row],[First]])+ROW(Count_table[[#This Row],[First]])-1)</f>
        <v>E1587:E1976</v>
      </c>
      <c r="I1888" s="1" t="str">
        <f ca="1">IF(LEN(Count_table[[#This Row],[First]])&lt;&gt;0,Count_table[[#This Row],[First]]&amp;": "&amp;_xlfn.TEXTJOIN(", ",TRUE,INDIRECT(Count_table[[#This Row],[Range]])),"")</f>
        <v/>
      </c>
      <c r="J18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89" spans="1:10" x14ac:dyDescent="0.25">
      <c r="A1889" s="1" t="s">
        <v>144</v>
      </c>
      <c r="B1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Inc.\F33A</v>
      </c>
      <c r="C1889" s="1" t="s">
        <v>1480</v>
      </c>
      <c r="D1889" s="1" t="str">
        <f>LEFT(Count_table[[#This Row],[Column1]],SEARCH("\",Count_table[[#This Row],[Column1]])-1)</f>
        <v>Textron Aviation Inc.</v>
      </c>
      <c r="E1889" s="1" t="str">
        <f>RIGHT(Count_table[[#This Row],[Column1]],LEN(Count_table[[#This Row],[Column1]])-SEARCH("\",Count_table[[#This Row],[Column1]]))</f>
        <v>F33A</v>
      </c>
      <c r="F1889" s="1" t="str">
        <f>INDEX(Sheet1!A:D,MATCH(Count_table[[#This Row],[Make]],Sheet1!D:D,0),1)</f>
        <v>Textron</v>
      </c>
      <c r="G1889" s="1" t="str">
        <f ca="1">IF(OR(Count_table[[#This Row],[STC Number]]&lt;&gt;OFFSET(Count_table[[#This Row],[STC Number]],-1,0),Count_table[[#This Row],[Fixed Make]]&lt;&gt;OFFSET(Count_table[[#This Row],[Fixed Make]],-1,0)),Count_table[[#This Row],[Fixed Make]],"")</f>
        <v/>
      </c>
      <c r="H1889" s="1" t="str">
        <f ca="1">IF(LEN(Count_table[[#This Row],[First]])=0,OFFSET(Count_table[[#This Row],[Range]],-1,0),"E"&amp;ROW(Count_table[[#This Row],[First]])&amp;":E"&amp;COUNTIFS(Count_table[[#All],[STC Number]],Count_table[[#This Row],[STC Number]],Count_table[[#All],[Fixed Make]],Count_table[[#This Row],[First]])+ROW(Count_table[[#This Row],[First]])-1)</f>
        <v>E1587:E1976</v>
      </c>
      <c r="I1889" s="1" t="str">
        <f ca="1">IF(LEN(Count_table[[#This Row],[First]])&lt;&gt;0,Count_table[[#This Row],[First]]&amp;": "&amp;_xlfn.TEXTJOIN(", ",TRUE,INDIRECT(Count_table[[#This Row],[Range]])),"")</f>
        <v/>
      </c>
      <c r="J18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0" spans="1:10" x14ac:dyDescent="0.25">
      <c r="A1890" s="1" t="s">
        <v>144</v>
      </c>
      <c r="B1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Inc.\F33C</v>
      </c>
      <c r="C1890" s="1" t="s">
        <v>1481</v>
      </c>
      <c r="D1890" s="1" t="str">
        <f>LEFT(Count_table[[#This Row],[Column1]],SEARCH("\",Count_table[[#This Row],[Column1]])-1)</f>
        <v>Textron Aviation Inc.</v>
      </c>
      <c r="E1890" s="1" t="str">
        <f>RIGHT(Count_table[[#This Row],[Column1]],LEN(Count_table[[#This Row],[Column1]])-SEARCH("\",Count_table[[#This Row],[Column1]]))</f>
        <v>F33C</v>
      </c>
      <c r="F1890" s="1" t="str">
        <f>INDEX(Sheet1!A:D,MATCH(Count_table[[#This Row],[Make]],Sheet1!D:D,0),1)</f>
        <v>Textron</v>
      </c>
      <c r="G1890" s="1" t="str">
        <f ca="1">IF(OR(Count_table[[#This Row],[STC Number]]&lt;&gt;OFFSET(Count_table[[#This Row],[STC Number]],-1,0),Count_table[[#This Row],[Fixed Make]]&lt;&gt;OFFSET(Count_table[[#This Row],[Fixed Make]],-1,0)),Count_table[[#This Row],[Fixed Make]],"")</f>
        <v/>
      </c>
      <c r="H1890" s="1" t="str">
        <f ca="1">IF(LEN(Count_table[[#This Row],[First]])=0,OFFSET(Count_table[[#This Row],[Range]],-1,0),"E"&amp;ROW(Count_table[[#This Row],[First]])&amp;":E"&amp;COUNTIFS(Count_table[[#All],[STC Number]],Count_table[[#This Row],[STC Number]],Count_table[[#All],[Fixed Make]],Count_table[[#This Row],[First]])+ROW(Count_table[[#This Row],[First]])-1)</f>
        <v>E1587:E1976</v>
      </c>
      <c r="I1890" s="1" t="str">
        <f ca="1">IF(LEN(Count_table[[#This Row],[First]])&lt;&gt;0,Count_table[[#This Row],[First]]&amp;": "&amp;_xlfn.TEXTJOIN(", ",TRUE,INDIRECT(Count_table[[#This Row],[Range]])),"")</f>
        <v/>
      </c>
      <c r="J18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1" spans="1:10" x14ac:dyDescent="0.25">
      <c r="A1891" s="1" t="s">
        <v>144</v>
      </c>
      <c r="B1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Inc.\F35</v>
      </c>
      <c r="C1891" s="1" t="s">
        <v>1482</v>
      </c>
      <c r="D1891" s="1" t="str">
        <f>LEFT(Count_table[[#This Row],[Column1]],SEARCH("\",Count_table[[#This Row],[Column1]])-1)</f>
        <v>Textron Aviation Inc.</v>
      </c>
      <c r="E1891" s="1" t="str">
        <f>RIGHT(Count_table[[#This Row],[Column1]],LEN(Count_table[[#This Row],[Column1]])-SEARCH("\",Count_table[[#This Row],[Column1]]))</f>
        <v>F35</v>
      </c>
      <c r="F1891" s="1" t="str">
        <f>INDEX(Sheet1!A:D,MATCH(Count_table[[#This Row],[Make]],Sheet1!D:D,0),1)</f>
        <v>Textron</v>
      </c>
      <c r="G1891" s="1" t="str">
        <f ca="1">IF(OR(Count_table[[#This Row],[STC Number]]&lt;&gt;OFFSET(Count_table[[#This Row],[STC Number]],-1,0),Count_table[[#This Row],[Fixed Make]]&lt;&gt;OFFSET(Count_table[[#This Row],[Fixed Make]],-1,0)),Count_table[[#This Row],[Fixed Make]],"")</f>
        <v/>
      </c>
      <c r="H1891" s="1" t="str">
        <f ca="1">IF(LEN(Count_table[[#This Row],[First]])=0,OFFSET(Count_table[[#This Row],[Range]],-1,0),"E"&amp;ROW(Count_table[[#This Row],[First]])&amp;":E"&amp;COUNTIFS(Count_table[[#All],[STC Number]],Count_table[[#This Row],[STC Number]],Count_table[[#All],[Fixed Make]],Count_table[[#This Row],[First]])+ROW(Count_table[[#This Row],[First]])-1)</f>
        <v>E1587:E1976</v>
      </c>
      <c r="I1891" s="1" t="str">
        <f ca="1">IF(LEN(Count_table[[#This Row],[First]])&lt;&gt;0,Count_table[[#This Row],[First]]&amp;": "&amp;_xlfn.TEXTJOIN(", ",TRUE,INDIRECT(Count_table[[#This Row],[Range]])),"")</f>
        <v/>
      </c>
      <c r="J18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2" spans="1:10" x14ac:dyDescent="0.25">
      <c r="A1892" s="1" t="s">
        <v>144</v>
      </c>
      <c r="B1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Inc.\F50</v>
      </c>
      <c r="C1892" s="1" t="s">
        <v>1483</v>
      </c>
      <c r="D1892" s="1" t="str">
        <f>LEFT(Count_table[[#This Row],[Column1]],SEARCH("\",Count_table[[#This Row],[Column1]])-1)</f>
        <v>Textron Aviation Inc.</v>
      </c>
      <c r="E1892" s="1" t="str">
        <f>RIGHT(Count_table[[#This Row],[Column1]],LEN(Count_table[[#This Row],[Column1]])-SEARCH("\",Count_table[[#This Row],[Column1]]))</f>
        <v>F50</v>
      </c>
      <c r="F1892" s="1" t="str">
        <f>INDEX(Sheet1!A:D,MATCH(Count_table[[#This Row],[Make]],Sheet1!D:D,0),1)</f>
        <v>Textron</v>
      </c>
      <c r="G1892" s="1" t="str">
        <f ca="1">IF(OR(Count_table[[#This Row],[STC Number]]&lt;&gt;OFFSET(Count_table[[#This Row],[STC Number]],-1,0),Count_table[[#This Row],[Fixed Make]]&lt;&gt;OFFSET(Count_table[[#This Row],[Fixed Make]],-1,0)),Count_table[[#This Row],[Fixed Make]],"")</f>
        <v/>
      </c>
      <c r="H1892" s="1" t="str">
        <f ca="1">IF(LEN(Count_table[[#This Row],[First]])=0,OFFSET(Count_table[[#This Row],[Range]],-1,0),"E"&amp;ROW(Count_table[[#This Row],[First]])&amp;":E"&amp;COUNTIFS(Count_table[[#All],[STC Number]],Count_table[[#This Row],[STC Number]],Count_table[[#All],[Fixed Make]],Count_table[[#This Row],[First]])+ROW(Count_table[[#This Row],[First]])-1)</f>
        <v>E1587:E1976</v>
      </c>
      <c r="I1892" s="1" t="str">
        <f ca="1">IF(LEN(Count_table[[#This Row],[First]])&lt;&gt;0,Count_table[[#This Row],[First]]&amp;": "&amp;_xlfn.TEXTJOIN(", ",TRUE,INDIRECT(Count_table[[#This Row],[Range]])),"")</f>
        <v/>
      </c>
      <c r="J18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3" spans="1:10" x14ac:dyDescent="0.25">
      <c r="A1893" s="1" t="s">
        <v>144</v>
      </c>
      <c r="B1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Inc.\F90</v>
      </c>
      <c r="C1893" s="1" t="s">
        <v>1484</v>
      </c>
      <c r="D1893" s="1" t="str">
        <f>LEFT(Count_table[[#This Row],[Column1]],SEARCH("\",Count_table[[#This Row],[Column1]])-1)</f>
        <v>Textron Aviation Inc.</v>
      </c>
      <c r="E1893" s="1" t="str">
        <f>RIGHT(Count_table[[#This Row],[Column1]],LEN(Count_table[[#This Row],[Column1]])-SEARCH("\",Count_table[[#This Row],[Column1]]))</f>
        <v>F90</v>
      </c>
      <c r="F1893" s="1" t="str">
        <f>INDEX(Sheet1!A:D,MATCH(Count_table[[#This Row],[Make]],Sheet1!D:D,0),1)</f>
        <v>Textron</v>
      </c>
      <c r="G1893" s="1" t="str">
        <f ca="1">IF(OR(Count_table[[#This Row],[STC Number]]&lt;&gt;OFFSET(Count_table[[#This Row],[STC Number]],-1,0),Count_table[[#This Row],[Fixed Make]]&lt;&gt;OFFSET(Count_table[[#This Row],[Fixed Make]],-1,0)),Count_table[[#This Row],[Fixed Make]],"")</f>
        <v/>
      </c>
      <c r="H1893" s="1" t="str">
        <f ca="1">IF(LEN(Count_table[[#This Row],[First]])=0,OFFSET(Count_table[[#This Row],[Range]],-1,0),"E"&amp;ROW(Count_table[[#This Row],[First]])&amp;":E"&amp;COUNTIFS(Count_table[[#All],[STC Number]],Count_table[[#This Row],[STC Number]],Count_table[[#All],[Fixed Make]],Count_table[[#This Row],[First]])+ROW(Count_table[[#This Row],[First]])-1)</f>
        <v>E1587:E1976</v>
      </c>
      <c r="I1893" s="1" t="str">
        <f ca="1">IF(LEN(Count_table[[#This Row],[First]])&lt;&gt;0,Count_table[[#This Row],[First]]&amp;": "&amp;_xlfn.TEXTJOIN(", ",TRUE,INDIRECT(Count_table[[#This Row],[Range]])),"")</f>
        <v/>
      </c>
      <c r="J18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4" spans="1:10" x14ac:dyDescent="0.25">
      <c r="A1894" s="1" t="s">
        <v>144</v>
      </c>
      <c r="B1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Inc.\G17S</v>
      </c>
      <c r="C1894" s="1" t="s">
        <v>1485</v>
      </c>
      <c r="D1894" s="1" t="str">
        <f>LEFT(Count_table[[#This Row],[Column1]],SEARCH("\",Count_table[[#This Row],[Column1]])-1)</f>
        <v>Textron Aviation Inc.</v>
      </c>
      <c r="E1894" s="1" t="str">
        <f>RIGHT(Count_table[[#This Row],[Column1]],LEN(Count_table[[#This Row],[Column1]])-SEARCH("\",Count_table[[#This Row],[Column1]]))</f>
        <v>G17S</v>
      </c>
      <c r="F1894" s="1" t="str">
        <f>INDEX(Sheet1!A:D,MATCH(Count_table[[#This Row],[Make]],Sheet1!D:D,0),1)</f>
        <v>Textron</v>
      </c>
      <c r="G1894" s="1" t="str">
        <f ca="1">IF(OR(Count_table[[#This Row],[STC Number]]&lt;&gt;OFFSET(Count_table[[#This Row],[STC Number]],-1,0),Count_table[[#This Row],[Fixed Make]]&lt;&gt;OFFSET(Count_table[[#This Row],[Fixed Make]],-1,0)),Count_table[[#This Row],[Fixed Make]],"")</f>
        <v/>
      </c>
      <c r="H1894" s="1" t="str">
        <f ca="1">IF(LEN(Count_table[[#This Row],[First]])=0,OFFSET(Count_table[[#This Row],[Range]],-1,0),"E"&amp;ROW(Count_table[[#This Row],[First]])&amp;":E"&amp;COUNTIFS(Count_table[[#All],[STC Number]],Count_table[[#This Row],[STC Number]],Count_table[[#All],[Fixed Make]],Count_table[[#This Row],[First]])+ROW(Count_table[[#This Row],[First]])-1)</f>
        <v>E1587:E1976</v>
      </c>
      <c r="I1894" s="1" t="str">
        <f ca="1">IF(LEN(Count_table[[#This Row],[First]])&lt;&gt;0,Count_table[[#This Row],[First]]&amp;": "&amp;_xlfn.TEXTJOIN(", ",TRUE,INDIRECT(Count_table[[#This Row],[Range]])),"")</f>
        <v/>
      </c>
      <c r="J18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5" spans="1:10" x14ac:dyDescent="0.25">
      <c r="A1895" s="1" t="s">
        <v>144</v>
      </c>
      <c r="B1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Inc.\G33</v>
      </c>
      <c r="C1895" s="1" t="s">
        <v>1486</v>
      </c>
      <c r="D1895" s="1" t="str">
        <f>LEFT(Count_table[[#This Row],[Column1]],SEARCH("\",Count_table[[#This Row],[Column1]])-1)</f>
        <v>Textron Aviation Inc.</v>
      </c>
      <c r="E1895" s="1" t="str">
        <f>RIGHT(Count_table[[#This Row],[Column1]],LEN(Count_table[[#This Row],[Column1]])-SEARCH("\",Count_table[[#This Row],[Column1]]))</f>
        <v>G33</v>
      </c>
      <c r="F1895" s="1" t="str">
        <f>INDEX(Sheet1!A:D,MATCH(Count_table[[#This Row],[Make]],Sheet1!D:D,0),1)</f>
        <v>Textron</v>
      </c>
      <c r="G1895" s="1" t="str">
        <f ca="1">IF(OR(Count_table[[#This Row],[STC Number]]&lt;&gt;OFFSET(Count_table[[#This Row],[STC Number]],-1,0),Count_table[[#This Row],[Fixed Make]]&lt;&gt;OFFSET(Count_table[[#This Row],[Fixed Make]],-1,0)),Count_table[[#This Row],[Fixed Make]],"")</f>
        <v/>
      </c>
      <c r="H1895" s="1" t="str">
        <f ca="1">IF(LEN(Count_table[[#This Row],[First]])=0,OFFSET(Count_table[[#This Row],[Range]],-1,0),"E"&amp;ROW(Count_table[[#This Row],[First]])&amp;":E"&amp;COUNTIFS(Count_table[[#All],[STC Number]],Count_table[[#This Row],[STC Number]],Count_table[[#All],[Fixed Make]],Count_table[[#This Row],[First]])+ROW(Count_table[[#This Row],[First]])-1)</f>
        <v>E1587:E1976</v>
      </c>
      <c r="I1895" s="1" t="str">
        <f ca="1">IF(LEN(Count_table[[#This Row],[First]])&lt;&gt;0,Count_table[[#This Row],[First]]&amp;": "&amp;_xlfn.TEXTJOIN(", ",TRUE,INDIRECT(Count_table[[#This Row],[Range]])),"")</f>
        <v/>
      </c>
      <c r="J18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6" spans="1:10" x14ac:dyDescent="0.25">
      <c r="A1896" s="1" t="s">
        <v>144</v>
      </c>
      <c r="B1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Inc.\G35</v>
      </c>
      <c r="C1896" s="1" t="s">
        <v>1487</v>
      </c>
      <c r="D1896" s="1" t="str">
        <f>LEFT(Count_table[[#This Row],[Column1]],SEARCH("\",Count_table[[#This Row],[Column1]])-1)</f>
        <v>Textron Aviation Inc.</v>
      </c>
      <c r="E1896" s="1" t="str">
        <f>RIGHT(Count_table[[#This Row],[Column1]],LEN(Count_table[[#This Row],[Column1]])-SEARCH("\",Count_table[[#This Row],[Column1]]))</f>
        <v>G35</v>
      </c>
      <c r="F1896" s="1" t="str">
        <f>INDEX(Sheet1!A:D,MATCH(Count_table[[#This Row],[Make]],Sheet1!D:D,0),1)</f>
        <v>Textron</v>
      </c>
      <c r="G1896" s="1" t="str">
        <f ca="1">IF(OR(Count_table[[#This Row],[STC Number]]&lt;&gt;OFFSET(Count_table[[#This Row],[STC Number]],-1,0),Count_table[[#This Row],[Fixed Make]]&lt;&gt;OFFSET(Count_table[[#This Row],[Fixed Make]],-1,0)),Count_table[[#This Row],[Fixed Make]],"")</f>
        <v/>
      </c>
      <c r="H1896" s="1" t="str">
        <f ca="1">IF(LEN(Count_table[[#This Row],[First]])=0,OFFSET(Count_table[[#This Row],[Range]],-1,0),"E"&amp;ROW(Count_table[[#This Row],[First]])&amp;":E"&amp;COUNTIFS(Count_table[[#All],[STC Number]],Count_table[[#This Row],[STC Number]],Count_table[[#All],[Fixed Make]],Count_table[[#This Row],[First]])+ROW(Count_table[[#This Row],[First]])-1)</f>
        <v>E1587:E1976</v>
      </c>
      <c r="I1896" s="1" t="str">
        <f ca="1">IF(LEN(Count_table[[#This Row],[First]])&lt;&gt;0,Count_table[[#This Row],[First]]&amp;": "&amp;_xlfn.TEXTJOIN(", ",TRUE,INDIRECT(Count_table[[#This Row],[Range]])),"")</f>
        <v/>
      </c>
      <c r="J18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7" spans="1:10" x14ac:dyDescent="0.25">
      <c r="A1897" s="1" t="s">
        <v>144</v>
      </c>
      <c r="B1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Inc.\G50</v>
      </c>
      <c r="C1897" s="1" t="s">
        <v>1488</v>
      </c>
      <c r="D1897" s="1" t="str">
        <f>LEFT(Count_table[[#This Row],[Column1]],SEARCH("\",Count_table[[#This Row],[Column1]])-1)</f>
        <v>Textron Aviation Inc.</v>
      </c>
      <c r="E1897" s="1" t="str">
        <f>RIGHT(Count_table[[#This Row],[Column1]],LEN(Count_table[[#This Row],[Column1]])-SEARCH("\",Count_table[[#This Row],[Column1]]))</f>
        <v>G50</v>
      </c>
      <c r="F1897" s="1" t="str">
        <f>INDEX(Sheet1!A:D,MATCH(Count_table[[#This Row],[Make]],Sheet1!D:D,0),1)</f>
        <v>Textron</v>
      </c>
      <c r="G1897" s="1" t="str">
        <f ca="1">IF(OR(Count_table[[#This Row],[STC Number]]&lt;&gt;OFFSET(Count_table[[#This Row],[STC Number]],-1,0),Count_table[[#This Row],[Fixed Make]]&lt;&gt;OFFSET(Count_table[[#This Row],[Fixed Make]],-1,0)),Count_table[[#This Row],[Fixed Make]],"")</f>
        <v/>
      </c>
      <c r="H1897" s="1" t="str">
        <f ca="1">IF(LEN(Count_table[[#This Row],[First]])=0,OFFSET(Count_table[[#This Row],[Range]],-1,0),"E"&amp;ROW(Count_table[[#This Row],[First]])&amp;":E"&amp;COUNTIFS(Count_table[[#All],[STC Number]],Count_table[[#This Row],[STC Number]],Count_table[[#All],[Fixed Make]],Count_table[[#This Row],[First]])+ROW(Count_table[[#This Row],[First]])-1)</f>
        <v>E1587:E1976</v>
      </c>
      <c r="I1897" s="1" t="str">
        <f ca="1">IF(LEN(Count_table[[#This Row],[First]])&lt;&gt;0,Count_table[[#This Row],[First]]&amp;": "&amp;_xlfn.TEXTJOIN(", ",TRUE,INDIRECT(Count_table[[#This Row],[Range]])),"")</f>
        <v/>
      </c>
      <c r="J18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8" spans="1:10" x14ac:dyDescent="0.25">
      <c r="A1898" s="1" t="s">
        <v>144</v>
      </c>
      <c r="B1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Inc.\H35</v>
      </c>
      <c r="C1898" s="1" t="s">
        <v>1489</v>
      </c>
      <c r="D1898" s="1" t="str">
        <f>LEFT(Count_table[[#This Row],[Column1]],SEARCH("\",Count_table[[#This Row],[Column1]])-1)</f>
        <v>Textron Aviation Inc.</v>
      </c>
      <c r="E1898" s="1" t="str">
        <f>RIGHT(Count_table[[#This Row],[Column1]],LEN(Count_table[[#This Row],[Column1]])-SEARCH("\",Count_table[[#This Row],[Column1]]))</f>
        <v>H35</v>
      </c>
      <c r="F1898" s="1" t="str">
        <f>INDEX(Sheet1!A:D,MATCH(Count_table[[#This Row],[Make]],Sheet1!D:D,0),1)</f>
        <v>Textron</v>
      </c>
      <c r="G1898" s="1" t="str">
        <f ca="1">IF(OR(Count_table[[#This Row],[STC Number]]&lt;&gt;OFFSET(Count_table[[#This Row],[STC Number]],-1,0),Count_table[[#This Row],[Fixed Make]]&lt;&gt;OFFSET(Count_table[[#This Row],[Fixed Make]],-1,0)),Count_table[[#This Row],[Fixed Make]],"")</f>
        <v/>
      </c>
      <c r="H1898" s="1" t="str">
        <f ca="1">IF(LEN(Count_table[[#This Row],[First]])=0,OFFSET(Count_table[[#This Row],[Range]],-1,0),"E"&amp;ROW(Count_table[[#This Row],[First]])&amp;":E"&amp;COUNTIFS(Count_table[[#All],[STC Number]],Count_table[[#This Row],[STC Number]],Count_table[[#All],[Fixed Make]],Count_table[[#This Row],[First]])+ROW(Count_table[[#This Row],[First]])-1)</f>
        <v>E1587:E1976</v>
      </c>
      <c r="I1898" s="1" t="str">
        <f ca="1">IF(LEN(Count_table[[#This Row],[First]])&lt;&gt;0,Count_table[[#This Row],[First]]&amp;": "&amp;_xlfn.TEXTJOIN(", ",TRUE,INDIRECT(Count_table[[#This Row],[Range]])),"")</f>
        <v/>
      </c>
      <c r="J18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899" spans="1:10" x14ac:dyDescent="0.25">
      <c r="A1899" s="1" t="s">
        <v>144</v>
      </c>
      <c r="B1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Inc.\H50</v>
      </c>
      <c r="C1899" s="1" t="s">
        <v>1490</v>
      </c>
      <c r="D1899" s="1" t="str">
        <f>LEFT(Count_table[[#This Row],[Column1]],SEARCH("\",Count_table[[#This Row],[Column1]])-1)</f>
        <v>Textron Aviation Inc.</v>
      </c>
      <c r="E1899" s="1" t="str">
        <f>RIGHT(Count_table[[#This Row],[Column1]],LEN(Count_table[[#This Row],[Column1]])-SEARCH("\",Count_table[[#This Row],[Column1]]))</f>
        <v>H50</v>
      </c>
      <c r="F1899" s="1" t="str">
        <f>INDEX(Sheet1!A:D,MATCH(Count_table[[#This Row],[Make]],Sheet1!D:D,0),1)</f>
        <v>Textron</v>
      </c>
      <c r="G1899" s="1" t="str">
        <f ca="1">IF(OR(Count_table[[#This Row],[STC Number]]&lt;&gt;OFFSET(Count_table[[#This Row],[STC Number]],-1,0),Count_table[[#This Row],[Fixed Make]]&lt;&gt;OFFSET(Count_table[[#This Row],[Fixed Make]],-1,0)),Count_table[[#This Row],[Fixed Make]],"")</f>
        <v/>
      </c>
      <c r="H1899" s="1" t="str">
        <f ca="1">IF(LEN(Count_table[[#This Row],[First]])=0,OFFSET(Count_table[[#This Row],[Range]],-1,0),"E"&amp;ROW(Count_table[[#This Row],[First]])&amp;":E"&amp;COUNTIFS(Count_table[[#All],[STC Number]],Count_table[[#This Row],[STC Number]],Count_table[[#All],[Fixed Make]],Count_table[[#This Row],[First]])+ROW(Count_table[[#This Row],[First]])-1)</f>
        <v>E1587:E1976</v>
      </c>
      <c r="I1899" s="1" t="str">
        <f ca="1">IF(LEN(Count_table[[#This Row],[First]])&lt;&gt;0,Count_table[[#This Row],[First]]&amp;": "&amp;_xlfn.TEXTJOIN(", ",TRUE,INDIRECT(Count_table[[#This Row],[Range]])),"")</f>
        <v/>
      </c>
      <c r="J18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0" spans="1:10" x14ac:dyDescent="0.25">
      <c r="A1900" s="1" t="s">
        <v>144</v>
      </c>
      <c r="B1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Inc.\H90</v>
      </c>
      <c r="C1900" s="1" t="s">
        <v>1491</v>
      </c>
      <c r="D1900" s="1" t="str">
        <f>LEFT(Count_table[[#This Row],[Column1]],SEARCH("\",Count_table[[#This Row],[Column1]])-1)</f>
        <v>Textron Aviation Inc.</v>
      </c>
      <c r="E1900" s="1" t="str">
        <f>RIGHT(Count_table[[#This Row],[Column1]],LEN(Count_table[[#This Row],[Column1]])-SEARCH("\",Count_table[[#This Row],[Column1]]))</f>
        <v>H90</v>
      </c>
      <c r="F1900" s="1" t="str">
        <f>INDEX(Sheet1!A:D,MATCH(Count_table[[#This Row],[Make]],Sheet1!D:D,0),1)</f>
        <v>Textron</v>
      </c>
      <c r="G1900" s="1" t="str">
        <f ca="1">IF(OR(Count_table[[#This Row],[STC Number]]&lt;&gt;OFFSET(Count_table[[#This Row],[STC Number]],-1,0),Count_table[[#This Row],[Fixed Make]]&lt;&gt;OFFSET(Count_table[[#This Row],[Fixed Make]],-1,0)),Count_table[[#This Row],[Fixed Make]],"")</f>
        <v/>
      </c>
      <c r="H1900" s="1" t="str">
        <f ca="1">IF(LEN(Count_table[[#This Row],[First]])=0,OFFSET(Count_table[[#This Row],[Range]],-1,0),"E"&amp;ROW(Count_table[[#This Row],[First]])&amp;":E"&amp;COUNTIFS(Count_table[[#All],[STC Number]],Count_table[[#This Row],[STC Number]],Count_table[[#All],[Fixed Make]],Count_table[[#This Row],[First]])+ROW(Count_table[[#This Row],[First]])-1)</f>
        <v>E1587:E1976</v>
      </c>
      <c r="I1900" s="1" t="str">
        <f ca="1">IF(LEN(Count_table[[#This Row],[First]])&lt;&gt;0,Count_table[[#This Row],[First]]&amp;": "&amp;_xlfn.TEXTJOIN(", ",TRUE,INDIRECT(Count_table[[#This Row],[Range]])),"")</f>
        <v/>
      </c>
      <c r="J19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1" spans="1:10" x14ac:dyDescent="0.25">
      <c r="A1901" s="1" t="s">
        <v>144</v>
      </c>
      <c r="B1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Inc.\J35</v>
      </c>
      <c r="C1901" s="1" t="s">
        <v>1492</v>
      </c>
      <c r="D1901" s="1" t="str">
        <f>LEFT(Count_table[[#This Row],[Column1]],SEARCH("\",Count_table[[#This Row],[Column1]])-1)</f>
        <v>Textron Aviation Inc.</v>
      </c>
      <c r="E1901" s="1" t="str">
        <f>RIGHT(Count_table[[#This Row],[Column1]],LEN(Count_table[[#This Row],[Column1]])-SEARCH("\",Count_table[[#This Row],[Column1]]))</f>
        <v>J35</v>
      </c>
      <c r="F1901" s="1" t="str">
        <f>INDEX(Sheet1!A:D,MATCH(Count_table[[#This Row],[Make]],Sheet1!D:D,0),1)</f>
        <v>Textron</v>
      </c>
      <c r="G1901" s="1" t="str">
        <f ca="1">IF(OR(Count_table[[#This Row],[STC Number]]&lt;&gt;OFFSET(Count_table[[#This Row],[STC Number]],-1,0),Count_table[[#This Row],[Fixed Make]]&lt;&gt;OFFSET(Count_table[[#This Row],[Fixed Make]],-1,0)),Count_table[[#This Row],[Fixed Make]],"")</f>
        <v/>
      </c>
      <c r="H1901" s="1" t="str">
        <f ca="1">IF(LEN(Count_table[[#This Row],[First]])=0,OFFSET(Count_table[[#This Row],[Range]],-1,0),"E"&amp;ROW(Count_table[[#This Row],[First]])&amp;":E"&amp;COUNTIFS(Count_table[[#All],[STC Number]],Count_table[[#This Row],[STC Number]],Count_table[[#All],[Fixed Make]],Count_table[[#This Row],[First]])+ROW(Count_table[[#This Row],[First]])-1)</f>
        <v>E1587:E1976</v>
      </c>
      <c r="I1901" s="1" t="str">
        <f ca="1">IF(LEN(Count_table[[#This Row],[First]])&lt;&gt;0,Count_table[[#This Row],[First]]&amp;": "&amp;_xlfn.TEXTJOIN(", ",TRUE,INDIRECT(Count_table[[#This Row],[Range]])),"")</f>
        <v/>
      </c>
      <c r="J19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2" spans="1:10" x14ac:dyDescent="0.25">
      <c r="A1902" s="1" t="s">
        <v>144</v>
      </c>
      <c r="B1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Inc.\J50</v>
      </c>
      <c r="C1902" s="1" t="s">
        <v>1493</v>
      </c>
      <c r="D1902" s="1" t="str">
        <f>LEFT(Count_table[[#This Row],[Column1]],SEARCH("\",Count_table[[#This Row],[Column1]])-1)</f>
        <v>Textron Aviation Inc.</v>
      </c>
      <c r="E1902" s="1" t="str">
        <f>RIGHT(Count_table[[#This Row],[Column1]],LEN(Count_table[[#This Row],[Column1]])-SEARCH("\",Count_table[[#This Row],[Column1]]))</f>
        <v>J50</v>
      </c>
      <c r="F1902" s="1" t="str">
        <f>INDEX(Sheet1!A:D,MATCH(Count_table[[#This Row],[Make]],Sheet1!D:D,0),1)</f>
        <v>Textron</v>
      </c>
      <c r="G1902" s="1" t="str">
        <f ca="1">IF(OR(Count_table[[#This Row],[STC Number]]&lt;&gt;OFFSET(Count_table[[#This Row],[STC Number]],-1,0),Count_table[[#This Row],[Fixed Make]]&lt;&gt;OFFSET(Count_table[[#This Row],[Fixed Make]],-1,0)),Count_table[[#This Row],[Fixed Make]],"")</f>
        <v/>
      </c>
      <c r="H1902" s="1" t="str">
        <f ca="1">IF(LEN(Count_table[[#This Row],[First]])=0,OFFSET(Count_table[[#This Row],[Range]],-1,0),"E"&amp;ROW(Count_table[[#This Row],[First]])&amp;":E"&amp;COUNTIFS(Count_table[[#All],[STC Number]],Count_table[[#This Row],[STC Number]],Count_table[[#All],[Fixed Make]],Count_table[[#This Row],[First]])+ROW(Count_table[[#This Row],[First]])-1)</f>
        <v>E1587:E1976</v>
      </c>
      <c r="I1902" s="1" t="str">
        <f ca="1">IF(LEN(Count_table[[#This Row],[First]])&lt;&gt;0,Count_table[[#This Row],[First]]&amp;": "&amp;_xlfn.TEXTJOIN(", ",TRUE,INDIRECT(Count_table[[#This Row],[Range]])),"")</f>
        <v/>
      </c>
      <c r="J19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3" spans="1:10" x14ac:dyDescent="0.25">
      <c r="A1903" s="1" t="s">
        <v>144</v>
      </c>
      <c r="B1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Inc.\K35</v>
      </c>
      <c r="C1903" s="1" t="s">
        <v>1494</v>
      </c>
      <c r="D1903" s="1" t="str">
        <f>LEFT(Count_table[[#This Row],[Column1]],SEARCH("\",Count_table[[#This Row],[Column1]])-1)</f>
        <v>Textron Aviation Inc.</v>
      </c>
      <c r="E1903" s="1" t="str">
        <f>RIGHT(Count_table[[#This Row],[Column1]],LEN(Count_table[[#This Row],[Column1]])-SEARCH("\",Count_table[[#This Row],[Column1]]))</f>
        <v>K35</v>
      </c>
      <c r="F1903" s="1" t="str">
        <f>INDEX(Sheet1!A:D,MATCH(Count_table[[#This Row],[Make]],Sheet1!D:D,0),1)</f>
        <v>Textron</v>
      </c>
      <c r="G1903" s="1" t="str">
        <f ca="1">IF(OR(Count_table[[#This Row],[STC Number]]&lt;&gt;OFFSET(Count_table[[#This Row],[STC Number]],-1,0),Count_table[[#This Row],[Fixed Make]]&lt;&gt;OFFSET(Count_table[[#This Row],[Fixed Make]],-1,0)),Count_table[[#This Row],[Fixed Make]],"")</f>
        <v/>
      </c>
      <c r="H1903" s="1" t="str">
        <f ca="1">IF(LEN(Count_table[[#This Row],[First]])=0,OFFSET(Count_table[[#This Row],[Range]],-1,0),"E"&amp;ROW(Count_table[[#This Row],[First]])&amp;":E"&amp;COUNTIFS(Count_table[[#All],[STC Number]],Count_table[[#This Row],[STC Number]],Count_table[[#All],[Fixed Make]],Count_table[[#This Row],[First]])+ROW(Count_table[[#This Row],[First]])-1)</f>
        <v>E1587:E1976</v>
      </c>
      <c r="I1903" s="1" t="str">
        <f ca="1">IF(LEN(Count_table[[#This Row],[First]])&lt;&gt;0,Count_table[[#This Row],[First]]&amp;": "&amp;_xlfn.TEXTJOIN(", ",TRUE,INDIRECT(Count_table[[#This Row],[Range]])),"")</f>
        <v/>
      </c>
      <c r="J19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4" spans="1:10" x14ac:dyDescent="0.25">
      <c r="A1904" s="1" t="s">
        <v>144</v>
      </c>
      <c r="B1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Inc.\M19A</v>
      </c>
      <c r="C1904" s="1" t="s">
        <v>1495</v>
      </c>
      <c r="D1904" s="1" t="str">
        <f>LEFT(Count_table[[#This Row],[Column1]],SEARCH("\",Count_table[[#This Row],[Column1]])-1)</f>
        <v>Textron Aviation Inc.</v>
      </c>
      <c r="E1904" s="1" t="str">
        <f>RIGHT(Count_table[[#This Row],[Column1]],LEN(Count_table[[#This Row],[Column1]])-SEARCH("\",Count_table[[#This Row],[Column1]]))</f>
        <v>M19A</v>
      </c>
      <c r="F1904" s="1" t="str">
        <f>INDEX(Sheet1!A:D,MATCH(Count_table[[#This Row],[Make]],Sheet1!D:D,0),1)</f>
        <v>Textron</v>
      </c>
      <c r="G1904" s="1" t="str">
        <f ca="1">IF(OR(Count_table[[#This Row],[STC Number]]&lt;&gt;OFFSET(Count_table[[#This Row],[STC Number]],-1,0),Count_table[[#This Row],[Fixed Make]]&lt;&gt;OFFSET(Count_table[[#This Row],[Fixed Make]],-1,0)),Count_table[[#This Row],[Fixed Make]],"")</f>
        <v/>
      </c>
      <c r="H1904" s="1" t="str">
        <f ca="1">IF(LEN(Count_table[[#This Row],[First]])=0,OFFSET(Count_table[[#This Row],[Range]],-1,0),"E"&amp;ROW(Count_table[[#This Row],[First]])&amp;":E"&amp;COUNTIFS(Count_table[[#All],[STC Number]],Count_table[[#This Row],[STC Number]],Count_table[[#All],[Fixed Make]],Count_table[[#This Row],[First]])+ROW(Count_table[[#This Row],[First]])-1)</f>
        <v>E1587:E1976</v>
      </c>
      <c r="I1904" s="1" t="str">
        <f ca="1">IF(LEN(Count_table[[#This Row],[First]])&lt;&gt;0,Count_table[[#This Row],[First]]&amp;": "&amp;_xlfn.TEXTJOIN(", ",TRUE,INDIRECT(Count_table[[#This Row],[Range]])),"")</f>
        <v/>
      </c>
      <c r="J19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5" spans="1:10" x14ac:dyDescent="0.25">
      <c r="A1905" s="1" t="s">
        <v>144</v>
      </c>
      <c r="B1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Inc.\M337B</v>
      </c>
      <c r="C1905" s="1" t="s">
        <v>1496</v>
      </c>
      <c r="D1905" s="1" t="str">
        <f>LEFT(Count_table[[#This Row],[Column1]],SEARCH("\",Count_table[[#This Row],[Column1]])-1)</f>
        <v>Textron Aviation Inc.</v>
      </c>
      <c r="E1905" s="1" t="str">
        <f>RIGHT(Count_table[[#This Row],[Column1]],LEN(Count_table[[#This Row],[Column1]])-SEARCH("\",Count_table[[#This Row],[Column1]]))</f>
        <v>M337B</v>
      </c>
      <c r="F1905" s="1" t="str">
        <f>INDEX(Sheet1!A:D,MATCH(Count_table[[#This Row],[Make]],Sheet1!D:D,0),1)</f>
        <v>Textron</v>
      </c>
      <c r="G1905" s="1" t="str">
        <f ca="1">IF(OR(Count_table[[#This Row],[STC Number]]&lt;&gt;OFFSET(Count_table[[#This Row],[STC Number]],-1,0),Count_table[[#This Row],[Fixed Make]]&lt;&gt;OFFSET(Count_table[[#This Row],[Fixed Make]],-1,0)),Count_table[[#This Row],[Fixed Make]],"")</f>
        <v/>
      </c>
      <c r="H1905" s="1" t="str">
        <f ca="1">IF(LEN(Count_table[[#This Row],[First]])=0,OFFSET(Count_table[[#This Row],[Range]],-1,0),"E"&amp;ROW(Count_table[[#This Row],[First]])&amp;":E"&amp;COUNTIFS(Count_table[[#All],[STC Number]],Count_table[[#This Row],[STC Number]],Count_table[[#All],[Fixed Make]],Count_table[[#This Row],[First]])+ROW(Count_table[[#This Row],[First]])-1)</f>
        <v>E1587:E1976</v>
      </c>
      <c r="I1905" s="1" t="str">
        <f ca="1">IF(LEN(Count_table[[#This Row],[First]])&lt;&gt;0,Count_table[[#This Row],[First]]&amp;": "&amp;_xlfn.TEXTJOIN(", ",TRUE,INDIRECT(Count_table[[#This Row],[Range]])),"")</f>
        <v/>
      </c>
      <c r="J19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6" spans="1:10" x14ac:dyDescent="0.25">
      <c r="A1906" s="1" t="s">
        <v>144</v>
      </c>
      <c r="B1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Inc.\M35</v>
      </c>
      <c r="C1906" s="1" t="s">
        <v>1497</v>
      </c>
      <c r="D1906" s="1" t="str">
        <f>LEFT(Count_table[[#This Row],[Column1]],SEARCH("\",Count_table[[#This Row],[Column1]])-1)</f>
        <v>Textron Aviation Inc.</v>
      </c>
      <c r="E1906" s="1" t="str">
        <f>RIGHT(Count_table[[#This Row],[Column1]],LEN(Count_table[[#This Row],[Column1]])-SEARCH("\",Count_table[[#This Row],[Column1]]))</f>
        <v>M35</v>
      </c>
      <c r="F1906" s="1" t="str">
        <f>INDEX(Sheet1!A:D,MATCH(Count_table[[#This Row],[Make]],Sheet1!D:D,0),1)</f>
        <v>Textron</v>
      </c>
      <c r="G1906" s="1" t="str">
        <f ca="1">IF(OR(Count_table[[#This Row],[STC Number]]&lt;&gt;OFFSET(Count_table[[#This Row],[STC Number]],-1,0),Count_table[[#This Row],[Fixed Make]]&lt;&gt;OFFSET(Count_table[[#This Row],[Fixed Make]],-1,0)),Count_table[[#This Row],[Fixed Make]],"")</f>
        <v/>
      </c>
      <c r="H1906" s="1" t="str">
        <f ca="1">IF(LEN(Count_table[[#This Row],[First]])=0,OFFSET(Count_table[[#This Row],[Range]],-1,0),"E"&amp;ROW(Count_table[[#This Row],[First]])&amp;":E"&amp;COUNTIFS(Count_table[[#All],[STC Number]],Count_table[[#This Row],[STC Number]],Count_table[[#All],[Fixed Make]],Count_table[[#This Row],[First]])+ROW(Count_table[[#This Row],[First]])-1)</f>
        <v>E1587:E1976</v>
      </c>
      <c r="I1906" s="1" t="str">
        <f ca="1">IF(LEN(Count_table[[#This Row],[First]])&lt;&gt;0,Count_table[[#This Row],[First]]&amp;": "&amp;_xlfn.TEXTJOIN(", ",TRUE,INDIRECT(Count_table[[#This Row],[Range]])),"")</f>
        <v/>
      </c>
      <c r="J19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7" spans="1:10" x14ac:dyDescent="0.25">
      <c r="A1907" s="1" t="s">
        <v>144</v>
      </c>
      <c r="B1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Inc.\N35</v>
      </c>
      <c r="C1907" s="1" t="s">
        <v>1498</v>
      </c>
      <c r="D1907" s="1" t="str">
        <f>LEFT(Count_table[[#This Row],[Column1]],SEARCH("\",Count_table[[#This Row],[Column1]])-1)</f>
        <v>Textron Aviation Inc.</v>
      </c>
      <c r="E1907" s="1" t="str">
        <f>RIGHT(Count_table[[#This Row],[Column1]],LEN(Count_table[[#This Row],[Column1]])-SEARCH("\",Count_table[[#This Row],[Column1]]))</f>
        <v>N35</v>
      </c>
      <c r="F1907" s="1" t="str">
        <f>INDEX(Sheet1!A:D,MATCH(Count_table[[#This Row],[Make]],Sheet1!D:D,0),1)</f>
        <v>Textron</v>
      </c>
      <c r="G1907" s="1" t="str">
        <f ca="1">IF(OR(Count_table[[#This Row],[STC Number]]&lt;&gt;OFFSET(Count_table[[#This Row],[STC Number]],-1,0),Count_table[[#This Row],[Fixed Make]]&lt;&gt;OFFSET(Count_table[[#This Row],[Fixed Make]],-1,0)),Count_table[[#This Row],[Fixed Make]],"")</f>
        <v/>
      </c>
      <c r="H1907" s="1" t="str">
        <f ca="1">IF(LEN(Count_table[[#This Row],[First]])=0,OFFSET(Count_table[[#This Row],[Range]],-1,0),"E"&amp;ROW(Count_table[[#This Row],[First]])&amp;":E"&amp;COUNTIFS(Count_table[[#All],[STC Number]],Count_table[[#This Row],[STC Number]],Count_table[[#All],[Fixed Make]],Count_table[[#This Row],[First]])+ROW(Count_table[[#This Row],[First]])-1)</f>
        <v>E1587:E1976</v>
      </c>
      <c r="I1907" s="1" t="str">
        <f ca="1">IF(LEN(Count_table[[#This Row],[First]])&lt;&gt;0,Count_table[[#This Row],[First]]&amp;": "&amp;_xlfn.TEXTJOIN(", ",TRUE,INDIRECT(Count_table[[#This Row],[Range]])),"")</f>
        <v/>
      </c>
      <c r="J19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8" spans="1:10" x14ac:dyDescent="0.25">
      <c r="A1908" s="1" t="s">
        <v>144</v>
      </c>
      <c r="B1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Inc.\P172D</v>
      </c>
      <c r="C1908" s="1" t="s">
        <v>1499</v>
      </c>
      <c r="D1908" s="1" t="str">
        <f>LEFT(Count_table[[#This Row],[Column1]],SEARCH("\",Count_table[[#This Row],[Column1]])-1)</f>
        <v>Textron Aviation Inc.</v>
      </c>
      <c r="E1908" s="1" t="str">
        <f>RIGHT(Count_table[[#This Row],[Column1]],LEN(Count_table[[#This Row],[Column1]])-SEARCH("\",Count_table[[#This Row],[Column1]]))</f>
        <v>P172D</v>
      </c>
      <c r="F1908" s="1" t="str">
        <f>INDEX(Sheet1!A:D,MATCH(Count_table[[#This Row],[Make]],Sheet1!D:D,0),1)</f>
        <v>Textron</v>
      </c>
      <c r="G1908" s="1" t="str">
        <f ca="1">IF(OR(Count_table[[#This Row],[STC Number]]&lt;&gt;OFFSET(Count_table[[#This Row],[STC Number]],-1,0),Count_table[[#This Row],[Fixed Make]]&lt;&gt;OFFSET(Count_table[[#This Row],[Fixed Make]],-1,0)),Count_table[[#This Row],[Fixed Make]],"")</f>
        <v/>
      </c>
      <c r="H1908" s="1" t="str">
        <f ca="1">IF(LEN(Count_table[[#This Row],[First]])=0,OFFSET(Count_table[[#This Row],[Range]],-1,0),"E"&amp;ROW(Count_table[[#This Row],[First]])&amp;":E"&amp;COUNTIFS(Count_table[[#All],[STC Number]],Count_table[[#This Row],[STC Number]],Count_table[[#All],[Fixed Make]],Count_table[[#This Row],[First]])+ROW(Count_table[[#This Row],[First]])-1)</f>
        <v>E1587:E1976</v>
      </c>
      <c r="I1908" s="1" t="str">
        <f ca="1">IF(LEN(Count_table[[#This Row],[First]])&lt;&gt;0,Count_table[[#This Row],[First]]&amp;": "&amp;_xlfn.TEXTJOIN(", ",TRUE,INDIRECT(Count_table[[#This Row],[Range]])),"")</f>
        <v/>
      </c>
      <c r="J19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09" spans="1:10" x14ac:dyDescent="0.25">
      <c r="A1909" s="1" t="s">
        <v>144</v>
      </c>
      <c r="B1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v>
      </c>
      <c r="C1909" s="1" t="s">
        <v>1500</v>
      </c>
      <c r="D1909" s="1" t="str">
        <f>LEFT(Count_table[[#This Row],[Column1]],SEARCH("\",Count_table[[#This Row],[Column1]])-1)</f>
        <v>Textron Aviation Inc.</v>
      </c>
      <c r="E1909" s="1" t="str">
        <f>RIGHT(Count_table[[#This Row],[Column1]],LEN(Count_table[[#This Row],[Column1]])-SEARCH("\",Count_table[[#This Row],[Column1]]))</f>
        <v>P206</v>
      </c>
      <c r="F1909" s="1" t="str">
        <f>INDEX(Sheet1!A:D,MATCH(Count_table[[#This Row],[Make]],Sheet1!D:D,0),1)</f>
        <v>Textron</v>
      </c>
      <c r="G1909" s="1" t="str">
        <f ca="1">IF(OR(Count_table[[#This Row],[STC Number]]&lt;&gt;OFFSET(Count_table[[#This Row],[STC Number]],-1,0),Count_table[[#This Row],[Fixed Make]]&lt;&gt;OFFSET(Count_table[[#This Row],[Fixed Make]],-1,0)),Count_table[[#This Row],[Fixed Make]],"")</f>
        <v/>
      </c>
      <c r="H1909" s="1" t="str">
        <f ca="1">IF(LEN(Count_table[[#This Row],[First]])=0,OFFSET(Count_table[[#This Row],[Range]],-1,0),"E"&amp;ROW(Count_table[[#This Row],[First]])&amp;":E"&amp;COUNTIFS(Count_table[[#All],[STC Number]],Count_table[[#This Row],[STC Number]],Count_table[[#All],[Fixed Make]],Count_table[[#This Row],[First]])+ROW(Count_table[[#This Row],[First]])-1)</f>
        <v>E1587:E1976</v>
      </c>
      <c r="I1909" s="1" t="str">
        <f ca="1">IF(LEN(Count_table[[#This Row],[First]])&lt;&gt;0,Count_table[[#This Row],[First]]&amp;": "&amp;_xlfn.TEXTJOIN(", ",TRUE,INDIRECT(Count_table[[#This Row],[Range]])),"")</f>
        <v/>
      </c>
      <c r="J19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0" spans="1:10" x14ac:dyDescent="0.25">
      <c r="A1910" s="1" t="s">
        <v>144</v>
      </c>
      <c r="B1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Inc.\P206A</v>
      </c>
      <c r="C1910" s="1" t="s">
        <v>1501</v>
      </c>
      <c r="D1910" s="1" t="str">
        <f>LEFT(Count_table[[#This Row],[Column1]],SEARCH("\",Count_table[[#This Row],[Column1]])-1)</f>
        <v>Textron Aviation Inc.</v>
      </c>
      <c r="E1910" s="1" t="str">
        <f>RIGHT(Count_table[[#This Row],[Column1]],LEN(Count_table[[#This Row],[Column1]])-SEARCH("\",Count_table[[#This Row],[Column1]]))</f>
        <v>P206A</v>
      </c>
      <c r="F1910" s="1" t="str">
        <f>INDEX(Sheet1!A:D,MATCH(Count_table[[#This Row],[Make]],Sheet1!D:D,0),1)</f>
        <v>Textron</v>
      </c>
      <c r="G1910" s="1" t="str">
        <f ca="1">IF(OR(Count_table[[#This Row],[STC Number]]&lt;&gt;OFFSET(Count_table[[#This Row],[STC Number]],-1,0),Count_table[[#This Row],[Fixed Make]]&lt;&gt;OFFSET(Count_table[[#This Row],[Fixed Make]],-1,0)),Count_table[[#This Row],[Fixed Make]],"")</f>
        <v/>
      </c>
      <c r="H1910" s="1" t="str">
        <f ca="1">IF(LEN(Count_table[[#This Row],[First]])=0,OFFSET(Count_table[[#This Row],[Range]],-1,0),"E"&amp;ROW(Count_table[[#This Row],[First]])&amp;":E"&amp;COUNTIFS(Count_table[[#All],[STC Number]],Count_table[[#This Row],[STC Number]],Count_table[[#All],[Fixed Make]],Count_table[[#This Row],[First]])+ROW(Count_table[[#This Row],[First]])-1)</f>
        <v>E1587:E1976</v>
      </c>
      <c r="I1910" s="1" t="str">
        <f ca="1">IF(LEN(Count_table[[#This Row],[First]])&lt;&gt;0,Count_table[[#This Row],[First]]&amp;": "&amp;_xlfn.TEXTJOIN(", ",TRUE,INDIRECT(Count_table[[#This Row],[Range]])),"")</f>
        <v/>
      </c>
      <c r="J19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1" spans="1:10" x14ac:dyDescent="0.25">
      <c r="A1911" s="1" t="s">
        <v>144</v>
      </c>
      <c r="B1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Inc.\P206B</v>
      </c>
      <c r="C1911" s="1" t="s">
        <v>1502</v>
      </c>
      <c r="D1911" s="1" t="str">
        <f>LEFT(Count_table[[#This Row],[Column1]],SEARCH("\",Count_table[[#This Row],[Column1]])-1)</f>
        <v>Textron Aviation Inc.</v>
      </c>
      <c r="E1911" s="1" t="str">
        <f>RIGHT(Count_table[[#This Row],[Column1]],LEN(Count_table[[#This Row],[Column1]])-SEARCH("\",Count_table[[#This Row],[Column1]]))</f>
        <v>P206B</v>
      </c>
      <c r="F1911" s="1" t="str">
        <f>INDEX(Sheet1!A:D,MATCH(Count_table[[#This Row],[Make]],Sheet1!D:D,0),1)</f>
        <v>Textron</v>
      </c>
      <c r="G1911" s="1" t="str">
        <f ca="1">IF(OR(Count_table[[#This Row],[STC Number]]&lt;&gt;OFFSET(Count_table[[#This Row],[STC Number]],-1,0),Count_table[[#This Row],[Fixed Make]]&lt;&gt;OFFSET(Count_table[[#This Row],[Fixed Make]],-1,0)),Count_table[[#This Row],[Fixed Make]],"")</f>
        <v/>
      </c>
      <c r="H1911" s="1" t="str">
        <f ca="1">IF(LEN(Count_table[[#This Row],[First]])=0,OFFSET(Count_table[[#This Row],[Range]],-1,0),"E"&amp;ROW(Count_table[[#This Row],[First]])&amp;":E"&amp;COUNTIFS(Count_table[[#All],[STC Number]],Count_table[[#This Row],[STC Number]],Count_table[[#All],[Fixed Make]],Count_table[[#This Row],[First]])+ROW(Count_table[[#This Row],[First]])-1)</f>
        <v>E1587:E1976</v>
      </c>
      <c r="I1911" s="1" t="str">
        <f ca="1">IF(LEN(Count_table[[#This Row],[First]])&lt;&gt;0,Count_table[[#This Row],[First]]&amp;": "&amp;_xlfn.TEXTJOIN(", ",TRUE,INDIRECT(Count_table[[#This Row],[Range]])),"")</f>
        <v/>
      </c>
      <c r="J19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2" spans="1:10" x14ac:dyDescent="0.25">
      <c r="A1912" s="1" t="s">
        <v>144</v>
      </c>
      <c r="B1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Inc.\P206C</v>
      </c>
      <c r="C1912" s="1" t="s">
        <v>1503</v>
      </c>
      <c r="D1912" s="1" t="str">
        <f>LEFT(Count_table[[#This Row],[Column1]],SEARCH("\",Count_table[[#This Row],[Column1]])-1)</f>
        <v>Textron Aviation Inc.</v>
      </c>
      <c r="E1912" s="1" t="str">
        <f>RIGHT(Count_table[[#This Row],[Column1]],LEN(Count_table[[#This Row],[Column1]])-SEARCH("\",Count_table[[#This Row],[Column1]]))</f>
        <v>P206C</v>
      </c>
      <c r="F1912" s="1" t="str">
        <f>INDEX(Sheet1!A:D,MATCH(Count_table[[#This Row],[Make]],Sheet1!D:D,0),1)</f>
        <v>Textron</v>
      </c>
      <c r="G1912" s="1" t="str">
        <f ca="1">IF(OR(Count_table[[#This Row],[STC Number]]&lt;&gt;OFFSET(Count_table[[#This Row],[STC Number]],-1,0),Count_table[[#This Row],[Fixed Make]]&lt;&gt;OFFSET(Count_table[[#This Row],[Fixed Make]],-1,0)),Count_table[[#This Row],[Fixed Make]],"")</f>
        <v/>
      </c>
      <c r="H1912" s="1" t="str">
        <f ca="1">IF(LEN(Count_table[[#This Row],[First]])=0,OFFSET(Count_table[[#This Row],[Range]],-1,0),"E"&amp;ROW(Count_table[[#This Row],[First]])&amp;":E"&amp;COUNTIFS(Count_table[[#All],[STC Number]],Count_table[[#This Row],[STC Number]],Count_table[[#All],[Fixed Make]],Count_table[[#This Row],[First]])+ROW(Count_table[[#This Row],[First]])-1)</f>
        <v>E1587:E1976</v>
      </c>
      <c r="I1912" s="1" t="str">
        <f ca="1">IF(LEN(Count_table[[#This Row],[First]])&lt;&gt;0,Count_table[[#This Row],[First]]&amp;": "&amp;_xlfn.TEXTJOIN(", ",TRUE,INDIRECT(Count_table[[#This Row],[Range]])),"")</f>
        <v/>
      </c>
      <c r="J19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3" spans="1:10" x14ac:dyDescent="0.25">
      <c r="A1913" s="1" t="s">
        <v>144</v>
      </c>
      <c r="B1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Inc.\P206D</v>
      </c>
      <c r="C1913" s="1" t="s">
        <v>1504</v>
      </c>
      <c r="D1913" s="1" t="str">
        <f>LEFT(Count_table[[#This Row],[Column1]],SEARCH("\",Count_table[[#This Row],[Column1]])-1)</f>
        <v>Textron Aviation Inc.</v>
      </c>
      <c r="E1913" s="1" t="str">
        <f>RIGHT(Count_table[[#This Row],[Column1]],LEN(Count_table[[#This Row],[Column1]])-SEARCH("\",Count_table[[#This Row],[Column1]]))</f>
        <v>P206D</v>
      </c>
      <c r="F1913" s="1" t="str">
        <f>INDEX(Sheet1!A:D,MATCH(Count_table[[#This Row],[Make]],Sheet1!D:D,0),1)</f>
        <v>Textron</v>
      </c>
      <c r="G1913" s="1" t="str">
        <f ca="1">IF(OR(Count_table[[#This Row],[STC Number]]&lt;&gt;OFFSET(Count_table[[#This Row],[STC Number]],-1,0),Count_table[[#This Row],[Fixed Make]]&lt;&gt;OFFSET(Count_table[[#This Row],[Fixed Make]],-1,0)),Count_table[[#This Row],[Fixed Make]],"")</f>
        <v/>
      </c>
      <c r="H1913" s="1" t="str">
        <f ca="1">IF(LEN(Count_table[[#This Row],[First]])=0,OFFSET(Count_table[[#This Row],[Range]],-1,0),"E"&amp;ROW(Count_table[[#This Row],[First]])&amp;":E"&amp;COUNTIFS(Count_table[[#All],[STC Number]],Count_table[[#This Row],[STC Number]],Count_table[[#All],[Fixed Make]],Count_table[[#This Row],[First]])+ROW(Count_table[[#This Row],[First]])-1)</f>
        <v>E1587:E1976</v>
      </c>
      <c r="I1913" s="1" t="str">
        <f ca="1">IF(LEN(Count_table[[#This Row],[First]])&lt;&gt;0,Count_table[[#This Row],[First]]&amp;": "&amp;_xlfn.TEXTJOIN(", ",TRUE,INDIRECT(Count_table[[#This Row],[Range]])),"")</f>
        <v/>
      </c>
      <c r="J19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4" spans="1:10" x14ac:dyDescent="0.25">
      <c r="A1914" s="1" t="s">
        <v>144</v>
      </c>
      <c r="B1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Inc.\P206E</v>
      </c>
      <c r="C1914" s="1" t="s">
        <v>1505</v>
      </c>
      <c r="D1914" s="1" t="str">
        <f>LEFT(Count_table[[#This Row],[Column1]],SEARCH("\",Count_table[[#This Row],[Column1]])-1)</f>
        <v>Textron Aviation Inc.</v>
      </c>
      <c r="E1914" s="1" t="str">
        <f>RIGHT(Count_table[[#This Row],[Column1]],LEN(Count_table[[#This Row],[Column1]])-SEARCH("\",Count_table[[#This Row],[Column1]]))</f>
        <v>P206E</v>
      </c>
      <c r="F1914" s="1" t="str">
        <f>INDEX(Sheet1!A:D,MATCH(Count_table[[#This Row],[Make]],Sheet1!D:D,0),1)</f>
        <v>Textron</v>
      </c>
      <c r="G1914" s="1" t="str">
        <f ca="1">IF(OR(Count_table[[#This Row],[STC Number]]&lt;&gt;OFFSET(Count_table[[#This Row],[STC Number]],-1,0),Count_table[[#This Row],[Fixed Make]]&lt;&gt;OFFSET(Count_table[[#This Row],[Fixed Make]],-1,0)),Count_table[[#This Row],[Fixed Make]],"")</f>
        <v/>
      </c>
      <c r="H1914" s="1" t="str">
        <f ca="1">IF(LEN(Count_table[[#This Row],[First]])=0,OFFSET(Count_table[[#This Row],[Range]],-1,0),"E"&amp;ROW(Count_table[[#This Row],[First]])&amp;":E"&amp;COUNTIFS(Count_table[[#All],[STC Number]],Count_table[[#This Row],[STC Number]],Count_table[[#All],[Fixed Make]],Count_table[[#This Row],[First]])+ROW(Count_table[[#This Row],[First]])-1)</f>
        <v>E1587:E1976</v>
      </c>
      <c r="I1914" s="1" t="str">
        <f ca="1">IF(LEN(Count_table[[#This Row],[First]])&lt;&gt;0,Count_table[[#This Row],[First]]&amp;": "&amp;_xlfn.TEXTJOIN(", ",TRUE,INDIRECT(Count_table[[#This Row],[Range]])),"")</f>
        <v/>
      </c>
      <c r="J19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5" spans="1:10" x14ac:dyDescent="0.25">
      <c r="A1915" s="1" t="s">
        <v>144</v>
      </c>
      <c r="B1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Inc.\P210N</v>
      </c>
      <c r="C1915" s="1" t="s">
        <v>1506</v>
      </c>
      <c r="D1915" s="1" t="str">
        <f>LEFT(Count_table[[#This Row],[Column1]],SEARCH("\",Count_table[[#This Row],[Column1]])-1)</f>
        <v>Textron Aviation Inc.</v>
      </c>
      <c r="E1915" s="1" t="str">
        <f>RIGHT(Count_table[[#This Row],[Column1]],LEN(Count_table[[#This Row],[Column1]])-SEARCH("\",Count_table[[#This Row],[Column1]]))</f>
        <v>P210N</v>
      </c>
      <c r="F1915" s="1" t="str">
        <f>INDEX(Sheet1!A:D,MATCH(Count_table[[#This Row],[Make]],Sheet1!D:D,0),1)</f>
        <v>Textron</v>
      </c>
      <c r="G1915" s="1" t="str">
        <f ca="1">IF(OR(Count_table[[#This Row],[STC Number]]&lt;&gt;OFFSET(Count_table[[#This Row],[STC Number]],-1,0),Count_table[[#This Row],[Fixed Make]]&lt;&gt;OFFSET(Count_table[[#This Row],[Fixed Make]],-1,0)),Count_table[[#This Row],[Fixed Make]],"")</f>
        <v/>
      </c>
      <c r="H1915" s="1" t="str">
        <f ca="1">IF(LEN(Count_table[[#This Row],[First]])=0,OFFSET(Count_table[[#This Row],[Range]],-1,0),"E"&amp;ROW(Count_table[[#This Row],[First]])&amp;":E"&amp;COUNTIFS(Count_table[[#All],[STC Number]],Count_table[[#This Row],[STC Number]],Count_table[[#All],[Fixed Make]],Count_table[[#This Row],[First]])+ROW(Count_table[[#This Row],[First]])-1)</f>
        <v>E1587:E1976</v>
      </c>
      <c r="I1915" s="1" t="str">
        <f ca="1">IF(LEN(Count_table[[#This Row],[First]])&lt;&gt;0,Count_table[[#This Row],[First]]&amp;": "&amp;_xlfn.TEXTJOIN(", ",TRUE,INDIRECT(Count_table[[#This Row],[Range]])),"")</f>
        <v/>
      </c>
      <c r="J19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6" spans="1:10" x14ac:dyDescent="0.25">
      <c r="A1916" s="1" t="s">
        <v>144</v>
      </c>
      <c r="B1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Inc.\P210R</v>
      </c>
      <c r="C1916" s="1" t="s">
        <v>1507</v>
      </c>
      <c r="D1916" s="1" t="str">
        <f>LEFT(Count_table[[#This Row],[Column1]],SEARCH("\",Count_table[[#This Row],[Column1]])-1)</f>
        <v>Textron Aviation Inc.</v>
      </c>
      <c r="E1916" s="1" t="str">
        <f>RIGHT(Count_table[[#This Row],[Column1]],LEN(Count_table[[#This Row],[Column1]])-SEARCH("\",Count_table[[#This Row],[Column1]]))</f>
        <v>P210R</v>
      </c>
      <c r="F1916" s="1" t="str">
        <f>INDEX(Sheet1!A:D,MATCH(Count_table[[#This Row],[Make]],Sheet1!D:D,0),1)</f>
        <v>Textron</v>
      </c>
      <c r="G1916" s="1" t="str">
        <f ca="1">IF(OR(Count_table[[#This Row],[STC Number]]&lt;&gt;OFFSET(Count_table[[#This Row],[STC Number]],-1,0),Count_table[[#This Row],[Fixed Make]]&lt;&gt;OFFSET(Count_table[[#This Row],[Fixed Make]],-1,0)),Count_table[[#This Row],[Fixed Make]],"")</f>
        <v/>
      </c>
      <c r="H1916" s="1" t="str">
        <f ca="1">IF(LEN(Count_table[[#This Row],[First]])=0,OFFSET(Count_table[[#This Row],[Range]],-1,0),"E"&amp;ROW(Count_table[[#This Row],[First]])&amp;":E"&amp;COUNTIFS(Count_table[[#All],[STC Number]],Count_table[[#This Row],[STC Number]],Count_table[[#All],[Fixed Make]],Count_table[[#This Row],[First]])+ROW(Count_table[[#This Row],[First]])-1)</f>
        <v>E1587:E1976</v>
      </c>
      <c r="I1916" s="1" t="str">
        <f ca="1">IF(LEN(Count_table[[#This Row],[First]])&lt;&gt;0,Count_table[[#This Row],[First]]&amp;": "&amp;_xlfn.TEXTJOIN(", ",TRUE,INDIRECT(Count_table[[#This Row],[Range]])),"")</f>
        <v/>
      </c>
      <c r="J19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7" spans="1:10" x14ac:dyDescent="0.25">
      <c r="A1917" s="1" t="s">
        <v>144</v>
      </c>
      <c r="B1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Inc.\P337H</v>
      </c>
      <c r="C1917" s="1" t="s">
        <v>1508</v>
      </c>
      <c r="D1917" s="1" t="str">
        <f>LEFT(Count_table[[#This Row],[Column1]],SEARCH("\",Count_table[[#This Row],[Column1]])-1)</f>
        <v>Textron Aviation Inc.</v>
      </c>
      <c r="E1917" s="1" t="str">
        <f>RIGHT(Count_table[[#This Row],[Column1]],LEN(Count_table[[#This Row],[Column1]])-SEARCH("\",Count_table[[#This Row],[Column1]]))</f>
        <v>P337H</v>
      </c>
      <c r="F1917" s="1" t="str">
        <f>INDEX(Sheet1!A:D,MATCH(Count_table[[#This Row],[Make]],Sheet1!D:D,0),1)</f>
        <v>Textron</v>
      </c>
      <c r="G1917" s="1" t="str">
        <f ca="1">IF(OR(Count_table[[#This Row],[STC Number]]&lt;&gt;OFFSET(Count_table[[#This Row],[STC Number]],-1,0),Count_table[[#This Row],[Fixed Make]]&lt;&gt;OFFSET(Count_table[[#This Row],[Fixed Make]],-1,0)),Count_table[[#This Row],[Fixed Make]],"")</f>
        <v/>
      </c>
      <c r="H1917" s="1" t="str">
        <f ca="1">IF(LEN(Count_table[[#This Row],[First]])=0,OFFSET(Count_table[[#This Row],[Range]],-1,0),"E"&amp;ROW(Count_table[[#This Row],[First]])&amp;":E"&amp;COUNTIFS(Count_table[[#All],[STC Number]],Count_table[[#This Row],[STC Number]],Count_table[[#All],[Fixed Make]],Count_table[[#This Row],[First]])+ROW(Count_table[[#This Row],[First]])-1)</f>
        <v>E1587:E1976</v>
      </c>
      <c r="I1917" s="1" t="str">
        <f ca="1">IF(LEN(Count_table[[#This Row],[First]])&lt;&gt;0,Count_table[[#This Row],[First]]&amp;": "&amp;_xlfn.TEXTJOIN(", ",TRUE,INDIRECT(Count_table[[#This Row],[Range]])),"")</f>
        <v/>
      </c>
      <c r="J19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8" spans="1:10" x14ac:dyDescent="0.25">
      <c r="A1918" s="1" t="s">
        <v>144</v>
      </c>
      <c r="B1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Inc.\P35</v>
      </c>
      <c r="C1918" s="1" t="s">
        <v>1509</v>
      </c>
      <c r="D1918" s="1" t="str">
        <f>LEFT(Count_table[[#This Row],[Column1]],SEARCH("\",Count_table[[#This Row],[Column1]])-1)</f>
        <v>Textron Aviation Inc.</v>
      </c>
      <c r="E1918" s="1" t="str">
        <f>RIGHT(Count_table[[#This Row],[Column1]],LEN(Count_table[[#This Row],[Column1]])-SEARCH("\",Count_table[[#This Row],[Column1]]))</f>
        <v>P35</v>
      </c>
      <c r="F1918" s="1" t="str">
        <f>INDEX(Sheet1!A:D,MATCH(Count_table[[#This Row],[Make]],Sheet1!D:D,0),1)</f>
        <v>Textron</v>
      </c>
      <c r="G1918" s="1" t="str">
        <f ca="1">IF(OR(Count_table[[#This Row],[STC Number]]&lt;&gt;OFFSET(Count_table[[#This Row],[STC Number]],-1,0),Count_table[[#This Row],[Fixed Make]]&lt;&gt;OFFSET(Count_table[[#This Row],[Fixed Make]],-1,0)),Count_table[[#This Row],[Fixed Make]],"")</f>
        <v/>
      </c>
      <c r="H1918" s="1" t="str">
        <f ca="1">IF(LEN(Count_table[[#This Row],[First]])=0,OFFSET(Count_table[[#This Row],[Range]],-1,0),"E"&amp;ROW(Count_table[[#This Row],[First]])&amp;":E"&amp;COUNTIFS(Count_table[[#All],[STC Number]],Count_table[[#This Row],[STC Number]],Count_table[[#All],[Fixed Make]],Count_table[[#This Row],[First]])+ROW(Count_table[[#This Row],[First]])-1)</f>
        <v>E1587:E1976</v>
      </c>
      <c r="I1918" s="1" t="str">
        <f ca="1">IF(LEN(Count_table[[#This Row],[First]])&lt;&gt;0,Count_table[[#This Row],[First]]&amp;": "&amp;_xlfn.TEXTJOIN(", ",TRUE,INDIRECT(Count_table[[#This Row],[Range]])),"")</f>
        <v/>
      </c>
      <c r="J19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19" spans="1:10" x14ac:dyDescent="0.25">
      <c r="A1919" s="1" t="s">
        <v>144</v>
      </c>
      <c r="B1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Inc.\R172E</v>
      </c>
      <c r="C1919" s="1" t="s">
        <v>1510</v>
      </c>
      <c r="D1919" s="1" t="str">
        <f>LEFT(Count_table[[#This Row],[Column1]],SEARCH("\",Count_table[[#This Row],[Column1]])-1)</f>
        <v>Textron Aviation Inc.</v>
      </c>
      <c r="E1919" s="1" t="str">
        <f>RIGHT(Count_table[[#This Row],[Column1]],LEN(Count_table[[#This Row],[Column1]])-SEARCH("\",Count_table[[#This Row],[Column1]]))</f>
        <v>R172E</v>
      </c>
      <c r="F1919" s="1" t="str">
        <f>INDEX(Sheet1!A:D,MATCH(Count_table[[#This Row],[Make]],Sheet1!D:D,0),1)</f>
        <v>Textron</v>
      </c>
      <c r="G1919" s="1" t="str">
        <f ca="1">IF(OR(Count_table[[#This Row],[STC Number]]&lt;&gt;OFFSET(Count_table[[#This Row],[STC Number]],-1,0),Count_table[[#This Row],[Fixed Make]]&lt;&gt;OFFSET(Count_table[[#This Row],[Fixed Make]],-1,0)),Count_table[[#This Row],[Fixed Make]],"")</f>
        <v/>
      </c>
      <c r="H1919" s="1" t="str">
        <f ca="1">IF(LEN(Count_table[[#This Row],[First]])=0,OFFSET(Count_table[[#This Row],[Range]],-1,0),"E"&amp;ROW(Count_table[[#This Row],[First]])&amp;":E"&amp;COUNTIFS(Count_table[[#All],[STC Number]],Count_table[[#This Row],[STC Number]],Count_table[[#All],[Fixed Make]],Count_table[[#This Row],[First]])+ROW(Count_table[[#This Row],[First]])-1)</f>
        <v>E1587:E1976</v>
      </c>
      <c r="I1919" s="1" t="str">
        <f ca="1">IF(LEN(Count_table[[#This Row],[First]])&lt;&gt;0,Count_table[[#This Row],[First]]&amp;": "&amp;_xlfn.TEXTJOIN(", ",TRUE,INDIRECT(Count_table[[#This Row],[Range]])),"")</f>
        <v/>
      </c>
      <c r="J19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0" spans="1:10" x14ac:dyDescent="0.25">
      <c r="A1920" s="1" t="s">
        <v>144</v>
      </c>
      <c r="B1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Inc.\R172F</v>
      </c>
      <c r="C1920" s="1" t="s">
        <v>1511</v>
      </c>
      <c r="D1920" s="1" t="str">
        <f>LEFT(Count_table[[#This Row],[Column1]],SEARCH("\",Count_table[[#This Row],[Column1]])-1)</f>
        <v>Textron Aviation Inc.</v>
      </c>
      <c r="E1920" s="1" t="str">
        <f>RIGHT(Count_table[[#This Row],[Column1]],LEN(Count_table[[#This Row],[Column1]])-SEARCH("\",Count_table[[#This Row],[Column1]]))</f>
        <v>R172F</v>
      </c>
      <c r="F1920" s="1" t="str">
        <f>INDEX(Sheet1!A:D,MATCH(Count_table[[#This Row],[Make]],Sheet1!D:D,0),1)</f>
        <v>Textron</v>
      </c>
      <c r="G1920" s="1" t="str">
        <f ca="1">IF(OR(Count_table[[#This Row],[STC Number]]&lt;&gt;OFFSET(Count_table[[#This Row],[STC Number]],-1,0),Count_table[[#This Row],[Fixed Make]]&lt;&gt;OFFSET(Count_table[[#This Row],[Fixed Make]],-1,0)),Count_table[[#This Row],[Fixed Make]],"")</f>
        <v/>
      </c>
      <c r="H1920" s="1" t="str">
        <f ca="1">IF(LEN(Count_table[[#This Row],[First]])=0,OFFSET(Count_table[[#This Row],[Range]],-1,0),"E"&amp;ROW(Count_table[[#This Row],[First]])&amp;":E"&amp;COUNTIFS(Count_table[[#All],[STC Number]],Count_table[[#This Row],[STC Number]],Count_table[[#All],[Fixed Make]],Count_table[[#This Row],[First]])+ROW(Count_table[[#This Row],[First]])-1)</f>
        <v>E1587:E1976</v>
      </c>
      <c r="I1920" s="1" t="str">
        <f ca="1">IF(LEN(Count_table[[#This Row],[First]])&lt;&gt;0,Count_table[[#This Row],[First]]&amp;": "&amp;_xlfn.TEXTJOIN(", ",TRUE,INDIRECT(Count_table[[#This Row],[Range]])),"")</f>
        <v/>
      </c>
      <c r="J19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1" spans="1:10" x14ac:dyDescent="0.25">
      <c r="A1921" s="1" t="s">
        <v>144</v>
      </c>
      <c r="B1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Inc.\R172G</v>
      </c>
      <c r="C1921" s="1" t="s">
        <v>1512</v>
      </c>
      <c r="D1921" s="1" t="str">
        <f>LEFT(Count_table[[#This Row],[Column1]],SEARCH("\",Count_table[[#This Row],[Column1]])-1)</f>
        <v>Textron Aviation Inc.</v>
      </c>
      <c r="E1921" s="1" t="str">
        <f>RIGHT(Count_table[[#This Row],[Column1]],LEN(Count_table[[#This Row],[Column1]])-SEARCH("\",Count_table[[#This Row],[Column1]]))</f>
        <v>R172G</v>
      </c>
      <c r="F1921" s="1" t="str">
        <f>INDEX(Sheet1!A:D,MATCH(Count_table[[#This Row],[Make]],Sheet1!D:D,0),1)</f>
        <v>Textron</v>
      </c>
      <c r="G1921" s="1" t="str">
        <f ca="1">IF(OR(Count_table[[#This Row],[STC Number]]&lt;&gt;OFFSET(Count_table[[#This Row],[STC Number]],-1,0),Count_table[[#This Row],[Fixed Make]]&lt;&gt;OFFSET(Count_table[[#This Row],[Fixed Make]],-1,0)),Count_table[[#This Row],[Fixed Make]],"")</f>
        <v/>
      </c>
      <c r="H1921" s="1" t="str">
        <f ca="1">IF(LEN(Count_table[[#This Row],[First]])=0,OFFSET(Count_table[[#This Row],[Range]],-1,0),"E"&amp;ROW(Count_table[[#This Row],[First]])&amp;":E"&amp;COUNTIFS(Count_table[[#All],[STC Number]],Count_table[[#This Row],[STC Number]],Count_table[[#All],[Fixed Make]],Count_table[[#This Row],[First]])+ROW(Count_table[[#This Row],[First]])-1)</f>
        <v>E1587:E1976</v>
      </c>
      <c r="I1921" s="1" t="str">
        <f ca="1">IF(LEN(Count_table[[#This Row],[First]])&lt;&gt;0,Count_table[[#This Row],[First]]&amp;": "&amp;_xlfn.TEXTJOIN(", ",TRUE,INDIRECT(Count_table[[#This Row],[Range]])),"")</f>
        <v/>
      </c>
      <c r="J19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2" spans="1:10" x14ac:dyDescent="0.25">
      <c r="A1922" s="1" t="s">
        <v>144</v>
      </c>
      <c r="B1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Inc.\R172H</v>
      </c>
      <c r="C1922" s="1" t="s">
        <v>1513</v>
      </c>
      <c r="D1922" s="1" t="str">
        <f>LEFT(Count_table[[#This Row],[Column1]],SEARCH("\",Count_table[[#This Row],[Column1]])-1)</f>
        <v>Textron Aviation Inc.</v>
      </c>
      <c r="E1922" s="1" t="str">
        <f>RIGHT(Count_table[[#This Row],[Column1]],LEN(Count_table[[#This Row],[Column1]])-SEARCH("\",Count_table[[#This Row],[Column1]]))</f>
        <v>R172H</v>
      </c>
      <c r="F1922" s="1" t="str">
        <f>INDEX(Sheet1!A:D,MATCH(Count_table[[#This Row],[Make]],Sheet1!D:D,0),1)</f>
        <v>Textron</v>
      </c>
      <c r="G1922" s="1" t="str">
        <f ca="1">IF(OR(Count_table[[#This Row],[STC Number]]&lt;&gt;OFFSET(Count_table[[#This Row],[STC Number]],-1,0),Count_table[[#This Row],[Fixed Make]]&lt;&gt;OFFSET(Count_table[[#This Row],[Fixed Make]],-1,0)),Count_table[[#This Row],[Fixed Make]],"")</f>
        <v/>
      </c>
      <c r="H1922" s="1" t="str">
        <f ca="1">IF(LEN(Count_table[[#This Row],[First]])=0,OFFSET(Count_table[[#This Row],[Range]],-1,0),"E"&amp;ROW(Count_table[[#This Row],[First]])&amp;":E"&amp;COUNTIFS(Count_table[[#All],[STC Number]],Count_table[[#This Row],[STC Number]],Count_table[[#All],[Fixed Make]],Count_table[[#This Row],[First]])+ROW(Count_table[[#This Row],[First]])-1)</f>
        <v>E1587:E1976</v>
      </c>
      <c r="I1922" s="1" t="str">
        <f ca="1">IF(LEN(Count_table[[#This Row],[First]])&lt;&gt;0,Count_table[[#This Row],[First]]&amp;": "&amp;_xlfn.TEXTJOIN(", ",TRUE,INDIRECT(Count_table[[#This Row],[Range]])),"")</f>
        <v/>
      </c>
      <c r="J19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3" spans="1:10" x14ac:dyDescent="0.25">
      <c r="A1923" s="1" t="s">
        <v>144</v>
      </c>
      <c r="B1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Inc.\R172J</v>
      </c>
      <c r="C1923" s="1" t="s">
        <v>1514</v>
      </c>
      <c r="D1923" s="1" t="str">
        <f>LEFT(Count_table[[#This Row],[Column1]],SEARCH("\",Count_table[[#This Row],[Column1]])-1)</f>
        <v>Textron Aviation Inc.</v>
      </c>
      <c r="E1923" s="1" t="str">
        <f>RIGHT(Count_table[[#This Row],[Column1]],LEN(Count_table[[#This Row],[Column1]])-SEARCH("\",Count_table[[#This Row],[Column1]]))</f>
        <v>R172J</v>
      </c>
      <c r="F1923" s="1" t="str">
        <f>INDEX(Sheet1!A:D,MATCH(Count_table[[#This Row],[Make]],Sheet1!D:D,0),1)</f>
        <v>Textron</v>
      </c>
      <c r="G1923" s="1" t="str">
        <f ca="1">IF(OR(Count_table[[#This Row],[STC Number]]&lt;&gt;OFFSET(Count_table[[#This Row],[STC Number]],-1,0),Count_table[[#This Row],[Fixed Make]]&lt;&gt;OFFSET(Count_table[[#This Row],[Fixed Make]],-1,0)),Count_table[[#This Row],[Fixed Make]],"")</f>
        <v/>
      </c>
      <c r="H1923" s="1" t="str">
        <f ca="1">IF(LEN(Count_table[[#This Row],[First]])=0,OFFSET(Count_table[[#This Row],[Range]],-1,0),"E"&amp;ROW(Count_table[[#This Row],[First]])&amp;":E"&amp;COUNTIFS(Count_table[[#All],[STC Number]],Count_table[[#This Row],[STC Number]],Count_table[[#All],[Fixed Make]],Count_table[[#This Row],[First]])+ROW(Count_table[[#This Row],[First]])-1)</f>
        <v>E1587:E1976</v>
      </c>
      <c r="I1923" s="1" t="str">
        <f ca="1">IF(LEN(Count_table[[#This Row],[First]])&lt;&gt;0,Count_table[[#This Row],[First]]&amp;": "&amp;_xlfn.TEXTJOIN(", ",TRUE,INDIRECT(Count_table[[#This Row],[Range]])),"")</f>
        <v/>
      </c>
      <c r="J19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4" spans="1:10" x14ac:dyDescent="0.25">
      <c r="A1924" s="1" t="s">
        <v>144</v>
      </c>
      <c r="B1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Inc.\R172K</v>
      </c>
      <c r="C1924" s="1" t="s">
        <v>1515</v>
      </c>
      <c r="D1924" s="1" t="str">
        <f>LEFT(Count_table[[#This Row],[Column1]],SEARCH("\",Count_table[[#This Row],[Column1]])-1)</f>
        <v>Textron Aviation Inc.</v>
      </c>
      <c r="E1924" s="1" t="str">
        <f>RIGHT(Count_table[[#This Row],[Column1]],LEN(Count_table[[#This Row],[Column1]])-SEARCH("\",Count_table[[#This Row],[Column1]]))</f>
        <v>R172K</v>
      </c>
      <c r="F1924" s="1" t="str">
        <f>INDEX(Sheet1!A:D,MATCH(Count_table[[#This Row],[Make]],Sheet1!D:D,0),1)</f>
        <v>Textron</v>
      </c>
      <c r="G1924" s="1" t="str">
        <f ca="1">IF(OR(Count_table[[#This Row],[STC Number]]&lt;&gt;OFFSET(Count_table[[#This Row],[STC Number]],-1,0),Count_table[[#This Row],[Fixed Make]]&lt;&gt;OFFSET(Count_table[[#This Row],[Fixed Make]],-1,0)),Count_table[[#This Row],[Fixed Make]],"")</f>
        <v/>
      </c>
      <c r="H1924" s="1" t="str">
        <f ca="1">IF(LEN(Count_table[[#This Row],[First]])=0,OFFSET(Count_table[[#This Row],[Range]],-1,0),"E"&amp;ROW(Count_table[[#This Row],[First]])&amp;":E"&amp;COUNTIFS(Count_table[[#All],[STC Number]],Count_table[[#This Row],[STC Number]],Count_table[[#All],[Fixed Make]],Count_table[[#This Row],[First]])+ROW(Count_table[[#This Row],[First]])-1)</f>
        <v>E1587:E1976</v>
      </c>
      <c r="I1924" s="1" t="str">
        <f ca="1">IF(LEN(Count_table[[#This Row],[First]])&lt;&gt;0,Count_table[[#This Row],[First]]&amp;": "&amp;_xlfn.TEXTJOIN(", ",TRUE,INDIRECT(Count_table[[#This Row],[Range]])),"")</f>
        <v/>
      </c>
      <c r="J19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5" spans="1:10" x14ac:dyDescent="0.25">
      <c r="A1925" s="1" t="s">
        <v>144</v>
      </c>
      <c r="B1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Inc.\R182</v>
      </c>
      <c r="C1925" s="1" t="s">
        <v>1516</v>
      </c>
      <c r="D1925" s="1" t="str">
        <f>LEFT(Count_table[[#This Row],[Column1]],SEARCH("\",Count_table[[#This Row],[Column1]])-1)</f>
        <v>Textron Aviation Inc.</v>
      </c>
      <c r="E1925" s="1" t="str">
        <f>RIGHT(Count_table[[#This Row],[Column1]],LEN(Count_table[[#This Row],[Column1]])-SEARCH("\",Count_table[[#This Row],[Column1]]))</f>
        <v>R182</v>
      </c>
      <c r="F1925" s="1" t="str">
        <f>INDEX(Sheet1!A:D,MATCH(Count_table[[#This Row],[Make]],Sheet1!D:D,0),1)</f>
        <v>Textron</v>
      </c>
      <c r="G1925" s="1" t="str">
        <f ca="1">IF(OR(Count_table[[#This Row],[STC Number]]&lt;&gt;OFFSET(Count_table[[#This Row],[STC Number]],-1,0),Count_table[[#This Row],[Fixed Make]]&lt;&gt;OFFSET(Count_table[[#This Row],[Fixed Make]],-1,0)),Count_table[[#This Row],[Fixed Make]],"")</f>
        <v/>
      </c>
      <c r="H1925" s="1" t="str">
        <f ca="1">IF(LEN(Count_table[[#This Row],[First]])=0,OFFSET(Count_table[[#This Row],[Range]],-1,0),"E"&amp;ROW(Count_table[[#This Row],[First]])&amp;":E"&amp;COUNTIFS(Count_table[[#All],[STC Number]],Count_table[[#This Row],[STC Number]],Count_table[[#All],[Fixed Make]],Count_table[[#This Row],[First]])+ROW(Count_table[[#This Row],[First]])-1)</f>
        <v>E1587:E1976</v>
      </c>
      <c r="I1925" s="1" t="str">
        <f ca="1">IF(LEN(Count_table[[#This Row],[First]])&lt;&gt;0,Count_table[[#This Row],[First]]&amp;": "&amp;_xlfn.TEXTJOIN(", ",TRUE,INDIRECT(Count_table[[#This Row],[Range]])),"")</f>
        <v/>
      </c>
      <c r="J19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6" spans="1:10" x14ac:dyDescent="0.25">
      <c r="A1926" s="1" t="s">
        <v>144</v>
      </c>
      <c r="B1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Inc.\S35</v>
      </c>
      <c r="C1926" s="1" t="s">
        <v>1517</v>
      </c>
      <c r="D1926" s="1" t="str">
        <f>LEFT(Count_table[[#This Row],[Column1]],SEARCH("\",Count_table[[#This Row],[Column1]])-1)</f>
        <v>Textron Aviation Inc.</v>
      </c>
      <c r="E1926" s="1" t="str">
        <f>RIGHT(Count_table[[#This Row],[Column1]],LEN(Count_table[[#This Row],[Column1]])-SEARCH("\",Count_table[[#This Row],[Column1]]))</f>
        <v>S35</v>
      </c>
      <c r="F1926" s="1" t="str">
        <f>INDEX(Sheet1!A:D,MATCH(Count_table[[#This Row],[Make]],Sheet1!D:D,0),1)</f>
        <v>Textron</v>
      </c>
      <c r="G1926" s="1" t="str">
        <f ca="1">IF(OR(Count_table[[#This Row],[STC Number]]&lt;&gt;OFFSET(Count_table[[#This Row],[STC Number]],-1,0),Count_table[[#This Row],[Fixed Make]]&lt;&gt;OFFSET(Count_table[[#This Row],[Fixed Make]],-1,0)),Count_table[[#This Row],[Fixed Make]],"")</f>
        <v/>
      </c>
      <c r="H1926" s="1" t="str">
        <f ca="1">IF(LEN(Count_table[[#This Row],[First]])=0,OFFSET(Count_table[[#This Row],[Range]],-1,0),"E"&amp;ROW(Count_table[[#This Row],[First]])&amp;":E"&amp;COUNTIFS(Count_table[[#All],[STC Number]],Count_table[[#This Row],[STC Number]],Count_table[[#All],[Fixed Make]],Count_table[[#This Row],[First]])+ROW(Count_table[[#This Row],[First]])-1)</f>
        <v>E1587:E1976</v>
      </c>
      <c r="I1926" s="1" t="str">
        <f ca="1">IF(LEN(Count_table[[#This Row],[First]])&lt;&gt;0,Count_table[[#This Row],[First]]&amp;": "&amp;_xlfn.TEXTJOIN(", ",TRUE,INDIRECT(Count_table[[#This Row],[Range]])),"")</f>
        <v/>
      </c>
      <c r="J19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7" spans="1:10" x14ac:dyDescent="0.25">
      <c r="A1927" s="1" t="s">
        <v>144</v>
      </c>
      <c r="B1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v>
      </c>
      <c r="C1927" s="1" t="s">
        <v>1518</v>
      </c>
      <c r="D1927" s="1" t="str">
        <f>LEFT(Count_table[[#This Row],[Column1]],SEARCH("\",Count_table[[#This Row],[Column1]])-1)</f>
        <v>Textron Aviation Inc.</v>
      </c>
      <c r="E1927" s="1" t="str">
        <f>RIGHT(Count_table[[#This Row],[Column1]],LEN(Count_table[[#This Row],[Column1]])-SEARCH("\",Count_table[[#This Row],[Column1]]))</f>
        <v>T182</v>
      </c>
      <c r="F1927" s="1" t="str">
        <f>INDEX(Sheet1!A:D,MATCH(Count_table[[#This Row],[Make]],Sheet1!D:D,0),1)</f>
        <v>Textron</v>
      </c>
      <c r="G1927" s="1" t="str">
        <f ca="1">IF(OR(Count_table[[#This Row],[STC Number]]&lt;&gt;OFFSET(Count_table[[#This Row],[STC Number]],-1,0),Count_table[[#This Row],[Fixed Make]]&lt;&gt;OFFSET(Count_table[[#This Row],[Fixed Make]],-1,0)),Count_table[[#This Row],[Fixed Make]],"")</f>
        <v/>
      </c>
      <c r="H1927" s="1" t="str">
        <f ca="1">IF(LEN(Count_table[[#This Row],[First]])=0,OFFSET(Count_table[[#This Row],[Range]],-1,0),"E"&amp;ROW(Count_table[[#This Row],[First]])&amp;":E"&amp;COUNTIFS(Count_table[[#All],[STC Number]],Count_table[[#This Row],[STC Number]],Count_table[[#All],[Fixed Make]],Count_table[[#This Row],[First]])+ROW(Count_table[[#This Row],[First]])-1)</f>
        <v>E1587:E1976</v>
      </c>
      <c r="I1927" s="1" t="str">
        <f ca="1">IF(LEN(Count_table[[#This Row],[First]])&lt;&gt;0,Count_table[[#This Row],[First]]&amp;": "&amp;_xlfn.TEXTJOIN(", ",TRUE,INDIRECT(Count_table[[#This Row],[Range]])),"")</f>
        <v/>
      </c>
      <c r="J19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8" spans="1:10" x14ac:dyDescent="0.25">
      <c r="A1928" s="1" t="s">
        <v>144</v>
      </c>
      <c r="B1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Inc.\T182T</v>
      </c>
      <c r="C1928" s="1" t="s">
        <v>1519</v>
      </c>
      <c r="D1928" s="1" t="str">
        <f>LEFT(Count_table[[#This Row],[Column1]],SEARCH("\",Count_table[[#This Row],[Column1]])-1)</f>
        <v>Textron Aviation Inc.</v>
      </c>
      <c r="E1928" s="1" t="str">
        <f>RIGHT(Count_table[[#This Row],[Column1]],LEN(Count_table[[#This Row],[Column1]])-SEARCH("\",Count_table[[#This Row],[Column1]]))</f>
        <v>T182T</v>
      </c>
      <c r="F1928" s="1" t="str">
        <f>INDEX(Sheet1!A:D,MATCH(Count_table[[#This Row],[Make]],Sheet1!D:D,0),1)</f>
        <v>Textron</v>
      </c>
      <c r="G1928" s="1" t="str">
        <f ca="1">IF(OR(Count_table[[#This Row],[STC Number]]&lt;&gt;OFFSET(Count_table[[#This Row],[STC Number]],-1,0),Count_table[[#This Row],[Fixed Make]]&lt;&gt;OFFSET(Count_table[[#This Row],[Fixed Make]],-1,0)),Count_table[[#This Row],[Fixed Make]],"")</f>
        <v/>
      </c>
      <c r="H1928" s="1" t="str">
        <f ca="1">IF(LEN(Count_table[[#This Row],[First]])=0,OFFSET(Count_table[[#This Row],[Range]],-1,0),"E"&amp;ROW(Count_table[[#This Row],[First]])&amp;":E"&amp;COUNTIFS(Count_table[[#All],[STC Number]],Count_table[[#This Row],[STC Number]],Count_table[[#All],[Fixed Make]],Count_table[[#This Row],[First]])+ROW(Count_table[[#This Row],[First]])-1)</f>
        <v>E1587:E1976</v>
      </c>
      <c r="I1928" s="1" t="str">
        <f ca="1">IF(LEN(Count_table[[#This Row],[First]])&lt;&gt;0,Count_table[[#This Row],[First]]&amp;": "&amp;_xlfn.TEXTJOIN(", ",TRUE,INDIRECT(Count_table[[#This Row],[Range]])),"")</f>
        <v/>
      </c>
      <c r="J19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29" spans="1:10" x14ac:dyDescent="0.25">
      <c r="A1929" s="1" t="s">
        <v>144</v>
      </c>
      <c r="B1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Inc.\T206H</v>
      </c>
      <c r="C1929" s="1" t="s">
        <v>1520</v>
      </c>
      <c r="D1929" s="1" t="str">
        <f>LEFT(Count_table[[#This Row],[Column1]],SEARCH("\",Count_table[[#This Row],[Column1]])-1)</f>
        <v>Textron Aviation Inc.</v>
      </c>
      <c r="E1929" s="1" t="str">
        <f>RIGHT(Count_table[[#This Row],[Column1]],LEN(Count_table[[#This Row],[Column1]])-SEARCH("\",Count_table[[#This Row],[Column1]]))</f>
        <v>T206H</v>
      </c>
      <c r="F1929" s="1" t="str">
        <f>INDEX(Sheet1!A:D,MATCH(Count_table[[#This Row],[Make]],Sheet1!D:D,0),1)</f>
        <v>Textron</v>
      </c>
      <c r="G1929" s="1" t="str">
        <f ca="1">IF(OR(Count_table[[#This Row],[STC Number]]&lt;&gt;OFFSET(Count_table[[#This Row],[STC Number]],-1,0),Count_table[[#This Row],[Fixed Make]]&lt;&gt;OFFSET(Count_table[[#This Row],[Fixed Make]],-1,0)),Count_table[[#This Row],[Fixed Make]],"")</f>
        <v/>
      </c>
      <c r="H1929" s="1" t="str">
        <f ca="1">IF(LEN(Count_table[[#This Row],[First]])=0,OFFSET(Count_table[[#This Row],[Range]],-1,0),"E"&amp;ROW(Count_table[[#This Row],[First]])&amp;":E"&amp;COUNTIFS(Count_table[[#All],[STC Number]],Count_table[[#This Row],[STC Number]],Count_table[[#All],[Fixed Make]],Count_table[[#This Row],[First]])+ROW(Count_table[[#This Row],[First]])-1)</f>
        <v>E1587:E1976</v>
      </c>
      <c r="I1929" s="1" t="str">
        <f ca="1">IF(LEN(Count_table[[#This Row],[First]])&lt;&gt;0,Count_table[[#This Row],[First]]&amp;": "&amp;_xlfn.TEXTJOIN(", ",TRUE,INDIRECT(Count_table[[#This Row],[Range]])),"")</f>
        <v/>
      </c>
      <c r="J19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0" spans="1:10" x14ac:dyDescent="0.25">
      <c r="A1930" s="1" t="s">
        <v>144</v>
      </c>
      <c r="B1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v>
      </c>
      <c r="C1930" s="1" t="s">
        <v>1521</v>
      </c>
      <c r="D1930" s="1" t="str">
        <f>LEFT(Count_table[[#This Row],[Column1]],SEARCH("\",Count_table[[#This Row],[Column1]])-1)</f>
        <v>Textron Aviation Inc.</v>
      </c>
      <c r="E1930" s="1" t="str">
        <f>RIGHT(Count_table[[#This Row],[Column1]],LEN(Count_table[[#This Row],[Column1]])-SEARCH("\",Count_table[[#This Row],[Column1]]))</f>
        <v>T207</v>
      </c>
      <c r="F1930" s="1" t="str">
        <f>INDEX(Sheet1!A:D,MATCH(Count_table[[#This Row],[Make]],Sheet1!D:D,0),1)</f>
        <v>Textron</v>
      </c>
      <c r="G1930" s="1" t="str">
        <f ca="1">IF(OR(Count_table[[#This Row],[STC Number]]&lt;&gt;OFFSET(Count_table[[#This Row],[STC Number]],-1,0),Count_table[[#This Row],[Fixed Make]]&lt;&gt;OFFSET(Count_table[[#This Row],[Fixed Make]],-1,0)),Count_table[[#This Row],[Fixed Make]],"")</f>
        <v/>
      </c>
      <c r="H1930" s="1" t="str">
        <f ca="1">IF(LEN(Count_table[[#This Row],[First]])=0,OFFSET(Count_table[[#This Row],[Range]],-1,0),"E"&amp;ROW(Count_table[[#This Row],[First]])&amp;":E"&amp;COUNTIFS(Count_table[[#All],[STC Number]],Count_table[[#This Row],[STC Number]],Count_table[[#All],[Fixed Make]],Count_table[[#This Row],[First]])+ROW(Count_table[[#This Row],[First]])-1)</f>
        <v>E1587:E1976</v>
      </c>
      <c r="I1930" s="1" t="str">
        <f ca="1">IF(LEN(Count_table[[#This Row],[First]])&lt;&gt;0,Count_table[[#This Row],[First]]&amp;": "&amp;_xlfn.TEXTJOIN(", ",TRUE,INDIRECT(Count_table[[#This Row],[Range]])),"")</f>
        <v/>
      </c>
      <c r="J19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1" spans="1:10" x14ac:dyDescent="0.25">
      <c r="A1931" s="1" t="s">
        <v>144</v>
      </c>
      <c r="B1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Inc.\T207A</v>
      </c>
      <c r="C1931" s="1" t="s">
        <v>1522</v>
      </c>
      <c r="D1931" s="1" t="str">
        <f>LEFT(Count_table[[#This Row],[Column1]],SEARCH("\",Count_table[[#This Row],[Column1]])-1)</f>
        <v>Textron Aviation Inc.</v>
      </c>
      <c r="E1931" s="1" t="str">
        <f>RIGHT(Count_table[[#This Row],[Column1]],LEN(Count_table[[#This Row],[Column1]])-SEARCH("\",Count_table[[#This Row],[Column1]]))</f>
        <v>T207A</v>
      </c>
      <c r="F1931" s="1" t="str">
        <f>INDEX(Sheet1!A:D,MATCH(Count_table[[#This Row],[Make]],Sheet1!D:D,0),1)</f>
        <v>Textron</v>
      </c>
      <c r="G1931" s="1" t="str">
        <f ca="1">IF(OR(Count_table[[#This Row],[STC Number]]&lt;&gt;OFFSET(Count_table[[#This Row],[STC Number]],-1,0),Count_table[[#This Row],[Fixed Make]]&lt;&gt;OFFSET(Count_table[[#This Row],[Fixed Make]],-1,0)),Count_table[[#This Row],[Fixed Make]],"")</f>
        <v/>
      </c>
      <c r="H1931" s="1" t="str">
        <f ca="1">IF(LEN(Count_table[[#This Row],[First]])=0,OFFSET(Count_table[[#This Row],[Range]],-1,0),"E"&amp;ROW(Count_table[[#This Row],[First]])&amp;":E"&amp;COUNTIFS(Count_table[[#All],[STC Number]],Count_table[[#This Row],[STC Number]],Count_table[[#All],[Fixed Make]],Count_table[[#This Row],[First]])+ROW(Count_table[[#This Row],[First]])-1)</f>
        <v>E1587:E1976</v>
      </c>
      <c r="I1931" s="1" t="str">
        <f ca="1">IF(LEN(Count_table[[#This Row],[First]])&lt;&gt;0,Count_table[[#This Row],[First]]&amp;": "&amp;_xlfn.TEXTJOIN(", ",TRUE,INDIRECT(Count_table[[#This Row],[Range]])),"")</f>
        <v/>
      </c>
      <c r="J19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2" spans="1:10" x14ac:dyDescent="0.25">
      <c r="A1932" s="1" t="s">
        <v>144</v>
      </c>
      <c r="B1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Inc.\T210F</v>
      </c>
      <c r="C1932" s="1" t="s">
        <v>1523</v>
      </c>
      <c r="D1932" s="1" t="str">
        <f>LEFT(Count_table[[#This Row],[Column1]],SEARCH("\",Count_table[[#This Row],[Column1]])-1)</f>
        <v>Textron Aviation Inc.</v>
      </c>
      <c r="E1932" s="1" t="str">
        <f>RIGHT(Count_table[[#This Row],[Column1]],LEN(Count_table[[#This Row],[Column1]])-SEARCH("\",Count_table[[#This Row],[Column1]]))</f>
        <v>T210F</v>
      </c>
      <c r="F1932" s="1" t="str">
        <f>INDEX(Sheet1!A:D,MATCH(Count_table[[#This Row],[Make]],Sheet1!D:D,0),1)</f>
        <v>Textron</v>
      </c>
      <c r="G1932" s="1" t="str">
        <f ca="1">IF(OR(Count_table[[#This Row],[STC Number]]&lt;&gt;OFFSET(Count_table[[#This Row],[STC Number]],-1,0),Count_table[[#This Row],[Fixed Make]]&lt;&gt;OFFSET(Count_table[[#This Row],[Fixed Make]],-1,0)),Count_table[[#This Row],[Fixed Make]],"")</f>
        <v/>
      </c>
      <c r="H1932" s="1" t="str">
        <f ca="1">IF(LEN(Count_table[[#This Row],[First]])=0,OFFSET(Count_table[[#This Row],[Range]],-1,0),"E"&amp;ROW(Count_table[[#This Row],[First]])&amp;":E"&amp;COUNTIFS(Count_table[[#All],[STC Number]],Count_table[[#This Row],[STC Number]],Count_table[[#All],[Fixed Make]],Count_table[[#This Row],[First]])+ROW(Count_table[[#This Row],[First]])-1)</f>
        <v>E1587:E1976</v>
      </c>
      <c r="I1932" s="1" t="str">
        <f ca="1">IF(LEN(Count_table[[#This Row],[First]])&lt;&gt;0,Count_table[[#This Row],[First]]&amp;": "&amp;_xlfn.TEXTJOIN(", ",TRUE,INDIRECT(Count_table[[#This Row],[Range]])),"")</f>
        <v/>
      </c>
      <c r="J19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3" spans="1:10" x14ac:dyDescent="0.25">
      <c r="A1933" s="1" t="s">
        <v>144</v>
      </c>
      <c r="B1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Inc.\T210G</v>
      </c>
      <c r="C1933" s="1" t="s">
        <v>1524</v>
      </c>
      <c r="D1933" s="1" t="str">
        <f>LEFT(Count_table[[#This Row],[Column1]],SEARCH("\",Count_table[[#This Row],[Column1]])-1)</f>
        <v>Textron Aviation Inc.</v>
      </c>
      <c r="E1933" s="1" t="str">
        <f>RIGHT(Count_table[[#This Row],[Column1]],LEN(Count_table[[#This Row],[Column1]])-SEARCH("\",Count_table[[#This Row],[Column1]]))</f>
        <v>T210G</v>
      </c>
      <c r="F1933" s="1" t="str">
        <f>INDEX(Sheet1!A:D,MATCH(Count_table[[#This Row],[Make]],Sheet1!D:D,0),1)</f>
        <v>Textron</v>
      </c>
      <c r="G1933" s="1" t="str">
        <f ca="1">IF(OR(Count_table[[#This Row],[STC Number]]&lt;&gt;OFFSET(Count_table[[#This Row],[STC Number]],-1,0),Count_table[[#This Row],[Fixed Make]]&lt;&gt;OFFSET(Count_table[[#This Row],[Fixed Make]],-1,0)),Count_table[[#This Row],[Fixed Make]],"")</f>
        <v/>
      </c>
      <c r="H1933" s="1" t="str">
        <f ca="1">IF(LEN(Count_table[[#This Row],[First]])=0,OFFSET(Count_table[[#This Row],[Range]],-1,0),"E"&amp;ROW(Count_table[[#This Row],[First]])&amp;":E"&amp;COUNTIFS(Count_table[[#All],[STC Number]],Count_table[[#This Row],[STC Number]],Count_table[[#All],[Fixed Make]],Count_table[[#This Row],[First]])+ROW(Count_table[[#This Row],[First]])-1)</f>
        <v>E1587:E1976</v>
      </c>
      <c r="I1933" s="1" t="str">
        <f ca="1">IF(LEN(Count_table[[#This Row],[First]])&lt;&gt;0,Count_table[[#This Row],[First]]&amp;": "&amp;_xlfn.TEXTJOIN(", ",TRUE,INDIRECT(Count_table[[#This Row],[Range]])),"")</f>
        <v/>
      </c>
      <c r="J19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4" spans="1:10" x14ac:dyDescent="0.25">
      <c r="A1934" s="1" t="s">
        <v>144</v>
      </c>
      <c r="B1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Inc.\T210H</v>
      </c>
      <c r="C1934" s="1" t="s">
        <v>1525</v>
      </c>
      <c r="D1934" s="1" t="str">
        <f>LEFT(Count_table[[#This Row],[Column1]],SEARCH("\",Count_table[[#This Row],[Column1]])-1)</f>
        <v>Textron Aviation Inc.</v>
      </c>
      <c r="E1934" s="1" t="str">
        <f>RIGHT(Count_table[[#This Row],[Column1]],LEN(Count_table[[#This Row],[Column1]])-SEARCH("\",Count_table[[#This Row],[Column1]]))</f>
        <v>T210H</v>
      </c>
      <c r="F1934" s="1" t="str">
        <f>INDEX(Sheet1!A:D,MATCH(Count_table[[#This Row],[Make]],Sheet1!D:D,0),1)</f>
        <v>Textron</v>
      </c>
      <c r="G1934" s="1" t="str">
        <f ca="1">IF(OR(Count_table[[#This Row],[STC Number]]&lt;&gt;OFFSET(Count_table[[#This Row],[STC Number]],-1,0),Count_table[[#This Row],[Fixed Make]]&lt;&gt;OFFSET(Count_table[[#This Row],[Fixed Make]],-1,0)),Count_table[[#This Row],[Fixed Make]],"")</f>
        <v/>
      </c>
      <c r="H1934" s="1" t="str">
        <f ca="1">IF(LEN(Count_table[[#This Row],[First]])=0,OFFSET(Count_table[[#This Row],[Range]],-1,0),"E"&amp;ROW(Count_table[[#This Row],[First]])&amp;":E"&amp;COUNTIFS(Count_table[[#All],[STC Number]],Count_table[[#This Row],[STC Number]],Count_table[[#All],[Fixed Make]],Count_table[[#This Row],[First]])+ROW(Count_table[[#This Row],[First]])-1)</f>
        <v>E1587:E1976</v>
      </c>
      <c r="I1934" s="1" t="str">
        <f ca="1">IF(LEN(Count_table[[#This Row],[First]])&lt;&gt;0,Count_table[[#This Row],[First]]&amp;": "&amp;_xlfn.TEXTJOIN(", ",TRUE,INDIRECT(Count_table[[#This Row],[Range]])),"")</f>
        <v/>
      </c>
      <c r="J19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5" spans="1:10" x14ac:dyDescent="0.25">
      <c r="A1935" s="1" t="s">
        <v>144</v>
      </c>
      <c r="B1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Inc.\T210J</v>
      </c>
      <c r="C1935" s="1" t="s">
        <v>1526</v>
      </c>
      <c r="D1935" s="1" t="str">
        <f>LEFT(Count_table[[#This Row],[Column1]],SEARCH("\",Count_table[[#This Row],[Column1]])-1)</f>
        <v>Textron Aviation Inc.</v>
      </c>
      <c r="E1935" s="1" t="str">
        <f>RIGHT(Count_table[[#This Row],[Column1]],LEN(Count_table[[#This Row],[Column1]])-SEARCH("\",Count_table[[#This Row],[Column1]]))</f>
        <v>T210J</v>
      </c>
      <c r="F1935" s="1" t="str">
        <f>INDEX(Sheet1!A:D,MATCH(Count_table[[#This Row],[Make]],Sheet1!D:D,0),1)</f>
        <v>Textron</v>
      </c>
      <c r="G1935" s="1" t="str">
        <f ca="1">IF(OR(Count_table[[#This Row],[STC Number]]&lt;&gt;OFFSET(Count_table[[#This Row],[STC Number]],-1,0),Count_table[[#This Row],[Fixed Make]]&lt;&gt;OFFSET(Count_table[[#This Row],[Fixed Make]],-1,0)),Count_table[[#This Row],[Fixed Make]],"")</f>
        <v/>
      </c>
      <c r="H1935" s="1" t="str">
        <f ca="1">IF(LEN(Count_table[[#This Row],[First]])=0,OFFSET(Count_table[[#This Row],[Range]],-1,0),"E"&amp;ROW(Count_table[[#This Row],[First]])&amp;":E"&amp;COUNTIFS(Count_table[[#All],[STC Number]],Count_table[[#This Row],[STC Number]],Count_table[[#All],[Fixed Make]],Count_table[[#This Row],[First]])+ROW(Count_table[[#This Row],[First]])-1)</f>
        <v>E1587:E1976</v>
      </c>
      <c r="I1935" s="1" t="str">
        <f ca="1">IF(LEN(Count_table[[#This Row],[First]])&lt;&gt;0,Count_table[[#This Row],[First]]&amp;": "&amp;_xlfn.TEXTJOIN(", ",TRUE,INDIRECT(Count_table[[#This Row],[Range]])),"")</f>
        <v/>
      </c>
      <c r="J19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6" spans="1:10" x14ac:dyDescent="0.25">
      <c r="A1936" s="1" t="s">
        <v>144</v>
      </c>
      <c r="B1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Inc.\T210K</v>
      </c>
      <c r="C1936" s="1" t="s">
        <v>1527</v>
      </c>
      <c r="D1936" s="1" t="str">
        <f>LEFT(Count_table[[#This Row],[Column1]],SEARCH("\",Count_table[[#This Row],[Column1]])-1)</f>
        <v>Textron Aviation Inc.</v>
      </c>
      <c r="E1936" s="1" t="str">
        <f>RIGHT(Count_table[[#This Row],[Column1]],LEN(Count_table[[#This Row],[Column1]])-SEARCH("\",Count_table[[#This Row],[Column1]]))</f>
        <v>T210K</v>
      </c>
      <c r="F1936" s="1" t="str">
        <f>INDEX(Sheet1!A:D,MATCH(Count_table[[#This Row],[Make]],Sheet1!D:D,0),1)</f>
        <v>Textron</v>
      </c>
      <c r="G1936" s="1" t="str">
        <f ca="1">IF(OR(Count_table[[#This Row],[STC Number]]&lt;&gt;OFFSET(Count_table[[#This Row],[STC Number]],-1,0),Count_table[[#This Row],[Fixed Make]]&lt;&gt;OFFSET(Count_table[[#This Row],[Fixed Make]],-1,0)),Count_table[[#This Row],[Fixed Make]],"")</f>
        <v/>
      </c>
      <c r="H1936" s="1" t="str">
        <f ca="1">IF(LEN(Count_table[[#This Row],[First]])=0,OFFSET(Count_table[[#This Row],[Range]],-1,0),"E"&amp;ROW(Count_table[[#This Row],[First]])&amp;":E"&amp;COUNTIFS(Count_table[[#All],[STC Number]],Count_table[[#This Row],[STC Number]],Count_table[[#All],[Fixed Make]],Count_table[[#This Row],[First]])+ROW(Count_table[[#This Row],[First]])-1)</f>
        <v>E1587:E1976</v>
      </c>
      <c r="I1936" s="1" t="str">
        <f ca="1">IF(LEN(Count_table[[#This Row],[First]])&lt;&gt;0,Count_table[[#This Row],[First]]&amp;": "&amp;_xlfn.TEXTJOIN(", ",TRUE,INDIRECT(Count_table[[#This Row],[Range]])),"")</f>
        <v/>
      </c>
      <c r="J19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7" spans="1:10" x14ac:dyDescent="0.25">
      <c r="A1937" s="1" t="s">
        <v>144</v>
      </c>
      <c r="B1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Inc.\T210L</v>
      </c>
      <c r="C1937" s="1" t="s">
        <v>1528</v>
      </c>
      <c r="D1937" s="1" t="str">
        <f>LEFT(Count_table[[#This Row],[Column1]],SEARCH("\",Count_table[[#This Row],[Column1]])-1)</f>
        <v>Textron Aviation Inc.</v>
      </c>
      <c r="E1937" s="1" t="str">
        <f>RIGHT(Count_table[[#This Row],[Column1]],LEN(Count_table[[#This Row],[Column1]])-SEARCH("\",Count_table[[#This Row],[Column1]]))</f>
        <v>T210L</v>
      </c>
      <c r="F1937" s="1" t="str">
        <f>INDEX(Sheet1!A:D,MATCH(Count_table[[#This Row],[Make]],Sheet1!D:D,0),1)</f>
        <v>Textron</v>
      </c>
      <c r="G1937" s="1" t="str">
        <f ca="1">IF(OR(Count_table[[#This Row],[STC Number]]&lt;&gt;OFFSET(Count_table[[#This Row],[STC Number]],-1,0),Count_table[[#This Row],[Fixed Make]]&lt;&gt;OFFSET(Count_table[[#This Row],[Fixed Make]],-1,0)),Count_table[[#This Row],[Fixed Make]],"")</f>
        <v/>
      </c>
      <c r="H1937" s="1" t="str">
        <f ca="1">IF(LEN(Count_table[[#This Row],[First]])=0,OFFSET(Count_table[[#This Row],[Range]],-1,0),"E"&amp;ROW(Count_table[[#This Row],[First]])&amp;":E"&amp;COUNTIFS(Count_table[[#All],[STC Number]],Count_table[[#This Row],[STC Number]],Count_table[[#All],[Fixed Make]],Count_table[[#This Row],[First]])+ROW(Count_table[[#This Row],[First]])-1)</f>
        <v>E1587:E1976</v>
      </c>
      <c r="I1937" s="1" t="str">
        <f ca="1">IF(LEN(Count_table[[#This Row],[First]])&lt;&gt;0,Count_table[[#This Row],[First]]&amp;": "&amp;_xlfn.TEXTJOIN(", ",TRUE,INDIRECT(Count_table[[#This Row],[Range]])),"")</f>
        <v/>
      </c>
      <c r="J19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8" spans="1:10" x14ac:dyDescent="0.25">
      <c r="A1938" s="1" t="s">
        <v>144</v>
      </c>
      <c r="B1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Inc.\T210M</v>
      </c>
      <c r="C1938" s="1" t="s">
        <v>1529</v>
      </c>
      <c r="D1938" s="1" t="str">
        <f>LEFT(Count_table[[#This Row],[Column1]],SEARCH("\",Count_table[[#This Row],[Column1]])-1)</f>
        <v>Textron Aviation Inc.</v>
      </c>
      <c r="E1938" s="1" t="str">
        <f>RIGHT(Count_table[[#This Row],[Column1]],LEN(Count_table[[#This Row],[Column1]])-SEARCH("\",Count_table[[#This Row],[Column1]]))</f>
        <v>T210M</v>
      </c>
      <c r="F1938" s="1" t="str">
        <f>INDEX(Sheet1!A:D,MATCH(Count_table[[#This Row],[Make]],Sheet1!D:D,0),1)</f>
        <v>Textron</v>
      </c>
      <c r="G1938" s="1" t="str">
        <f ca="1">IF(OR(Count_table[[#This Row],[STC Number]]&lt;&gt;OFFSET(Count_table[[#This Row],[STC Number]],-1,0),Count_table[[#This Row],[Fixed Make]]&lt;&gt;OFFSET(Count_table[[#This Row],[Fixed Make]],-1,0)),Count_table[[#This Row],[Fixed Make]],"")</f>
        <v/>
      </c>
      <c r="H1938" s="1" t="str">
        <f ca="1">IF(LEN(Count_table[[#This Row],[First]])=0,OFFSET(Count_table[[#This Row],[Range]],-1,0),"E"&amp;ROW(Count_table[[#This Row],[First]])&amp;":E"&amp;COUNTIFS(Count_table[[#All],[STC Number]],Count_table[[#This Row],[STC Number]],Count_table[[#All],[Fixed Make]],Count_table[[#This Row],[First]])+ROW(Count_table[[#This Row],[First]])-1)</f>
        <v>E1587:E1976</v>
      </c>
      <c r="I1938" s="1" t="str">
        <f ca="1">IF(LEN(Count_table[[#This Row],[First]])&lt;&gt;0,Count_table[[#This Row],[First]]&amp;": "&amp;_xlfn.TEXTJOIN(", ",TRUE,INDIRECT(Count_table[[#This Row],[Range]])),"")</f>
        <v/>
      </c>
      <c r="J19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39" spans="1:10" x14ac:dyDescent="0.25">
      <c r="A1939" s="1" t="s">
        <v>144</v>
      </c>
      <c r="B1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Inc.\T210N</v>
      </c>
      <c r="C1939" s="1" t="s">
        <v>1530</v>
      </c>
      <c r="D1939" s="1" t="str">
        <f>LEFT(Count_table[[#This Row],[Column1]],SEARCH("\",Count_table[[#This Row],[Column1]])-1)</f>
        <v>Textron Aviation Inc.</v>
      </c>
      <c r="E1939" s="1" t="str">
        <f>RIGHT(Count_table[[#This Row],[Column1]],LEN(Count_table[[#This Row],[Column1]])-SEARCH("\",Count_table[[#This Row],[Column1]]))</f>
        <v>T210N</v>
      </c>
      <c r="F1939" s="1" t="str">
        <f>INDEX(Sheet1!A:D,MATCH(Count_table[[#This Row],[Make]],Sheet1!D:D,0),1)</f>
        <v>Textron</v>
      </c>
      <c r="G1939" s="1" t="str">
        <f ca="1">IF(OR(Count_table[[#This Row],[STC Number]]&lt;&gt;OFFSET(Count_table[[#This Row],[STC Number]],-1,0),Count_table[[#This Row],[Fixed Make]]&lt;&gt;OFFSET(Count_table[[#This Row],[Fixed Make]],-1,0)),Count_table[[#This Row],[Fixed Make]],"")</f>
        <v/>
      </c>
      <c r="H1939" s="1" t="str">
        <f ca="1">IF(LEN(Count_table[[#This Row],[First]])=0,OFFSET(Count_table[[#This Row],[Range]],-1,0),"E"&amp;ROW(Count_table[[#This Row],[First]])&amp;":E"&amp;COUNTIFS(Count_table[[#All],[STC Number]],Count_table[[#This Row],[STC Number]],Count_table[[#All],[Fixed Make]],Count_table[[#This Row],[First]])+ROW(Count_table[[#This Row],[First]])-1)</f>
        <v>E1587:E1976</v>
      </c>
      <c r="I1939" s="1" t="str">
        <f ca="1">IF(LEN(Count_table[[#This Row],[First]])&lt;&gt;0,Count_table[[#This Row],[First]]&amp;": "&amp;_xlfn.TEXTJOIN(", ",TRUE,INDIRECT(Count_table[[#This Row],[Range]])),"")</f>
        <v/>
      </c>
      <c r="J19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0" spans="1:10" x14ac:dyDescent="0.25">
      <c r="A1940" s="1" t="s">
        <v>144</v>
      </c>
      <c r="B1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Inc.\T210R</v>
      </c>
      <c r="C1940" s="1" t="s">
        <v>1531</v>
      </c>
      <c r="D1940" s="1" t="str">
        <f>LEFT(Count_table[[#This Row],[Column1]],SEARCH("\",Count_table[[#This Row],[Column1]])-1)</f>
        <v>Textron Aviation Inc.</v>
      </c>
      <c r="E1940" s="1" t="str">
        <f>RIGHT(Count_table[[#This Row],[Column1]],LEN(Count_table[[#This Row],[Column1]])-SEARCH("\",Count_table[[#This Row],[Column1]]))</f>
        <v>T210R</v>
      </c>
      <c r="F1940" s="1" t="str">
        <f>INDEX(Sheet1!A:D,MATCH(Count_table[[#This Row],[Make]],Sheet1!D:D,0),1)</f>
        <v>Textron</v>
      </c>
      <c r="G1940" s="1" t="str">
        <f ca="1">IF(OR(Count_table[[#This Row],[STC Number]]&lt;&gt;OFFSET(Count_table[[#This Row],[STC Number]],-1,0),Count_table[[#This Row],[Fixed Make]]&lt;&gt;OFFSET(Count_table[[#This Row],[Fixed Make]],-1,0)),Count_table[[#This Row],[Fixed Make]],"")</f>
        <v/>
      </c>
      <c r="H1940" s="1" t="str">
        <f ca="1">IF(LEN(Count_table[[#This Row],[First]])=0,OFFSET(Count_table[[#This Row],[Range]],-1,0),"E"&amp;ROW(Count_table[[#This Row],[First]])&amp;":E"&amp;COUNTIFS(Count_table[[#All],[STC Number]],Count_table[[#This Row],[STC Number]],Count_table[[#All],[Fixed Make]],Count_table[[#This Row],[First]])+ROW(Count_table[[#This Row],[First]])-1)</f>
        <v>E1587:E1976</v>
      </c>
      <c r="I1940" s="1" t="str">
        <f ca="1">IF(LEN(Count_table[[#This Row],[First]])&lt;&gt;0,Count_table[[#This Row],[First]]&amp;": "&amp;_xlfn.TEXTJOIN(", ",TRUE,INDIRECT(Count_table[[#This Row],[Range]])),"")</f>
        <v/>
      </c>
      <c r="J19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1" spans="1:10" x14ac:dyDescent="0.25">
      <c r="A1941" s="1" t="s">
        <v>144</v>
      </c>
      <c r="B1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Inc.\T303</v>
      </c>
      <c r="C1941" s="1" t="s">
        <v>1532</v>
      </c>
      <c r="D1941" s="1" t="str">
        <f>LEFT(Count_table[[#This Row],[Column1]],SEARCH("\",Count_table[[#This Row],[Column1]])-1)</f>
        <v>Textron Aviation Inc.</v>
      </c>
      <c r="E1941" s="1" t="str">
        <f>RIGHT(Count_table[[#This Row],[Column1]],LEN(Count_table[[#This Row],[Column1]])-SEARCH("\",Count_table[[#This Row],[Column1]]))</f>
        <v>T303</v>
      </c>
      <c r="F1941" s="1" t="str">
        <f>INDEX(Sheet1!A:D,MATCH(Count_table[[#This Row],[Make]],Sheet1!D:D,0),1)</f>
        <v>Textron</v>
      </c>
      <c r="G1941" s="1" t="str">
        <f ca="1">IF(OR(Count_table[[#This Row],[STC Number]]&lt;&gt;OFFSET(Count_table[[#This Row],[STC Number]],-1,0),Count_table[[#This Row],[Fixed Make]]&lt;&gt;OFFSET(Count_table[[#This Row],[Fixed Make]],-1,0)),Count_table[[#This Row],[Fixed Make]],"")</f>
        <v/>
      </c>
      <c r="H1941" s="1" t="str">
        <f ca="1">IF(LEN(Count_table[[#This Row],[First]])=0,OFFSET(Count_table[[#This Row],[Range]],-1,0),"E"&amp;ROW(Count_table[[#This Row],[First]])&amp;":E"&amp;COUNTIFS(Count_table[[#All],[STC Number]],Count_table[[#This Row],[STC Number]],Count_table[[#All],[Fixed Make]],Count_table[[#This Row],[First]])+ROW(Count_table[[#This Row],[First]])-1)</f>
        <v>E1587:E1976</v>
      </c>
      <c r="I1941" s="1" t="str">
        <f ca="1">IF(LEN(Count_table[[#This Row],[First]])&lt;&gt;0,Count_table[[#This Row],[First]]&amp;": "&amp;_xlfn.TEXTJOIN(", ",TRUE,INDIRECT(Count_table[[#This Row],[Range]])),"")</f>
        <v/>
      </c>
      <c r="J19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2" spans="1:10" x14ac:dyDescent="0.25">
      <c r="A1942" s="1" t="s">
        <v>144</v>
      </c>
      <c r="B1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Inc.\T310P</v>
      </c>
      <c r="C1942" s="1" t="s">
        <v>1533</v>
      </c>
      <c r="D1942" s="1" t="str">
        <f>LEFT(Count_table[[#This Row],[Column1]],SEARCH("\",Count_table[[#This Row],[Column1]])-1)</f>
        <v>Textron Aviation Inc.</v>
      </c>
      <c r="E1942" s="1" t="str">
        <f>RIGHT(Count_table[[#This Row],[Column1]],LEN(Count_table[[#This Row],[Column1]])-SEARCH("\",Count_table[[#This Row],[Column1]]))</f>
        <v>T310P</v>
      </c>
      <c r="F1942" s="1" t="str">
        <f>INDEX(Sheet1!A:D,MATCH(Count_table[[#This Row],[Make]],Sheet1!D:D,0),1)</f>
        <v>Textron</v>
      </c>
      <c r="G1942" s="1" t="str">
        <f ca="1">IF(OR(Count_table[[#This Row],[STC Number]]&lt;&gt;OFFSET(Count_table[[#This Row],[STC Number]],-1,0),Count_table[[#This Row],[Fixed Make]]&lt;&gt;OFFSET(Count_table[[#This Row],[Fixed Make]],-1,0)),Count_table[[#This Row],[Fixed Make]],"")</f>
        <v/>
      </c>
      <c r="H1942" s="1" t="str">
        <f ca="1">IF(LEN(Count_table[[#This Row],[First]])=0,OFFSET(Count_table[[#This Row],[Range]],-1,0),"E"&amp;ROW(Count_table[[#This Row],[First]])&amp;":E"&amp;COUNTIFS(Count_table[[#All],[STC Number]],Count_table[[#This Row],[STC Number]],Count_table[[#All],[Fixed Make]],Count_table[[#This Row],[First]])+ROW(Count_table[[#This Row],[First]])-1)</f>
        <v>E1587:E1976</v>
      </c>
      <c r="I1942" s="1" t="str">
        <f ca="1">IF(LEN(Count_table[[#This Row],[First]])&lt;&gt;0,Count_table[[#This Row],[First]]&amp;": "&amp;_xlfn.TEXTJOIN(", ",TRUE,INDIRECT(Count_table[[#This Row],[Range]])),"")</f>
        <v/>
      </c>
      <c r="J19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3" spans="1:10" x14ac:dyDescent="0.25">
      <c r="A1943" s="1" t="s">
        <v>144</v>
      </c>
      <c r="B1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Inc.\T310Q</v>
      </c>
      <c r="C1943" s="1" t="s">
        <v>1534</v>
      </c>
      <c r="D1943" s="1" t="str">
        <f>LEFT(Count_table[[#This Row],[Column1]],SEARCH("\",Count_table[[#This Row],[Column1]])-1)</f>
        <v>Textron Aviation Inc.</v>
      </c>
      <c r="E1943" s="1" t="str">
        <f>RIGHT(Count_table[[#This Row],[Column1]],LEN(Count_table[[#This Row],[Column1]])-SEARCH("\",Count_table[[#This Row],[Column1]]))</f>
        <v>T310Q</v>
      </c>
      <c r="F1943" s="1" t="str">
        <f>INDEX(Sheet1!A:D,MATCH(Count_table[[#This Row],[Make]],Sheet1!D:D,0),1)</f>
        <v>Textron</v>
      </c>
      <c r="G1943" s="1" t="str">
        <f ca="1">IF(OR(Count_table[[#This Row],[STC Number]]&lt;&gt;OFFSET(Count_table[[#This Row],[STC Number]],-1,0),Count_table[[#This Row],[Fixed Make]]&lt;&gt;OFFSET(Count_table[[#This Row],[Fixed Make]],-1,0)),Count_table[[#This Row],[Fixed Make]],"")</f>
        <v/>
      </c>
      <c r="H1943" s="1" t="str">
        <f ca="1">IF(LEN(Count_table[[#This Row],[First]])=0,OFFSET(Count_table[[#This Row],[Range]],-1,0),"E"&amp;ROW(Count_table[[#This Row],[First]])&amp;":E"&amp;COUNTIFS(Count_table[[#All],[STC Number]],Count_table[[#This Row],[STC Number]],Count_table[[#All],[Fixed Make]],Count_table[[#This Row],[First]])+ROW(Count_table[[#This Row],[First]])-1)</f>
        <v>E1587:E1976</v>
      </c>
      <c r="I1943" s="1" t="str">
        <f ca="1">IF(LEN(Count_table[[#This Row],[First]])&lt;&gt;0,Count_table[[#This Row],[First]]&amp;": "&amp;_xlfn.TEXTJOIN(", ",TRUE,INDIRECT(Count_table[[#This Row],[Range]])),"")</f>
        <v/>
      </c>
      <c r="J19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4" spans="1:10" x14ac:dyDescent="0.25">
      <c r="A1944" s="1" t="s">
        <v>144</v>
      </c>
      <c r="B1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Inc.\T310R</v>
      </c>
      <c r="C1944" s="1" t="s">
        <v>1535</v>
      </c>
      <c r="D1944" s="1" t="str">
        <f>LEFT(Count_table[[#This Row],[Column1]],SEARCH("\",Count_table[[#This Row],[Column1]])-1)</f>
        <v>Textron Aviation Inc.</v>
      </c>
      <c r="E1944" s="1" t="str">
        <f>RIGHT(Count_table[[#This Row],[Column1]],LEN(Count_table[[#This Row],[Column1]])-SEARCH("\",Count_table[[#This Row],[Column1]]))</f>
        <v>T310R</v>
      </c>
      <c r="F1944" s="1" t="str">
        <f>INDEX(Sheet1!A:D,MATCH(Count_table[[#This Row],[Make]],Sheet1!D:D,0),1)</f>
        <v>Textron</v>
      </c>
      <c r="G1944" s="1" t="str">
        <f ca="1">IF(OR(Count_table[[#This Row],[STC Number]]&lt;&gt;OFFSET(Count_table[[#This Row],[STC Number]],-1,0),Count_table[[#This Row],[Fixed Make]]&lt;&gt;OFFSET(Count_table[[#This Row],[Fixed Make]],-1,0)),Count_table[[#This Row],[Fixed Make]],"")</f>
        <v/>
      </c>
      <c r="H1944" s="1" t="str">
        <f ca="1">IF(LEN(Count_table[[#This Row],[First]])=0,OFFSET(Count_table[[#This Row],[Range]],-1,0),"E"&amp;ROW(Count_table[[#This Row],[First]])&amp;":E"&amp;COUNTIFS(Count_table[[#All],[STC Number]],Count_table[[#This Row],[STC Number]],Count_table[[#All],[Fixed Make]],Count_table[[#This Row],[First]])+ROW(Count_table[[#This Row],[First]])-1)</f>
        <v>E1587:E1976</v>
      </c>
      <c r="I1944" s="1" t="str">
        <f ca="1">IF(LEN(Count_table[[#This Row],[First]])&lt;&gt;0,Count_table[[#This Row],[First]]&amp;": "&amp;_xlfn.TEXTJOIN(", ",TRUE,INDIRECT(Count_table[[#This Row],[Range]])),"")</f>
        <v/>
      </c>
      <c r="J19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5" spans="1:10" x14ac:dyDescent="0.25">
      <c r="A1945" s="1" t="s">
        <v>144</v>
      </c>
      <c r="B1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Inc.\T337B</v>
      </c>
      <c r="C1945" s="1" t="s">
        <v>1536</v>
      </c>
      <c r="D1945" s="1" t="str">
        <f>LEFT(Count_table[[#This Row],[Column1]],SEARCH("\",Count_table[[#This Row],[Column1]])-1)</f>
        <v>Textron Aviation Inc.</v>
      </c>
      <c r="E1945" s="1" t="str">
        <f>RIGHT(Count_table[[#This Row],[Column1]],LEN(Count_table[[#This Row],[Column1]])-SEARCH("\",Count_table[[#This Row],[Column1]]))</f>
        <v>T337B</v>
      </c>
      <c r="F1945" s="1" t="str">
        <f>INDEX(Sheet1!A:D,MATCH(Count_table[[#This Row],[Make]],Sheet1!D:D,0),1)</f>
        <v>Textron</v>
      </c>
      <c r="G1945" s="1" t="str">
        <f ca="1">IF(OR(Count_table[[#This Row],[STC Number]]&lt;&gt;OFFSET(Count_table[[#This Row],[STC Number]],-1,0),Count_table[[#This Row],[Fixed Make]]&lt;&gt;OFFSET(Count_table[[#This Row],[Fixed Make]],-1,0)),Count_table[[#This Row],[Fixed Make]],"")</f>
        <v/>
      </c>
      <c r="H1945" s="1" t="str">
        <f ca="1">IF(LEN(Count_table[[#This Row],[First]])=0,OFFSET(Count_table[[#This Row],[Range]],-1,0),"E"&amp;ROW(Count_table[[#This Row],[First]])&amp;":E"&amp;COUNTIFS(Count_table[[#All],[STC Number]],Count_table[[#This Row],[STC Number]],Count_table[[#All],[Fixed Make]],Count_table[[#This Row],[First]])+ROW(Count_table[[#This Row],[First]])-1)</f>
        <v>E1587:E1976</v>
      </c>
      <c r="I1945" s="1" t="str">
        <f ca="1">IF(LEN(Count_table[[#This Row],[First]])&lt;&gt;0,Count_table[[#This Row],[First]]&amp;": "&amp;_xlfn.TEXTJOIN(", ",TRUE,INDIRECT(Count_table[[#This Row],[Range]])),"")</f>
        <v/>
      </c>
      <c r="J19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6" spans="1:10" x14ac:dyDescent="0.25">
      <c r="A1946" s="1" t="s">
        <v>144</v>
      </c>
      <c r="B1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Inc.\T337C</v>
      </c>
      <c r="C1946" s="1" t="s">
        <v>1537</v>
      </c>
      <c r="D1946" s="1" t="str">
        <f>LEFT(Count_table[[#This Row],[Column1]],SEARCH("\",Count_table[[#This Row],[Column1]])-1)</f>
        <v>Textron Aviation Inc.</v>
      </c>
      <c r="E1946" s="1" t="str">
        <f>RIGHT(Count_table[[#This Row],[Column1]],LEN(Count_table[[#This Row],[Column1]])-SEARCH("\",Count_table[[#This Row],[Column1]]))</f>
        <v>T337C</v>
      </c>
      <c r="F1946" s="1" t="str">
        <f>INDEX(Sheet1!A:D,MATCH(Count_table[[#This Row],[Make]],Sheet1!D:D,0),1)</f>
        <v>Textron</v>
      </c>
      <c r="G1946" s="1" t="str">
        <f ca="1">IF(OR(Count_table[[#This Row],[STC Number]]&lt;&gt;OFFSET(Count_table[[#This Row],[STC Number]],-1,0),Count_table[[#This Row],[Fixed Make]]&lt;&gt;OFFSET(Count_table[[#This Row],[Fixed Make]],-1,0)),Count_table[[#This Row],[Fixed Make]],"")</f>
        <v/>
      </c>
      <c r="H1946" s="1" t="str">
        <f ca="1">IF(LEN(Count_table[[#This Row],[First]])=0,OFFSET(Count_table[[#This Row],[Range]],-1,0),"E"&amp;ROW(Count_table[[#This Row],[First]])&amp;":E"&amp;COUNTIFS(Count_table[[#All],[STC Number]],Count_table[[#This Row],[STC Number]],Count_table[[#All],[Fixed Make]],Count_table[[#This Row],[First]])+ROW(Count_table[[#This Row],[First]])-1)</f>
        <v>E1587:E1976</v>
      </c>
      <c r="I1946" s="1" t="str">
        <f ca="1">IF(LEN(Count_table[[#This Row],[First]])&lt;&gt;0,Count_table[[#This Row],[First]]&amp;": "&amp;_xlfn.TEXTJOIN(", ",TRUE,INDIRECT(Count_table[[#This Row],[Range]])),"")</f>
        <v/>
      </c>
      <c r="J19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7" spans="1:10" x14ac:dyDescent="0.25">
      <c r="A1947" s="1" t="s">
        <v>144</v>
      </c>
      <c r="B1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Inc.\T337D</v>
      </c>
      <c r="C1947" s="1" t="s">
        <v>1538</v>
      </c>
      <c r="D1947" s="1" t="str">
        <f>LEFT(Count_table[[#This Row],[Column1]],SEARCH("\",Count_table[[#This Row],[Column1]])-1)</f>
        <v>Textron Aviation Inc.</v>
      </c>
      <c r="E1947" s="1" t="str">
        <f>RIGHT(Count_table[[#This Row],[Column1]],LEN(Count_table[[#This Row],[Column1]])-SEARCH("\",Count_table[[#This Row],[Column1]]))</f>
        <v>T337D</v>
      </c>
      <c r="F1947" s="1" t="str">
        <f>INDEX(Sheet1!A:D,MATCH(Count_table[[#This Row],[Make]],Sheet1!D:D,0),1)</f>
        <v>Textron</v>
      </c>
      <c r="G1947" s="1" t="str">
        <f ca="1">IF(OR(Count_table[[#This Row],[STC Number]]&lt;&gt;OFFSET(Count_table[[#This Row],[STC Number]],-1,0),Count_table[[#This Row],[Fixed Make]]&lt;&gt;OFFSET(Count_table[[#This Row],[Fixed Make]],-1,0)),Count_table[[#This Row],[Fixed Make]],"")</f>
        <v/>
      </c>
      <c r="H1947" s="1" t="str">
        <f ca="1">IF(LEN(Count_table[[#This Row],[First]])=0,OFFSET(Count_table[[#This Row],[Range]],-1,0),"E"&amp;ROW(Count_table[[#This Row],[First]])&amp;":E"&amp;COUNTIFS(Count_table[[#All],[STC Number]],Count_table[[#This Row],[STC Number]],Count_table[[#All],[Fixed Make]],Count_table[[#This Row],[First]])+ROW(Count_table[[#This Row],[First]])-1)</f>
        <v>E1587:E1976</v>
      </c>
      <c r="I1947" s="1" t="str">
        <f ca="1">IF(LEN(Count_table[[#This Row],[First]])&lt;&gt;0,Count_table[[#This Row],[First]]&amp;": "&amp;_xlfn.TEXTJOIN(", ",TRUE,INDIRECT(Count_table[[#This Row],[Range]])),"")</f>
        <v/>
      </c>
      <c r="J19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8" spans="1:10" x14ac:dyDescent="0.25">
      <c r="A1948" s="1" t="s">
        <v>144</v>
      </c>
      <c r="B1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Inc.\T337E</v>
      </c>
      <c r="C1948" s="1" t="s">
        <v>1539</v>
      </c>
      <c r="D1948" s="1" t="str">
        <f>LEFT(Count_table[[#This Row],[Column1]],SEARCH("\",Count_table[[#This Row],[Column1]])-1)</f>
        <v>Textron Aviation Inc.</v>
      </c>
      <c r="E1948" s="1" t="str">
        <f>RIGHT(Count_table[[#This Row],[Column1]],LEN(Count_table[[#This Row],[Column1]])-SEARCH("\",Count_table[[#This Row],[Column1]]))</f>
        <v>T337E</v>
      </c>
      <c r="F1948" s="1" t="str">
        <f>INDEX(Sheet1!A:D,MATCH(Count_table[[#This Row],[Make]],Sheet1!D:D,0),1)</f>
        <v>Textron</v>
      </c>
      <c r="G1948" s="1" t="str">
        <f ca="1">IF(OR(Count_table[[#This Row],[STC Number]]&lt;&gt;OFFSET(Count_table[[#This Row],[STC Number]],-1,0),Count_table[[#This Row],[Fixed Make]]&lt;&gt;OFFSET(Count_table[[#This Row],[Fixed Make]],-1,0)),Count_table[[#This Row],[Fixed Make]],"")</f>
        <v/>
      </c>
      <c r="H1948" s="1" t="str">
        <f ca="1">IF(LEN(Count_table[[#This Row],[First]])=0,OFFSET(Count_table[[#This Row],[Range]],-1,0),"E"&amp;ROW(Count_table[[#This Row],[First]])&amp;":E"&amp;COUNTIFS(Count_table[[#All],[STC Number]],Count_table[[#This Row],[STC Number]],Count_table[[#All],[Fixed Make]],Count_table[[#This Row],[First]])+ROW(Count_table[[#This Row],[First]])-1)</f>
        <v>E1587:E1976</v>
      </c>
      <c r="I1948" s="1" t="str">
        <f ca="1">IF(LEN(Count_table[[#This Row],[First]])&lt;&gt;0,Count_table[[#This Row],[First]]&amp;": "&amp;_xlfn.TEXTJOIN(", ",TRUE,INDIRECT(Count_table[[#This Row],[Range]])),"")</f>
        <v/>
      </c>
      <c r="J19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49" spans="1:10" x14ac:dyDescent="0.25">
      <c r="A1949" s="1" t="s">
        <v>144</v>
      </c>
      <c r="B1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Inc.\T337F</v>
      </c>
      <c r="C1949" s="1" t="s">
        <v>1540</v>
      </c>
      <c r="D1949" s="1" t="str">
        <f>LEFT(Count_table[[#This Row],[Column1]],SEARCH("\",Count_table[[#This Row],[Column1]])-1)</f>
        <v>Textron Aviation Inc.</v>
      </c>
      <c r="E1949" s="1" t="str">
        <f>RIGHT(Count_table[[#This Row],[Column1]],LEN(Count_table[[#This Row],[Column1]])-SEARCH("\",Count_table[[#This Row],[Column1]]))</f>
        <v>T337F</v>
      </c>
      <c r="F1949" s="1" t="str">
        <f>INDEX(Sheet1!A:D,MATCH(Count_table[[#This Row],[Make]],Sheet1!D:D,0),1)</f>
        <v>Textron</v>
      </c>
      <c r="G1949" s="1" t="str">
        <f ca="1">IF(OR(Count_table[[#This Row],[STC Number]]&lt;&gt;OFFSET(Count_table[[#This Row],[STC Number]],-1,0),Count_table[[#This Row],[Fixed Make]]&lt;&gt;OFFSET(Count_table[[#This Row],[Fixed Make]],-1,0)),Count_table[[#This Row],[Fixed Make]],"")</f>
        <v/>
      </c>
      <c r="H1949" s="1" t="str">
        <f ca="1">IF(LEN(Count_table[[#This Row],[First]])=0,OFFSET(Count_table[[#This Row],[Range]],-1,0),"E"&amp;ROW(Count_table[[#This Row],[First]])&amp;":E"&amp;COUNTIFS(Count_table[[#All],[STC Number]],Count_table[[#This Row],[STC Number]],Count_table[[#All],[Fixed Make]],Count_table[[#This Row],[First]])+ROW(Count_table[[#This Row],[First]])-1)</f>
        <v>E1587:E1976</v>
      </c>
      <c r="I1949" s="1" t="str">
        <f ca="1">IF(LEN(Count_table[[#This Row],[First]])&lt;&gt;0,Count_table[[#This Row],[First]]&amp;": "&amp;_xlfn.TEXTJOIN(", ",TRUE,INDIRECT(Count_table[[#This Row],[Range]])),"")</f>
        <v/>
      </c>
      <c r="J19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0" spans="1:10" x14ac:dyDescent="0.25">
      <c r="A1950" s="1" t="s">
        <v>144</v>
      </c>
      <c r="B1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Inc.\T337G</v>
      </c>
      <c r="C1950" s="1" t="s">
        <v>1541</v>
      </c>
      <c r="D1950" s="1" t="str">
        <f>LEFT(Count_table[[#This Row],[Column1]],SEARCH("\",Count_table[[#This Row],[Column1]])-1)</f>
        <v>Textron Aviation Inc.</v>
      </c>
      <c r="E1950" s="1" t="str">
        <f>RIGHT(Count_table[[#This Row],[Column1]],LEN(Count_table[[#This Row],[Column1]])-SEARCH("\",Count_table[[#This Row],[Column1]]))</f>
        <v>T337G</v>
      </c>
      <c r="F1950" s="1" t="str">
        <f>INDEX(Sheet1!A:D,MATCH(Count_table[[#This Row],[Make]],Sheet1!D:D,0),1)</f>
        <v>Textron</v>
      </c>
      <c r="G1950" s="1" t="str">
        <f ca="1">IF(OR(Count_table[[#This Row],[STC Number]]&lt;&gt;OFFSET(Count_table[[#This Row],[STC Number]],-1,0),Count_table[[#This Row],[Fixed Make]]&lt;&gt;OFFSET(Count_table[[#This Row],[Fixed Make]],-1,0)),Count_table[[#This Row],[Fixed Make]],"")</f>
        <v/>
      </c>
      <c r="H1950" s="1" t="str">
        <f ca="1">IF(LEN(Count_table[[#This Row],[First]])=0,OFFSET(Count_table[[#This Row],[Range]],-1,0),"E"&amp;ROW(Count_table[[#This Row],[First]])&amp;":E"&amp;COUNTIFS(Count_table[[#All],[STC Number]],Count_table[[#This Row],[STC Number]],Count_table[[#All],[Fixed Make]],Count_table[[#This Row],[First]])+ROW(Count_table[[#This Row],[First]])-1)</f>
        <v>E1587:E1976</v>
      </c>
      <c r="I1950" s="1" t="str">
        <f ca="1">IF(LEN(Count_table[[#This Row],[First]])&lt;&gt;0,Count_table[[#This Row],[First]]&amp;": "&amp;_xlfn.TEXTJOIN(", ",TRUE,INDIRECT(Count_table[[#This Row],[Range]])),"")</f>
        <v/>
      </c>
      <c r="J19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1" spans="1:10" x14ac:dyDescent="0.25">
      <c r="A1951" s="1" t="s">
        <v>144</v>
      </c>
      <c r="B1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Inc.\T337H-SP</v>
      </c>
      <c r="C1951" s="1" t="s">
        <v>1542</v>
      </c>
      <c r="D1951" s="1" t="str">
        <f>LEFT(Count_table[[#This Row],[Column1]],SEARCH("\",Count_table[[#This Row],[Column1]])-1)</f>
        <v>Textron Aviation Inc.</v>
      </c>
      <c r="E1951" s="1" t="str">
        <f>RIGHT(Count_table[[#This Row],[Column1]],LEN(Count_table[[#This Row],[Column1]])-SEARCH("\",Count_table[[#This Row],[Column1]]))</f>
        <v>T337H-SP</v>
      </c>
      <c r="F1951" s="1" t="str">
        <f>INDEX(Sheet1!A:D,MATCH(Count_table[[#This Row],[Make]],Sheet1!D:D,0),1)</f>
        <v>Textron</v>
      </c>
      <c r="G1951" s="1" t="str">
        <f ca="1">IF(OR(Count_table[[#This Row],[STC Number]]&lt;&gt;OFFSET(Count_table[[#This Row],[STC Number]],-1,0),Count_table[[#This Row],[Fixed Make]]&lt;&gt;OFFSET(Count_table[[#This Row],[Fixed Make]],-1,0)),Count_table[[#This Row],[Fixed Make]],"")</f>
        <v/>
      </c>
      <c r="H1951" s="1" t="str">
        <f ca="1">IF(LEN(Count_table[[#This Row],[First]])=0,OFFSET(Count_table[[#This Row],[Range]],-1,0),"E"&amp;ROW(Count_table[[#This Row],[First]])&amp;":E"&amp;COUNTIFS(Count_table[[#All],[STC Number]],Count_table[[#This Row],[STC Number]],Count_table[[#All],[Fixed Make]],Count_table[[#This Row],[First]])+ROW(Count_table[[#This Row],[First]])-1)</f>
        <v>E1587:E1976</v>
      </c>
      <c r="I1951" s="1" t="str">
        <f ca="1">IF(LEN(Count_table[[#This Row],[First]])&lt;&gt;0,Count_table[[#This Row],[First]]&amp;": "&amp;_xlfn.TEXTJOIN(", ",TRUE,INDIRECT(Count_table[[#This Row],[Range]])),"")</f>
        <v/>
      </c>
      <c r="J19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2" spans="1:10" x14ac:dyDescent="0.25">
      <c r="A1952" s="1" t="s">
        <v>144</v>
      </c>
      <c r="B1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v>
      </c>
      <c r="C1952" s="1" t="s">
        <v>1543</v>
      </c>
      <c r="D1952" s="1" t="str">
        <f>LEFT(Count_table[[#This Row],[Column1]],SEARCH("\",Count_table[[#This Row],[Column1]])-1)</f>
        <v>Textron Aviation Inc.</v>
      </c>
      <c r="E1952" s="1" t="str">
        <f>RIGHT(Count_table[[#This Row],[Column1]],LEN(Count_table[[#This Row],[Column1]])-SEARCH("\",Count_table[[#This Row],[Column1]]))</f>
        <v>T337H</v>
      </c>
      <c r="F1952" s="1" t="str">
        <f>INDEX(Sheet1!A:D,MATCH(Count_table[[#This Row],[Make]],Sheet1!D:D,0),1)</f>
        <v>Textron</v>
      </c>
      <c r="G1952" s="1" t="str">
        <f ca="1">IF(OR(Count_table[[#This Row],[STC Number]]&lt;&gt;OFFSET(Count_table[[#This Row],[STC Number]],-1,0),Count_table[[#This Row],[Fixed Make]]&lt;&gt;OFFSET(Count_table[[#This Row],[Fixed Make]],-1,0)),Count_table[[#This Row],[Fixed Make]],"")</f>
        <v/>
      </c>
      <c r="H1952" s="1" t="str">
        <f ca="1">IF(LEN(Count_table[[#This Row],[First]])=0,OFFSET(Count_table[[#This Row],[Range]],-1,0),"E"&amp;ROW(Count_table[[#This Row],[First]])&amp;":E"&amp;COUNTIFS(Count_table[[#All],[STC Number]],Count_table[[#This Row],[STC Number]],Count_table[[#All],[Fixed Make]],Count_table[[#This Row],[First]])+ROW(Count_table[[#This Row],[First]])-1)</f>
        <v>E1587:E1976</v>
      </c>
      <c r="I1952" s="1" t="str">
        <f ca="1">IF(LEN(Count_table[[#This Row],[First]])&lt;&gt;0,Count_table[[#This Row],[First]]&amp;": "&amp;_xlfn.TEXTJOIN(", ",TRUE,INDIRECT(Count_table[[#This Row],[Range]])),"")</f>
        <v/>
      </c>
      <c r="J19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3" spans="1:10" x14ac:dyDescent="0.25">
      <c r="A1953" s="1" t="s">
        <v>144</v>
      </c>
      <c r="B1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Inc.\TP206A</v>
      </c>
      <c r="C1953" s="1" t="s">
        <v>1544</v>
      </c>
      <c r="D1953" s="1" t="str">
        <f>LEFT(Count_table[[#This Row],[Column1]],SEARCH("\",Count_table[[#This Row],[Column1]])-1)</f>
        <v>Textron Aviation Inc.</v>
      </c>
      <c r="E1953" s="1" t="str">
        <f>RIGHT(Count_table[[#This Row],[Column1]],LEN(Count_table[[#This Row],[Column1]])-SEARCH("\",Count_table[[#This Row],[Column1]]))</f>
        <v>TP206A</v>
      </c>
      <c r="F1953" s="1" t="str">
        <f>INDEX(Sheet1!A:D,MATCH(Count_table[[#This Row],[Make]],Sheet1!D:D,0),1)</f>
        <v>Textron</v>
      </c>
      <c r="G1953" s="1" t="str">
        <f ca="1">IF(OR(Count_table[[#This Row],[STC Number]]&lt;&gt;OFFSET(Count_table[[#This Row],[STC Number]],-1,0),Count_table[[#This Row],[Fixed Make]]&lt;&gt;OFFSET(Count_table[[#This Row],[Fixed Make]],-1,0)),Count_table[[#This Row],[Fixed Make]],"")</f>
        <v/>
      </c>
      <c r="H1953" s="1" t="str">
        <f ca="1">IF(LEN(Count_table[[#This Row],[First]])=0,OFFSET(Count_table[[#This Row],[Range]],-1,0),"E"&amp;ROW(Count_table[[#This Row],[First]])&amp;":E"&amp;COUNTIFS(Count_table[[#All],[STC Number]],Count_table[[#This Row],[STC Number]],Count_table[[#All],[Fixed Make]],Count_table[[#This Row],[First]])+ROW(Count_table[[#This Row],[First]])-1)</f>
        <v>E1587:E1976</v>
      </c>
      <c r="I1953" s="1" t="str">
        <f ca="1">IF(LEN(Count_table[[#This Row],[First]])&lt;&gt;0,Count_table[[#This Row],[First]]&amp;": "&amp;_xlfn.TEXTJOIN(", ",TRUE,INDIRECT(Count_table[[#This Row],[Range]])),"")</f>
        <v/>
      </c>
      <c r="J19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4" spans="1:10" x14ac:dyDescent="0.25">
      <c r="A1954" s="1" t="s">
        <v>144</v>
      </c>
      <c r="B1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Inc.\TP206B</v>
      </c>
      <c r="C1954" s="1" t="s">
        <v>1545</v>
      </c>
      <c r="D1954" s="1" t="str">
        <f>LEFT(Count_table[[#This Row],[Column1]],SEARCH("\",Count_table[[#This Row],[Column1]])-1)</f>
        <v>Textron Aviation Inc.</v>
      </c>
      <c r="E1954" s="1" t="str">
        <f>RIGHT(Count_table[[#This Row],[Column1]],LEN(Count_table[[#This Row],[Column1]])-SEARCH("\",Count_table[[#This Row],[Column1]]))</f>
        <v>TP206B</v>
      </c>
      <c r="F1954" s="1" t="str">
        <f>INDEX(Sheet1!A:D,MATCH(Count_table[[#This Row],[Make]],Sheet1!D:D,0),1)</f>
        <v>Textron</v>
      </c>
      <c r="G1954" s="1" t="str">
        <f ca="1">IF(OR(Count_table[[#This Row],[STC Number]]&lt;&gt;OFFSET(Count_table[[#This Row],[STC Number]],-1,0),Count_table[[#This Row],[Fixed Make]]&lt;&gt;OFFSET(Count_table[[#This Row],[Fixed Make]],-1,0)),Count_table[[#This Row],[Fixed Make]],"")</f>
        <v/>
      </c>
      <c r="H1954" s="1" t="str">
        <f ca="1">IF(LEN(Count_table[[#This Row],[First]])=0,OFFSET(Count_table[[#This Row],[Range]],-1,0),"E"&amp;ROW(Count_table[[#This Row],[First]])&amp;":E"&amp;COUNTIFS(Count_table[[#All],[STC Number]],Count_table[[#This Row],[STC Number]],Count_table[[#All],[Fixed Make]],Count_table[[#This Row],[First]])+ROW(Count_table[[#This Row],[First]])-1)</f>
        <v>E1587:E1976</v>
      </c>
      <c r="I1954" s="1" t="str">
        <f ca="1">IF(LEN(Count_table[[#This Row],[First]])&lt;&gt;0,Count_table[[#This Row],[First]]&amp;": "&amp;_xlfn.TEXTJOIN(", ",TRUE,INDIRECT(Count_table[[#This Row],[Range]])),"")</f>
        <v/>
      </c>
      <c r="J19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5" spans="1:10" x14ac:dyDescent="0.25">
      <c r="A1955" s="1" t="s">
        <v>144</v>
      </c>
      <c r="B1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Inc.\TP206C</v>
      </c>
      <c r="C1955" s="1" t="s">
        <v>1546</v>
      </c>
      <c r="D1955" s="1" t="str">
        <f>LEFT(Count_table[[#This Row],[Column1]],SEARCH("\",Count_table[[#This Row],[Column1]])-1)</f>
        <v>Textron Aviation Inc.</v>
      </c>
      <c r="E1955" s="1" t="str">
        <f>RIGHT(Count_table[[#This Row],[Column1]],LEN(Count_table[[#This Row],[Column1]])-SEARCH("\",Count_table[[#This Row],[Column1]]))</f>
        <v>TP206C</v>
      </c>
      <c r="F1955" s="1" t="str">
        <f>INDEX(Sheet1!A:D,MATCH(Count_table[[#This Row],[Make]],Sheet1!D:D,0),1)</f>
        <v>Textron</v>
      </c>
      <c r="G1955" s="1" t="str">
        <f ca="1">IF(OR(Count_table[[#This Row],[STC Number]]&lt;&gt;OFFSET(Count_table[[#This Row],[STC Number]],-1,0),Count_table[[#This Row],[Fixed Make]]&lt;&gt;OFFSET(Count_table[[#This Row],[Fixed Make]],-1,0)),Count_table[[#This Row],[Fixed Make]],"")</f>
        <v/>
      </c>
      <c r="H1955" s="1" t="str">
        <f ca="1">IF(LEN(Count_table[[#This Row],[First]])=0,OFFSET(Count_table[[#This Row],[Range]],-1,0),"E"&amp;ROW(Count_table[[#This Row],[First]])&amp;":E"&amp;COUNTIFS(Count_table[[#All],[STC Number]],Count_table[[#This Row],[STC Number]],Count_table[[#All],[Fixed Make]],Count_table[[#This Row],[First]])+ROW(Count_table[[#This Row],[First]])-1)</f>
        <v>E1587:E1976</v>
      </c>
      <c r="I1955" s="1" t="str">
        <f ca="1">IF(LEN(Count_table[[#This Row],[First]])&lt;&gt;0,Count_table[[#This Row],[First]]&amp;": "&amp;_xlfn.TEXTJOIN(", ",TRUE,INDIRECT(Count_table[[#This Row],[Range]])),"")</f>
        <v/>
      </c>
      <c r="J19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6" spans="1:10" x14ac:dyDescent="0.25">
      <c r="A1956" s="1" t="s">
        <v>144</v>
      </c>
      <c r="B1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Inc.\TP206D</v>
      </c>
      <c r="C1956" s="1" t="s">
        <v>1547</v>
      </c>
      <c r="D1956" s="1" t="str">
        <f>LEFT(Count_table[[#This Row],[Column1]],SEARCH("\",Count_table[[#This Row],[Column1]])-1)</f>
        <v>Textron Aviation Inc.</v>
      </c>
      <c r="E1956" s="1" t="str">
        <f>RIGHT(Count_table[[#This Row],[Column1]],LEN(Count_table[[#This Row],[Column1]])-SEARCH("\",Count_table[[#This Row],[Column1]]))</f>
        <v>TP206D</v>
      </c>
      <c r="F1956" s="1" t="str">
        <f>INDEX(Sheet1!A:D,MATCH(Count_table[[#This Row],[Make]],Sheet1!D:D,0),1)</f>
        <v>Textron</v>
      </c>
      <c r="G1956" s="1" t="str">
        <f ca="1">IF(OR(Count_table[[#This Row],[STC Number]]&lt;&gt;OFFSET(Count_table[[#This Row],[STC Number]],-1,0),Count_table[[#This Row],[Fixed Make]]&lt;&gt;OFFSET(Count_table[[#This Row],[Fixed Make]],-1,0)),Count_table[[#This Row],[Fixed Make]],"")</f>
        <v/>
      </c>
      <c r="H1956" s="1" t="str">
        <f ca="1">IF(LEN(Count_table[[#This Row],[First]])=0,OFFSET(Count_table[[#This Row],[Range]],-1,0),"E"&amp;ROW(Count_table[[#This Row],[First]])&amp;":E"&amp;COUNTIFS(Count_table[[#All],[STC Number]],Count_table[[#This Row],[STC Number]],Count_table[[#All],[Fixed Make]],Count_table[[#This Row],[First]])+ROW(Count_table[[#This Row],[First]])-1)</f>
        <v>E1587:E1976</v>
      </c>
      <c r="I1956" s="1" t="str">
        <f ca="1">IF(LEN(Count_table[[#This Row],[First]])&lt;&gt;0,Count_table[[#This Row],[First]]&amp;": "&amp;_xlfn.TEXTJOIN(", ",TRUE,INDIRECT(Count_table[[#This Row],[Range]])),"")</f>
        <v/>
      </c>
      <c r="J19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7" spans="1:10" x14ac:dyDescent="0.25">
      <c r="A1957" s="1" t="s">
        <v>144</v>
      </c>
      <c r="B1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Inc.\TP206E</v>
      </c>
      <c r="C1957" s="1" t="s">
        <v>1548</v>
      </c>
      <c r="D1957" s="1" t="str">
        <f>LEFT(Count_table[[#This Row],[Column1]],SEARCH("\",Count_table[[#This Row],[Column1]])-1)</f>
        <v>Textron Aviation Inc.</v>
      </c>
      <c r="E1957" s="1" t="str">
        <f>RIGHT(Count_table[[#This Row],[Column1]],LEN(Count_table[[#This Row],[Column1]])-SEARCH("\",Count_table[[#This Row],[Column1]]))</f>
        <v>TP206E</v>
      </c>
      <c r="F1957" s="1" t="str">
        <f>INDEX(Sheet1!A:D,MATCH(Count_table[[#This Row],[Make]],Sheet1!D:D,0),1)</f>
        <v>Textron</v>
      </c>
      <c r="G1957" s="1" t="str">
        <f ca="1">IF(OR(Count_table[[#This Row],[STC Number]]&lt;&gt;OFFSET(Count_table[[#This Row],[STC Number]],-1,0),Count_table[[#This Row],[Fixed Make]]&lt;&gt;OFFSET(Count_table[[#This Row],[Fixed Make]],-1,0)),Count_table[[#This Row],[Fixed Make]],"")</f>
        <v/>
      </c>
      <c r="H1957" s="1" t="str">
        <f ca="1">IF(LEN(Count_table[[#This Row],[First]])=0,OFFSET(Count_table[[#This Row],[Range]],-1,0),"E"&amp;ROW(Count_table[[#This Row],[First]])&amp;":E"&amp;COUNTIFS(Count_table[[#All],[STC Number]],Count_table[[#This Row],[STC Number]],Count_table[[#All],[Fixed Make]],Count_table[[#This Row],[First]])+ROW(Count_table[[#This Row],[First]])-1)</f>
        <v>E1587:E1976</v>
      </c>
      <c r="I1957" s="1" t="str">
        <f ca="1">IF(LEN(Count_table[[#This Row],[First]])&lt;&gt;0,Count_table[[#This Row],[First]]&amp;": "&amp;_xlfn.TEXTJOIN(", ",TRUE,INDIRECT(Count_table[[#This Row],[Range]])),"")</f>
        <v/>
      </c>
      <c r="J19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8" spans="1:10" x14ac:dyDescent="0.25">
      <c r="A1958" s="1" t="s">
        <v>144</v>
      </c>
      <c r="B1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Inc.\TR182</v>
      </c>
      <c r="C1958" s="1" t="s">
        <v>1549</v>
      </c>
      <c r="D1958" s="1" t="str">
        <f>LEFT(Count_table[[#This Row],[Column1]],SEARCH("\",Count_table[[#This Row],[Column1]])-1)</f>
        <v>Textron Aviation Inc.</v>
      </c>
      <c r="E1958" s="1" t="str">
        <f>RIGHT(Count_table[[#This Row],[Column1]],LEN(Count_table[[#This Row],[Column1]])-SEARCH("\",Count_table[[#This Row],[Column1]]))</f>
        <v>TR182</v>
      </c>
      <c r="F1958" s="1" t="str">
        <f>INDEX(Sheet1!A:D,MATCH(Count_table[[#This Row],[Make]],Sheet1!D:D,0),1)</f>
        <v>Textron</v>
      </c>
      <c r="G1958" s="1" t="str">
        <f ca="1">IF(OR(Count_table[[#This Row],[STC Number]]&lt;&gt;OFFSET(Count_table[[#This Row],[STC Number]],-1,0),Count_table[[#This Row],[Fixed Make]]&lt;&gt;OFFSET(Count_table[[#This Row],[Fixed Make]],-1,0)),Count_table[[#This Row],[Fixed Make]],"")</f>
        <v/>
      </c>
      <c r="H1958" s="1" t="str">
        <f ca="1">IF(LEN(Count_table[[#This Row],[First]])=0,OFFSET(Count_table[[#This Row],[Range]],-1,0),"E"&amp;ROW(Count_table[[#This Row],[First]])&amp;":E"&amp;COUNTIFS(Count_table[[#All],[STC Number]],Count_table[[#This Row],[STC Number]],Count_table[[#All],[Fixed Make]],Count_table[[#This Row],[First]])+ROW(Count_table[[#This Row],[First]])-1)</f>
        <v>E1587:E1976</v>
      </c>
      <c r="I1958" s="1" t="str">
        <f ca="1">IF(LEN(Count_table[[#This Row],[First]])&lt;&gt;0,Count_table[[#This Row],[First]]&amp;": "&amp;_xlfn.TEXTJOIN(", ",TRUE,INDIRECT(Count_table[[#This Row],[Range]])),"")</f>
        <v/>
      </c>
      <c r="J19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59" spans="1:10" x14ac:dyDescent="0.25">
      <c r="A1959" s="1" t="s">
        <v>144</v>
      </c>
      <c r="B1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Inc.\TU206A</v>
      </c>
      <c r="C1959" s="1" t="s">
        <v>1550</v>
      </c>
      <c r="D1959" s="1" t="str">
        <f>LEFT(Count_table[[#This Row],[Column1]],SEARCH("\",Count_table[[#This Row],[Column1]])-1)</f>
        <v>Textron Aviation Inc.</v>
      </c>
      <c r="E1959" s="1" t="str">
        <f>RIGHT(Count_table[[#This Row],[Column1]],LEN(Count_table[[#This Row],[Column1]])-SEARCH("\",Count_table[[#This Row],[Column1]]))</f>
        <v>TU206A</v>
      </c>
      <c r="F1959" s="1" t="str">
        <f>INDEX(Sheet1!A:D,MATCH(Count_table[[#This Row],[Make]],Sheet1!D:D,0),1)</f>
        <v>Textron</v>
      </c>
      <c r="G1959" s="1" t="str">
        <f ca="1">IF(OR(Count_table[[#This Row],[STC Number]]&lt;&gt;OFFSET(Count_table[[#This Row],[STC Number]],-1,0),Count_table[[#This Row],[Fixed Make]]&lt;&gt;OFFSET(Count_table[[#This Row],[Fixed Make]],-1,0)),Count_table[[#This Row],[Fixed Make]],"")</f>
        <v/>
      </c>
      <c r="H1959" s="1" t="str">
        <f ca="1">IF(LEN(Count_table[[#This Row],[First]])=0,OFFSET(Count_table[[#This Row],[Range]],-1,0),"E"&amp;ROW(Count_table[[#This Row],[First]])&amp;":E"&amp;COUNTIFS(Count_table[[#All],[STC Number]],Count_table[[#This Row],[STC Number]],Count_table[[#All],[Fixed Make]],Count_table[[#This Row],[First]])+ROW(Count_table[[#This Row],[First]])-1)</f>
        <v>E1587:E1976</v>
      </c>
      <c r="I1959" s="1" t="str">
        <f ca="1">IF(LEN(Count_table[[#This Row],[First]])&lt;&gt;0,Count_table[[#This Row],[First]]&amp;": "&amp;_xlfn.TEXTJOIN(", ",TRUE,INDIRECT(Count_table[[#This Row],[Range]])),"")</f>
        <v/>
      </c>
      <c r="J19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0" spans="1:10" x14ac:dyDescent="0.25">
      <c r="A1960" s="1" t="s">
        <v>144</v>
      </c>
      <c r="B1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Inc.\TU206B</v>
      </c>
      <c r="C1960" s="1" t="s">
        <v>1551</v>
      </c>
      <c r="D1960" s="1" t="str">
        <f>LEFT(Count_table[[#This Row],[Column1]],SEARCH("\",Count_table[[#This Row],[Column1]])-1)</f>
        <v>Textron Aviation Inc.</v>
      </c>
      <c r="E1960" s="1" t="str">
        <f>RIGHT(Count_table[[#This Row],[Column1]],LEN(Count_table[[#This Row],[Column1]])-SEARCH("\",Count_table[[#This Row],[Column1]]))</f>
        <v>TU206B</v>
      </c>
      <c r="F1960" s="1" t="str">
        <f>INDEX(Sheet1!A:D,MATCH(Count_table[[#This Row],[Make]],Sheet1!D:D,0),1)</f>
        <v>Textron</v>
      </c>
      <c r="G1960" s="1" t="str">
        <f ca="1">IF(OR(Count_table[[#This Row],[STC Number]]&lt;&gt;OFFSET(Count_table[[#This Row],[STC Number]],-1,0),Count_table[[#This Row],[Fixed Make]]&lt;&gt;OFFSET(Count_table[[#This Row],[Fixed Make]],-1,0)),Count_table[[#This Row],[Fixed Make]],"")</f>
        <v/>
      </c>
      <c r="H1960" s="1" t="str">
        <f ca="1">IF(LEN(Count_table[[#This Row],[First]])=0,OFFSET(Count_table[[#This Row],[Range]],-1,0),"E"&amp;ROW(Count_table[[#This Row],[First]])&amp;":E"&amp;COUNTIFS(Count_table[[#All],[STC Number]],Count_table[[#This Row],[STC Number]],Count_table[[#All],[Fixed Make]],Count_table[[#This Row],[First]])+ROW(Count_table[[#This Row],[First]])-1)</f>
        <v>E1587:E1976</v>
      </c>
      <c r="I1960" s="1" t="str">
        <f ca="1">IF(LEN(Count_table[[#This Row],[First]])&lt;&gt;0,Count_table[[#This Row],[First]]&amp;": "&amp;_xlfn.TEXTJOIN(", ",TRUE,INDIRECT(Count_table[[#This Row],[Range]])),"")</f>
        <v/>
      </c>
      <c r="J19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1" spans="1:10" x14ac:dyDescent="0.25">
      <c r="A1961" s="1" t="s">
        <v>144</v>
      </c>
      <c r="B1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Inc.\TU206C</v>
      </c>
      <c r="C1961" s="1" t="s">
        <v>1552</v>
      </c>
      <c r="D1961" s="1" t="str">
        <f>LEFT(Count_table[[#This Row],[Column1]],SEARCH("\",Count_table[[#This Row],[Column1]])-1)</f>
        <v>Textron Aviation Inc.</v>
      </c>
      <c r="E1961" s="1" t="str">
        <f>RIGHT(Count_table[[#This Row],[Column1]],LEN(Count_table[[#This Row],[Column1]])-SEARCH("\",Count_table[[#This Row],[Column1]]))</f>
        <v>TU206C</v>
      </c>
      <c r="F1961" s="1" t="str">
        <f>INDEX(Sheet1!A:D,MATCH(Count_table[[#This Row],[Make]],Sheet1!D:D,0),1)</f>
        <v>Textron</v>
      </c>
      <c r="G1961" s="1" t="str">
        <f ca="1">IF(OR(Count_table[[#This Row],[STC Number]]&lt;&gt;OFFSET(Count_table[[#This Row],[STC Number]],-1,0),Count_table[[#This Row],[Fixed Make]]&lt;&gt;OFFSET(Count_table[[#This Row],[Fixed Make]],-1,0)),Count_table[[#This Row],[Fixed Make]],"")</f>
        <v/>
      </c>
      <c r="H1961" s="1" t="str">
        <f ca="1">IF(LEN(Count_table[[#This Row],[First]])=0,OFFSET(Count_table[[#This Row],[Range]],-1,0),"E"&amp;ROW(Count_table[[#This Row],[First]])&amp;":E"&amp;COUNTIFS(Count_table[[#All],[STC Number]],Count_table[[#This Row],[STC Number]],Count_table[[#All],[Fixed Make]],Count_table[[#This Row],[First]])+ROW(Count_table[[#This Row],[First]])-1)</f>
        <v>E1587:E1976</v>
      </c>
      <c r="I1961" s="1" t="str">
        <f ca="1">IF(LEN(Count_table[[#This Row],[First]])&lt;&gt;0,Count_table[[#This Row],[First]]&amp;": "&amp;_xlfn.TEXTJOIN(", ",TRUE,INDIRECT(Count_table[[#This Row],[Range]])),"")</f>
        <v/>
      </c>
      <c r="J19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2" spans="1:10" x14ac:dyDescent="0.25">
      <c r="A1962" s="1" t="s">
        <v>144</v>
      </c>
      <c r="B1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Inc.\TU206D</v>
      </c>
      <c r="C1962" s="1" t="s">
        <v>1553</v>
      </c>
      <c r="D1962" s="1" t="str">
        <f>LEFT(Count_table[[#This Row],[Column1]],SEARCH("\",Count_table[[#This Row],[Column1]])-1)</f>
        <v>Textron Aviation Inc.</v>
      </c>
      <c r="E1962" s="1" t="str">
        <f>RIGHT(Count_table[[#This Row],[Column1]],LEN(Count_table[[#This Row],[Column1]])-SEARCH("\",Count_table[[#This Row],[Column1]]))</f>
        <v>TU206D</v>
      </c>
      <c r="F1962" s="1" t="str">
        <f>INDEX(Sheet1!A:D,MATCH(Count_table[[#This Row],[Make]],Sheet1!D:D,0),1)</f>
        <v>Textron</v>
      </c>
      <c r="G1962" s="1" t="str">
        <f ca="1">IF(OR(Count_table[[#This Row],[STC Number]]&lt;&gt;OFFSET(Count_table[[#This Row],[STC Number]],-1,0),Count_table[[#This Row],[Fixed Make]]&lt;&gt;OFFSET(Count_table[[#This Row],[Fixed Make]],-1,0)),Count_table[[#This Row],[Fixed Make]],"")</f>
        <v/>
      </c>
      <c r="H1962" s="1" t="str">
        <f ca="1">IF(LEN(Count_table[[#This Row],[First]])=0,OFFSET(Count_table[[#This Row],[Range]],-1,0),"E"&amp;ROW(Count_table[[#This Row],[First]])&amp;":E"&amp;COUNTIFS(Count_table[[#All],[STC Number]],Count_table[[#This Row],[STC Number]],Count_table[[#All],[Fixed Make]],Count_table[[#This Row],[First]])+ROW(Count_table[[#This Row],[First]])-1)</f>
        <v>E1587:E1976</v>
      </c>
      <c r="I1962" s="1" t="str">
        <f ca="1">IF(LEN(Count_table[[#This Row],[First]])&lt;&gt;0,Count_table[[#This Row],[First]]&amp;": "&amp;_xlfn.TEXTJOIN(", ",TRUE,INDIRECT(Count_table[[#This Row],[Range]])),"")</f>
        <v/>
      </c>
      <c r="J19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3" spans="1:10" x14ac:dyDescent="0.25">
      <c r="A1963" s="1" t="s">
        <v>144</v>
      </c>
      <c r="B1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Inc.\TU206E</v>
      </c>
      <c r="C1963" s="1" t="s">
        <v>1554</v>
      </c>
      <c r="D1963" s="1" t="str">
        <f>LEFT(Count_table[[#This Row],[Column1]],SEARCH("\",Count_table[[#This Row],[Column1]])-1)</f>
        <v>Textron Aviation Inc.</v>
      </c>
      <c r="E1963" s="1" t="str">
        <f>RIGHT(Count_table[[#This Row],[Column1]],LEN(Count_table[[#This Row],[Column1]])-SEARCH("\",Count_table[[#This Row],[Column1]]))</f>
        <v>TU206E</v>
      </c>
      <c r="F1963" s="1" t="str">
        <f>INDEX(Sheet1!A:D,MATCH(Count_table[[#This Row],[Make]],Sheet1!D:D,0),1)</f>
        <v>Textron</v>
      </c>
      <c r="G1963" s="1" t="str">
        <f ca="1">IF(OR(Count_table[[#This Row],[STC Number]]&lt;&gt;OFFSET(Count_table[[#This Row],[STC Number]],-1,0),Count_table[[#This Row],[Fixed Make]]&lt;&gt;OFFSET(Count_table[[#This Row],[Fixed Make]],-1,0)),Count_table[[#This Row],[Fixed Make]],"")</f>
        <v/>
      </c>
      <c r="H1963" s="1" t="str">
        <f ca="1">IF(LEN(Count_table[[#This Row],[First]])=0,OFFSET(Count_table[[#This Row],[Range]],-1,0),"E"&amp;ROW(Count_table[[#This Row],[First]])&amp;":E"&amp;COUNTIFS(Count_table[[#All],[STC Number]],Count_table[[#This Row],[STC Number]],Count_table[[#All],[Fixed Make]],Count_table[[#This Row],[First]])+ROW(Count_table[[#This Row],[First]])-1)</f>
        <v>E1587:E1976</v>
      </c>
      <c r="I1963" s="1" t="str">
        <f ca="1">IF(LEN(Count_table[[#This Row],[First]])&lt;&gt;0,Count_table[[#This Row],[First]]&amp;": "&amp;_xlfn.TEXTJOIN(", ",TRUE,INDIRECT(Count_table[[#This Row],[Range]])),"")</f>
        <v/>
      </c>
      <c r="J19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4" spans="1:10" x14ac:dyDescent="0.25">
      <c r="A1964" s="1" t="s">
        <v>144</v>
      </c>
      <c r="B1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Inc.\TU206F</v>
      </c>
      <c r="C1964" s="1" t="s">
        <v>1555</v>
      </c>
      <c r="D1964" s="1" t="str">
        <f>LEFT(Count_table[[#This Row],[Column1]],SEARCH("\",Count_table[[#This Row],[Column1]])-1)</f>
        <v>Textron Aviation Inc.</v>
      </c>
      <c r="E1964" s="1" t="str">
        <f>RIGHT(Count_table[[#This Row],[Column1]],LEN(Count_table[[#This Row],[Column1]])-SEARCH("\",Count_table[[#This Row],[Column1]]))</f>
        <v>TU206F</v>
      </c>
      <c r="F1964" s="1" t="str">
        <f>INDEX(Sheet1!A:D,MATCH(Count_table[[#This Row],[Make]],Sheet1!D:D,0),1)</f>
        <v>Textron</v>
      </c>
      <c r="G1964" s="1" t="str">
        <f ca="1">IF(OR(Count_table[[#This Row],[STC Number]]&lt;&gt;OFFSET(Count_table[[#This Row],[STC Number]],-1,0),Count_table[[#This Row],[Fixed Make]]&lt;&gt;OFFSET(Count_table[[#This Row],[Fixed Make]],-1,0)),Count_table[[#This Row],[Fixed Make]],"")</f>
        <v/>
      </c>
      <c r="H1964" s="1" t="str">
        <f ca="1">IF(LEN(Count_table[[#This Row],[First]])=0,OFFSET(Count_table[[#This Row],[Range]],-1,0),"E"&amp;ROW(Count_table[[#This Row],[First]])&amp;":E"&amp;COUNTIFS(Count_table[[#All],[STC Number]],Count_table[[#This Row],[STC Number]],Count_table[[#All],[Fixed Make]],Count_table[[#This Row],[First]])+ROW(Count_table[[#This Row],[First]])-1)</f>
        <v>E1587:E1976</v>
      </c>
      <c r="I1964" s="1" t="str">
        <f ca="1">IF(LEN(Count_table[[#This Row],[First]])&lt;&gt;0,Count_table[[#This Row],[First]]&amp;": "&amp;_xlfn.TEXTJOIN(", ",TRUE,INDIRECT(Count_table[[#This Row],[Range]])),"")</f>
        <v/>
      </c>
      <c r="J19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5" spans="1:10" x14ac:dyDescent="0.25">
      <c r="A1965" s="1" t="s">
        <v>144</v>
      </c>
      <c r="B1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Inc.\TU206G</v>
      </c>
      <c r="C1965" s="1" t="s">
        <v>1556</v>
      </c>
      <c r="D1965" s="1" t="str">
        <f>LEFT(Count_table[[#This Row],[Column1]],SEARCH("\",Count_table[[#This Row],[Column1]])-1)</f>
        <v>Textron Aviation Inc.</v>
      </c>
      <c r="E1965" s="1" t="str">
        <f>RIGHT(Count_table[[#This Row],[Column1]],LEN(Count_table[[#This Row],[Column1]])-SEARCH("\",Count_table[[#This Row],[Column1]]))</f>
        <v>TU206G</v>
      </c>
      <c r="F1965" s="1" t="str">
        <f>INDEX(Sheet1!A:D,MATCH(Count_table[[#This Row],[Make]],Sheet1!D:D,0),1)</f>
        <v>Textron</v>
      </c>
      <c r="G1965" s="1" t="str">
        <f ca="1">IF(OR(Count_table[[#This Row],[STC Number]]&lt;&gt;OFFSET(Count_table[[#This Row],[STC Number]],-1,0),Count_table[[#This Row],[Fixed Make]]&lt;&gt;OFFSET(Count_table[[#This Row],[Fixed Make]],-1,0)),Count_table[[#This Row],[Fixed Make]],"")</f>
        <v/>
      </c>
      <c r="H1965" s="1" t="str">
        <f ca="1">IF(LEN(Count_table[[#This Row],[First]])=0,OFFSET(Count_table[[#This Row],[Range]],-1,0),"E"&amp;ROW(Count_table[[#This Row],[First]])&amp;":E"&amp;COUNTIFS(Count_table[[#All],[STC Number]],Count_table[[#This Row],[STC Number]],Count_table[[#All],[Fixed Make]],Count_table[[#This Row],[First]])+ROW(Count_table[[#This Row],[First]])-1)</f>
        <v>E1587:E1976</v>
      </c>
      <c r="I1965" s="1" t="str">
        <f ca="1">IF(LEN(Count_table[[#This Row],[First]])&lt;&gt;0,Count_table[[#This Row],[First]]&amp;": "&amp;_xlfn.TEXTJOIN(", ",TRUE,INDIRECT(Count_table[[#This Row],[Range]])),"")</f>
        <v/>
      </c>
      <c r="J19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6" spans="1:10" x14ac:dyDescent="0.25">
      <c r="A1966" s="1" t="s">
        <v>144</v>
      </c>
      <c r="B1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v>
      </c>
      <c r="C1966" s="1" t="s">
        <v>1557</v>
      </c>
      <c r="D1966" s="1" t="str">
        <f>LEFT(Count_table[[#This Row],[Column1]],SEARCH("\",Count_table[[#This Row],[Column1]])-1)</f>
        <v>Textron Aviation Inc.</v>
      </c>
      <c r="E1966" s="1" t="str">
        <f>RIGHT(Count_table[[#This Row],[Column1]],LEN(Count_table[[#This Row],[Column1]])-SEARCH("\",Count_table[[#This Row],[Column1]]))</f>
        <v>U206</v>
      </c>
      <c r="F1966" s="1" t="str">
        <f>INDEX(Sheet1!A:D,MATCH(Count_table[[#This Row],[Make]],Sheet1!D:D,0),1)</f>
        <v>Textron</v>
      </c>
      <c r="G1966" s="1" t="str">
        <f ca="1">IF(OR(Count_table[[#This Row],[STC Number]]&lt;&gt;OFFSET(Count_table[[#This Row],[STC Number]],-1,0),Count_table[[#This Row],[Fixed Make]]&lt;&gt;OFFSET(Count_table[[#This Row],[Fixed Make]],-1,0)),Count_table[[#This Row],[Fixed Make]],"")</f>
        <v/>
      </c>
      <c r="H1966" s="1" t="str">
        <f ca="1">IF(LEN(Count_table[[#This Row],[First]])=0,OFFSET(Count_table[[#This Row],[Range]],-1,0),"E"&amp;ROW(Count_table[[#This Row],[First]])&amp;":E"&amp;COUNTIFS(Count_table[[#All],[STC Number]],Count_table[[#This Row],[STC Number]],Count_table[[#All],[Fixed Make]],Count_table[[#This Row],[First]])+ROW(Count_table[[#This Row],[First]])-1)</f>
        <v>E1587:E1976</v>
      </c>
      <c r="I1966" s="1" t="str">
        <f ca="1">IF(LEN(Count_table[[#This Row],[First]])&lt;&gt;0,Count_table[[#This Row],[First]]&amp;": "&amp;_xlfn.TEXTJOIN(", ",TRUE,INDIRECT(Count_table[[#This Row],[Range]])),"")</f>
        <v/>
      </c>
      <c r="J19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7" spans="1:10" x14ac:dyDescent="0.25">
      <c r="A1967" s="1" t="s">
        <v>144</v>
      </c>
      <c r="B1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Inc.\U206A</v>
      </c>
      <c r="C1967" s="1" t="s">
        <v>1558</v>
      </c>
      <c r="D1967" s="1" t="str">
        <f>LEFT(Count_table[[#This Row],[Column1]],SEARCH("\",Count_table[[#This Row],[Column1]])-1)</f>
        <v>Textron Aviation Inc.</v>
      </c>
      <c r="E1967" s="1" t="str">
        <f>RIGHT(Count_table[[#This Row],[Column1]],LEN(Count_table[[#This Row],[Column1]])-SEARCH("\",Count_table[[#This Row],[Column1]]))</f>
        <v>U206A</v>
      </c>
      <c r="F1967" s="1" t="str">
        <f>INDEX(Sheet1!A:D,MATCH(Count_table[[#This Row],[Make]],Sheet1!D:D,0),1)</f>
        <v>Textron</v>
      </c>
      <c r="G1967" s="1" t="str">
        <f ca="1">IF(OR(Count_table[[#This Row],[STC Number]]&lt;&gt;OFFSET(Count_table[[#This Row],[STC Number]],-1,0),Count_table[[#This Row],[Fixed Make]]&lt;&gt;OFFSET(Count_table[[#This Row],[Fixed Make]],-1,0)),Count_table[[#This Row],[Fixed Make]],"")</f>
        <v/>
      </c>
      <c r="H1967" s="1" t="str">
        <f ca="1">IF(LEN(Count_table[[#This Row],[First]])=0,OFFSET(Count_table[[#This Row],[Range]],-1,0),"E"&amp;ROW(Count_table[[#This Row],[First]])&amp;":E"&amp;COUNTIFS(Count_table[[#All],[STC Number]],Count_table[[#This Row],[STC Number]],Count_table[[#All],[Fixed Make]],Count_table[[#This Row],[First]])+ROW(Count_table[[#This Row],[First]])-1)</f>
        <v>E1587:E1976</v>
      </c>
      <c r="I1967" s="1" t="str">
        <f ca="1">IF(LEN(Count_table[[#This Row],[First]])&lt;&gt;0,Count_table[[#This Row],[First]]&amp;": "&amp;_xlfn.TEXTJOIN(", ",TRUE,INDIRECT(Count_table[[#This Row],[Range]])),"")</f>
        <v/>
      </c>
      <c r="J19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8" spans="1:10" x14ac:dyDescent="0.25">
      <c r="A1968" s="1" t="s">
        <v>144</v>
      </c>
      <c r="B1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Inc.\U206B</v>
      </c>
      <c r="C1968" s="1" t="s">
        <v>1559</v>
      </c>
      <c r="D1968" s="1" t="str">
        <f>LEFT(Count_table[[#This Row],[Column1]],SEARCH("\",Count_table[[#This Row],[Column1]])-1)</f>
        <v>Textron Aviation Inc.</v>
      </c>
      <c r="E1968" s="1" t="str">
        <f>RIGHT(Count_table[[#This Row],[Column1]],LEN(Count_table[[#This Row],[Column1]])-SEARCH("\",Count_table[[#This Row],[Column1]]))</f>
        <v>U206B</v>
      </c>
      <c r="F1968" s="1" t="str">
        <f>INDEX(Sheet1!A:D,MATCH(Count_table[[#This Row],[Make]],Sheet1!D:D,0),1)</f>
        <v>Textron</v>
      </c>
      <c r="G1968" s="1" t="str">
        <f ca="1">IF(OR(Count_table[[#This Row],[STC Number]]&lt;&gt;OFFSET(Count_table[[#This Row],[STC Number]],-1,0),Count_table[[#This Row],[Fixed Make]]&lt;&gt;OFFSET(Count_table[[#This Row],[Fixed Make]],-1,0)),Count_table[[#This Row],[Fixed Make]],"")</f>
        <v/>
      </c>
      <c r="H1968" s="1" t="str">
        <f ca="1">IF(LEN(Count_table[[#This Row],[First]])=0,OFFSET(Count_table[[#This Row],[Range]],-1,0),"E"&amp;ROW(Count_table[[#This Row],[First]])&amp;":E"&amp;COUNTIFS(Count_table[[#All],[STC Number]],Count_table[[#This Row],[STC Number]],Count_table[[#All],[Fixed Make]],Count_table[[#This Row],[First]])+ROW(Count_table[[#This Row],[First]])-1)</f>
        <v>E1587:E1976</v>
      </c>
      <c r="I1968" s="1" t="str">
        <f ca="1">IF(LEN(Count_table[[#This Row],[First]])&lt;&gt;0,Count_table[[#This Row],[First]]&amp;": "&amp;_xlfn.TEXTJOIN(", ",TRUE,INDIRECT(Count_table[[#This Row],[Range]])),"")</f>
        <v/>
      </c>
      <c r="J19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69" spans="1:10" x14ac:dyDescent="0.25">
      <c r="A1969" s="1" t="s">
        <v>144</v>
      </c>
      <c r="B1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Inc.\U206C</v>
      </c>
      <c r="C1969" s="1" t="s">
        <v>1560</v>
      </c>
      <c r="D1969" s="1" t="str">
        <f>LEFT(Count_table[[#This Row],[Column1]],SEARCH("\",Count_table[[#This Row],[Column1]])-1)</f>
        <v>Textron Aviation Inc.</v>
      </c>
      <c r="E1969" s="1" t="str">
        <f>RIGHT(Count_table[[#This Row],[Column1]],LEN(Count_table[[#This Row],[Column1]])-SEARCH("\",Count_table[[#This Row],[Column1]]))</f>
        <v>U206C</v>
      </c>
      <c r="F1969" s="1" t="str">
        <f>INDEX(Sheet1!A:D,MATCH(Count_table[[#This Row],[Make]],Sheet1!D:D,0),1)</f>
        <v>Textron</v>
      </c>
      <c r="G1969" s="1" t="str">
        <f ca="1">IF(OR(Count_table[[#This Row],[STC Number]]&lt;&gt;OFFSET(Count_table[[#This Row],[STC Number]],-1,0),Count_table[[#This Row],[Fixed Make]]&lt;&gt;OFFSET(Count_table[[#This Row],[Fixed Make]],-1,0)),Count_table[[#This Row],[Fixed Make]],"")</f>
        <v/>
      </c>
      <c r="H1969" s="1" t="str">
        <f ca="1">IF(LEN(Count_table[[#This Row],[First]])=0,OFFSET(Count_table[[#This Row],[Range]],-1,0),"E"&amp;ROW(Count_table[[#This Row],[First]])&amp;":E"&amp;COUNTIFS(Count_table[[#All],[STC Number]],Count_table[[#This Row],[STC Number]],Count_table[[#All],[Fixed Make]],Count_table[[#This Row],[First]])+ROW(Count_table[[#This Row],[First]])-1)</f>
        <v>E1587:E1976</v>
      </c>
      <c r="I1969" s="1" t="str">
        <f ca="1">IF(LEN(Count_table[[#This Row],[First]])&lt;&gt;0,Count_table[[#This Row],[First]]&amp;": "&amp;_xlfn.TEXTJOIN(", ",TRUE,INDIRECT(Count_table[[#This Row],[Range]])),"")</f>
        <v/>
      </c>
      <c r="J19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0" spans="1:10" x14ac:dyDescent="0.25">
      <c r="A1970" s="1" t="s">
        <v>144</v>
      </c>
      <c r="B1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Inc.\U206D</v>
      </c>
      <c r="C1970" s="1" t="s">
        <v>1561</v>
      </c>
      <c r="D1970" s="1" t="str">
        <f>LEFT(Count_table[[#This Row],[Column1]],SEARCH("\",Count_table[[#This Row],[Column1]])-1)</f>
        <v>Textron Aviation Inc.</v>
      </c>
      <c r="E1970" s="1" t="str">
        <f>RIGHT(Count_table[[#This Row],[Column1]],LEN(Count_table[[#This Row],[Column1]])-SEARCH("\",Count_table[[#This Row],[Column1]]))</f>
        <v>U206D</v>
      </c>
      <c r="F1970" s="1" t="str">
        <f>INDEX(Sheet1!A:D,MATCH(Count_table[[#This Row],[Make]],Sheet1!D:D,0),1)</f>
        <v>Textron</v>
      </c>
      <c r="G1970" s="1" t="str">
        <f ca="1">IF(OR(Count_table[[#This Row],[STC Number]]&lt;&gt;OFFSET(Count_table[[#This Row],[STC Number]],-1,0),Count_table[[#This Row],[Fixed Make]]&lt;&gt;OFFSET(Count_table[[#This Row],[Fixed Make]],-1,0)),Count_table[[#This Row],[Fixed Make]],"")</f>
        <v/>
      </c>
      <c r="H1970" s="1" t="str">
        <f ca="1">IF(LEN(Count_table[[#This Row],[First]])=0,OFFSET(Count_table[[#This Row],[Range]],-1,0),"E"&amp;ROW(Count_table[[#This Row],[First]])&amp;":E"&amp;COUNTIFS(Count_table[[#All],[STC Number]],Count_table[[#This Row],[STC Number]],Count_table[[#All],[Fixed Make]],Count_table[[#This Row],[First]])+ROW(Count_table[[#This Row],[First]])-1)</f>
        <v>E1587:E1976</v>
      </c>
      <c r="I1970" s="1" t="str">
        <f ca="1">IF(LEN(Count_table[[#This Row],[First]])&lt;&gt;0,Count_table[[#This Row],[First]]&amp;": "&amp;_xlfn.TEXTJOIN(", ",TRUE,INDIRECT(Count_table[[#This Row],[Range]])),"")</f>
        <v/>
      </c>
      <c r="J197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1" spans="1:10" x14ac:dyDescent="0.25">
      <c r="A1971" s="1" t="s">
        <v>144</v>
      </c>
      <c r="B1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Inc.\U206E</v>
      </c>
      <c r="C1971" s="1" t="s">
        <v>1562</v>
      </c>
      <c r="D1971" s="1" t="str">
        <f>LEFT(Count_table[[#This Row],[Column1]],SEARCH("\",Count_table[[#This Row],[Column1]])-1)</f>
        <v>Textron Aviation Inc.</v>
      </c>
      <c r="E1971" s="1" t="str">
        <f>RIGHT(Count_table[[#This Row],[Column1]],LEN(Count_table[[#This Row],[Column1]])-SEARCH("\",Count_table[[#This Row],[Column1]]))</f>
        <v>U206E</v>
      </c>
      <c r="F1971" s="1" t="str">
        <f>INDEX(Sheet1!A:D,MATCH(Count_table[[#This Row],[Make]],Sheet1!D:D,0),1)</f>
        <v>Textron</v>
      </c>
      <c r="G1971" s="1" t="str">
        <f ca="1">IF(OR(Count_table[[#This Row],[STC Number]]&lt;&gt;OFFSET(Count_table[[#This Row],[STC Number]],-1,0),Count_table[[#This Row],[Fixed Make]]&lt;&gt;OFFSET(Count_table[[#This Row],[Fixed Make]],-1,0)),Count_table[[#This Row],[Fixed Make]],"")</f>
        <v/>
      </c>
      <c r="H1971" s="1" t="str">
        <f ca="1">IF(LEN(Count_table[[#This Row],[First]])=0,OFFSET(Count_table[[#This Row],[Range]],-1,0),"E"&amp;ROW(Count_table[[#This Row],[First]])&amp;":E"&amp;COUNTIFS(Count_table[[#All],[STC Number]],Count_table[[#This Row],[STC Number]],Count_table[[#All],[Fixed Make]],Count_table[[#This Row],[First]])+ROW(Count_table[[#This Row],[First]])-1)</f>
        <v>E1587:E1976</v>
      </c>
      <c r="I1971" s="1" t="str">
        <f ca="1">IF(LEN(Count_table[[#This Row],[First]])&lt;&gt;0,Count_table[[#This Row],[First]]&amp;": "&amp;_xlfn.TEXTJOIN(", ",TRUE,INDIRECT(Count_table[[#This Row],[Range]])),"")</f>
        <v/>
      </c>
      <c r="J197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2" spans="1:10" x14ac:dyDescent="0.25">
      <c r="A1972" s="1" t="s">
        <v>144</v>
      </c>
      <c r="B1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Inc.\U206F</v>
      </c>
      <c r="C1972" s="1" t="s">
        <v>1563</v>
      </c>
      <c r="D1972" s="1" t="str">
        <f>LEFT(Count_table[[#This Row],[Column1]],SEARCH("\",Count_table[[#This Row],[Column1]])-1)</f>
        <v>Textron Aviation Inc.</v>
      </c>
      <c r="E1972" s="1" t="str">
        <f>RIGHT(Count_table[[#This Row],[Column1]],LEN(Count_table[[#This Row],[Column1]])-SEARCH("\",Count_table[[#This Row],[Column1]]))</f>
        <v>U206F</v>
      </c>
      <c r="F1972" s="1" t="str">
        <f>INDEX(Sheet1!A:D,MATCH(Count_table[[#This Row],[Make]],Sheet1!D:D,0),1)</f>
        <v>Textron</v>
      </c>
      <c r="G1972" s="1" t="str">
        <f ca="1">IF(OR(Count_table[[#This Row],[STC Number]]&lt;&gt;OFFSET(Count_table[[#This Row],[STC Number]],-1,0),Count_table[[#This Row],[Fixed Make]]&lt;&gt;OFFSET(Count_table[[#This Row],[Fixed Make]],-1,0)),Count_table[[#This Row],[Fixed Make]],"")</f>
        <v/>
      </c>
      <c r="H1972" s="1" t="str">
        <f ca="1">IF(LEN(Count_table[[#This Row],[First]])=0,OFFSET(Count_table[[#This Row],[Range]],-1,0),"E"&amp;ROW(Count_table[[#This Row],[First]])&amp;":E"&amp;COUNTIFS(Count_table[[#All],[STC Number]],Count_table[[#This Row],[STC Number]],Count_table[[#All],[Fixed Make]],Count_table[[#This Row],[First]])+ROW(Count_table[[#This Row],[First]])-1)</f>
        <v>E1587:E1976</v>
      </c>
      <c r="I1972" s="1" t="str">
        <f ca="1">IF(LEN(Count_table[[#This Row],[First]])&lt;&gt;0,Count_table[[#This Row],[First]]&amp;": "&amp;_xlfn.TEXTJOIN(", ",TRUE,INDIRECT(Count_table[[#This Row],[Range]])),"")</f>
        <v/>
      </c>
      <c r="J197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3" spans="1:10" x14ac:dyDescent="0.25">
      <c r="A1973" s="1" t="s">
        <v>144</v>
      </c>
      <c r="B1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Inc.\U206G</v>
      </c>
      <c r="C1973" s="1" t="s">
        <v>1564</v>
      </c>
      <c r="D1973" s="1" t="str">
        <f>LEFT(Count_table[[#This Row],[Column1]],SEARCH("\",Count_table[[#This Row],[Column1]])-1)</f>
        <v>Textron Aviation Inc.</v>
      </c>
      <c r="E1973" s="1" t="str">
        <f>RIGHT(Count_table[[#This Row],[Column1]],LEN(Count_table[[#This Row],[Column1]])-SEARCH("\",Count_table[[#This Row],[Column1]]))</f>
        <v>U206G</v>
      </c>
      <c r="F1973" s="1" t="str">
        <f>INDEX(Sheet1!A:D,MATCH(Count_table[[#This Row],[Make]],Sheet1!D:D,0),1)</f>
        <v>Textron</v>
      </c>
      <c r="G1973" s="1" t="str">
        <f ca="1">IF(OR(Count_table[[#This Row],[STC Number]]&lt;&gt;OFFSET(Count_table[[#This Row],[STC Number]],-1,0),Count_table[[#This Row],[Fixed Make]]&lt;&gt;OFFSET(Count_table[[#This Row],[Fixed Make]],-1,0)),Count_table[[#This Row],[Fixed Make]],"")</f>
        <v/>
      </c>
      <c r="H1973" s="1" t="str">
        <f ca="1">IF(LEN(Count_table[[#This Row],[First]])=0,OFFSET(Count_table[[#This Row],[Range]],-1,0),"E"&amp;ROW(Count_table[[#This Row],[First]])&amp;":E"&amp;COUNTIFS(Count_table[[#All],[STC Number]],Count_table[[#This Row],[STC Number]],Count_table[[#All],[Fixed Make]],Count_table[[#This Row],[First]])+ROW(Count_table[[#This Row],[First]])-1)</f>
        <v>E1587:E1976</v>
      </c>
      <c r="I1973" s="1" t="str">
        <f ca="1">IF(LEN(Count_table[[#This Row],[First]])&lt;&gt;0,Count_table[[#This Row],[First]]&amp;": "&amp;_xlfn.TEXTJOIN(", ",TRUE,INDIRECT(Count_table[[#This Row],[Range]])),"")</f>
        <v/>
      </c>
      <c r="J197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4" spans="1:10" x14ac:dyDescent="0.25">
      <c r="A1974" s="1" t="s">
        <v>144</v>
      </c>
      <c r="B1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v>
      </c>
      <c r="C1974" s="1" t="s">
        <v>1565</v>
      </c>
      <c r="D1974" s="1" t="str">
        <f>LEFT(Count_table[[#This Row],[Column1]],SEARCH("\",Count_table[[#This Row],[Column1]])-1)</f>
        <v>Textron Aviation Inc.</v>
      </c>
      <c r="E1974" s="1" t="str">
        <f>RIGHT(Count_table[[#This Row],[Column1]],LEN(Count_table[[#This Row],[Column1]])-SEARCH("\",Count_table[[#This Row],[Column1]]))</f>
        <v>V35</v>
      </c>
      <c r="F1974" s="1" t="str">
        <f>INDEX(Sheet1!A:D,MATCH(Count_table[[#This Row],[Make]],Sheet1!D:D,0),1)</f>
        <v>Textron</v>
      </c>
      <c r="G1974" s="1" t="str">
        <f ca="1">IF(OR(Count_table[[#This Row],[STC Number]]&lt;&gt;OFFSET(Count_table[[#This Row],[STC Number]],-1,0),Count_table[[#This Row],[Fixed Make]]&lt;&gt;OFFSET(Count_table[[#This Row],[Fixed Make]],-1,0)),Count_table[[#This Row],[Fixed Make]],"")</f>
        <v/>
      </c>
      <c r="H1974" s="1" t="str">
        <f ca="1">IF(LEN(Count_table[[#This Row],[First]])=0,OFFSET(Count_table[[#This Row],[Range]],-1,0),"E"&amp;ROW(Count_table[[#This Row],[First]])&amp;":E"&amp;COUNTIFS(Count_table[[#All],[STC Number]],Count_table[[#This Row],[STC Number]],Count_table[[#All],[Fixed Make]],Count_table[[#This Row],[First]])+ROW(Count_table[[#This Row],[First]])-1)</f>
        <v>E1587:E1976</v>
      </c>
      <c r="I1974" s="1" t="str">
        <f ca="1">IF(LEN(Count_table[[#This Row],[First]])&lt;&gt;0,Count_table[[#This Row],[First]]&amp;": "&amp;_xlfn.TEXTJOIN(", ",TRUE,INDIRECT(Count_table[[#This Row],[Range]])),"")</f>
        <v/>
      </c>
      <c r="J197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5" spans="1:10" x14ac:dyDescent="0.25">
      <c r="A1975" s="1" t="s">
        <v>144</v>
      </c>
      <c r="B1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Inc.\V35A</v>
      </c>
      <c r="C1975" s="1" t="s">
        <v>1566</v>
      </c>
      <c r="D1975" s="1" t="str">
        <f>LEFT(Count_table[[#This Row],[Column1]],SEARCH("\",Count_table[[#This Row],[Column1]])-1)</f>
        <v>Textron Aviation Inc.</v>
      </c>
      <c r="E1975" s="1" t="str">
        <f>RIGHT(Count_table[[#This Row],[Column1]],LEN(Count_table[[#This Row],[Column1]])-SEARCH("\",Count_table[[#This Row],[Column1]]))</f>
        <v>V35A</v>
      </c>
      <c r="F1975" s="1" t="str">
        <f>INDEX(Sheet1!A:D,MATCH(Count_table[[#This Row],[Make]],Sheet1!D:D,0),1)</f>
        <v>Textron</v>
      </c>
      <c r="G1975" s="1" t="str">
        <f ca="1">IF(OR(Count_table[[#This Row],[STC Number]]&lt;&gt;OFFSET(Count_table[[#This Row],[STC Number]],-1,0),Count_table[[#This Row],[Fixed Make]]&lt;&gt;OFFSET(Count_table[[#This Row],[Fixed Make]],-1,0)),Count_table[[#This Row],[Fixed Make]],"")</f>
        <v/>
      </c>
      <c r="H1975" s="1" t="str">
        <f ca="1">IF(LEN(Count_table[[#This Row],[First]])=0,OFFSET(Count_table[[#This Row],[Range]],-1,0),"E"&amp;ROW(Count_table[[#This Row],[First]])&amp;":E"&amp;COUNTIFS(Count_table[[#All],[STC Number]],Count_table[[#This Row],[STC Number]],Count_table[[#All],[Fixed Make]],Count_table[[#This Row],[First]])+ROW(Count_table[[#This Row],[First]])-1)</f>
        <v>E1587:E1976</v>
      </c>
      <c r="I1975" s="1" t="str">
        <f ca="1">IF(LEN(Count_table[[#This Row],[First]])&lt;&gt;0,Count_table[[#This Row],[First]]&amp;": "&amp;_xlfn.TEXTJOIN(", ",TRUE,INDIRECT(Count_table[[#This Row],[Range]])),"")</f>
        <v/>
      </c>
      <c r="J197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6" spans="1:10" x14ac:dyDescent="0.25">
      <c r="A1976" s="1" t="s">
        <v>144</v>
      </c>
      <c r="B1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Inc.\V35B</v>
      </c>
      <c r="C1976" s="1" t="s">
        <v>1567</v>
      </c>
      <c r="D1976" s="1" t="str">
        <f>LEFT(Count_table[[#This Row],[Column1]],SEARCH("\",Count_table[[#This Row],[Column1]])-1)</f>
        <v>Textron Aviation Inc.</v>
      </c>
      <c r="E1976" s="1" t="str">
        <f>RIGHT(Count_table[[#This Row],[Column1]],LEN(Count_table[[#This Row],[Column1]])-SEARCH("\",Count_table[[#This Row],[Column1]]))</f>
        <v>V35B</v>
      </c>
      <c r="F1976" s="1" t="str">
        <f>INDEX(Sheet1!A:D,MATCH(Count_table[[#This Row],[Make]],Sheet1!D:D,0),1)</f>
        <v>Textron</v>
      </c>
      <c r="G1976" s="1" t="str">
        <f ca="1">IF(OR(Count_table[[#This Row],[STC Number]]&lt;&gt;OFFSET(Count_table[[#This Row],[STC Number]],-1,0),Count_table[[#This Row],[Fixed Make]]&lt;&gt;OFFSET(Count_table[[#This Row],[Fixed Make]],-1,0)),Count_table[[#This Row],[Fixed Make]],"")</f>
        <v/>
      </c>
      <c r="H1976" s="1" t="str">
        <f ca="1">IF(LEN(Count_table[[#This Row],[First]])=0,OFFSET(Count_table[[#This Row],[Range]],-1,0),"E"&amp;ROW(Count_table[[#This Row],[First]])&amp;":E"&amp;COUNTIFS(Count_table[[#All],[STC Number]],Count_table[[#This Row],[STC Number]],Count_table[[#All],[Fixed Make]],Count_table[[#This Row],[First]])+ROW(Count_table[[#This Row],[First]])-1)</f>
        <v>E1587:E1976</v>
      </c>
      <c r="I1976" s="1" t="str">
        <f ca="1">IF(LEN(Count_table[[#This Row],[First]])&lt;&gt;0,Count_table[[#This Row],[First]]&amp;": "&amp;_xlfn.TEXTJOIN(", ",TRUE,INDIRECT(Count_table[[#This Row],[Range]])),"")</f>
        <v/>
      </c>
      <c r="J197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7" spans="1:10" x14ac:dyDescent="0.25">
      <c r="A1977" s="1" t="s">
        <v>144</v>
      </c>
      <c r="B1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v>
      </c>
      <c r="C1977" s="1" t="s">
        <v>1568</v>
      </c>
      <c r="D1977" s="1" t="str">
        <f>LEFT(Count_table[[#This Row],[Column1]],SEARCH("\",Count_table[[#This Row],[Column1]])-1)</f>
        <v>Topcub Aircraft, Inc</v>
      </c>
      <c r="E1977" s="1" t="str">
        <f>RIGHT(Count_table[[#This Row],[Column1]],LEN(Count_table[[#This Row],[Column1]])-SEARCH("\",Count_table[[#This Row],[Column1]]))</f>
        <v>CC18-180</v>
      </c>
      <c r="F1977" s="1" t="str">
        <f>INDEX(Sheet1!A:D,MATCH(Count_table[[#This Row],[Make]],Sheet1!D:D,0),1)</f>
        <v>Topcub</v>
      </c>
      <c r="G1977" s="1" t="str">
        <f ca="1">IF(OR(Count_table[[#This Row],[STC Number]]&lt;&gt;OFFSET(Count_table[[#This Row],[STC Number]],-1,0),Count_table[[#This Row],[Fixed Make]]&lt;&gt;OFFSET(Count_table[[#This Row],[Fixed Make]],-1,0)),Count_table[[#This Row],[Fixed Make]],"")</f>
        <v>Topcub</v>
      </c>
      <c r="H1977" s="1" t="str">
        <f ca="1">IF(LEN(Count_table[[#This Row],[First]])=0,OFFSET(Count_table[[#This Row],[Range]],-1,0),"E"&amp;ROW(Count_table[[#This Row],[First]])&amp;":E"&amp;COUNTIFS(Count_table[[#All],[STC Number]],Count_table[[#This Row],[STC Number]],Count_table[[#All],[Fixed Make]],Count_table[[#This Row],[First]])+ROW(Count_table[[#This Row],[First]])-1)</f>
        <v>E1977:E1978</v>
      </c>
      <c r="I1977" s="1" t="str">
        <f ca="1">IF(LEN(Count_table[[#This Row],[First]])&lt;&gt;0,Count_table[[#This Row],[First]]&amp;": "&amp;_xlfn.TEXTJOIN(", ",TRUE,INDIRECT(Count_table[[#This Row],[Range]])),"")</f>
        <v>Topcub: CC18-180, CC18-180A</v>
      </c>
      <c r="J197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8" spans="1:10" x14ac:dyDescent="0.25">
      <c r="A1978" s="1" t="s">
        <v>144</v>
      </c>
      <c r="B1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Inc\CC18-180A</v>
      </c>
      <c r="C1978" s="1" t="s">
        <v>1569</v>
      </c>
      <c r="D1978" s="1" t="str">
        <f>LEFT(Count_table[[#This Row],[Column1]],SEARCH("\",Count_table[[#This Row],[Column1]])-1)</f>
        <v>Topcub Aircraft, Inc</v>
      </c>
      <c r="E1978" s="1" t="str">
        <f>RIGHT(Count_table[[#This Row],[Column1]],LEN(Count_table[[#This Row],[Column1]])-SEARCH("\",Count_table[[#This Row],[Column1]]))</f>
        <v>CC18-180A</v>
      </c>
      <c r="F1978" s="1" t="str">
        <f>INDEX(Sheet1!A:D,MATCH(Count_table[[#This Row],[Make]],Sheet1!D:D,0),1)</f>
        <v>Topcub</v>
      </c>
      <c r="G1978" s="1" t="str">
        <f ca="1">IF(OR(Count_table[[#This Row],[STC Number]]&lt;&gt;OFFSET(Count_table[[#This Row],[STC Number]],-1,0),Count_table[[#This Row],[Fixed Make]]&lt;&gt;OFFSET(Count_table[[#This Row],[Fixed Make]],-1,0)),Count_table[[#This Row],[Fixed Make]],"")</f>
        <v/>
      </c>
      <c r="H1978" s="1" t="str">
        <f ca="1">IF(LEN(Count_table[[#This Row],[First]])=0,OFFSET(Count_table[[#This Row],[Range]],-1,0),"E"&amp;ROW(Count_table[[#This Row],[First]])&amp;":E"&amp;COUNTIFS(Count_table[[#All],[STC Number]],Count_table[[#This Row],[STC Number]],Count_table[[#All],[Fixed Make]],Count_table[[#This Row],[First]])+ROW(Count_table[[#This Row],[First]])-1)</f>
        <v>E1977:E1978</v>
      </c>
      <c r="I1978" s="1" t="str">
        <f ca="1">IF(LEN(Count_table[[#This Row],[First]])&lt;&gt;0,Count_table[[#This Row],[First]]&amp;": "&amp;_xlfn.TEXTJOIN(", ",TRUE,INDIRECT(Count_table[[#This Row],[Range]])),"")</f>
        <v/>
      </c>
      <c r="J197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79" spans="1:10" x14ac:dyDescent="0.25">
      <c r="A1979" s="1" t="s">
        <v>144</v>
      </c>
      <c r="B1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1979" s="1" t="s">
        <v>1013</v>
      </c>
      <c r="D1979" s="1" t="str">
        <f>LEFT(Count_table[[#This Row],[Column1]],SEARCH("\",Count_table[[#This Row],[Column1]])-1)</f>
        <v>True Flight Holdings LLC</v>
      </c>
      <c r="E1979" s="1" t="str">
        <f>RIGHT(Count_table[[#This Row],[Column1]],LEN(Count_table[[#This Row],[Column1]])-SEARCH("\",Count_table[[#This Row],[Column1]]))</f>
        <v>AA-1</v>
      </c>
      <c r="F1979" s="1" t="str">
        <f>INDEX(Sheet1!A:D,MATCH(Count_table[[#This Row],[Make]],Sheet1!D:D,0),1)</f>
        <v>True Flight Holdings</v>
      </c>
      <c r="G1979" s="1" t="str">
        <f ca="1">IF(OR(Count_table[[#This Row],[STC Number]]&lt;&gt;OFFSET(Count_table[[#This Row],[STC Number]],-1,0),Count_table[[#This Row],[Fixed Make]]&lt;&gt;OFFSET(Count_table[[#This Row],[Fixed Make]],-1,0)),Count_table[[#This Row],[Fixed Make]],"")</f>
        <v>True Flight Holdings</v>
      </c>
      <c r="H1979" s="1" t="str">
        <f ca="1">IF(LEN(Count_table[[#This Row],[First]])=0,OFFSET(Count_table[[#This Row],[Range]],-1,0),"E"&amp;ROW(Count_table[[#This Row],[First]])&amp;":E"&amp;COUNTIFS(Count_table[[#All],[STC Number]],Count_table[[#This Row],[STC Number]],Count_table[[#All],[Fixed Make]],Count_table[[#This Row],[First]])+ROW(Count_table[[#This Row],[First]])-1)</f>
        <v>E1979:E1986</v>
      </c>
      <c r="I1979" s="1" t="str">
        <f ca="1">IF(LEN(Count_table[[#This Row],[First]])&lt;&gt;0,Count_table[[#This Row],[First]]&amp;": "&amp;_xlfn.TEXTJOIN(", ",TRUE,INDIRECT(Count_table[[#This Row],[Range]])),"")</f>
        <v>True Flight Holdings: AA-1, AA-1A, AA-1B, AA-1C, AA-5, AA-5A, AA-5B, AG-5B</v>
      </c>
      <c r="J197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0" spans="1:10" x14ac:dyDescent="0.25">
      <c r="A1980" s="1" t="s">
        <v>144</v>
      </c>
      <c r="B1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1980" s="1" t="s">
        <v>1014</v>
      </c>
      <c r="D1980" s="1" t="str">
        <f>LEFT(Count_table[[#This Row],[Column1]],SEARCH("\",Count_table[[#This Row],[Column1]])-1)</f>
        <v>True Flight Holdings LLC</v>
      </c>
      <c r="E1980" s="1" t="str">
        <f>RIGHT(Count_table[[#This Row],[Column1]],LEN(Count_table[[#This Row],[Column1]])-SEARCH("\",Count_table[[#This Row],[Column1]]))</f>
        <v>AA-1A</v>
      </c>
      <c r="F1980" s="1" t="str">
        <f>INDEX(Sheet1!A:D,MATCH(Count_table[[#This Row],[Make]],Sheet1!D:D,0),1)</f>
        <v>True Flight Holdings</v>
      </c>
      <c r="G1980" s="1" t="str">
        <f ca="1">IF(OR(Count_table[[#This Row],[STC Number]]&lt;&gt;OFFSET(Count_table[[#This Row],[STC Number]],-1,0),Count_table[[#This Row],[Fixed Make]]&lt;&gt;OFFSET(Count_table[[#This Row],[Fixed Make]],-1,0)),Count_table[[#This Row],[Fixed Make]],"")</f>
        <v/>
      </c>
      <c r="H1980" s="1" t="str">
        <f ca="1">IF(LEN(Count_table[[#This Row],[First]])=0,OFFSET(Count_table[[#This Row],[Range]],-1,0),"E"&amp;ROW(Count_table[[#This Row],[First]])&amp;":E"&amp;COUNTIFS(Count_table[[#All],[STC Number]],Count_table[[#This Row],[STC Number]],Count_table[[#All],[Fixed Make]],Count_table[[#This Row],[First]])+ROW(Count_table[[#This Row],[First]])-1)</f>
        <v>E1979:E1986</v>
      </c>
      <c r="I1980" s="1" t="str">
        <f ca="1">IF(LEN(Count_table[[#This Row],[First]])&lt;&gt;0,Count_table[[#This Row],[First]]&amp;": "&amp;_xlfn.TEXTJOIN(", ",TRUE,INDIRECT(Count_table[[#This Row],[Range]])),"")</f>
        <v/>
      </c>
      <c r="J198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1" spans="1:10" x14ac:dyDescent="0.25">
      <c r="A1981" s="1" t="s">
        <v>144</v>
      </c>
      <c r="B1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1981" s="1" t="s">
        <v>1015</v>
      </c>
      <c r="D1981" s="1" t="str">
        <f>LEFT(Count_table[[#This Row],[Column1]],SEARCH("\",Count_table[[#This Row],[Column1]])-1)</f>
        <v>True Flight Holdings LLC</v>
      </c>
      <c r="E1981" s="1" t="str">
        <f>RIGHT(Count_table[[#This Row],[Column1]],LEN(Count_table[[#This Row],[Column1]])-SEARCH("\",Count_table[[#This Row],[Column1]]))</f>
        <v>AA-1B</v>
      </c>
      <c r="F1981" s="1" t="str">
        <f>INDEX(Sheet1!A:D,MATCH(Count_table[[#This Row],[Make]],Sheet1!D:D,0),1)</f>
        <v>True Flight Holdings</v>
      </c>
      <c r="G1981" s="1" t="str">
        <f ca="1">IF(OR(Count_table[[#This Row],[STC Number]]&lt;&gt;OFFSET(Count_table[[#This Row],[STC Number]],-1,0),Count_table[[#This Row],[Fixed Make]]&lt;&gt;OFFSET(Count_table[[#This Row],[Fixed Make]],-1,0)),Count_table[[#This Row],[Fixed Make]],"")</f>
        <v/>
      </c>
      <c r="H1981" s="1" t="str">
        <f ca="1">IF(LEN(Count_table[[#This Row],[First]])=0,OFFSET(Count_table[[#This Row],[Range]],-1,0),"E"&amp;ROW(Count_table[[#This Row],[First]])&amp;":E"&amp;COUNTIFS(Count_table[[#All],[STC Number]],Count_table[[#This Row],[STC Number]],Count_table[[#All],[Fixed Make]],Count_table[[#This Row],[First]])+ROW(Count_table[[#This Row],[First]])-1)</f>
        <v>E1979:E1986</v>
      </c>
      <c r="I1981" s="1" t="str">
        <f ca="1">IF(LEN(Count_table[[#This Row],[First]])&lt;&gt;0,Count_table[[#This Row],[First]]&amp;": "&amp;_xlfn.TEXTJOIN(", ",TRUE,INDIRECT(Count_table[[#This Row],[Range]])),"")</f>
        <v/>
      </c>
      <c r="J198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2" spans="1:10" x14ac:dyDescent="0.25">
      <c r="A1982" s="1" t="s">
        <v>144</v>
      </c>
      <c r="B1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1982" s="1" t="s">
        <v>1016</v>
      </c>
      <c r="D1982" s="1" t="str">
        <f>LEFT(Count_table[[#This Row],[Column1]],SEARCH("\",Count_table[[#This Row],[Column1]])-1)</f>
        <v>True Flight Holdings LLC</v>
      </c>
      <c r="E1982" s="1" t="str">
        <f>RIGHT(Count_table[[#This Row],[Column1]],LEN(Count_table[[#This Row],[Column1]])-SEARCH("\",Count_table[[#This Row],[Column1]]))</f>
        <v>AA-1C</v>
      </c>
      <c r="F1982" s="1" t="str">
        <f>INDEX(Sheet1!A:D,MATCH(Count_table[[#This Row],[Make]],Sheet1!D:D,0),1)</f>
        <v>True Flight Holdings</v>
      </c>
      <c r="G1982" s="1" t="str">
        <f ca="1">IF(OR(Count_table[[#This Row],[STC Number]]&lt;&gt;OFFSET(Count_table[[#This Row],[STC Number]],-1,0),Count_table[[#This Row],[Fixed Make]]&lt;&gt;OFFSET(Count_table[[#This Row],[Fixed Make]],-1,0)),Count_table[[#This Row],[Fixed Make]],"")</f>
        <v/>
      </c>
      <c r="H1982" s="1" t="str">
        <f ca="1">IF(LEN(Count_table[[#This Row],[First]])=0,OFFSET(Count_table[[#This Row],[Range]],-1,0),"E"&amp;ROW(Count_table[[#This Row],[First]])&amp;":E"&amp;COUNTIFS(Count_table[[#All],[STC Number]],Count_table[[#This Row],[STC Number]],Count_table[[#All],[Fixed Make]],Count_table[[#This Row],[First]])+ROW(Count_table[[#This Row],[First]])-1)</f>
        <v>E1979:E1986</v>
      </c>
      <c r="I1982" s="1" t="str">
        <f ca="1">IF(LEN(Count_table[[#This Row],[First]])&lt;&gt;0,Count_table[[#This Row],[First]]&amp;": "&amp;_xlfn.TEXTJOIN(", ",TRUE,INDIRECT(Count_table[[#This Row],[Range]])),"")</f>
        <v/>
      </c>
      <c r="J198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3" spans="1:10" x14ac:dyDescent="0.25">
      <c r="A1983" s="1" t="s">
        <v>144</v>
      </c>
      <c r="B1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1983" s="1" t="s">
        <v>1017</v>
      </c>
      <c r="D1983" s="1" t="str">
        <f>LEFT(Count_table[[#This Row],[Column1]],SEARCH("\",Count_table[[#This Row],[Column1]])-1)</f>
        <v>True Flight Holdings LLC</v>
      </c>
      <c r="E1983" s="1" t="str">
        <f>RIGHT(Count_table[[#This Row],[Column1]],LEN(Count_table[[#This Row],[Column1]])-SEARCH("\",Count_table[[#This Row],[Column1]]))</f>
        <v>AA-5</v>
      </c>
      <c r="F1983" s="1" t="str">
        <f>INDEX(Sheet1!A:D,MATCH(Count_table[[#This Row],[Make]],Sheet1!D:D,0),1)</f>
        <v>True Flight Holdings</v>
      </c>
      <c r="G1983" s="1" t="str">
        <f ca="1">IF(OR(Count_table[[#This Row],[STC Number]]&lt;&gt;OFFSET(Count_table[[#This Row],[STC Number]],-1,0),Count_table[[#This Row],[Fixed Make]]&lt;&gt;OFFSET(Count_table[[#This Row],[Fixed Make]],-1,0)),Count_table[[#This Row],[Fixed Make]],"")</f>
        <v/>
      </c>
      <c r="H1983" s="1" t="str">
        <f ca="1">IF(LEN(Count_table[[#This Row],[First]])=0,OFFSET(Count_table[[#This Row],[Range]],-1,0),"E"&amp;ROW(Count_table[[#This Row],[First]])&amp;":E"&amp;COUNTIFS(Count_table[[#All],[STC Number]],Count_table[[#This Row],[STC Number]],Count_table[[#All],[Fixed Make]],Count_table[[#This Row],[First]])+ROW(Count_table[[#This Row],[First]])-1)</f>
        <v>E1979:E1986</v>
      </c>
      <c r="I1983" s="1" t="str">
        <f ca="1">IF(LEN(Count_table[[#This Row],[First]])&lt;&gt;0,Count_table[[#This Row],[First]]&amp;": "&amp;_xlfn.TEXTJOIN(", ",TRUE,INDIRECT(Count_table[[#This Row],[Range]])),"")</f>
        <v/>
      </c>
      <c r="J198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4" spans="1:10" x14ac:dyDescent="0.25">
      <c r="A1984" s="1" t="s">
        <v>144</v>
      </c>
      <c r="B1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1984" s="1" t="s">
        <v>1018</v>
      </c>
      <c r="D1984" s="1" t="str">
        <f>LEFT(Count_table[[#This Row],[Column1]],SEARCH("\",Count_table[[#This Row],[Column1]])-1)</f>
        <v>True Flight Holdings LLC</v>
      </c>
      <c r="E1984" s="1" t="str">
        <f>RIGHT(Count_table[[#This Row],[Column1]],LEN(Count_table[[#This Row],[Column1]])-SEARCH("\",Count_table[[#This Row],[Column1]]))</f>
        <v>AA-5A</v>
      </c>
      <c r="F1984" s="1" t="str">
        <f>INDEX(Sheet1!A:D,MATCH(Count_table[[#This Row],[Make]],Sheet1!D:D,0),1)</f>
        <v>True Flight Holdings</v>
      </c>
      <c r="G1984" s="1" t="str">
        <f ca="1">IF(OR(Count_table[[#This Row],[STC Number]]&lt;&gt;OFFSET(Count_table[[#This Row],[STC Number]],-1,0),Count_table[[#This Row],[Fixed Make]]&lt;&gt;OFFSET(Count_table[[#This Row],[Fixed Make]],-1,0)),Count_table[[#This Row],[Fixed Make]],"")</f>
        <v/>
      </c>
      <c r="H1984" s="1" t="str">
        <f ca="1">IF(LEN(Count_table[[#This Row],[First]])=0,OFFSET(Count_table[[#This Row],[Range]],-1,0),"E"&amp;ROW(Count_table[[#This Row],[First]])&amp;":E"&amp;COUNTIFS(Count_table[[#All],[STC Number]],Count_table[[#This Row],[STC Number]],Count_table[[#All],[Fixed Make]],Count_table[[#This Row],[First]])+ROW(Count_table[[#This Row],[First]])-1)</f>
        <v>E1979:E1986</v>
      </c>
      <c r="I1984" s="1" t="str">
        <f ca="1">IF(LEN(Count_table[[#This Row],[First]])&lt;&gt;0,Count_table[[#This Row],[First]]&amp;": "&amp;_xlfn.TEXTJOIN(", ",TRUE,INDIRECT(Count_table[[#This Row],[Range]])),"")</f>
        <v/>
      </c>
      <c r="J198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5" spans="1:10" x14ac:dyDescent="0.25">
      <c r="A1985" s="1" t="s">
        <v>144</v>
      </c>
      <c r="B1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1985" s="1" t="s">
        <v>1019</v>
      </c>
      <c r="D1985" s="1" t="str">
        <f>LEFT(Count_table[[#This Row],[Column1]],SEARCH("\",Count_table[[#This Row],[Column1]])-1)</f>
        <v>True Flight Holdings LLC</v>
      </c>
      <c r="E1985" s="1" t="str">
        <f>RIGHT(Count_table[[#This Row],[Column1]],LEN(Count_table[[#This Row],[Column1]])-SEARCH("\",Count_table[[#This Row],[Column1]]))</f>
        <v>AA-5B</v>
      </c>
      <c r="F1985" s="1" t="str">
        <f>INDEX(Sheet1!A:D,MATCH(Count_table[[#This Row],[Make]],Sheet1!D:D,0),1)</f>
        <v>True Flight Holdings</v>
      </c>
      <c r="G1985" s="1" t="str">
        <f ca="1">IF(OR(Count_table[[#This Row],[STC Number]]&lt;&gt;OFFSET(Count_table[[#This Row],[STC Number]],-1,0),Count_table[[#This Row],[Fixed Make]]&lt;&gt;OFFSET(Count_table[[#This Row],[Fixed Make]],-1,0)),Count_table[[#This Row],[Fixed Make]],"")</f>
        <v/>
      </c>
      <c r="H1985" s="1" t="str">
        <f ca="1">IF(LEN(Count_table[[#This Row],[First]])=0,OFFSET(Count_table[[#This Row],[Range]],-1,0),"E"&amp;ROW(Count_table[[#This Row],[First]])&amp;":E"&amp;COUNTIFS(Count_table[[#All],[STC Number]],Count_table[[#This Row],[STC Number]],Count_table[[#All],[Fixed Make]],Count_table[[#This Row],[First]])+ROW(Count_table[[#This Row],[First]])-1)</f>
        <v>E1979:E1986</v>
      </c>
      <c r="I1985" s="1" t="str">
        <f ca="1">IF(LEN(Count_table[[#This Row],[First]])&lt;&gt;0,Count_table[[#This Row],[First]]&amp;": "&amp;_xlfn.TEXTJOIN(", ",TRUE,INDIRECT(Count_table[[#This Row],[Range]])),"")</f>
        <v/>
      </c>
      <c r="J198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6" spans="1:10" x14ac:dyDescent="0.25">
      <c r="A1986" s="1" t="s">
        <v>144</v>
      </c>
      <c r="B1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1986" s="1" t="s">
        <v>1020</v>
      </c>
      <c r="D1986" s="1" t="str">
        <f>LEFT(Count_table[[#This Row],[Column1]],SEARCH("\",Count_table[[#This Row],[Column1]])-1)</f>
        <v>True Flight Holdings LLC</v>
      </c>
      <c r="E1986" s="1" t="str">
        <f>RIGHT(Count_table[[#This Row],[Column1]],LEN(Count_table[[#This Row],[Column1]])-SEARCH("\",Count_table[[#This Row],[Column1]]))</f>
        <v>AG-5B</v>
      </c>
      <c r="F1986" s="1" t="str">
        <f>INDEX(Sheet1!A:D,MATCH(Count_table[[#This Row],[Make]],Sheet1!D:D,0),1)</f>
        <v>True Flight Holdings</v>
      </c>
      <c r="G1986" s="1" t="str">
        <f ca="1">IF(OR(Count_table[[#This Row],[STC Number]]&lt;&gt;OFFSET(Count_table[[#This Row],[STC Number]],-1,0),Count_table[[#This Row],[Fixed Make]]&lt;&gt;OFFSET(Count_table[[#This Row],[Fixed Make]],-1,0)),Count_table[[#This Row],[Fixed Make]],"")</f>
        <v/>
      </c>
      <c r="H1986" s="1" t="str">
        <f ca="1">IF(LEN(Count_table[[#This Row],[First]])=0,OFFSET(Count_table[[#This Row],[Range]],-1,0),"E"&amp;ROW(Count_table[[#This Row],[First]])&amp;":E"&amp;COUNTIFS(Count_table[[#All],[STC Number]],Count_table[[#This Row],[STC Number]],Count_table[[#All],[Fixed Make]],Count_table[[#This Row],[First]])+ROW(Count_table[[#This Row],[First]])-1)</f>
        <v>E1979:E1986</v>
      </c>
      <c r="I1986" s="1" t="str">
        <f ca="1">IF(LEN(Count_table[[#This Row],[First]])&lt;&gt;0,Count_table[[#This Row],[First]]&amp;": "&amp;_xlfn.TEXTJOIN(", ",TRUE,INDIRECT(Count_table[[#This Row],[Range]])),"")</f>
        <v/>
      </c>
      <c r="J198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7" spans="1:10" x14ac:dyDescent="0.25">
      <c r="A1987" s="1" t="s">
        <v>144</v>
      </c>
      <c r="B1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1987" s="1" t="s">
        <v>1021</v>
      </c>
      <c r="D1987" s="1" t="str">
        <f>LEFT(Count_table[[#This Row],[Column1]],SEARCH("\",Count_table[[#This Row],[Column1]])-1)</f>
        <v>Twin Commander Aircraft LLC</v>
      </c>
      <c r="E1987" s="1" t="str">
        <f>RIGHT(Count_table[[#This Row],[Column1]],LEN(Count_table[[#This Row],[Column1]])-SEARCH("\",Count_table[[#This Row],[Column1]]))</f>
        <v>500-A</v>
      </c>
      <c r="F1987" s="1" t="str">
        <f>INDEX(Sheet1!A:D,MATCH(Count_table[[#This Row],[Make]],Sheet1!D:D,0),1)</f>
        <v>Twin Commander</v>
      </c>
      <c r="G1987" s="1" t="str">
        <f ca="1">IF(OR(Count_table[[#This Row],[STC Number]]&lt;&gt;OFFSET(Count_table[[#This Row],[STC Number]],-1,0),Count_table[[#This Row],[Fixed Make]]&lt;&gt;OFFSET(Count_table[[#This Row],[Fixed Make]],-1,0)),Count_table[[#This Row],[Fixed Make]],"")</f>
        <v>Twin Commander</v>
      </c>
      <c r="H1987" s="1" t="str">
        <f ca="1">IF(LEN(Count_table[[#This Row],[First]])=0,OFFSET(Count_table[[#This Row],[Range]],-1,0),"E"&amp;ROW(Count_table[[#This Row],[First]])&amp;":E"&amp;COUNTIFS(Count_table[[#All],[STC Number]],Count_table[[#This Row],[STC Number]],Count_table[[#All],[Fixed Make]],Count_table[[#This Row],[First]])+ROW(Count_table[[#This Row],[First]])-1)</f>
        <v>E1987:E2016</v>
      </c>
      <c r="I1987" s="1" t="str">
        <f ca="1">IF(LEN(Count_table[[#This Row],[First]])&lt;&gt;0,Count_table[[#This Row],[First]]&amp;": "&amp;_xlfn.TEXTJOIN(", ",TRUE,INDIRECT(Count_table[[#This Row],[Range]])),"")</f>
        <v>Twin Commander: 500-A, 500-B, 500-S, 500-U, 500, 520, 560-A, 560-E, 560-F, 560, 680-E, 680-F, 680-FL, 680-FL(P), 680-T, 680-V, 680-W, 680, 681, 685, 690, 690A, 690B, 690C, 690D, 695, 695A, 695B, 700, 720</v>
      </c>
      <c r="J198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8" spans="1:10" x14ac:dyDescent="0.25">
      <c r="A1988" s="1" t="s">
        <v>144</v>
      </c>
      <c r="B1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1988" s="1" t="s">
        <v>1022</v>
      </c>
      <c r="D1988" s="1" t="str">
        <f>LEFT(Count_table[[#This Row],[Column1]],SEARCH("\",Count_table[[#This Row],[Column1]])-1)</f>
        <v>Twin Commander Aircraft LLC</v>
      </c>
      <c r="E1988" s="1" t="str">
        <f>RIGHT(Count_table[[#This Row],[Column1]],LEN(Count_table[[#This Row],[Column1]])-SEARCH("\",Count_table[[#This Row],[Column1]]))</f>
        <v>500-B</v>
      </c>
      <c r="F1988" s="1" t="str">
        <f>INDEX(Sheet1!A:D,MATCH(Count_table[[#This Row],[Make]],Sheet1!D:D,0),1)</f>
        <v>Twin Commander</v>
      </c>
      <c r="G1988" s="1" t="str">
        <f ca="1">IF(OR(Count_table[[#This Row],[STC Number]]&lt;&gt;OFFSET(Count_table[[#This Row],[STC Number]],-1,0),Count_table[[#This Row],[Fixed Make]]&lt;&gt;OFFSET(Count_table[[#This Row],[Fixed Make]],-1,0)),Count_table[[#This Row],[Fixed Make]],"")</f>
        <v/>
      </c>
      <c r="H1988" s="1" t="str">
        <f ca="1">IF(LEN(Count_table[[#This Row],[First]])=0,OFFSET(Count_table[[#This Row],[Range]],-1,0),"E"&amp;ROW(Count_table[[#This Row],[First]])&amp;":E"&amp;COUNTIFS(Count_table[[#All],[STC Number]],Count_table[[#This Row],[STC Number]],Count_table[[#All],[Fixed Make]],Count_table[[#This Row],[First]])+ROW(Count_table[[#This Row],[First]])-1)</f>
        <v>E1987:E2016</v>
      </c>
      <c r="I1988" s="1" t="str">
        <f ca="1">IF(LEN(Count_table[[#This Row],[First]])&lt;&gt;0,Count_table[[#This Row],[First]]&amp;": "&amp;_xlfn.TEXTJOIN(", ",TRUE,INDIRECT(Count_table[[#This Row],[Range]])),"")</f>
        <v/>
      </c>
      <c r="J198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89" spans="1:10" x14ac:dyDescent="0.25">
      <c r="A1989" s="1" t="s">
        <v>144</v>
      </c>
      <c r="B1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1989" s="1" t="s">
        <v>1023</v>
      </c>
      <c r="D1989" s="1" t="str">
        <f>LEFT(Count_table[[#This Row],[Column1]],SEARCH("\",Count_table[[#This Row],[Column1]])-1)</f>
        <v>Twin Commander Aircraft LLC</v>
      </c>
      <c r="E1989" s="1" t="str">
        <f>RIGHT(Count_table[[#This Row],[Column1]],LEN(Count_table[[#This Row],[Column1]])-SEARCH("\",Count_table[[#This Row],[Column1]]))</f>
        <v>500-S</v>
      </c>
      <c r="F1989" s="1" t="str">
        <f>INDEX(Sheet1!A:D,MATCH(Count_table[[#This Row],[Make]],Sheet1!D:D,0),1)</f>
        <v>Twin Commander</v>
      </c>
      <c r="G1989" s="1" t="str">
        <f ca="1">IF(OR(Count_table[[#This Row],[STC Number]]&lt;&gt;OFFSET(Count_table[[#This Row],[STC Number]],-1,0),Count_table[[#This Row],[Fixed Make]]&lt;&gt;OFFSET(Count_table[[#This Row],[Fixed Make]],-1,0)),Count_table[[#This Row],[Fixed Make]],"")</f>
        <v/>
      </c>
      <c r="H1989" s="1" t="str">
        <f ca="1">IF(LEN(Count_table[[#This Row],[First]])=0,OFFSET(Count_table[[#This Row],[Range]],-1,0),"E"&amp;ROW(Count_table[[#This Row],[First]])&amp;":E"&amp;COUNTIFS(Count_table[[#All],[STC Number]],Count_table[[#This Row],[STC Number]],Count_table[[#All],[Fixed Make]],Count_table[[#This Row],[First]])+ROW(Count_table[[#This Row],[First]])-1)</f>
        <v>E1987:E2016</v>
      </c>
      <c r="I1989" s="1" t="str">
        <f ca="1">IF(LEN(Count_table[[#This Row],[First]])&lt;&gt;0,Count_table[[#This Row],[First]]&amp;": "&amp;_xlfn.TEXTJOIN(", ",TRUE,INDIRECT(Count_table[[#This Row],[Range]])),"")</f>
        <v/>
      </c>
      <c r="J198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0" spans="1:10" x14ac:dyDescent="0.25">
      <c r="A1990" s="1" t="s">
        <v>144</v>
      </c>
      <c r="B1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1990" s="1" t="s">
        <v>1024</v>
      </c>
      <c r="D1990" s="1" t="str">
        <f>LEFT(Count_table[[#This Row],[Column1]],SEARCH("\",Count_table[[#This Row],[Column1]])-1)</f>
        <v>Twin Commander Aircraft LLC</v>
      </c>
      <c r="E1990" s="1" t="str">
        <f>RIGHT(Count_table[[#This Row],[Column1]],LEN(Count_table[[#This Row],[Column1]])-SEARCH("\",Count_table[[#This Row],[Column1]]))</f>
        <v>500-U</v>
      </c>
      <c r="F1990" s="1" t="str">
        <f>INDEX(Sheet1!A:D,MATCH(Count_table[[#This Row],[Make]],Sheet1!D:D,0),1)</f>
        <v>Twin Commander</v>
      </c>
      <c r="G1990" s="1" t="str">
        <f ca="1">IF(OR(Count_table[[#This Row],[STC Number]]&lt;&gt;OFFSET(Count_table[[#This Row],[STC Number]],-1,0),Count_table[[#This Row],[Fixed Make]]&lt;&gt;OFFSET(Count_table[[#This Row],[Fixed Make]],-1,0)),Count_table[[#This Row],[Fixed Make]],"")</f>
        <v/>
      </c>
      <c r="H1990" s="1" t="str">
        <f ca="1">IF(LEN(Count_table[[#This Row],[First]])=0,OFFSET(Count_table[[#This Row],[Range]],-1,0),"E"&amp;ROW(Count_table[[#This Row],[First]])&amp;":E"&amp;COUNTIFS(Count_table[[#All],[STC Number]],Count_table[[#This Row],[STC Number]],Count_table[[#All],[Fixed Make]],Count_table[[#This Row],[First]])+ROW(Count_table[[#This Row],[First]])-1)</f>
        <v>E1987:E2016</v>
      </c>
      <c r="I1990" s="1" t="str">
        <f ca="1">IF(LEN(Count_table[[#This Row],[First]])&lt;&gt;0,Count_table[[#This Row],[First]]&amp;": "&amp;_xlfn.TEXTJOIN(", ",TRUE,INDIRECT(Count_table[[#This Row],[Range]])),"")</f>
        <v/>
      </c>
      <c r="J199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1" spans="1:10" x14ac:dyDescent="0.25">
      <c r="A1991" s="1" t="s">
        <v>144</v>
      </c>
      <c r="B1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1991" s="1" t="s">
        <v>1025</v>
      </c>
      <c r="D1991" s="1" t="str">
        <f>LEFT(Count_table[[#This Row],[Column1]],SEARCH("\",Count_table[[#This Row],[Column1]])-1)</f>
        <v>Twin Commander Aircraft LLC</v>
      </c>
      <c r="E1991" s="1" t="str">
        <f>RIGHT(Count_table[[#This Row],[Column1]],LEN(Count_table[[#This Row],[Column1]])-SEARCH("\",Count_table[[#This Row],[Column1]]))</f>
        <v>500</v>
      </c>
      <c r="F1991" s="1" t="str">
        <f>INDEX(Sheet1!A:D,MATCH(Count_table[[#This Row],[Make]],Sheet1!D:D,0),1)</f>
        <v>Twin Commander</v>
      </c>
      <c r="G1991" s="1" t="str">
        <f ca="1">IF(OR(Count_table[[#This Row],[STC Number]]&lt;&gt;OFFSET(Count_table[[#This Row],[STC Number]],-1,0),Count_table[[#This Row],[Fixed Make]]&lt;&gt;OFFSET(Count_table[[#This Row],[Fixed Make]],-1,0)),Count_table[[#This Row],[Fixed Make]],"")</f>
        <v/>
      </c>
      <c r="H1991" s="1" t="str">
        <f ca="1">IF(LEN(Count_table[[#This Row],[First]])=0,OFFSET(Count_table[[#This Row],[Range]],-1,0),"E"&amp;ROW(Count_table[[#This Row],[First]])&amp;":E"&amp;COUNTIFS(Count_table[[#All],[STC Number]],Count_table[[#This Row],[STC Number]],Count_table[[#All],[Fixed Make]],Count_table[[#This Row],[First]])+ROW(Count_table[[#This Row],[First]])-1)</f>
        <v>E1987:E2016</v>
      </c>
      <c r="I1991" s="1" t="str">
        <f ca="1">IF(LEN(Count_table[[#This Row],[First]])&lt;&gt;0,Count_table[[#This Row],[First]]&amp;": "&amp;_xlfn.TEXTJOIN(", ",TRUE,INDIRECT(Count_table[[#This Row],[Range]])),"")</f>
        <v/>
      </c>
      <c r="J199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2" spans="1:10" x14ac:dyDescent="0.25">
      <c r="A1992" s="1" t="s">
        <v>144</v>
      </c>
      <c r="B1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1992" s="1" t="s">
        <v>1026</v>
      </c>
      <c r="D1992" s="1" t="str">
        <f>LEFT(Count_table[[#This Row],[Column1]],SEARCH("\",Count_table[[#This Row],[Column1]])-1)</f>
        <v>Twin Commander Aircraft LLC</v>
      </c>
      <c r="E1992" s="1" t="str">
        <f>RIGHT(Count_table[[#This Row],[Column1]],LEN(Count_table[[#This Row],[Column1]])-SEARCH("\",Count_table[[#This Row],[Column1]]))</f>
        <v>520</v>
      </c>
      <c r="F1992" s="1" t="str">
        <f>INDEX(Sheet1!A:D,MATCH(Count_table[[#This Row],[Make]],Sheet1!D:D,0),1)</f>
        <v>Twin Commander</v>
      </c>
      <c r="G1992" s="1" t="str">
        <f ca="1">IF(OR(Count_table[[#This Row],[STC Number]]&lt;&gt;OFFSET(Count_table[[#This Row],[STC Number]],-1,0),Count_table[[#This Row],[Fixed Make]]&lt;&gt;OFFSET(Count_table[[#This Row],[Fixed Make]],-1,0)),Count_table[[#This Row],[Fixed Make]],"")</f>
        <v/>
      </c>
      <c r="H1992" s="1" t="str">
        <f ca="1">IF(LEN(Count_table[[#This Row],[First]])=0,OFFSET(Count_table[[#This Row],[Range]],-1,0),"E"&amp;ROW(Count_table[[#This Row],[First]])&amp;":E"&amp;COUNTIFS(Count_table[[#All],[STC Number]],Count_table[[#This Row],[STC Number]],Count_table[[#All],[Fixed Make]],Count_table[[#This Row],[First]])+ROW(Count_table[[#This Row],[First]])-1)</f>
        <v>E1987:E2016</v>
      </c>
      <c r="I1992" s="1" t="str">
        <f ca="1">IF(LEN(Count_table[[#This Row],[First]])&lt;&gt;0,Count_table[[#This Row],[First]]&amp;": "&amp;_xlfn.TEXTJOIN(", ",TRUE,INDIRECT(Count_table[[#This Row],[Range]])),"")</f>
        <v/>
      </c>
      <c r="J199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3" spans="1:10" x14ac:dyDescent="0.25">
      <c r="A1993" s="1" t="s">
        <v>144</v>
      </c>
      <c r="B1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1993" s="1" t="s">
        <v>1027</v>
      </c>
      <c r="D1993" s="1" t="str">
        <f>LEFT(Count_table[[#This Row],[Column1]],SEARCH("\",Count_table[[#This Row],[Column1]])-1)</f>
        <v>Twin Commander Aircraft LLC</v>
      </c>
      <c r="E1993" s="1" t="str">
        <f>RIGHT(Count_table[[#This Row],[Column1]],LEN(Count_table[[#This Row],[Column1]])-SEARCH("\",Count_table[[#This Row],[Column1]]))</f>
        <v>560-A</v>
      </c>
      <c r="F1993" s="1" t="str">
        <f>INDEX(Sheet1!A:D,MATCH(Count_table[[#This Row],[Make]],Sheet1!D:D,0),1)</f>
        <v>Twin Commander</v>
      </c>
      <c r="G1993" s="1" t="str">
        <f ca="1">IF(OR(Count_table[[#This Row],[STC Number]]&lt;&gt;OFFSET(Count_table[[#This Row],[STC Number]],-1,0),Count_table[[#This Row],[Fixed Make]]&lt;&gt;OFFSET(Count_table[[#This Row],[Fixed Make]],-1,0)),Count_table[[#This Row],[Fixed Make]],"")</f>
        <v/>
      </c>
      <c r="H1993" s="1" t="str">
        <f ca="1">IF(LEN(Count_table[[#This Row],[First]])=0,OFFSET(Count_table[[#This Row],[Range]],-1,0),"E"&amp;ROW(Count_table[[#This Row],[First]])&amp;":E"&amp;COUNTIFS(Count_table[[#All],[STC Number]],Count_table[[#This Row],[STC Number]],Count_table[[#All],[Fixed Make]],Count_table[[#This Row],[First]])+ROW(Count_table[[#This Row],[First]])-1)</f>
        <v>E1987:E2016</v>
      </c>
      <c r="I1993" s="1" t="str">
        <f ca="1">IF(LEN(Count_table[[#This Row],[First]])&lt;&gt;0,Count_table[[#This Row],[First]]&amp;": "&amp;_xlfn.TEXTJOIN(", ",TRUE,INDIRECT(Count_table[[#This Row],[Range]])),"")</f>
        <v/>
      </c>
      <c r="J199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4" spans="1:10" x14ac:dyDescent="0.25">
      <c r="A1994" s="1" t="s">
        <v>144</v>
      </c>
      <c r="B1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1994" s="1" t="s">
        <v>1028</v>
      </c>
      <c r="D1994" s="1" t="str">
        <f>LEFT(Count_table[[#This Row],[Column1]],SEARCH("\",Count_table[[#This Row],[Column1]])-1)</f>
        <v>Twin Commander Aircraft LLC</v>
      </c>
      <c r="E1994" s="1" t="str">
        <f>RIGHT(Count_table[[#This Row],[Column1]],LEN(Count_table[[#This Row],[Column1]])-SEARCH("\",Count_table[[#This Row],[Column1]]))</f>
        <v>560-E</v>
      </c>
      <c r="F1994" s="1" t="str">
        <f>INDEX(Sheet1!A:D,MATCH(Count_table[[#This Row],[Make]],Sheet1!D:D,0),1)</f>
        <v>Twin Commander</v>
      </c>
      <c r="G1994" s="1" t="str">
        <f ca="1">IF(OR(Count_table[[#This Row],[STC Number]]&lt;&gt;OFFSET(Count_table[[#This Row],[STC Number]],-1,0),Count_table[[#This Row],[Fixed Make]]&lt;&gt;OFFSET(Count_table[[#This Row],[Fixed Make]],-1,0)),Count_table[[#This Row],[Fixed Make]],"")</f>
        <v/>
      </c>
      <c r="H1994" s="1" t="str">
        <f ca="1">IF(LEN(Count_table[[#This Row],[First]])=0,OFFSET(Count_table[[#This Row],[Range]],-1,0),"E"&amp;ROW(Count_table[[#This Row],[First]])&amp;":E"&amp;COUNTIFS(Count_table[[#All],[STC Number]],Count_table[[#This Row],[STC Number]],Count_table[[#All],[Fixed Make]],Count_table[[#This Row],[First]])+ROW(Count_table[[#This Row],[First]])-1)</f>
        <v>E1987:E2016</v>
      </c>
      <c r="I1994" s="1" t="str">
        <f ca="1">IF(LEN(Count_table[[#This Row],[First]])&lt;&gt;0,Count_table[[#This Row],[First]]&amp;": "&amp;_xlfn.TEXTJOIN(", ",TRUE,INDIRECT(Count_table[[#This Row],[Range]])),"")</f>
        <v/>
      </c>
      <c r="J199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5" spans="1:10" x14ac:dyDescent="0.25">
      <c r="A1995" s="1" t="s">
        <v>144</v>
      </c>
      <c r="B1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1995" s="1" t="s">
        <v>1029</v>
      </c>
      <c r="D1995" s="1" t="str">
        <f>LEFT(Count_table[[#This Row],[Column1]],SEARCH("\",Count_table[[#This Row],[Column1]])-1)</f>
        <v>Twin Commander Aircraft LLC</v>
      </c>
      <c r="E1995" s="1" t="str">
        <f>RIGHT(Count_table[[#This Row],[Column1]],LEN(Count_table[[#This Row],[Column1]])-SEARCH("\",Count_table[[#This Row],[Column1]]))</f>
        <v>560-F</v>
      </c>
      <c r="F1995" s="1" t="str">
        <f>INDEX(Sheet1!A:D,MATCH(Count_table[[#This Row],[Make]],Sheet1!D:D,0),1)</f>
        <v>Twin Commander</v>
      </c>
      <c r="G1995" s="1" t="str">
        <f ca="1">IF(OR(Count_table[[#This Row],[STC Number]]&lt;&gt;OFFSET(Count_table[[#This Row],[STC Number]],-1,0),Count_table[[#This Row],[Fixed Make]]&lt;&gt;OFFSET(Count_table[[#This Row],[Fixed Make]],-1,0)),Count_table[[#This Row],[Fixed Make]],"")</f>
        <v/>
      </c>
      <c r="H1995" s="1" t="str">
        <f ca="1">IF(LEN(Count_table[[#This Row],[First]])=0,OFFSET(Count_table[[#This Row],[Range]],-1,0),"E"&amp;ROW(Count_table[[#This Row],[First]])&amp;":E"&amp;COUNTIFS(Count_table[[#All],[STC Number]],Count_table[[#This Row],[STC Number]],Count_table[[#All],[Fixed Make]],Count_table[[#This Row],[First]])+ROW(Count_table[[#This Row],[First]])-1)</f>
        <v>E1987:E2016</v>
      </c>
      <c r="I1995" s="1" t="str">
        <f ca="1">IF(LEN(Count_table[[#This Row],[First]])&lt;&gt;0,Count_table[[#This Row],[First]]&amp;": "&amp;_xlfn.TEXTJOIN(", ",TRUE,INDIRECT(Count_table[[#This Row],[Range]])),"")</f>
        <v/>
      </c>
      <c r="J199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6" spans="1:10" x14ac:dyDescent="0.25">
      <c r="A1996" s="1" t="s">
        <v>144</v>
      </c>
      <c r="B1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1996" s="1" t="s">
        <v>1030</v>
      </c>
      <c r="D1996" s="1" t="str">
        <f>LEFT(Count_table[[#This Row],[Column1]],SEARCH("\",Count_table[[#This Row],[Column1]])-1)</f>
        <v>Twin Commander Aircraft LLC</v>
      </c>
      <c r="E1996" s="1" t="str">
        <f>RIGHT(Count_table[[#This Row],[Column1]],LEN(Count_table[[#This Row],[Column1]])-SEARCH("\",Count_table[[#This Row],[Column1]]))</f>
        <v>560</v>
      </c>
      <c r="F1996" s="1" t="str">
        <f>INDEX(Sheet1!A:D,MATCH(Count_table[[#This Row],[Make]],Sheet1!D:D,0),1)</f>
        <v>Twin Commander</v>
      </c>
      <c r="G1996" s="1" t="str">
        <f ca="1">IF(OR(Count_table[[#This Row],[STC Number]]&lt;&gt;OFFSET(Count_table[[#This Row],[STC Number]],-1,0),Count_table[[#This Row],[Fixed Make]]&lt;&gt;OFFSET(Count_table[[#This Row],[Fixed Make]],-1,0)),Count_table[[#This Row],[Fixed Make]],"")</f>
        <v/>
      </c>
      <c r="H1996" s="1" t="str">
        <f ca="1">IF(LEN(Count_table[[#This Row],[First]])=0,OFFSET(Count_table[[#This Row],[Range]],-1,0),"E"&amp;ROW(Count_table[[#This Row],[First]])&amp;":E"&amp;COUNTIFS(Count_table[[#All],[STC Number]],Count_table[[#This Row],[STC Number]],Count_table[[#All],[Fixed Make]],Count_table[[#This Row],[First]])+ROW(Count_table[[#This Row],[First]])-1)</f>
        <v>E1987:E2016</v>
      </c>
      <c r="I1996" s="1" t="str">
        <f ca="1">IF(LEN(Count_table[[#This Row],[First]])&lt;&gt;0,Count_table[[#This Row],[First]]&amp;": "&amp;_xlfn.TEXTJOIN(", ",TRUE,INDIRECT(Count_table[[#This Row],[Range]])),"")</f>
        <v/>
      </c>
      <c r="J199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7" spans="1:10" x14ac:dyDescent="0.25">
      <c r="A1997" s="1" t="s">
        <v>144</v>
      </c>
      <c r="B1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1997" s="1" t="s">
        <v>1031</v>
      </c>
      <c r="D1997" s="1" t="str">
        <f>LEFT(Count_table[[#This Row],[Column1]],SEARCH("\",Count_table[[#This Row],[Column1]])-1)</f>
        <v>Twin Commander Aircraft LLC</v>
      </c>
      <c r="E1997" s="1" t="str">
        <f>RIGHT(Count_table[[#This Row],[Column1]],LEN(Count_table[[#This Row],[Column1]])-SEARCH("\",Count_table[[#This Row],[Column1]]))</f>
        <v>680-E</v>
      </c>
      <c r="F1997" s="1" t="str">
        <f>INDEX(Sheet1!A:D,MATCH(Count_table[[#This Row],[Make]],Sheet1!D:D,0),1)</f>
        <v>Twin Commander</v>
      </c>
      <c r="G1997" s="1" t="str">
        <f ca="1">IF(OR(Count_table[[#This Row],[STC Number]]&lt;&gt;OFFSET(Count_table[[#This Row],[STC Number]],-1,0),Count_table[[#This Row],[Fixed Make]]&lt;&gt;OFFSET(Count_table[[#This Row],[Fixed Make]],-1,0)),Count_table[[#This Row],[Fixed Make]],"")</f>
        <v/>
      </c>
      <c r="H1997" s="1" t="str">
        <f ca="1">IF(LEN(Count_table[[#This Row],[First]])=0,OFFSET(Count_table[[#This Row],[Range]],-1,0),"E"&amp;ROW(Count_table[[#This Row],[First]])&amp;":E"&amp;COUNTIFS(Count_table[[#All],[STC Number]],Count_table[[#This Row],[STC Number]],Count_table[[#All],[Fixed Make]],Count_table[[#This Row],[First]])+ROW(Count_table[[#This Row],[First]])-1)</f>
        <v>E1987:E2016</v>
      </c>
      <c r="I1997" s="1" t="str">
        <f ca="1">IF(LEN(Count_table[[#This Row],[First]])&lt;&gt;0,Count_table[[#This Row],[First]]&amp;": "&amp;_xlfn.TEXTJOIN(", ",TRUE,INDIRECT(Count_table[[#This Row],[Range]])),"")</f>
        <v/>
      </c>
      <c r="J199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8" spans="1:10" x14ac:dyDescent="0.25">
      <c r="A1998" s="1" t="s">
        <v>144</v>
      </c>
      <c r="B1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1998" s="1" t="s">
        <v>1032</v>
      </c>
      <c r="D1998" s="1" t="str">
        <f>LEFT(Count_table[[#This Row],[Column1]],SEARCH("\",Count_table[[#This Row],[Column1]])-1)</f>
        <v>Twin Commander Aircraft LLC</v>
      </c>
      <c r="E1998" s="1" t="str">
        <f>RIGHT(Count_table[[#This Row],[Column1]],LEN(Count_table[[#This Row],[Column1]])-SEARCH("\",Count_table[[#This Row],[Column1]]))</f>
        <v>680-F</v>
      </c>
      <c r="F1998" s="1" t="str">
        <f>INDEX(Sheet1!A:D,MATCH(Count_table[[#This Row],[Make]],Sheet1!D:D,0),1)</f>
        <v>Twin Commander</v>
      </c>
      <c r="G1998" s="1" t="str">
        <f ca="1">IF(OR(Count_table[[#This Row],[STC Number]]&lt;&gt;OFFSET(Count_table[[#This Row],[STC Number]],-1,0),Count_table[[#This Row],[Fixed Make]]&lt;&gt;OFFSET(Count_table[[#This Row],[Fixed Make]],-1,0)),Count_table[[#This Row],[Fixed Make]],"")</f>
        <v/>
      </c>
      <c r="H1998" s="1" t="str">
        <f ca="1">IF(LEN(Count_table[[#This Row],[First]])=0,OFFSET(Count_table[[#This Row],[Range]],-1,0),"E"&amp;ROW(Count_table[[#This Row],[First]])&amp;":E"&amp;COUNTIFS(Count_table[[#All],[STC Number]],Count_table[[#This Row],[STC Number]],Count_table[[#All],[Fixed Make]],Count_table[[#This Row],[First]])+ROW(Count_table[[#This Row],[First]])-1)</f>
        <v>E1987:E2016</v>
      </c>
      <c r="I1998" s="1" t="str">
        <f ca="1">IF(LEN(Count_table[[#This Row],[First]])&lt;&gt;0,Count_table[[#This Row],[First]]&amp;": "&amp;_xlfn.TEXTJOIN(", ",TRUE,INDIRECT(Count_table[[#This Row],[Range]])),"")</f>
        <v/>
      </c>
      <c r="J199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1999" spans="1:10" x14ac:dyDescent="0.25">
      <c r="A1999" s="1" t="s">
        <v>144</v>
      </c>
      <c r="B1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1999" s="1" t="s">
        <v>1033</v>
      </c>
      <c r="D1999" s="1" t="str">
        <f>LEFT(Count_table[[#This Row],[Column1]],SEARCH("\",Count_table[[#This Row],[Column1]])-1)</f>
        <v>Twin Commander Aircraft LLC</v>
      </c>
      <c r="E1999" s="1" t="str">
        <f>RIGHT(Count_table[[#This Row],[Column1]],LEN(Count_table[[#This Row],[Column1]])-SEARCH("\",Count_table[[#This Row],[Column1]]))</f>
        <v>680-FL</v>
      </c>
      <c r="F1999" s="1" t="str">
        <f>INDEX(Sheet1!A:D,MATCH(Count_table[[#This Row],[Make]],Sheet1!D:D,0),1)</f>
        <v>Twin Commander</v>
      </c>
      <c r="G1999" s="1" t="str">
        <f ca="1">IF(OR(Count_table[[#This Row],[STC Number]]&lt;&gt;OFFSET(Count_table[[#This Row],[STC Number]],-1,0),Count_table[[#This Row],[Fixed Make]]&lt;&gt;OFFSET(Count_table[[#This Row],[Fixed Make]],-1,0)),Count_table[[#This Row],[Fixed Make]],"")</f>
        <v/>
      </c>
      <c r="H1999" s="1" t="str">
        <f ca="1">IF(LEN(Count_table[[#This Row],[First]])=0,OFFSET(Count_table[[#This Row],[Range]],-1,0),"E"&amp;ROW(Count_table[[#This Row],[First]])&amp;":E"&amp;COUNTIFS(Count_table[[#All],[STC Number]],Count_table[[#This Row],[STC Number]],Count_table[[#All],[Fixed Make]],Count_table[[#This Row],[First]])+ROW(Count_table[[#This Row],[First]])-1)</f>
        <v>E1987:E2016</v>
      </c>
      <c r="I1999" s="1" t="str">
        <f ca="1">IF(LEN(Count_table[[#This Row],[First]])&lt;&gt;0,Count_table[[#This Row],[First]]&amp;": "&amp;_xlfn.TEXTJOIN(", ",TRUE,INDIRECT(Count_table[[#This Row],[Range]])),"")</f>
        <v/>
      </c>
      <c r="J199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0" spans="1:10" x14ac:dyDescent="0.25">
      <c r="A2000" s="1" t="s">
        <v>144</v>
      </c>
      <c r="B2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LLC\680-FL(P)</v>
      </c>
      <c r="C2000" s="1" t="s">
        <v>1034</v>
      </c>
      <c r="D2000" s="1" t="str">
        <f>LEFT(Count_table[[#This Row],[Column1]],SEARCH("\",Count_table[[#This Row],[Column1]])-1)</f>
        <v>Twin Commander Aircraft LLC</v>
      </c>
      <c r="E2000" s="1" t="str">
        <f>RIGHT(Count_table[[#This Row],[Column1]],LEN(Count_table[[#This Row],[Column1]])-SEARCH("\",Count_table[[#This Row],[Column1]]))</f>
        <v>680-FL(P)</v>
      </c>
      <c r="F2000" s="1" t="str">
        <f>INDEX(Sheet1!A:D,MATCH(Count_table[[#This Row],[Make]],Sheet1!D:D,0),1)</f>
        <v>Twin Commander</v>
      </c>
      <c r="G2000" s="1" t="str">
        <f ca="1">IF(OR(Count_table[[#This Row],[STC Number]]&lt;&gt;OFFSET(Count_table[[#This Row],[STC Number]],-1,0),Count_table[[#This Row],[Fixed Make]]&lt;&gt;OFFSET(Count_table[[#This Row],[Fixed Make]],-1,0)),Count_table[[#This Row],[Fixed Make]],"")</f>
        <v/>
      </c>
      <c r="H2000" s="1" t="str">
        <f ca="1">IF(LEN(Count_table[[#This Row],[First]])=0,OFFSET(Count_table[[#This Row],[Range]],-1,0),"E"&amp;ROW(Count_table[[#This Row],[First]])&amp;":E"&amp;COUNTIFS(Count_table[[#All],[STC Number]],Count_table[[#This Row],[STC Number]],Count_table[[#All],[Fixed Make]],Count_table[[#This Row],[First]])+ROW(Count_table[[#This Row],[First]])-1)</f>
        <v>E1987:E2016</v>
      </c>
      <c r="I2000" s="1" t="str">
        <f ca="1">IF(LEN(Count_table[[#This Row],[First]])&lt;&gt;0,Count_table[[#This Row],[First]]&amp;": "&amp;_xlfn.TEXTJOIN(", ",TRUE,INDIRECT(Count_table[[#This Row],[Range]])),"")</f>
        <v/>
      </c>
      <c r="J200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1" spans="1:10" x14ac:dyDescent="0.25">
      <c r="A2001" s="1" t="s">
        <v>144</v>
      </c>
      <c r="B2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LLC\680-T</v>
      </c>
      <c r="C2001" s="1" t="s">
        <v>1570</v>
      </c>
      <c r="D2001" s="1" t="str">
        <f>LEFT(Count_table[[#This Row],[Column1]],SEARCH("\",Count_table[[#This Row],[Column1]])-1)</f>
        <v>Twin Commander Aircraft LLC</v>
      </c>
      <c r="E2001" s="1" t="str">
        <f>RIGHT(Count_table[[#This Row],[Column1]],LEN(Count_table[[#This Row],[Column1]])-SEARCH("\",Count_table[[#This Row],[Column1]]))</f>
        <v>680-T</v>
      </c>
      <c r="F2001" s="1" t="str">
        <f>INDEX(Sheet1!A:D,MATCH(Count_table[[#This Row],[Make]],Sheet1!D:D,0),1)</f>
        <v>Twin Commander</v>
      </c>
      <c r="G2001" s="1" t="str">
        <f ca="1">IF(OR(Count_table[[#This Row],[STC Number]]&lt;&gt;OFFSET(Count_table[[#This Row],[STC Number]],-1,0),Count_table[[#This Row],[Fixed Make]]&lt;&gt;OFFSET(Count_table[[#This Row],[Fixed Make]],-1,0)),Count_table[[#This Row],[Fixed Make]],"")</f>
        <v/>
      </c>
      <c r="H2001" s="1" t="str">
        <f ca="1">IF(LEN(Count_table[[#This Row],[First]])=0,OFFSET(Count_table[[#This Row],[Range]],-1,0),"E"&amp;ROW(Count_table[[#This Row],[First]])&amp;":E"&amp;COUNTIFS(Count_table[[#All],[STC Number]],Count_table[[#This Row],[STC Number]],Count_table[[#All],[Fixed Make]],Count_table[[#This Row],[First]])+ROW(Count_table[[#This Row],[First]])-1)</f>
        <v>E1987:E2016</v>
      </c>
      <c r="I2001" s="1" t="str">
        <f ca="1">IF(LEN(Count_table[[#This Row],[First]])&lt;&gt;0,Count_table[[#This Row],[First]]&amp;": "&amp;_xlfn.TEXTJOIN(", ",TRUE,INDIRECT(Count_table[[#This Row],[Range]])),"")</f>
        <v/>
      </c>
      <c r="J200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2" spans="1:10" x14ac:dyDescent="0.25">
      <c r="A2002" s="1" t="s">
        <v>144</v>
      </c>
      <c r="B2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v>
      </c>
      <c r="C2002" s="1" t="s">
        <v>1571</v>
      </c>
      <c r="D2002" s="1" t="str">
        <f>LEFT(Count_table[[#This Row],[Column1]],SEARCH("\",Count_table[[#This Row],[Column1]])-1)</f>
        <v>Twin Commander Aircraft LLC</v>
      </c>
      <c r="E2002" s="1" t="str">
        <f>RIGHT(Count_table[[#This Row],[Column1]],LEN(Count_table[[#This Row],[Column1]])-SEARCH("\",Count_table[[#This Row],[Column1]]))</f>
        <v>680-V</v>
      </c>
      <c r="F2002" s="1" t="str">
        <f>INDEX(Sheet1!A:D,MATCH(Count_table[[#This Row],[Make]],Sheet1!D:D,0),1)</f>
        <v>Twin Commander</v>
      </c>
      <c r="G2002" s="1" t="str">
        <f ca="1">IF(OR(Count_table[[#This Row],[STC Number]]&lt;&gt;OFFSET(Count_table[[#This Row],[STC Number]],-1,0),Count_table[[#This Row],[Fixed Make]]&lt;&gt;OFFSET(Count_table[[#This Row],[Fixed Make]],-1,0)),Count_table[[#This Row],[Fixed Make]],"")</f>
        <v/>
      </c>
      <c r="H2002" s="1" t="str">
        <f ca="1">IF(LEN(Count_table[[#This Row],[First]])=0,OFFSET(Count_table[[#This Row],[Range]],-1,0),"E"&amp;ROW(Count_table[[#This Row],[First]])&amp;":E"&amp;COUNTIFS(Count_table[[#All],[STC Number]],Count_table[[#This Row],[STC Number]],Count_table[[#All],[Fixed Make]],Count_table[[#This Row],[First]])+ROW(Count_table[[#This Row],[First]])-1)</f>
        <v>E1987:E2016</v>
      </c>
      <c r="I2002" s="1" t="str">
        <f ca="1">IF(LEN(Count_table[[#This Row],[First]])&lt;&gt;0,Count_table[[#This Row],[First]]&amp;": "&amp;_xlfn.TEXTJOIN(", ",TRUE,INDIRECT(Count_table[[#This Row],[Range]])),"")</f>
        <v/>
      </c>
      <c r="J200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3" spans="1:10" x14ac:dyDescent="0.25">
      <c r="A2003" s="1" t="s">
        <v>144</v>
      </c>
      <c r="B2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LLC\680-W</v>
      </c>
      <c r="C2003" s="1" t="s">
        <v>1572</v>
      </c>
      <c r="D2003" s="1" t="str">
        <f>LEFT(Count_table[[#This Row],[Column1]],SEARCH("\",Count_table[[#This Row],[Column1]])-1)</f>
        <v>Twin Commander Aircraft LLC</v>
      </c>
      <c r="E2003" s="1" t="str">
        <f>RIGHT(Count_table[[#This Row],[Column1]],LEN(Count_table[[#This Row],[Column1]])-SEARCH("\",Count_table[[#This Row],[Column1]]))</f>
        <v>680-W</v>
      </c>
      <c r="F2003" s="1" t="str">
        <f>INDEX(Sheet1!A:D,MATCH(Count_table[[#This Row],[Make]],Sheet1!D:D,0),1)</f>
        <v>Twin Commander</v>
      </c>
      <c r="G2003" s="1" t="str">
        <f ca="1">IF(OR(Count_table[[#This Row],[STC Number]]&lt;&gt;OFFSET(Count_table[[#This Row],[STC Number]],-1,0),Count_table[[#This Row],[Fixed Make]]&lt;&gt;OFFSET(Count_table[[#This Row],[Fixed Make]],-1,0)),Count_table[[#This Row],[Fixed Make]],"")</f>
        <v/>
      </c>
      <c r="H2003" s="1" t="str">
        <f ca="1">IF(LEN(Count_table[[#This Row],[First]])=0,OFFSET(Count_table[[#This Row],[Range]],-1,0),"E"&amp;ROW(Count_table[[#This Row],[First]])&amp;":E"&amp;COUNTIFS(Count_table[[#All],[STC Number]],Count_table[[#This Row],[STC Number]],Count_table[[#All],[Fixed Make]],Count_table[[#This Row],[First]])+ROW(Count_table[[#This Row],[First]])-1)</f>
        <v>E1987:E2016</v>
      </c>
      <c r="I2003" s="1" t="str">
        <f ca="1">IF(LEN(Count_table[[#This Row],[First]])&lt;&gt;0,Count_table[[#This Row],[First]]&amp;": "&amp;_xlfn.TEXTJOIN(", ",TRUE,INDIRECT(Count_table[[#This Row],[Range]])),"")</f>
        <v/>
      </c>
      <c r="J200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4" spans="1:10" x14ac:dyDescent="0.25">
      <c r="A2004" s="1" t="s">
        <v>144</v>
      </c>
      <c r="B2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2004" s="1" t="s">
        <v>1035</v>
      </c>
      <c r="D2004" s="1" t="str">
        <f>LEFT(Count_table[[#This Row],[Column1]],SEARCH("\",Count_table[[#This Row],[Column1]])-1)</f>
        <v>Twin Commander Aircraft LLC</v>
      </c>
      <c r="E2004" s="1" t="str">
        <f>RIGHT(Count_table[[#This Row],[Column1]],LEN(Count_table[[#This Row],[Column1]])-SEARCH("\",Count_table[[#This Row],[Column1]]))</f>
        <v>680</v>
      </c>
      <c r="F2004" s="1" t="str">
        <f>INDEX(Sheet1!A:D,MATCH(Count_table[[#This Row],[Make]],Sheet1!D:D,0),1)</f>
        <v>Twin Commander</v>
      </c>
      <c r="G2004" s="1" t="str">
        <f ca="1">IF(OR(Count_table[[#This Row],[STC Number]]&lt;&gt;OFFSET(Count_table[[#This Row],[STC Number]],-1,0),Count_table[[#This Row],[Fixed Make]]&lt;&gt;OFFSET(Count_table[[#This Row],[Fixed Make]],-1,0)),Count_table[[#This Row],[Fixed Make]],"")</f>
        <v/>
      </c>
      <c r="H2004" s="1" t="str">
        <f ca="1">IF(LEN(Count_table[[#This Row],[First]])=0,OFFSET(Count_table[[#This Row],[Range]],-1,0),"E"&amp;ROW(Count_table[[#This Row],[First]])&amp;":E"&amp;COUNTIFS(Count_table[[#All],[STC Number]],Count_table[[#This Row],[STC Number]],Count_table[[#All],[Fixed Make]],Count_table[[#This Row],[First]])+ROW(Count_table[[#This Row],[First]])-1)</f>
        <v>E1987:E2016</v>
      </c>
      <c r="I2004" s="1" t="str">
        <f ca="1">IF(LEN(Count_table[[#This Row],[First]])&lt;&gt;0,Count_table[[#This Row],[First]]&amp;": "&amp;_xlfn.TEXTJOIN(", ",TRUE,INDIRECT(Count_table[[#This Row],[Range]])),"")</f>
        <v/>
      </c>
      <c r="J200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5" spans="1:10" x14ac:dyDescent="0.25">
      <c r="A2005" s="1" t="s">
        <v>144</v>
      </c>
      <c r="B2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LLC\681</v>
      </c>
      <c r="C2005" s="1" t="s">
        <v>1573</v>
      </c>
      <c r="D2005" s="1" t="str">
        <f>LEFT(Count_table[[#This Row],[Column1]],SEARCH("\",Count_table[[#This Row],[Column1]])-1)</f>
        <v>Twin Commander Aircraft LLC</v>
      </c>
      <c r="E2005" s="1" t="str">
        <f>RIGHT(Count_table[[#This Row],[Column1]],LEN(Count_table[[#This Row],[Column1]])-SEARCH("\",Count_table[[#This Row],[Column1]]))</f>
        <v>681</v>
      </c>
      <c r="F2005" s="1" t="str">
        <f>INDEX(Sheet1!A:D,MATCH(Count_table[[#This Row],[Make]],Sheet1!D:D,0),1)</f>
        <v>Twin Commander</v>
      </c>
      <c r="G2005" s="1" t="str">
        <f ca="1">IF(OR(Count_table[[#This Row],[STC Number]]&lt;&gt;OFFSET(Count_table[[#This Row],[STC Number]],-1,0),Count_table[[#This Row],[Fixed Make]]&lt;&gt;OFFSET(Count_table[[#This Row],[Fixed Make]],-1,0)),Count_table[[#This Row],[Fixed Make]],"")</f>
        <v/>
      </c>
      <c r="H2005" s="1" t="str">
        <f ca="1">IF(LEN(Count_table[[#This Row],[First]])=0,OFFSET(Count_table[[#This Row],[Range]],-1,0),"E"&amp;ROW(Count_table[[#This Row],[First]])&amp;":E"&amp;COUNTIFS(Count_table[[#All],[STC Number]],Count_table[[#This Row],[STC Number]],Count_table[[#All],[Fixed Make]],Count_table[[#This Row],[First]])+ROW(Count_table[[#This Row],[First]])-1)</f>
        <v>E1987:E2016</v>
      </c>
      <c r="I2005" s="1" t="str">
        <f ca="1">IF(LEN(Count_table[[#This Row],[First]])&lt;&gt;0,Count_table[[#This Row],[First]]&amp;": "&amp;_xlfn.TEXTJOIN(", ",TRUE,INDIRECT(Count_table[[#This Row],[Range]])),"")</f>
        <v/>
      </c>
      <c r="J200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6" spans="1:10" x14ac:dyDescent="0.25">
      <c r="A2006" s="1" t="s">
        <v>144</v>
      </c>
      <c r="B2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2006" s="1" t="s">
        <v>1036</v>
      </c>
      <c r="D2006" s="1" t="str">
        <f>LEFT(Count_table[[#This Row],[Column1]],SEARCH("\",Count_table[[#This Row],[Column1]])-1)</f>
        <v>Twin Commander Aircraft LLC</v>
      </c>
      <c r="E2006" s="1" t="str">
        <f>RIGHT(Count_table[[#This Row],[Column1]],LEN(Count_table[[#This Row],[Column1]])-SEARCH("\",Count_table[[#This Row],[Column1]]))</f>
        <v>685</v>
      </c>
      <c r="F2006" s="1" t="str">
        <f>INDEX(Sheet1!A:D,MATCH(Count_table[[#This Row],[Make]],Sheet1!D:D,0),1)</f>
        <v>Twin Commander</v>
      </c>
      <c r="G2006" s="1" t="str">
        <f ca="1">IF(OR(Count_table[[#This Row],[STC Number]]&lt;&gt;OFFSET(Count_table[[#This Row],[STC Number]],-1,0),Count_table[[#This Row],[Fixed Make]]&lt;&gt;OFFSET(Count_table[[#This Row],[Fixed Make]],-1,0)),Count_table[[#This Row],[Fixed Make]],"")</f>
        <v/>
      </c>
      <c r="H2006" s="1" t="str">
        <f ca="1">IF(LEN(Count_table[[#This Row],[First]])=0,OFFSET(Count_table[[#This Row],[Range]],-1,0),"E"&amp;ROW(Count_table[[#This Row],[First]])&amp;":E"&amp;COUNTIFS(Count_table[[#All],[STC Number]],Count_table[[#This Row],[STC Number]],Count_table[[#All],[Fixed Make]],Count_table[[#This Row],[First]])+ROW(Count_table[[#This Row],[First]])-1)</f>
        <v>E1987:E2016</v>
      </c>
      <c r="I2006" s="1" t="str">
        <f ca="1">IF(LEN(Count_table[[#This Row],[First]])&lt;&gt;0,Count_table[[#This Row],[First]]&amp;": "&amp;_xlfn.TEXTJOIN(", ",TRUE,INDIRECT(Count_table[[#This Row],[Range]])),"")</f>
        <v/>
      </c>
      <c r="J200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7" spans="1:10" x14ac:dyDescent="0.25">
      <c r="A2007" s="1" t="s">
        <v>144</v>
      </c>
      <c r="B2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v>
      </c>
      <c r="C2007" s="1" t="s">
        <v>1574</v>
      </c>
      <c r="D2007" s="1" t="str">
        <f>LEFT(Count_table[[#This Row],[Column1]],SEARCH("\",Count_table[[#This Row],[Column1]])-1)</f>
        <v>Twin Commander Aircraft LLC</v>
      </c>
      <c r="E2007" s="1" t="str">
        <f>RIGHT(Count_table[[#This Row],[Column1]],LEN(Count_table[[#This Row],[Column1]])-SEARCH("\",Count_table[[#This Row],[Column1]]))</f>
        <v>690</v>
      </c>
      <c r="F2007" s="1" t="str">
        <f>INDEX(Sheet1!A:D,MATCH(Count_table[[#This Row],[Make]],Sheet1!D:D,0),1)</f>
        <v>Twin Commander</v>
      </c>
      <c r="G2007" s="1" t="str">
        <f ca="1">IF(OR(Count_table[[#This Row],[STC Number]]&lt;&gt;OFFSET(Count_table[[#This Row],[STC Number]],-1,0),Count_table[[#This Row],[Fixed Make]]&lt;&gt;OFFSET(Count_table[[#This Row],[Fixed Make]],-1,0)),Count_table[[#This Row],[Fixed Make]],"")</f>
        <v/>
      </c>
      <c r="H2007" s="1" t="str">
        <f ca="1">IF(LEN(Count_table[[#This Row],[First]])=0,OFFSET(Count_table[[#This Row],[Range]],-1,0),"E"&amp;ROW(Count_table[[#This Row],[First]])&amp;":E"&amp;COUNTIFS(Count_table[[#All],[STC Number]],Count_table[[#This Row],[STC Number]],Count_table[[#All],[Fixed Make]],Count_table[[#This Row],[First]])+ROW(Count_table[[#This Row],[First]])-1)</f>
        <v>E1987:E2016</v>
      </c>
      <c r="I2007" s="1" t="str">
        <f ca="1">IF(LEN(Count_table[[#This Row],[First]])&lt;&gt;0,Count_table[[#This Row],[First]]&amp;": "&amp;_xlfn.TEXTJOIN(", ",TRUE,INDIRECT(Count_table[[#This Row],[Range]])),"")</f>
        <v/>
      </c>
      <c r="J200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8" spans="1:10" x14ac:dyDescent="0.25">
      <c r="A2008" s="1" t="s">
        <v>144</v>
      </c>
      <c r="B2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LLC\690A</v>
      </c>
      <c r="C2008" s="1" t="s">
        <v>1575</v>
      </c>
      <c r="D2008" s="1" t="str">
        <f>LEFT(Count_table[[#This Row],[Column1]],SEARCH("\",Count_table[[#This Row],[Column1]])-1)</f>
        <v>Twin Commander Aircraft LLC</v>
      </c>
      <c r="E2008" s="1" t="str">
        <f>RIGHT(Count_table[[#This Row],[Column1]],LEN(Count_table[[#This Row],[Column1]])-SEARCH("\",Count_table[[#This Row],[Column1]]))</f>
        <v>690A</v>
      </c>
      <c r="F2008" s="1" t="str">
        <f>INDEX(Sheet1!A:D,MATCH(Count_table[[#This Row],[Make]],Sheet1!D:D,0),1)</f>
        <v>Twin Commander</v>
      </c>
      <c r="G2008" s="1" t="str">
        <f ca="1">IF(OR(Count_table[[#This Row],[STC Number]]&lt;&gt;OFFSET(Count_table[[#This Row],[STC Number]],-1,0),Count_table[[#This Row],[Fixed Make]]&lt;&gt;OFFSET(Count_table[[#This Row],[Fixed Make]],-1,0)),Count_table[[#This Row],[Fixed Make]],"")</f>
        <v/>
      </c>
      <c r="H2008" s="1" t="str">
        <f ca="1">IF(LEN(Count_table[[#This Row],[First]])=0,OFFSET(Count_table[[#This Row],[Range]],-1,0),"E"&amp;ROW(Count_table[[#This Row],[First]])&amp;":E"&amp;COUNTIFS(Count_table[[#All],[STC Number]],Count_table[[#This Row],[STC Number]],Count_table[[#All],[Fixed Make]],Count_table[[#This Row],[First]])+ROW(Count_table[[#This Row],[First]])-1)</f>
        <v>E1987:E2016</v>
      </c>
      <c r="I2008" s="1" t="str">
        <f ca="1">IF(LEN(Count_table[[#This Row],[First]])&lt;&gt;0,Count_table[[#This Row],[First]]&amp;": "&amp;_xlfn.TEXTJOIN(", ",TRUE,INDIRECT(Count_table[[#This Row],[Range]])),"")</f>
        <v/>
      </c>
      <c r="J200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09" spans="1:10" x14ac:dyDescent="0.25">
      <c r="A2009" s="1" t="s">
        <v>144</v>
      </c>
      <c r="B2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LLC\690B</v>
      </c>
      <c r="C2009" s="1" t="s">
        <v>1576</v>
      </c>
      <c r="D2009" s="1" t="str">
        <f>LEFT(Count_table[[#This Row],[Column1]],SEARCH("\",Count_table[[#This Row],[Column1]])-1)</f>
        <v>Twin Commander Aircraft LLC</v>
      </c>
      <c r="E2009" s="1" t="str">
        <f>RIGHT(Count_table[[#This Row],[Column1]],LEN(Count_table[[#This Row],[Column1]])-SEARCH("\",Count_table[[#This Row],[Column1]]))</f>
        <v>690B</v>
      </c>
      <c r="F2009" s="1" t="str">
        <f>INDEX(Sheet1!A:D,MATCH(Count_table[[#This Row],[Make]],Sheet1!D:D,0),1)</f>
        <v>Twin Commander</v>
      </c>
      <c r="G2009" s="1" t="str">
        <f ca="1">IF(OR(Count_table[[#This Row],[STC Number]]&lt;&gt;OFFSET(Count_table[[#This Row],[STC Number]],-1,0),Count_table[[#This Row],[Fixed Make]]&lt;&gt;OFFSET(Count_table[[#This Row],[Fixed Make]],-1,0)),Count_table[[#This Row],[Fixed Make]],"")</f>
        <v/>
      </c>
      <c r="H2009" s="1" t="str">
        <f ca="1">IF(LEN(Count_table[[#This Row],[First]])=0,OFFSET(Count_table[[#This Row],[Range]],-1,0),"E"&amp;ROW(Count_table[[#This Row],[First]])&amp;":E"&amp;COUNTIFS(Count_table[[#All],[STC Number]],Count_table[[#This Row],[STC Number]],Count_table[[#All],[Fixed Make]],Count_table[[#This Row],[First]])+ROW(Count_table[[#This Row],[First]])-1)</f>
        <v>E1987:E2016</v>
      </c>
      <c r="I2009" s="1" t="str">
        <f ca="1">IF(LEN(Count_table[[#This Row],[First]])&lt;&gt;0,Count_table[[#This Row],[First]]&amp;": "&amp;_xlfn.TEXTJOIN(", ",TRUE,INDIRECT(Count_table[[#This Row],[Range]])),"")</f>
        <v/>
      </c>
      <c r="J200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0" spans="1:10" x14ac:dyDescent="0.25">
      <c r="A2010" s="1" t="s">
        <v>144</v>
      </c>
      <c r="B2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LLC\690C</v>
      </c>
      <c r="C2010" s="1" t="s">
        <v>1577</v>
      </c>
      <c r="D2010" s="1" t="str">
        <f>LEFT(Count_table[[#This Row],[Column1]],SEARCH("\",Count_table[[#This Row],[Column1]])-1)</f>
        <v>Twin Commander Aircraft LLC</v>
      </c>
      <c r="E2010" s="1" t="str">
        <f>RIGHT(Count_table[[#This Row],[Column1]],LEN(Count_table[[#This Row],[Column1]])-SEARCH("\",Count_table[[#This Row],[Column1]]))</f>
        <v>690C</v>
      </c>
      <c r="F2010" s="1" t="str">
        <f>INDEX(Sheet1!A:D,MATCH(Count_table[[#This Row],[Make]],Sheet1!D:D,0),1)</f>
        <v>Twin Commander</v>
      </c>
      <c r="G2010" s="1" t="str">
        <f ca="1">IF(OR(Count_table[[#This Row],[STC Number]]&lt;&gt;OFFSET(Count_table[[#This Row],[STC Number]],-1,0),Count_table[[#This Row],[Fixed Make]]&lt;&gt;OFFSET(Count_table[[#This Row],[Fixed Make]],-1,0)),Count_table[[#This Row],[Fixed Make]],"")</f>
        <v/>
      </c>
      <c r="H2010" s="1" t="str">
        <f ca="1">IF(LEN(Count_table[[#This Row],[First]])=0,OFFSET(Count_table[[#This Row],[Range]],-1,0),"E"&amp;ROW(Count_table[[#This Row],[First]])&amp;":E"&amp;COUNTIFS(Count_table[[#All],[STC Number]],Count_table[[#This Row],[STC Number]],Count_table[[#All],[Fixed Make]],Count_table[[#This Row],[First]])+ROW(Count_table[[#This Row],[First]])-1)</f>
        <v>E1987:E2016</v>
      </c>
      <c r="I2010" s="1" t="str">
        <f ca="1">IF(LEN(Count_table[[#This Row],[First]])&lt;&gt;0,Count_table[[#This Row],[First]]&amp;": "&amp;_xlfn.TEXTJOIN(", ",TRUE,INDIRECT(Count_table[[#This Row],[Range]])),"")</f>
        <v/>
      </c>
      <c r="J201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1" spans="1:10" x14ac:dyDescent="0.25">
      <c r="A2011" s="1" t="s">
        <v>144</v>
      </c>
      <c r="B2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LLC\690D</v>
      </c>
      <c r="C2011" s="1" t="s">
        <v>1578</v>
      </c>
      <c r="D2011" s="1" t="str">
        <f>LEFT(Count_table[[#This Row],[Column1]],SEARCH("\",Count_table[[#This Row],[Column1]])-1)</f>
        <v>Twin Commander Aircraft LLC</v>
      </c>
      <c r="E2011" s="1" t="str">
        <f>RIGHT(Count_table[[#This Row],[Column1]],LEN(Count_table[[#This Row],[Column1]])-SEARCH("\",Count_table[[#This Row],[Column1]]))</f>
        <v>690D</v>
      </c>
      <c r="F2011" s="1" t="str">
        <f>INDEX(Sheet1!A:D,MATCH(Count_table[[#This Row],[Make]],Sheet1!D:D,0),1)</f>
        <v>Twin Commander</v>
      </c>
      <c r="G2011" s="1" t="str">
        <f ca="1">IF(OR(Count_table[[#This Row],[STC Number]]&lt;&gt;OFFSET(Count_table[[#This Row],[STC Number]],-1,0),Count_table[[#This Row],[Fixed Make]]&lt;&gt;OFFSET(Count_table[[#This Row],[Fixed Make]],-1,0)),Count_table[[#This Row],[Fixed Make]],"")</f>
        <v/>
      </c>
      <c r="H2011" s="1" t="str">
        <f ca="1">IF(LEN(Count_table[[#This Row],[First]])=0,OFFSET(Count_table[[#This Row],[Range]],-1,0),"E"&amp;ROW(Count_table[[#This Row],[First]])&amp;":E"&amp;COUNTIFS(Count_table[[#All],[STC Number]],Count_table[[#This Row],[STC Number]],Count_table[[#All],[Fixed Make]],Count_table[[#This Row],[First]])+ROW(Count_table[[#This Row],[First]])-1)</f>
        <v>E1987:E2016</v>
      </c>
      <c r="I2011" s="1" t="str">
        <f ca="1">IF(LEN(Count_table[[#This Row],[First]])&lt;&gt;0,Count_table[[#This Row],[First]]&amp;": "&amp;_xlfn.TEXTJOIN(", ",TRUE,INDIRECT(Count_table[[#This Row],[Range]])),"")</f>
        <v/>
      </c>
      <c r="J201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2" spans="1:10" x14ac:dyDescent="0.25">
      <c r="A2012" s="1" t="s">
        <v>144</v>
      </c>
      <c r="B2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v>
      </c>
      <c r="C2012" s="1" t="s">
        <v>1579</v>
      </c>
      <c r="D2012" s="1" t="str">
        <f>LEFT(Count_table[[#This Row],[Column1]],SEARCH("\",Count_table[[#This Row],[Column1]])-1)</f>
        <v>Twin Commander Aircraft LLC</v>
      </c>
      <c r="E2012" s="1" t="str">
        <f>RIGHT(Count_table[[#This Row],[Column1]],LEN(Count_table[[#This Row],[Column1]])-SEARCH("\",Count_table[[#This Row],[Column1]]))</f>
        <v>695</v>
      </c>
      <c r="F2012" s="1" t="str">
        <f>INDEX(Sheet1!A:D,MATCH(Count_table[[#This Row],[Make]],Sheet1!D:D,0),1)</f>
        <v>Twin Commander</v>
      </c>
      <c r="G2012" s="1" t="str">
        <f ca="1">IF(OR(Count_table[[#This Row],[STC Number]]&lt;&gt;OFFSET(Count_table[[#This Row],[STC Number]],-1,0),Count_table[[#This Row],[Fixed Make]]&lt;&gt;OFFSET(Count_table[[#This Row],[Fixed Make]],-1,0)),Count_table[[#This Row],[Fixed Make]],"")</f>
        <v/>
      </c>
      <c r="H2012" s="1" t="str">
        <f ca="1">IF(LEN(Count_table[[#This Row],[First]])=0,OFFSET(Count_table[[#This Row],[Range]],-1,0),"E"&amp;ROW(Count_table[[#This Row],[First]])&amp;":E"&amp;COUNTIFS(Count_table[[#All],[STC Number]],Count_table[[#This Row],[STC Number]],Count_table[[#All],[Fixed Make]],Count_table[[#This Row],[First]])+ROW(Count_table[[#This Row],[First]])-1)</f>
        <v>E1987:E2016</v>
      </c>
      <c r="I2012" s="1" t="str">
        <f ca="1">IF(LEN(Count_table[[#This Row],[First]])&lt;&gt;0,Count_table[[#This Row],[First]]&amp;": "&amp;_xlfn.TEXTJOIN(", ",TRUE,INDIRECT(Count_table[[#This Row],[Range]])),"")</f>
        <v/>
      </c>
      <c r="J201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3" spans="1:10" x14ac:dyDescent="0.25">
      <c r="A2013" s="1" t="s">
        <v>144</v>
      </c>
      <c r="B2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LLC\695A</v>
      </c>
      <c r="C2013" s="1" t="s">
        <v>1580</v>
      </c>
      <c r="D2013" s="1" t="str">
        <f>LEFT(Count_table[[#This Row],[Column1]],SEARCH("\",Count_table[[#This Row],[Column1]])-1)</f>
        <v>Twin Commander Aircraft LLC</v>
      </c>
      <c r="E2013" s="1" t="str">
        <f>RIGHT(Count_table[[#This Row],[Column1]],LEN(Count_table[[#This Row],[Column1]])-SEARCH("\",Count_table[[#This Row],[Column1]]))</f>
        <v>695A</v>
      </c>
      <c r="F2013" s="1" t="str">
        <f>INDEX(Sheet1!A:D,MATCH(Count_table[[#This Row],[Make]],Sheet1!D:D,0),1)</f>
        <v>Twin Commander</v>
      </c>
      <c r="G2013" s="1" t="str">
        <f ca="1">IF(OR(Count_table[[#This Row],[STC Number]]&lt;&gt;OFFSET(Count_table[[#This Row],[STC Number]],-1,0),Count_table[[#This Row],[Fixed Make]]&lt;&gt;OFFSET(Count_table[[#This Row],[Fixed Make]],-1,0)),Count_table[[#This Row],[Fixed Make]],"")</f>
        <v/>
      </c>
      <c r="H2013" s="1" t="str">
        <f ca="1">IF(LEN(Count_table[[#This Row],[First]])=0,OFFSET(Count_table[[#This Row],[Range]],-1,0),"E"&amp;ROW(Count_table[[#This Row],[First]])&amp;":E"&amp;COUNTIFS(Count_table[[#All],[STC Number]],Count_table[[#This Row],[STC Number]],Count_table[[#All],[Fixed Make]],Count_table[[#This Row],[First]])+ROW(Count_table[[#This Row],[First]])-1)</f>
        <v>E1987:E2016</v>
      </c>
      <c r="I2013" s="1" t="str">
        <f ca="1">IF(LEN(Count_table[[#This Row],[First]])&lt;&gt;0,Count_table[[#This Row],[First]]&amp;": "&amp;_xlfn.TEXTJOIN(", ",TRUE,INDIRECT(Count_table[[#This Row],[Range]])),"")</f>
        <v/>
      </c>
      <c r="J201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4" spans="1:10" x14ac:dyDescent="0.25">
      <c r="A2014" s="1" t="s">
        <v>144</v>
      </c>
      <c r="B2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LLC\695B</v>
      </c>
      <c r="C2014" s="1" t="s">
        <v>1581</v>
      </c>
      <c r="D2014" s="1" t="str">
        <f>LEFT(Count_table[[#This Row],[Column1]],SEARCH("\",Count_table[[#This Row],[Column1]])-1)</f>
        <v>Twin Commander Aircraft LLC</v>
      </c>
      <c r="E2014" s="1" t="str">
        <f>RIGHT(Count_table[[#This Row],[Column1]],LEN(Count_table[[#This Row],[Column1]])-SEARCH("\",Count_table[[#This Row],[Column1]]))</f>
        <v>695B</v>
      </c>
      <c r="F2014" s="1" t="str">
        <f>INDEX(Sheet1!A:D,MATCH(Count_table[[#This Row],[Make]],Sheet1!D:D,0),1)</f>
        <v>Twin Commander</v>
      </c>
      <c r="G2014" s="1" t="str">
        <f ca="1">IF(OR(Count_table[[#This Row],[STC Number]]&lt;&gt;OFFSET(Count_table[[#This Row],[STC Number]],-1,0),Count_table[[#This Row],[Fixed Make]]&lt;&gt;OFFSET(Count_table[[#This Row],[Fixed Make]],-1,0)),Count_table[[#This Row],[Fixed Make]],"")</f>
        <v/>
      </c>
      <c r="H2014" s="1" t="str">
        <f ca="1">IF(LEN(Count_table[[#This Row],[First]])=0,OFFSET(Count_table[[#This Row],[Range]],-1,0),"E"&amp;ROW(Count_table[[#This Row],[First]])&amp;":E"&amp;COUNTIFS(Count_table[[#All],[STC Number]],Count_table[[#This Row],[STC Number]],Count_table[[#All],[Fixed Make]],Count_table[[#This Row],[First]])+ROW(Count_table[[#This Row],[First]])-1)</f>
        <v>E1987:E2016</v>
      </c>
      <c r="I2014" s="1" t="str">
        <f ca="1">IF(LEN(Count_table[[#This Row],[First]])&lt;&gt;0,Count_table[[#This Row],[First]]&amp;": "&amp;_xlfn.TEXTJOIN(", ",TRUE,INDIRECT(Count_table[[#This Row],[Range]])),"")</f>
        <v/>
      </c>
      <c r="J201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5" spans="1:10" x14ac:dyDescent="0.25">
      <c r="A2015" s="1" t="s">
        <v>144</v>
      </c>
      <c r="B2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2015" s="1" t="s">
        <v>1037</v>
      </c>
      <c r="D2015" s="1" t="str">
        <f>LEFT(Count_table[[#This Row],[Column1]],SEARCH("\",Count_table[[#This Row],[Column1]])-1)</f>
        <v>Twin Commander Aircraft LLC</v>
      </c>
      <c r="E2015" s="1" t="str">
        <f>RIGHT(Count_table[[#This Row],[Column1]],LEN(Count_table[[#This Row],[Column1]])-SEARCH("\",Count_table[[#This Row],[Column1]]))</f>
        <v>700</v>
      </c>
      <c r="F2015" s="1" t="str">
        <f>INDEX(Sheet1!A:D,MATCH(Count_table[[#This Row],[Make]],Sheet1!D:D,0),1)</f>
        <v>Twin Commander</v>
      </c>
      <c r="G2015" s="1" t="str">
        <f ca="1">IF(OR(Count_table[[#This Row],[STC Number]]&lt;&gt;OFFSET(Count_table[[#This Row],[STC Number]],-1,0),Count_table[[#This Row],[Fixed Make]]&lt;&gt;OFFSET(Count_table[[#This Row],[Fixed Make]],-1,0)),Count_table[[#This Row],[Fixed Make]],"")</f>
        <v/>
      </c>
      <c r="H2015" s="1" t="str">
        <f ca="1">IF(LEN(Count_table[[#This Row],[First]])=0,OFFSET(Count_table[[#This Row],[Range]],-1,0),"E"&amp;ROW(Count_table[[#This Row],[First]])&amp;":E"&amp;COUNTIFS(Count_table[[#All],[STC Number]],Count_table[[#This Row],[STC Number]],Count_table[[#All],[Fixed Make]],Count_table[[#This Row],[First]])+ROW(Count_table[[#This Row],[First]])-1)</f>
        <v>E1987:E2016</v>
      </c>
      <c r="I2015" s="1" t="str">
        <f ca="1">IF(LEN(Count_table[[#This Row],[First]])&lt;&gt;0,Count_table[[#This Row],[First]]&amp;": "&amp;_xlfn.TEXTJOIN(", ",TRUE,INDIRECT(Count_table[[#This Row],[Range]])),"")</f>
        <v/>
      </c>
      <c r="J201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6" spans="1:10" x14ac:dyDescent="0.25">
      <c r="A2016" s="1" t="s">
        <v>144</v>
      </c>
      <c r="B2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2016" s="1" t="s">
        <v>1038</v>
      </c>
      <c r="D2016" s="1" t="str">
        <f>LEFT(Count_table[[#This Row],[Column1]],SEARCH("\",Count_table[[#This Row],[Column1]])-1)</f>
        <v>Twin Commander Aircraft LLC</v>
      </c>
      <c r="E2016" s="1" t="str">
        <f>RIGHT(Count_table[[#This Row],[Column1]],LEN(Count_table[[#This Row],[Column1]])-SEARCH("\",Count_table[[#This Row],[Column1]]))</f>
        <v>720</v>
      </c>
      <c r="F2016" s="1" t="str">
        <f>INDEX(Sheet1!A:D,MATCH(Count_table[[#This Row],[Make]],Sheet1!D:D,0),1)</f>
        <v>Twin Commander</v>
      </c>
      <c r="G2016" s="1" t="str">
        <f ca="1">IF(OR(Count_table[[#This Row],[STC Number]]&lt;&gt;OFFSET(Count_table[[#This Row],[STC Number]],-1,0),Count_table[[#This Row],[Fixed Make]]&lt;&gt;OFFSET(Count_table[[#This Row],[Fixed Make]],-1,0)),Count_table[[#This Row],[Fixed Make]],"")</f>
        <v/>
      </c>
      <c r="H2016" s="1" t="str">
        <f ca="1">IF(LEN(Count_table[[#This Row],[First]])=0,OFFSET(Count_table[[#This Row],[Range]],-1,0),"E"&amp;ROW(Count_table[[#This Row],[First]])&amp;":E"&amp;COUNTIFS(Count_table[[#All],[STC Number]],Count_table[[#This Row],[STC Number]],Count_table[[#All],[Fixed Make]],Count_table[[#This Row],[First]])+ROW(Count_table[[#This Row],[First]])-1)</f>
        <v>E1987:E2016</v>
      </c>
      <c r="I2016" s="1" t="str">
        <f ca="1">IF(LEN(Count_table[[#This Row],[First]])&lt;&gt;0,Count_table[[#This Row],[First]]&amp;": "&amp;_xlfn.TEXTJOIN(", ",TRUE,INDIRECT(Count_table[[#This Row],[Range]])),"")</f>
        <v/>
      </c>
      <c r="J201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7" spans="1:10" x14ac:dyDescent="0.25">
      <c r="A2017" s="1" t="s">
        <v>144</v>
      </c>
      <c r="B2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2017" s="1" t="s">
        <v>1039</v>
      </c>
      <c r="D2017" s="1" t="str">
        <f>LEFT(Count_table[[#This Row],[Column1]],SEARCH("\",Count_table[[#This Row],[Column1]])-1)</f>
        <v>Univair Aircraft Corporation</v>
      </c>
      <c r="E2017" s="1" t="str">
        <f>RIGHT(Count_table[[#This Row],[Column1]],LEN(Count_table[[#This Row],[Column1]])-SEARCH("\",Count_table[[#This Row],[Column1]]))</f>
        <v>108-1</v>
      </c>
      <c r="F2017" s="1" t="str">
        <f>INDEX(Sheet1!A:D,MATCH(Count_table[[#This Row],[Make]],Sheet1!D:D,0),1)</f>
        <v>Univair</v>
      </c>
      <c r="G2017" s="1" t="str">
        <f ca="1">IF(OR(Count_table[[#This Row],[STC Number]]&lt;&gt;OFFSET(Count_table[[#This Row],[STC Number]],-1,0),Count_table[[#This Row],[Fixed Make]]&lt;&gt;OFFSET(Count_table[[#This Row],[Fixed Make]],-1,0)),Count_table[[#This Row],[Fixed Make]],"")</f>
        <v>Univair</v>
      </c>
      <c r="H2017" s="1" t="str">
        <f ca="1">IF(LEN(Count_table[[#This Row],[First]])=0,OFFSET(Count_table[[#This Row],[Range]],-1,0),"E"&amp;ROW(Count_table[[#This Row],[First]])&amp;":E"&amp;COUNTIFS(Count_table[[#All],[STC Number]],Count_table[[#This Row],[STC Number]],Count_table[[#All],[Fixed Make]],Count_table[[#This Row],[First]])+ROW(Count_table[[#This Row],[First]])-1)</f>
        <v>E2017:E2021</v>
      </c>
      <c r="I2017" s="1" t="str">
        <f ca="1">IF(LEN(Count_table[[#This Row],[First]])&lt;&gt;0,Count_table[[#This Row],[First]]&amp;": "&amp;_xlfn.TEXTJOIN(", ",TRUE,INDIRECT(Count_table[[#This Row],[Range]])),"")</f>
        <v>Univair: 108-1, 108-2, 108-3, 108-5, 108</v>
      </c>
      <c r="J201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8" spans="1:10" x14ac:dyDescent="0.25">
      <c r="A2018" s="1" t="s">
        <v>144</v>
      </c>
      <c r="B2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2018" s="1" t="s">
        <v>1040</v>
      </c>
      <c r="D2018" s="1" t="str">
        <f>LEFT(Count_table[[#This Row],[Column1]],SEARCH("\",Count_table[[#This Row],[Column1]])-1)</f>
        <v>Univair Aircraft Corporation</v>
      </c>
      <c r="E2018" s="1" t="str">
        <f>RIGHT(Count_table[[#This Row],[Column1]],LEN(Count_table[[#This Row],[Column1]])-SEARCH("\",Count_table[[#This Row],[Column1]]))</f>
        <v>108-2</v>
      </c>
      <c r="F2018" s="1" t="str">
        <f>INDEX(Sheet1!A:D,MATCH(Count_table[[#This Row],[Make]],Sheet1!D:D,0),1)</f>
        <v>Univair</v>
      </c>
      <c r="G2018" s="1" t="str">
        <f ca="1">IF(OR(Count_table[[#This Row],[STC Number]]&lt;&gt;OFFSET(Count_table[[#This Row],[STC Number]],-1,0),Count_table[[#This Row],[Fixed Make]]&lt;&gt;OFFSET(Count_table[[#This Row],[Fixed Make]],-1,0)),Count_table[[#This Row],[Fixed Make]],"")</f>
        <v/>
      </c>
      <c r="H2018" s="1" t="str">
        <f ca="1">IF(LEN(Count_table[[#This Row],[First]])=0,OFFSET(Count_table[[#This Row],[Range]],-1,0),"E"&amp;ROW(Count_table[[#This Row],[First]])&amp;":E"&amp;COUNTIFS(Count_table[[#All],[STC Number]],Count_table[[#This Row],[STC Number]],Count_table[[#All],[Fixed Make]],Count_table[[#This Row],[First]])+ROW(Count_table[[#This Row],[First]])-1)</f>
        <v>E2017:E2021</v>
      </c>
      <c r="I2018" s="1" t="str">
        <f ca="1">IF(LEN(Count_table[[#This Row],[First]])&lt;&gt;0,Count_table[[#This Row],[First]]&amp;": "&amp;_xlfn.TEXTJOIN(", ",TRUE,INDIRECT(Count_table[[#This Row],[Range]])),"")</f>
        <v/>
      </c>
      <c r="J201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19" spans="1:10" x14ac:dyDescent="0.25">
      <c r="A2019" s="1" t="s">
        <v>144</v>
      </c>
      <c r="B2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2019" s="1" t="s">
        <v>1041</v>
      </c>
      <c r="D2019" s="1" t="str">
        <f>LEFT(Count_table[[#This Row],[Column1]],SEARCH("\",Count_table[[#This Row],[Column1]])-1)</f>
        <v>Univair Aircraft Corporation</v>
      </c>
      <c r="E2019" s="1" t="str">
        <f>RIGHT(Count_table[[#This Row],[Column1]],LEN(Count_table[[#This Row],[Column1]])-SEARCH("\",Count_table[[#This Row],[Column1]]))</f>
        <v>108-3</v>
      </c>
      <c r="F2019" s="1" t="str">
        <f>INDEX(Sheet1!A:D,MATCH(Count_table[[#This Row],[Make]],Sheet1!D:D,0),1)</f>
        <v>Univair</v>
      </c>
      <c r="G2019" s="1" t="str">
        <f ca="1">IF(OR(Count_table[[#This Row],[STC Number]]&lt;&gt;OFFSET(Count_table[[#This Row],[STC Number]],-1,0),Count_table[[#This Row],[Fixed Make]]&lt;&gt;OFFSET(Count_table[[#This Row],[Fixed Make]],-1,0)),Count_table[[#This Row],[Fixed Make]],"")</f>
        <v/>
      </c>
      <c r="H2019" s="1" t="str">
        <f ca="1">IF(LEN(Count_table[[#This Row],[First]])=0,OFFSET(Count_table[[#This Row],[Range]],-1,0),"E"&amp;ROW(Count_table[[#This Row],[First]])&amp;":E"&amp;COUNTIFS(Count_table[[#All],[STC Number]],Count_table[[#This Row],[STC Number]],Count_table[[#All],[Fixed Make]],Count_table[[#This Row],[First]])+ROW(Count_table[[#This Row],[First]])-1)</f>
        <v>E2017:E2021</v>
      </c>
      <c r="I2019" s="1" t="str">
        <f ca="1">IF(LEN(Count_table[[#This Row],[First]])&lt;&gt;0,Count_table[[#This Row],[First]]&amp;": "&amp;_xlfn.TEXTJOIN(", ",TRUE,INDIRECT(Count_table[[#This Row],[Range]])),"")</f>
        <v/>
      </c>
      <c r="J201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0" spans="1:10" x14ac:dyDescent="0.25">
      <c r="A2020" s="1" t="s">
        <v>144</v>
      </c>
      <c r="B2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2020" s="1" t="s">
        <v>1042</v>
      </c>
      <c r="D2020" s="1" t="str">
        <f>LEFT(Count_table[[#This Row],[Column1]],SEARCH("\",Count_table[[#This Row],[Column1]])-1)</f>
        <v>Univair Aircraft Corporation</v>
      </c>
      <c r="E2020" s="1" t="str">
        <f>RIGHT(Count_table[[#This Row],[Column1]],LEN(Count_table[[#This Row],[Column1]])-SEARCH("\",Count_table[[#This Row],[Column1]]))</f>
        <v>108-5</v>
      </c>
      <c r="F2020" s="1" t="str">
        <f>INDEX(Sheet1!A:D,MATCH(Count_table[[#This Row],[Make]],Sheet1!D:D,0),1)</f>
        <v>Univair</v>
      </c>
      <c r="G2020" s="1" t="str">
        <f ca="1">IF(OR(Count_table[[#This Row],[STC Number]]&lt;&gt;OFFSET(Count_table[[#This Row],[STC Number]],-1,0),Count_table[[#This Row],[Fixed Make]]&lt;&gt;OFFSET(Count_table[[#This Row],[Fixed Make]],-1,0)),Count_table[[#This Row],[Fixed Make]],"")</f>
        <v/>
      </c>
      <c r="H2020" s="1" t="str">
        <f ca="1">IF(LEN(Count_table[[#This Row],[First]])=0,OFFSET(Count_table[[#This Row],[Range]],-1,0),"E"&amp;ROW(Count_table[[#This Row],[First]])&amp;":E"&amp;COUNTIFS(Count_table[[#All],[STC Number]],Count_table[[#This Row],[STC Number]],Count_table[[#All],[Fixed Make]],Count_table[[#This Row],[First]])+ROW(Count_table[[#This Row],[First]])-1)</f>
        <v>E2017:E2021</v>
      </c>
      <c r="I2020" s="1" t="str">
        <f ca="1">IF(LEN(Count_table[[#This Row],[First]])&lt;&gt;0,Count_table[[#This Row],[First]]&amp;": "&amp;_xlfn.TEXTJOIN(", ",TRUE,INDIRECT(Count_table[[#This Row],[Range]])),"")</f>
        <v/>
      </c>
      <c r="J202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1" spans="1:10" x14ac:dyDescent="0.25">
      <c r="A2021" s="1" t="s">
        <v>144</v>
      </c>
      <c r="B2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2021" s="1" t="s">
        <v>1043</v>
      </c>
      <c r="D2021" s="1" t="str">
        <f>LEFT(Count_table[[#This Row],[Column1]],SEARCH("\",Count_table[[#This Row],[Column1]])-1)</f>
        <v>Univair Aircraft Corporation</v>
      </c>
      <c r="E2021" s="1" t="str">
        <f>RIGHT(Count_table[[#This Row],[Column1]],LEN(Count_table[[#This Row],[Column1]])-SEARCH("\",Count_table[[#This Row],[Column1]]))</f>
        <v>108</v>
      </c>
      <c r="F2021" s="1" t="str">
        <f>INDEX(Sheet1!A:D,MATCH(Count_table[[#This Row],[Make]],Sheet1!D:D,0),1)</f>
        <v>Univair</v>
      </c>
      <c r="G2021" s="1" t="str">
        <f ca="1">IF(OR(Count_table[[#This Row],[STC Number]]&lt;&gt;OFFSET(Count_table[[#This Row],[STC Number]],-1,0),Count_table[[#This Row],[Fixed Make]]&lt;&gt;OFFSET(Count_table[[#This Row],[Fixed Make]],-1,0)),Count_table[[#This Row],[Fixed Make]],"")</f>
        <v/>
      </c>
      <c r="H2021" s="1" t="str">
        <f ca="1">IF(LEN(Count_table[[#This Row],[First]])=0,OFFSET(Count_table[[#This Row],[Range]],-1,0),"E"&amp;ROW(Count_table[[#This Row],[First]])&amp;":E"&amp;COUNTIFS(Count_table[[#All],[STC Number]],Count_table[[#This Row],[STC Number]],Count_table[[#All],[Fixed Make]],Count_table[[#This Row],[First]])+ROW(Count_table[[#This Row],[First]])-1)</f>
        <v>E2017:E2021</v>
      </c>
      <c r="I2021" s="1" t="str">
        <f ca="1">IF(LEN(Count_table[[#This Row],[First]])&lt;&gt;0,Count_table[[#This Row],[First]]&amp;": "&amp;_xlfn.TEXTJOIN(", ",TRUE,INDIRECT(Count_table[[#This Row],[Range]])),"")</f>
        <v/>
      </c>
      <c r="J202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2" spans="1:10" x14ac:dyDescent="0.25">
      <c r="A2022" s="1" t="s">
        <v>144</v>
      </c>
      <c r="B2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2022" s="1" t="s">
        <v>1044</v>
      </c>
      <c r="D2022" s="1" t="str">
        <f>LEFT(Count_table[[#This Row],[Column1]],SEARCH("\",Count_table[[#This Row],[Column1]])-1)</f>
        <v>Viking Air Limited</v>
      </c>
      <c r="E2022" s="1" t="str">
        <f>RIGHT(Count_table[[#This Row],[Column1]],LEN(Count_table[[#This Row],[Column1]])-SEARCH("\",Count_table[[#This Row],[Column1]]))</f>
        <v>DHC-2 Mk.I</v>
      </c>
      <c r="F2022" s="1" t="str">
        <f>INDEX(Sheet1!A:D,MATCH(Count_table[[#This Row],[Make]],Sheet1!D:D,0),1)</f>
        <v>Viking</v>
      </c>
      <c r="G2022" s="1" t="str">
        <f ca="1">IF(OR(Count_table[[#This Row],[STC Number]]&lt;&gt;OFFSET(Count_table[[#This Row],[STC Number]],-1,0),Count_table[[#This Row],[Fixed Make]]&lt;&gt;OFFSET(Count_table[[#This Row],[Fixed Make]],-1,0)),Count_table[[#This Row],[Fixed Make]],"")</f>
        <v>Viking</v>
      </c>
      <c r="H2022" s="1" t="str">
        <f ca="1">IF(LEN(Count_table[[#This Row],[First]])=0,OFFSET(Count_table[[#This Row],[Range]],-1,0),"E"&amp;ROW(Count_table[[#This Row],[First]])&amp;":E"&amp;COUNTIFS(Count_table[[#All],[STC Number]],Count_table[[#This Row],[STC Number]],Count_table[[#All],[Fixed Make]],Count_table[[#This Row],[First]])+ROW(Count_table[[#This Row],[First]])-1)</f>
        <v>E2022:E2030</v>
      </c>
      <c r="I2022" s="1" t="str">
        <f ca="1">IF(LEN(Count_table[[#This Row],[First]])&lt;&gt;0,Count_table[[#This Row],[First]]&amp;": "&amp;_xlfn.TEXTJOIN(", ",TRUE,INDIRECT(Count_table[[#This Row],[Range]])),"")</f>
        <v>Viking: DHC-2 Mk.I, DHC-2 Mk.II, DHC-2 Mk.III, DHC-3, DHC-6-1, DHC-6-100, DHC-6-200, DHC-6-300, TR-1</v>
      </c>
      <c r="J202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3" spans="1:10" x14ac:dyDescent="0.25">
      <c r="A2023" s="1" t="s">
        <v>144</v>
      </c>
      <c r="B2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2023" s="1" t="s">
        <v>1045</v>
      </c>
      <c r="D2023" s="1" t="str">
        <f>LEFT(Count_table[[#This Row],[Column1]],SEARCH("\",Count_table[[#This Row],[Column1]])-1)</f>
        <v>Viking Air Limited</v>
      </c>
      <c r="E2023" s="1" t="str">
        <f>RIGHT(Count_table[[#This Row],[Column1]],LEN(Count_table[[#This Row],[Column1]])-SEARCH("\",Count_table[[#This Row],[Column1]]))</f>
        <v>DHC-2 Mk.II</v>
      </c>
      <c r="F2023" s="1" t="str">
        <f>INDEX(Sheet1!A:D,MATCH(Count_table[[#This Row],[Make]],Sheet1!D:D,0),1)</f>
        <v>Viking</v>
      </c>
      <c r="G2023" s="1" t="str">
        <f ca="1">IF(OR(Count_table[[#This Row],[STC Number]]&lt;&gt;OFFSET(Count_table[[#This Row],[STC Number]],-1,0),Count_table[[#This Row],[Fixed Make]]&lt;&gt;OFFSET(Count_table[[#This Row],[Fixed Make]],-1,0)),Count_table[[#This Row],[Fixed Make]],"")</f>
        <v/>
      </c>
      <c r="H2023" s="1" t="str">
        <f ca="1">IF(LEN(Count_table[[#This Row],[First]])=0,OFFSET(Count_table[[#This Row],[Range]],-1,0),"E"&amp;ROW(Count_table[[#This Row],[First]])&amp;":E"&amp;COUNTIFS(Count_table[[#All],[STC Number]],Count_table[[#This Row],[STC Number]],Count_table[[#All],[Fixed Make]],Count_table[[#This Row],[First]])+ROW(Count_table[[#This Row],[First]])-1)</f>
        <v>E2022:E2030</v>
      </c>
      <c r="I2023" s="1" t="str">
        <f ca="1">IF(LEN(Count_table[[#This Row],[First]])&lt;&gt;0,Count_table[[#This Row],[First]]&amp;": "&amp;_xlfn.TEXTJOIN(", ",TRUE,INDIRECT(Count_table[[#This Row],[Range]])),"")</f>
        <v/>
      </c>
      <c r="J202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4" spans="1:10" x14ac:dyDescent="0.25">
      <c r="A2024" s="1" t="s">
        <v>144</v>
      </c>
      <c r="B2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Mk.III</v>
      </c>
      <c r="C2024" s="1" t="s">
        <v>1582</v>
      </c>
      <c r="D2024" s="1" t="str">
        <f>LEFT(Count_table[[#This Row],[Column1]],SEARCH("\",Count_table[[#This Row],[Column1]])-1)</f>
        <v>Viking Air Limited</v>
      </c>
      <c r="E2024" s="1" t="str">
        <f>RIGHT(Count_table[[#This Row],[Column1]],LEN(Count_table[[#This Row],[Column1]])-SEARCH("\",Count_table[[#This Row],[Column1]]))</f>
        <v>DHC-2 Mk.III</v>
      </c>
      <c r="F2024" s="1" t="str">
        <f>INDEX(Sheet1!A:D,MATCH(Count_table[[#This Row],[Make]],Sheet1!D:D,0),1)</f>
        <v>Viking</v>
      </c>
      <c r="G2024" s="1" t="str">
        <f ca="1">IF(OR(Count_table[[#This Row],[STC Number]]&lt;&gt;OFFSET(Count_table[[#This Row],[STC Number]],-1,0),Count_table[[#This Row],[Fixed Make]]&lt;&gt;OFFSET(Count_table[[#This Row],[Fixed Make]],-1,0)),Count_table[[#This Row],[Fixed Make]],"")</f>
        <v/>
      </c>
      <c r="H2024" s="1" t="str">
        <f ca="1">IF(LEN(Count_table[[#This Row],[First]])=0,OFFSET(Count_table[[#This Row],[Range]],-1,0),"E"&amp;ROW(Count_table[[#This Row],[First]])&amp;":E"&amp;COUNTIFS(Count_table[[#All],[STC Number]],Count_table[[#This Row],[STC Number]],Count_table[[#All],[Fixed Make]],Count_table[[#This Row],[First]])+ROW(Count_table[[#This Row],[First]])-1)</f>
        <v>E2022:E2030</v>
      </c>
      <c r="I2024" s="1" t="str">
        <f ca="1">IF(LEN(Count_table[[#This Row],[First]])&lt;&gt;0,Count_table[[#This Row],[First]]&amp;": "&amp;_xlfn.TEXTJOIN(", ",TRUE,INDIRECT(Count_table[[#This Row],[Range]])),"")</f>
        <v/>
      </c>
      <c r="J202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5" spans="1:10" x14ac:dyDescent="0.25">
      <c r="A2025" s="1" t="s">
        <v>144</v>
      </c>
      <c r="B2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2025" s="1" t="s">
        <v>1046</v>
      </c>
      <c r="D2025" s="1" t="str">
        <f>LEFT(Count_table[[#This Row],[Column1]],SEARCH("\",Count_table[[#This Row],[Column1]])-1)</f>
        <v>Viking Air Limited</v>
      </c>
      <c r="E2025" s="1" t="str">
        <f>RIGHT(Count_table[[#This Row],[Column1]],LEN(Count_table[[#This Row],[Column1]])-SEARCH("\",Count_table[[#This Row],[Column1]]))</f>
        <v>DHC-3</v>
      </c>
      <c r="F2025" s="1" t="str">
        <f>INDEX(Sheet1!A:D,MATCH(Count_table[[#This Row],[Make]],Sheet1!D:D,0),1)</f>
        <v>Viking</v>
      </c>
      <c r="G2025" s="1" t="str">
        <f ca="1">IF(OR(Count_table[[#This Row],[STC Number]]&lt;&gt;OFFSET(Count_table[[#This Row],[STC Number]],-1,0),Count_table[[#This Row],[Fixed Make]]&lt;&gt;OFFSET(Count_table[[#This Row],[Fixed Make]],-1,0)),Count_table[[#This Row],[Fixed Make]],"")</f>
        <v/>
      </c>
      <c r="H2025" s="1" t="str">
        <f ca="1">IF(LEN(Count_table[[#This Row],[First]])=0,OFFSET(Count_table[[#This Row],[Range]],-1,0),"E"&amp;ROW(Count_table[[#This Row],[First]])&amp;":E"&amp;COUNTIFS(Count_table[[#All],[STC Number]],Count_table[[#This Row],[STC Number]],Count_table[[#All],[Fixed Make]],Count_table[[#This Row],[First]])+ROW(Count_table[[#This Row],[First]])-1)</f>
        <v>E2022:E2030</v>
      </c>
      <c r="I2025" s="1" t="str">
        <f ca="1">IF(LEN(Count_table[[#This Row],[First]])&lt;&gt;0,Count_table[[#This Row],[First]]&amp;": "&amp;_xlfn.TEXTJOIN(", ",TRUE,INDIRECT(Count_table[[#This Row],[Range]])),"")</f>
        <v/>
      </c>
      <c r="J202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6" spans="1:10" x14ac:dyDescent="0.25">
      <c r="A2026" s="1" t="s">
        <v>144</v>
      </c>
      <c r="B2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Limited\DHC-6-1</v>
      </c>
      <c r="C2026" s="1" t="s">
        <v>1583</v>
      </c>
      <c r="D2026" s="1" t="str">
        <f>LEFT(Count_table[[#This Row],[Column1]],SEARCH("\",Count_table[[#This Row],[Column1]])-1)</f>
        <v>Viking Air Limited</v>
      </c>
      <c r="E2026" s="1" t="str">
        <f>RIGHT(Count_table[[#This Row],[Column1]],LEN(Count_table[[#This Row],[Column1]])-SEARCH("\",Count_table[[#This Row],[Column1]]))</f>
        <v>DHC-6-1</v>
      </c>
      <c r="F2026" s="1" t="str">
        <f>INDEX(Sheet1!A:D,MATCH(Count_table[[#This Row],[Make]],Sheet1!D:D,0),1)</f>
        <v>Viking</v>
      </c>
      <c r="G2026" s="1" t="str">
        <f ca="1">IF(OR(Count_table[[#This Row],[STC Number]]&lt;&gt;OFFSET(Count_table[[#This Row],[STC Number]],-1,0),Count_table[[#This Row],[Fixed Make]]&lt;&gt;OFFSET(Count_table[[#This Row],[Fixed Make]],-1,0)),Count_table[[#This Row],[Fixed Make]],"")</f>
        <v/>
      </c>
      <c r="H2026" s="1" t="str">
        <f ca="1">IF(LEN(Count_table[[#This Row],[First]])=0,OFFSET(Count_table[[#This Row],[Range]],-1,0),"E"&amp;ROW(Count_table[[#This Row],[First]])&amp;":E"&amp;COUNTIFS(Count_table[[#All],[STC Number]],Count_table[[#This Row],[STC Number]],Count_table[[#All],[Fixed Make]],Count_table[[#This Row],[First]])+ROW(Count_table[[#This Row],[First]])-1)</f>
        <v>E2022:E2030</v>
      </c>
      <c r="I2026" s="1" t="str">
        <f ca="1">IF(LEN(Count_table[[#This Row],[First]])&lt;&gt;0,Count_table[[#This Row],[First]]&amp;": "&amp;_xlfn.TEXTJOIN(", ",TRUE,INDIRECT(Count_table[[#This Row],[Range]])),"")</f>
        <v/>
      </c>
      <c r="J202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7" spans="1:10" x14ac:dyDescent="0.25">
      <c r="A2027" s="1" t="s">
        <v>144</v>
      </c>
      <c r="B2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Limited\DHC-6-100</v>
      </c>
      <c r="C2027" s="1" t="s">
        <v>1584</v>
      </c>
      <c r="D2027" s="1" t="str">
        <f>LEFT(Count_table[[#This Row],[Column1]],SEARCH("\",Count_table[[#This Row],[Column1]])-1)</f>
        <v>Viking Air Limited</v>
      </c>
      <c r="E2027" s="1" t="str">
        <f>RIGHT(Count_table[[#This Row],[Column1]],LEN(Count_table[[#This Row],[Column1]])-SEARCH("\",Count_table[[#This Row],[Column1]]))</f>
        <v>DHC-6-100</v>
      </c>
      <c r="F2027" s="1" t="str">
        <f>INDEX(Sheet1!A:D,MATCH(Count_table[[#This Row],[Make]],Sheet1!D:D,0),1)</f>
        <v>Viking</v>
      </c>
      <c r="G2027" s="1" t="str">
        <f ca="1">IF(OR(Count_table[[#This Row],[STC Number]]&lt;&gt;OFFSET(Count_table[[#This Row],[STC Number]],-1,0),Count_table[[#This Row],[Fixed Make]]&lt;&gt;OFFSET(Count_table[[#This Row],[Fixed Make]],-1,0)),Count_table[[#This Row],[Fixed Make]],"")</f>
        <v/>
      </c>
      <c r="H2027" s="1" t="str">
        <f ca="1">IF(LEN(Count_table[[#This Row],[First]])=0,OFFSET(Count_table[[#This Row],[Range]],-1,0),"E"&amp;ROW(Count_table[[#This Row],[First]])&amp;":E"&amp;COUNTIFS(Count_table[[#All],[STC Number]],Count_table[[#This Row],[STC Number]],Count_table[[#All],[Fixed Make]],Count_table[[#This Row],[First]])+ROW(Count_table[[#This Row],[First]])-1)</f>
        <v>E2022:E2030</v>
      </c>
      <c r="I2027" s="1" t="str">
        <f ca="1">IF(LEN(Count_table[[#This Row],[First]])&lt;&gt;0,Count_table[[#This Row],[First]]&amp;": "&amp;_xlfn.TEXTJOIN(", ",TRUE,INDIRECT(Count_table[[#This Row],[Range]])),"")</f>
        <v/>
      </c>
      <c r="J202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8" spans="1:10" x14ac:dyDescent="0.25">
      <c r="A2028" s="1" t="s">
        <v>144</v>
      </c>
      <c r="B2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Limited\DHC-6-200</v>
      </c>
      <c r="C2028" s="1" t="s">
        <v>1585</v>
      </c>
      <c r="D2028" s="1" t="str">
        <f>LEFT(Count_table[[#This Row],[Column1]],SEARCH("\",Count_table[[#This Row],[Column1]])-1)</f>
        <v>Viking Air Limited</v>
      </c>
      <c r="E2028" s="1" t="str">
        <f>RIGHT(Count_table[[#This Row],[Column1]],LEN(Count_table[[#This Row],[Column1]])-SEARCH("\",Count_table[[#This Row],[Column1]]))</f>
        <v>DHC-6-200</v>
      </c>
      <c r="F2028" s="1" t="str">
        <f>INDEX(Sheet1!A:D,MATCH(Count_table[[#This Row],[Make]],Sheet1!D:D,0),1)</f>
        <v>Viking</v>
      </c>
      <c r="G2028" s="1" t="str">
        <f ca="1">IF(OR(Count_table[[#This Row],[STC Number]]&lt;&gt;OFFSET(Count_table[[#This Row],[STC Number]],-1,0),Count_table[[#This Row],[Fixed Make]]&lt;&gt;OFFSET(Count_table[[#This Row],[Fixed Make]],-1,0)),Count_table[[#This Row],[Fixed Make]],"")</f>
        <v/>
      </c>
      <c r="H2028" s="1" t="str">
        <f ca="1">IF(LEN(Count_table[[#This Row],[First]])=0,OFFSET(Count_table[[#This Row],[Range]],-1,0),"E"&amp;ROW(Count_table[[#This Row],[First]])&amp;":E"&amp;COUNTIFS(Count_table[[#All],[STC Number]],Count_table[[#This Row],[STC Number]],Count_table[[#All],[Fixed Make]],Count_table[[#This Row],[First]])+ROW(Count_table[[#This Row],[First]])-1)</f>
        <v>E2022:E2030</v>
      </c>
      <c r="I2028" s="1" t="str">
        <f ca="1">IF(LEN(Count_table[[#This Row],[First]])&lt;&gt;0,Count_table[[#This Row],[First]]&amp;": "&amp;_xlfn.TEXTJOIN(", ",TRUE,INDIRECT(Count_table[[#This Row],[Range]])),"")</f>
        <v/>
      </c>
      <c r="J202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29" spans="1:10" x14ac:dyDescent="0.25">
      <c r="A2029" s="1" t="s">
        <v>144</v>
      </c>
      <c r="B2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Limited\DHC-6-300</v>
      </c>
      <c r="C2029" s="1" t="s">
        <v>1586</v>
      </c>
      <c r="D2029" s="1" t="str">
        <f>LEFT(Count_table[[#This Row],[Column1]],SEARCH("\",Count_table[[#This Row],[Column1]])-1)</f>
        <v>Viking Air Limited</v>
      </c>
      <c r="E2029" s="1" t="str">
        <f>RIGHT(Count_table[[#This Row],[Column1]],LEN(Count_table[[#This Row],[Column1]])-SEARCH("\",Count_table[[#This Row],[Column1]]))</f>
        <v>DHC-6-300</v>
      </c>
      <c r="F2029" s="1" t="str">
        <f>INDEX(Sheet1!A:D,MATCH(Count_table[[#This Row],[Make]],Sheet1!D:D,0),1)</f>
        <v>Viking</v>
      </c>
      <c r="G2029" s="1" t="str">
        <f ca="1">IF(OR(Count_table[[#This Row],[STC Number]]&lt;&gt;OFFSET(Count_table[[#This Row],[STC Number]],-1,0),Count_table[[#This Row],[Fixed Make]]&lt;&gt;OFFSET(Count_table[[#This Row],[Fixed Make]],-1,0)),Count_table[[#This Row],[Fixed Make]],"")</f>
        <v/>
      </c>
      <c r="H2029" s="1" t="str">
        <f ca="1">IF(LEN(Count_table[[#This Row],[First]])=0,OFFSET(Count_table[[#This Row],[Range]],-1,0),"E"&amp;ROW(Count_table[[#This Row],[First]])&amp;":E"&amp;COUNTIFS(Count_table[[#All],[STC Number]],Count_table[[#This Row],[STC Number]],Count_table[[#All],[Fixed Make]],Count_table[[#This Row],[First]])+ROW(Count_table[[#This Row],[First]])-1)</f>
        <v>E2022:E2030</v>
      </c>
      <c r="I2029" s="1" t="str">
        <f ca="1">IF(LEN(Count_table[[#This Row],[First]])&lt;&gt;0,Count_table[[#This Row],[First]]&amp;": "&amp;_xlfn.TEXTJOIN(", ",TRUE,INDIRECT(Count_table[[#This Row],[Range]])),"")</f>
        <v/>
      </c>
      <c r="J202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0" spans="1:10" x14ac:dyDescent="0.25">
      <c r="A2030" s="1" t="s">
        <v>144</v>
      </c>
      <c r="B2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2030" s="1" t="s">
        <v>1047</v>
      </c>
      <c r="D2030" s="1" t="str">
        <f>LEFT(Count_table[[#This Row],[Column1]],SEARCH("\",Count_table[[#This Row],[Column1]])-1)</f>
        <v>Viking Air Limited</v>
      </c>
      <c r="E2030" s="1" t="str">
        <f>RIGHT(Count_table[[#This Row],[Column1]],LEN(Count_table[[#This Row],[Column1]])-SEARCH("\",Count_table[[#This Row],[Column1]]))</f>
        <v>TR-1</v>
      </c>
      <c r="F2030" s="1" t="str">
        <f>INDEX(Sheet1!A:D,MATCH(Count_table[[#This Row],[Make]],Sheet1!D:D,0),1)</f>
        <v>Viking</v>
      </c>
      <c r="G2030" s="1" t="str">
        <f ca="1">IF(OR(Count_table[[#This Row],[STC Number]]&lt;&gt;OFFSET(Count_table[[#This Row],[STC Number]],-1,0),Count_table[[#This Row],[Fixed Make]]&lt;&gt;OFFSET(Count_table[[#This Row],[Fixed Make]],-1,0)),Count_table[[#This Row],[Fixed Make]],"")</f>
        <v/>
      </c>
      <c r="H2030" s="1" t="str">
        <f ca="1">IF(LEN(Count_table[[#This Row],[First]])=0,OFFSET(Count_table[[#This Row],[Range]],-1,0),"E"&amp;ROW(Count_table[[#This Row],[First]])&amp;":E"&amp;COUNTIFS(Count_table[[#All],[STC Number]],Count_table[[#This Row],[STC Number]],Count_table[[#All],[Fixed Make]],Count_table[[#This Row],[First]])+ROW(Count_table[[#This Row],[First]])-1)</f>
        <v>E2022:E2030</v>
      </c>
      <c r="I2030" s="1" t="str">
        <f ca="1">IF(LEN(Count_table[[#This Row],[First]])&lt;&gt;0,Count_table[[#This Row],[First]]&amp;": "&amp;_xlfn.TEXTJOIN(", ",TRUE,INDIRECT(Count_table[[#This Row],[Range]])),"")</f>
        <v/>
      </c>
      <c r="J203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1" spans="1:10" x14ac:dyDescent="0.25">
      <c r="A2031" s="1" t="s">
        <v>144</v>
      </c>
      <c r="B2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2031" s="1" t="s">
        <v>1048</v>
      </c>
      <c r="D2031" s="1" t="str">
        <f>LEFT(Count_table[[#This Row],[Column1]],SEARCH("\",Count_table[[#This Row],[Column1]])-1)</f>
        <v>Vulcanair S.p.A.</v>
      </c>
      <c r="E2031" s="1" t="str">
        <f>RIGHT(Count_table[[#This Row],[Column1]],LEN(Count_table[[#This Row],[Column1]])-SEARCH("\",Count_table[[#This Row],[Column1]]))</f>
        <v>AP68 TP Series 300 Spartacus</v>
      </c>
      <c r="F2031" s="1" t="str">
        <f>INDEX(Sheet1!A:D,MATCH(Count_table[[#This Row],[Make]],Sheet1!D:D,0),1)</f>
        <v>Vulcanair</v>
      </c>
      <c r="G2031" s="1" t="str">
        <f ca="1">IF(OR(Count_table[[#This Row],[STC Number]]&lt;&gt;OFFSET(Count_table[[#This Row],[STC Number]],-1,0),Count_table[[#This Row],[Fixed Make]]&lt;&gt;OFFSET(Count_table[[#This Row],[Fixed Make]],-1,0)),Count_table[[#This Row],[Fixed Make]],"")</f>
        <v>Vulcanair</v>
      </c>
      <c r="H2031" s="1" t="str">
        <f ca="1">IF(LEN(Count_table[[#This Row],[First]])=0,OFFSET(Count_table[[#This Row],[Range]],-1,0),"E"&amp;ROW(Count_table[[#This Row],[First]])&amp;":E"&amp;COUNTIFS(Count_table[[#All],[STC Number]],Count_table[[#This Row],[STC Number]],Count_table[[#All],[Fixed Make]],Count_table[[#This Row],[First]])+ROW(Count_table[[#This Row],[First]])-1)</f>
        <v>E2031:E2041</v>
      </c>
      <c r="I2031" s="1" t="str">
        <f ca="1">IF(LEN(Count_table[[#This Row],[First]])&lt;&gt;0,Count_table[[#This Row],[First]]&amp;": "&amp;_xlfn.TEXTJOIN(", ",TRUE,INDIRECT(Count_table[[#This Row],[Range]])),"")</f>
        <v>Vulcanair: AP68 TP Series 300 Spartacus, AP68TP 600 Viator, P 68, P 68 Observer, P 68B, P 68C-TC, P 68C, P68 Observer 2, P68TC Observer, SF600, SF600A</v>
      </c>
      <c r="J203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2" spans="1:10" x14ac:dyDescent="0.25">
      <c r="A2032" s="1" t="s">
        <v>144</v>
      </c>
      <c r="B2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2032" s="1" t="s">
        <v>1049</v>
      </c>
      <c r="D2032" s="1" t="str">
        <f>LEFT(Count_table[[#This Row],[Column1]],SEARCH("\",Count_table[[#This Row],[Column1]])-1)</f>
        <v>Vulcanair S.p.A.</v>
      </c>
      <c r="E2032" s="1" t="str">
        <f>RIGHT(Count_table[[#This Row],[Column1]],LEN(Count_table[[#This Row],[Column1]])-SEARCH("\",Count_table[[#This Row],[Column1]]))</f>
        <v>AP68TP 600 Viator</v>
      </c>
      <c r="F2032" s="1" t="str">
        <f>INDEX(Sheet1!A:D,MATCH(Count_table[[#This Row],[Make]],Sheet1!D:D,0),1)</f>
        <v>Vulcanair</v>
      </c>
      <c r="G2032" s="1" t="str">
        <f ca="1">IF(OR(Count_table[[#This Row],[STC Number]]&lt;&gt;OFFSET(Count_table[[#This Row],[STC Number]],-1,0),Count_table[[#This Row],[Fixed Make]]&lt;&gt;OFFSET(Count_table[[#This Row],[Fixed Make]],-1,0)),Count_table[[#This Row],[Fixed Make]],"")</f>
        <v/>
      </c>
      <c r="H2032" s="1" t="str">
        <f ca="1">IF(LEN(Count_table[[#This Row],[First]])=0,OFFSET(Count_table[[#This Row],[Range]],-1,0),"E"&amp;ROW(Count_table[[#This Row],[First]])&amp;":E"&amp;COUNTIFS(Count_table[[#All],[STC Number]],Count_table[[#This Row],[STC Number]],Count_table[[#All],[Fixed Make]],Count_table[[#This Row],[First]])+ROW(Count_table[[#This Row],[First]])-1)</f>
        <v>E2031:E2041</v>
      </c>
      <c r="I2032" s="1" t="str">
        <f ca="1">IF(LEN(Count_table[[#This Row],[First]])&lt;&gt;0,Count_table[[#This Row],[First]]&amp;": "&amp;_xlfn.TEXTJOIN(", ",TRUE,INDIRECT(Count_table[[#This Row],[Range]])),"")</f>
        <v/>
      </c>
      <c r="J203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3" spans="1:10" x14ac:dyDescent="0.25">
      <c r="A2033" s="1" t="s">
        <v>144</v>
      </c>
      <c r="B2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2033" s="1" t="s">
        <v>1050</v>
      </c>
      <c r="D2033" s="1" t="str">
        <f>LEFT(Count_table[[#This Row],[Column1]],SEARCH("\",Count_table[[#This Row],[Column1]])-1)</f>
        <v>Vulcanair S.p.A.</v>
      </c>
      <c r="E2033" s="1" t="str">
        <f>RIGHT(Count_table[[#This Row],[Column1]],LEN(Count_table[[#This Row],[Column1]])-SEARCH("\",Count_table[[#This Row],[Column1]]))</f>
        <v>P 68</v>
      </c>
      <c r="F2033" s="1" t="str">
        <f>INDEX(Sheet1!A:D,MATCH(Count_table[[#This Row],[Make]],Sheet1!D:D,0),1)</f>
        <v>Vulcanair</v>
      </c>
      <c r="G2033" s="1" t="str">
        <f ca="1">IF(OR(Count_table[[#This Row],[STC Number]]&lt;&gt;OFFSET(Count_table[[#This Row],[STC Number]],-1,0),Count_table[[#This Row],[Fixed Make]]&lt;&gt;OFFSET(Count_table[[#This Row],[Fixed Make]],-1,0)),Count_table[[#This Row],[Fixed Make]],"")</f>
        <v/>
      </c>
      <c r="H2033" s="1" t="str">
        <f ca="1">IF(LEN(Count_table[[#This Row],[First]])=0,OFFSET(Count_table[[#This Row],[Range]],-1,0),"E"&amp;ROW(Count_table[[#This Row],[First]])&amp;":E"&amp;COUNTIFS(Count_table[[#All],[STC Number]],Count_table[[#This Row],[STC Number]],Count_table[[#All],[Fixed Make]],Count_table[[#This Row],[First]])+ROW(Count_table[[#This Row],[First]])-1)</f>
        <v>E2031:E2041</v>
      </c>
      <c r="I2033" s="1" t="str">
        <f ca="1">IF(LEN(Count_table[[#This Row],[First]])&lt;&gt;0,Count_table[[#This Row],[First]]&amp;": "&amp;_xlfn.TEXTJOIN(", ",TRUE,INDIRECT(Count_table[[#This Row],[Range]])),"")</f>
        <v/>
      </c>
      <c r="J203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4" spans="1:10" x14ac:dyDescent="0.25">
      <c r="A2034" s="1" t="s">
        <v>144</v>
      </c>
      <c r="B2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2034" s="1" t="s">
        <v>1051</v>
      </c>
      <c r="D2034" s="1" t="str">
        <f>LEFT(Count_table[[#This Row],[Column1]],SEARCH("\",Count_table[[#This Row],[Column1]])-1)</f>
        <v>Vulcanair S.p.A.</v>
      </c>
      <c r="E2034" s="1" t="str">
        <f>RIGHT(Count_table[[#This Row],[Column1]],LEN(Count_table[[#This Row],[Column1]])-SEARCH("\",Count_table[[#This Row],[Column1]]))</f>
        <v>P 68 Observer</v>
      </c>
      <c r="F2034" s="1" t="str">
        <f>INDEX(Sheet1!A:D,MATCH(Count_table[[#This Row],[Make]],Sheet1!D:D,0),1)</f>
        <v>Vulcanair</v>
      </c>
      <c r="G2034" s="1" t="str">
        <f ca="1">IF(OR(Count_table[[#This Row],[STC Number]]&lt;&gt;OFFSET(Count_table[[#This Row],[STC Number]],-1,0),Count_table[[#This Row],[Fixed Make]]&lt;&gt;OFFSET(Count_table[[#This Row],[Fixed Make]],-1,0)),Count_table[[#This Row],[Fixed Make]],"")</f>
        <v/>
      </c>
      <c r="H2034" s="1" t="str">
        <f ca="1">IF(LEN(Count_table[[#This Row],[First]])=0,OFFSET(Count_table[[#This Row],[Range]],-1,0),"E"&amp;ROW(Count_table[[#This Row],[First]])&amp;":E"&amp;COUNTIFS(Count_table[[#All],[STC Number]],Count_table[[#This Row],[STC Number]],Count_table[[#All],[Fixed Make]],Count_table[[#This Row],[First]])+ROW(Count_table[[#This Row],[First]])-1)</f>
        <v>E2031:E2041</v>
      </c>
      <c r="I2034" s="1" t="str">
        <f ca="1">IF(LEN(Count_table[[#This Row],[First]])&lt;&gt;0,Count_table[[#This Row],[First]]&amp;": "&amp;_xlfn.TEXTJOIN(", ",TRUE,INDIRECT(Count_table[[#This Row],[Range]])),"")</f>
        <v/>
      </c>
      <c r="J203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5" spans="1:10" x14ac:dyDescent="0.25">
      <c r="A2035" s="1" t="s">
        <v>144</v>
      </c>
      <c r="B2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2035" s="1" t="s">
        <v>1052</v>
      </c>
      <c r="D2035" s="1" t="str">
        <f>LEFT(Count_table[[#This Row],[Column1]],SEARCH("\",Count_table[[#This Row],[Column1]])-1)</f>
        <v>Vulcanair S.p.A.</v>
      </c>
      <c r="E2035" s="1" t="str">
        <f>RIGHT(Count_table[[#This Row],[Column1]],LEN(Count_table[[#This Row],[Column1]])-SEARCH("\",Count_table[[#This Row],[Column1]]))</f>
        <v>P 68B</v>
      </c>
      <c r="F2035" s="1" t="str">
        <f>INDEX(Sheet1!A:D,MATCH(Count_table[[#This Row],[Make]],Sheet1!D:D,0),1)</f>
        <v>Vulcanair</v>
      </c>
      <c r="G2035" s="1" t="str">
        <f ca="1">IF(OR(Count_table[[#This Row],[STC Number]]&lt;&gt;OFFSET(Count_table[[#This Row],[STC Number]],-1,0),Count_table[[#This Row],[Fixed Make]]&lt;&gt;OFFSET(Count_table[[#This Row],[Fixed Make]],-1,0)),Count_table[[#This Row],[Fixed Make]],"")</f>
        <v/>
      </c>
      <c r="H2035" s="1" t="str">
        <f ca="1">IF(LEN(Count_table[[#This Row],[First]])=0,OFFSET(Count_table[[#This Row],[Range]],-1,0),"E"&amp;ROW(Count_table[[#This Row],[First]])&amp;":E"&amp;COUNTIFS(Count_table[[#All],[STC Number]],Count_table[[#This Row],[STC Number]],Count_table[[#All],[Fixed Make]],Count_table[[#This Row],[First]])+ROW(Count_table[[#This Row],[First]])-1)</f>
        <v>E2031:E2041</v>
      </c>
      <c r="I2035" s="1" t="str">
        <f ca="1">IF(LEN(Count_table[[#This Row],[First]])&lt;&gt;0,Count_table[[#This Row],[First]]&amp;": "&amp;_xlfn.TEXTJOIN(", ",TRUE,INDIRECT(Count_table[[#This Row],[Range]])),"")</f>
        <v/>
      </c>
      <c r="J203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6" spans="1:10" x14ac:dyDescent="0.25">
      <c r="A2036" s="1" t="s">
        <v>144</v>
      </c>
      <c r="B2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2036" s="1" t="s">
        <v>1053</v>
      </c>
      <c r="D2036" s="1" t="str">
        <f>LEFT(Count_table[[#This Row],[Column1]],SEARCH("\",Count_table[[#This Row],[Column1]])-1)</f>
        <v>Vulcanair S.p.A.</v>
      </c>
      <c r="E2036" s="1" t="str">
        <f>RIGHT(Count_table[[#This Row],[Column1]],LEN(Count_table[[#This Row],[Column1]])-SEARCH("\",Count_table[[#This Row],[Column1]]))</f>
        <v>P 68C-TC</v>
      </c>
      <c r="F2036" s="1" t="str">
        <f>INDEX(Sheet1!A:D,MATCH(Count_table[[#This Row],[Make]],Sheet1!D:D,0),1)</f>
        <v>Vulcanair</v>
      </c>
      <c r="G2036" s="1" t="str">
        <f ca="1">IF(OR(Count_table[[#This Row],[STC Number]]&lt;&gt;OFFSET(Count_table[[#This Row],[STC Number]],-1,0),Count_table[[#This Row],[Fixed Make]]&lt;&gt;OFFSET(Count_table[[#This Row],[Fixed Make]],-1,0)),Count_table[[#This Row],[Fixed Make]],"")</f>
        <v/>
      </c>
      <c r="H2036" s="1" t="str">
        <f ca="1">IF(LEN(Count_table[[#This Row],[First]])=0,OFFSET(Count_table[[#This Row],[Range]],-1,0),"E"&amp;ROW(Count_table[[#This Row],[First]])&amp;":E"&amp;COUNTIFS(Count_table[[#All],[STC Number]],Count_table[[#This Row],[STC Number]],Count_table[[#All],[Fixed Make]],Count_table[[#This Row],[First]])+ROW(Count_table[[#This Row],[First]])-1)</f>
        <v>E2031:E2041</v>
      </c>
      <c r="I2036" s="1" t="str">
        <f ca="1">IF(LEN(Count_table[[#This Row],[First]])&lt;&gt;0,Count_table[[#This Row],[First]]&amp;": "&amp;_xlfn.TEXTJOIN(", ",TRUE,INDIRECT(Count_table[[#This Row],[Range]])),"")</f>
        <v/>
      </c>
      <c r="J203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7" spans="1:10" x14ac:dyDescent="0.25">
      <c r="A2037" s="1" t="s">
        <v>144</v>
      </c>
      <c r="B2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2037" s="1" t="s">
        <v>1054</v>
      </c>
      <c r="D2037" s="1" t="str">
        <f>LEFT(Count_table[[#This Row],[Column1]],SEARCH("\",Count_table[[#This Row],[Column1]])-1)</f>
        <v>Vulcanair S.p.A.</v>
      </c>
      <c r="E2037" s="1" t="str">
        <f>RIGHT(Count_table[[#This Row],[Column1]],LEN(Count_table[[#This Row],[Column1]])-SEARCH("\",Count_table[[#This Row],[Column1]]))</f>
        <v>P 68C</v>
      </c>
      <c r="F2037" s="1" t="str">
        <f>INDEX(Sheet1!A:D,MATCH(Count_table[[#This Row],[Make]],Sheet1!D:D,0),1)</f>
        <v>Vulcanair</v>
      </c>
      <c r="G2037" s="1" t="str">
        <f ca="1">IF(OR(Count_table[[#This Row],[STC Number]]&lt;&gt;OFFSET(Count_table[[#This Row],[STC Number]],-1,0),Count_table[[#This Row],[Fixed Make]]&lt;&gt;OFFSET(Count_table[[#This Row],[Fixed Make]],-1,0)),Count_table[[#This Row],[Fixed Make]],"")</f>
        <v/>
      </c>
      <c r="H2037" s="1" t="str">
        <f ca="1">IF(LEN(Count_table[[#This Row],[First]])=0,OFFSET(Count_table[[#This Row],[Range]],-1,0),"E"&amp;ROW(Count_table[[#This Row],[First]])&amp;":E"&amp;COUNTIFS(Count_table[[#All],[STC Number]],Count_table[[#This Row],[STC Number]],Count_table[[#All],[Fixed Make]],Count_table[[#This Row],[First]])+ROW(Count_table[[#This Row],[First]])-1)</f>
        <v>E2031:E2041</v>
      </c>
      <c r="I2037" s="1" t="str">
        <f ca="1">IF(LEN(Count_table[[#This Row],[First]])&lt;&gt;0,Count_table[[#This Row],[First]]&amp;": "&amp;_xlfn.TEXTJOIN(", ",TRUE,INDIRECT(Count_table[[#This Row],[Range]])),"")</f>
        <v/>
      </c>
      <c r="J203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8" spans="1:10" x14ac:dyDescent="0.25">
      <c r="A2038" s="1" t="s">
        <v>144</v>
      </c>
      <c r="B2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2038" s="1" t="s">
        <v>1055</v>
      </c>
      <c r="D2038" s="1" t="str">
        <f>LEFT(Count_table[[#This Row],[Column1]],SEARCH("\",Count_table[[#This Row],[Column1]])-1)</f>
        <v>Vulcanair S.p.A.</v>
      </c>
      <c r="E2038" s="1" t="str">
        <f>RIGHT(Count_table[[#This Row],[Column1]],LEN(Count_table[[#This Row],[Column1]])-SEARCH("\",Count_table[[#This Row],[Column1]]))</f>
        <v>P68 Observer 2</v>
      </c>
      <c r="F2038" s="1" t="str">
        <f>INDEX(Sheet1!A:D,MATCH(Count_table[[#This Row],[Make]],Sheet1!D:D,0),1)</f>
        <v>Vulcanair</v>
      </c>
      <c r="G2038" s="1" t="str">
        <f ca="1">IF(OR(Count_table[[#This Row],[STC Number]]&lt;&gt;OFFSET(Count_table[[#This Row],[STC Number]],-1,0),Count_table[[#This Row],[Fixed Make]]&lt;&gt;OFFSET(Count_table[[#This Row],[Fixed Make]],-1,0)),Count_table[[#This Row],[Fixed Make]],"")</f>
        <v/>
      </c>
      <c r="H2038" s="1" t="str">
        <f ca="1">IF(LEN(Count_table[[#This Row],[First]])=0,OFFSET(Count_table[[#This Row],[Range]],-1,0),"E"&amp;ROW(Count_table[[#This Row],[First]])&amp;":E"&amp;COUNTIFS(Count_table[[#All],[STC Number]],Count_table[[#This Row],[STC Number]],Count_table[[#All],[Fixed Make]],Count_table[[#This Row],[First]])+ROW(Count_table[[#This Row],[First]])-1)</f>
        <v>E2031:E2041</v>
      </c>
      <c r="I2038" s="1" t="str">
        <f ca="1">IF(LEN(Count_table[[#This Row],[First]])&lt;&gt;0,Count_table[[#This Row],[First]]&amp;": "&amp;_xlfn.TEXTJOIN(", ",TRUE,INDIRECT(Count_table[[#This Row],[Range]])),"")</f>
        <v/>
      </c>
      <c r="J203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39" spans="1:10" x14ac:dyDescent="0.25">
      <c r="A2039" s="1" t="s">
        <v>144</v>
      </c>
      <c r="B2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2039" s="1" t="s">
        <v>1056</v>
      </c>
      <c r="D2039" s="1" t="str">
        <f>LEFT(Count_table[[#This Row],[Column1]],SEARCH("\",Count_table[[#This Row],[Column1]])-1)</f>
        <v>Vulcanair S.p.A.</v>
      </c>
      <c r="E2039" s="1" t="str">
        <f>RIGHT(Count_table[[#This Row],[Column1]],LEN(Count_table[[#This Row],[Column1]])-SEARCH("\",Count_table[[#This Row],[Column1]]))</f>
        <v>P68TC Observer</v>
      </c>
      <c r="F2039" s="1" t="str">
        <f>INDEX(Sheet1!A:D,MATCH(Count_table[[#This Row],[Make]],Sheet1!D:D,0),1)</f>
        <v>Vulcanair</v>
      </c>
      <c r="G2039" s="1" t="str">
        <f ca="1">IF(OR(Count_table[[#This Row],[STC Number]]&lt;&gt;OFFSET(Count_table[[#This Row],[STC Number]],-1,0),Count_table[[#This Row],[Fixed Make]]&lt;&gt;OFFSET(Count_table[[#This Row],[Fixed Make]],-1,0)),Count_table[[#This Row],[Fixed Make]],"")</f>
        <v/>
      </c>
      <c r="H2039" s="1" t="str">
        <f ca="1">IF(LEN(Count_table[[#This Row],[First]])=0,OFFSET(Count_table[[#This Row],[Range]],-1,0),"E"&amp;ROW(Count_table[[#This Row],[First]])&amp;":E"&amp;COUNTIFS(Count_table[[#All],[STC Number]],Count_table[[#This Row],[STC Number]],Count_table[[#All],[Fixed Make]],Count_table[[#This Row],[First]])+ROW(Count_table[[#This Row],[First]])-1)</f>
        <v>E2031:E2041</v>
      </c>
      <c r="I2039" s="1" t="str">
        <f ca="1">IF(LEN(Count_table[[#This Row],[First]])&lt;&gt;0,Count_table[[#This Row],[First]]&amp;": "&amp;_xlfn.TEXTJOIN(", ",TRUE,INDIRECT(Count_table[[#This Row],[Range]])),"")</f>
        <v/>
      </c>
      <c r="J203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0" spans="1:10" x14ac:dyDescent="0.25">
      <c r="A2040" s="1" t="s">
        <v>144</v>
      </c>
      <c r="B2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S.p.A.\SF600</v>
      </c>
      <c r="C2040" s="1" t="s">
        <v>1587</v>
      </c>
      <c r="D2040" s="1" t="str">
        <f>LEFT(Count_table[[#This Row],[Column1]],SEARCH("\",Count_table[[#This Row],[Column1]])-1)</f>
        <v>Vulcanair S.p.A.</v>
      </c>
      <c r="E2040" s="1" t="str">
        <f>RIGHT(Count_table[[#This Row],[Column1]],LEN(Count_table[[#This Row],[Column1]])-SEARCH("\",Count_table[[#This Row],[Column1]]))</f>
        <v>SF600</v>
      </c>
      <c r="F2040" s="1" t="str">
        <f>INDEX(Sheet1!A:D,MATCH(Count_table[[#This Row],[Make]],Sheet1!D:D,0),1)</f>
        <v>Vulcanair</v>
      </c>
      <c r="G2040" s="1" t="str">
        <f ca="1">IF(OR(Count_table[[#This Row],[STC Number]]&lt;&gt;OFFSET(Count_table[[#This Row],[STC Number]],-1,0),Count_table[[#This Row],[Fixed Make]]&lt;&gt;OFFSET(Count_table[[#This Row],[Fixed Make]],-1,0)),Count_table[[#This Row],[Fixed Make]],"")</f>
        <v/>
      </c>
      <c r="H2040" s="1" t="str">
        <f ca="1">IF(LEN(Count_table[[#This Row],[First]])=0,OFFSET(Count_table[[#This Row],[Range]],-1,0),"E"&amp;ROW(Count_table[[#This Row],[First]])&amp;":E"&amp;COUNTIFS(Count_table[[#All],[STC Number]],Count_table[[#This Row],[STC Number]],Count_table[[#All],[Fixed Make]],Count_table[[#This Row],[First]])+ROW(Count_table[[#This Row],[First]])-1)</f>
        <v>E2031:E2041</v>
      </c>
      <c r="I2040" s="1" t="str">
        <f ca="1">IF(LEN(Count_table[[#This Row],[First]])&lt;&gt;0,Count_table[[#This Row],[First]]&amp;": "&amp;_xlfn.TEXTJOIN(", ",TRUE,INDIRECT(Count_table[[#This Row],[Range]])),"")</f>
        <v/>
      </c>
      <c r="J204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1" spans="1:10" x14ac:dyDescent="0.25">
      <c r="A2041" s="1" t="s">
        <v>144</v>
      </c>
      <c r="B2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S.p.A.\SF600A</v>
      </c>
      <c r="C2041" s="1" t="s">
        <v>1588</v>
      </c>
      <c r="D2041" s="1" t="str">
        <f>LEFT(Count_table[[#This Row],[Column1]],SEARCH("\",Count_table[[#This Row],[Column1]])-1)</f>
        <v>Vulcanair S.p.A.</v>
      </c>
      <c r="E2041" s="1" t="str">
        <f>RIGHT(Count_table[[#This Row],[Column1]],LEN(Count_table[[#This Row],[Column1]])-SEARCH("\",Count_table[[#This Row],[Column1]]))</f>
        <v>SF600A</v>
      </c>
      <c r="F2041" s="1" t="str">
        <f>INDEX(Sheet1!A:D,MATCH(Count_table[[#This Row],[Make]],Sheet1!D:D,0),1)</f>
        <v>Vulcanair</v>
      </c>
      <c r="G2041" s="1" t="str">
        <f ca="1">IF(OR(Count_table[[#This Row],[STC Number]]&lt;&gt;OFFSET(Count_table[[#This Row],[STC Number]],-1,0),Count_table[[#This Row],[Fixed Make]]&lt;&gt;OFFSET(Count_table[[#This Row],[Fixed Make]],-1,0)),Count_table[[#This Row],[Fixed Make]],"")</f>
        <v/>
      </c>
      <c r="H2041" s="1" t="str">
        <f ca="1">IF(LEN(Count_table[[#This Row],[First]])=0,OFFSET(Count_table[[#This Row],[Range]],-1,0),"E"&amp;ROW(Count_table[[#This Row],[First]])&amp;":E"&amp;COUNTIFS(Count_table[[#All],[STC Number]],Count_table[[#This Row],[STC Number]],Count_table[[#All],[Fixed Make]],Count_table[[#This Row],[First]])+ROW(Count_table[[#This Row],[First]])-1)</f>
        <v>E2031:E2041</v>
      </c>
      <c r="I2041" s="1" t="str">
        <f ca="1">IF(LEN(Count_table[[#This Row],[First]])&lt;&gt;0,Count_table[[#This Row],[First]]&amp;": "&amp;_xlfn.TEXTJOIN(", ",TRUE,INDIRECT(Count_table[[#This Row],[Range]])),"")</f>
        <v/>
      </c>
      <c r="J204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2" spans="1:10" x14ac:dyDescent="0.25">
      <c r="A2042" s="1" t="s">
        <v>144</v>
      </c>
      <c r="B2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2042" s="1" t="s">
        <v>1057</v>
      </c>
      <c r="D2042" s="1" t="str">
        <f>LEFT(Count_table[[#This Row],[Column1]],SEARCH("\",Count_table[[#This Row],[Column1]])-1)</f>
        <v>Waco Aircraft Company, The</v>
      </c>
      <c r="E2042" s="1" t="str">
        <f>RIGHT(Count_table[[#This Row],[Column1]],LEN(Count_table[[#This Row],[Column1]])-SEARCH("\",Count_table[[#This Row],[Column1]]))</f>
        <v>YMF</v>
      </c>
      <c r="F2042" s="1" t="str">
        <f>INDEX(Sheet1!A:D,MATCH(Count_table[[#This Row],[Make]],Sheet1!D:D,0),1)</f>
        <v>Waco</v>
      </c>
      <c r="G2042" s="1" t="str">
        <f ca="1">IF(OR(Count_table[[#This Row],[STC Number]]&lt;&gt;OFFSET(Count_table[[#This Row],[STC Number]],-1,0),Count_table[[#This Row],[Fixed Make]]&lt;&gt;OFFSET(Count_table[[#This Row],[Fixed Make]],-1,0)),Count_table[[#This Row],[Fixed Make]],"")</f>
        <v>Waco</v>
      </c>
      <c r="H2042" s="1" t="str">
        <f ca="1">IF(LEN(Count_table[[#This Row],[First]])=0,OFFSET(Count_table[[#This Row],[Range]],-1,0),"E"&amp;ROW(Count_table[[#This Row],[First]])&amp;":E"&amp;COUNTIFS(Count_table[[#All],[STC Number]],Count_table[[#This Row],[STC Number]],Count_table[[#All],[Fixed Make]],Count_table[[#This Row],[First]])+ROW(Count_table[[#This Row],[First]])-1)</f>
        <v>E2042:E2042</v>
      </c>
      <c r="I2042" s="1" t="str">
        <f ca="1">IF(LEN(Count_table[[#This Row],[First]])&lt;&gt;0,Count_table[[#This Row],[First]]&amp;": "&amp;_xlfn.TEXTJOIN(", ",TRUE,INDIRECT(Count_table[[#This Row],[Range]])),"")</f>
        <v>Waco: YMF</v>
      </c>
      <c r="J204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3" spans="1:10" x14ac:dyDescent="0.25">
      <c r="A2043" s="1" t="s">
        <v>144</v>
      </c>
      <c r="B2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2043" s="1" t="s">
        <v>1058</v>
      </c>
      <c r="D2043" s="1" t="str">
        <f>LEFT(Count_table[[#This Row],[Column1]],SEARCH("\",Count_table[[#This Row],[Column1]])-1)</f>
        <v>WSK PZL Mielec and OBR SK Mielec</v>
      </c>
      <c r="E2043" s="1" t="str">
        <f>RIGHT(Count_table[[#This Row],[Column1]],LEN(Count_table[[#This Row],[Column1]])-SEARCH("\",Count_table[[#This Row],[Column1]]))</f>
        <v>PZL M20 03</v>
      </c>
      <c r="F2043" s="1" t="str">
        <f>INDEX(Sheet1!A:D,MATCH(Count_table[[#This Row],[Make]],Sheet1!D:D,0),1)</f>
        <v>WSK PZL</v>
      </c>
      <c r="G2043" s="1" t="str">
        <f ca="1">IF(OR(Count_table[[#This Row],[STC Number]]&lt;&gt;OFFSET(Count_table[[#This Row],[STC Number]],-1,0),Count_table[[#This Row],[Fixed Make]]&lt;&gt;OFFSET(Count_table[[#This Row],[Fixed Make]],-1,0)),Count_table[[#This Row],[Fixed Make]],"")</f>
        <v>WSK PZL</v>
      </c>
      <c r="H2043" s="1" t="str">
        <f ca="1">IF(LEN(Count_table[[#This Row],[First]])=0,OFFSET(Count_table[[#This Row],[Range]],-1,0),"E"&amp;ROW(Count_table[[#This Row],[First]])&amp;":E"&amp;COUNTIFS(Count_table[[#All],[STC Number]],Count_table[[#This Row],[STC Number]],Count_table[[#All],[Fixed Make]],Count_table[[#This Row],[First]])+ROW(Count_table[[#This Row],[First]])-1)</f>
        <v>E2043:E2043</v>
      </c>
      <c r="I2043" s="1" t="str">
        <f ca="1">IF(LEN(Count_table[[#This Row],[First]])&lt;&gt;0,Count_table[[#This Row],[First]]&amp;": "&amp;_xlfn.TEXTJOIN(", ",TRUE,INDIRECT(Count_table[[#This Row],[Range]])),"")</f>
        <v>WSK PZL: PZL M20 03</v>
      </c>
      <c r="J204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4" spans="1:10" x14ac:dyDescent="0.25">
      <c r="A2044" s="1" t="s">
        <v>144</v>
      </c>
      <c r="B2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2044" s="1" t="s">
        <v>1059</v>
      </c>
      <c r="D2044" s="1" t="str">
        <f>LEFT(Count_table[[#This Row],[Column1]],SEARCH("\",Count_table[[#This Row],[Column1]])-1)</f>
        <v>Zenair Ltd.</v>
      </c>
      <c r="E2044" s="1" t="str">
        <f>RIGHT(Count_table[[#This Row],[Column1]],LEN(Count_table[[#This Row],[Column1]])-SEARCH("\",Count_table[[#This Row],[Column1]]))</f>
        <v>CH2000</v>
      </c>
      <c r="F2044" s="1" t="str">
        <f>INDEX(Sheet1!A:D,MATCH(Count_table[[#This Row],[Make]],Sheet1!D:D,0),1)</f>
        <v>Zenair</v>
      </c>
      <c r="G2044" s="1" t="str">
        <f ca="1">IF(OR(Count_table[[#This Row],[STC Number]]&lt;&gt;OFFSET(Count_table[[#This Row],[STC Number]],-1,0),Count_table[[#This Row],[Fixed Make]]&lt;&gt;OFFSET(Count_table[[#This Row],[Fixed Make]],-1,0)),Count_table[[#This Row],[Fixed Make]],"")</f>
        <v>Zenair</v>
      </c>
      <c r="H2044" s="1" t="str">
        <f ca="1">IF(LEN(Count_table[[#This Row],[First]])=0,OFFSET(Count_table[[#This Row],[Range]],-1,0),"E"&amp;ROW(Count_table[[#This Row],[First]])&amp;":E"&amp;COUNTIFS(Count_table[[#All],[STC Number]],Count_table[[#This Row],[STC Number]],Count_table[[#All],[Fixed Make]],Count_table[[#This Row],[First]])+ROW(Count_table[[#This Row],[First]])-1)</f>
        <v>E2044:E2044</v>
      </c>
      <c r="I2044" s="1" t="str">
        <f ca="1">IF(LEN(Count_table[[#This Row],[First]])&lt;&gt;0,Count_table[[#This Row],[First]]&amp;": "&amp;_xlfn.TEXTJOIN(", ",TRUE,INDIRECT(Count_table[[#This Row],[Range]])),"")</f>
        <v>Zenair: CH2000</v>
      </c>
      <c r="J204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5" spans="1:10" x14ac:dyDescent="0.25">
      <c r="A2045" s="1" t="s">
        <v>144</v>
      </c>
      <c r="B2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2045" s="1" t="s">
        <v>1060</v>
      </c>
      <c r="D2045" s="1" t="str">
        <f>LEFT(Count_table[[#This Row],[Column1]],SEARCH("\",Count_table[[#This Row],[Column1]])-1)</f>
        <v>Zlin Aircraft a.s.</v>
      </c>
      <c r="E2045" s="1" t="str">
        <f>RIGHT(Count_table[[#This Row],[Column1]],LEN(Count_table[[#This Row],[Column1]])-SEARCH("\",Count_table[[#This Row],[Column1]]))</f>
        <v>Z-143L</v>
      </c>
      <c r="F2045" s="1" t="str">
        <f>INDEX(Sheet1!A:D,MATCH(Count_table[[#This Row],[Make]],Sheet1!D:D,0),1)</f>
        <v>Zlin</v>
      </c>
      <c r="G2045" s="1" t="str">
        <f ca="1">IF(OR(Count_table[[#This Row],[STC Number]]&lt;&gt;OFFSET(Count_table[[#This Row],[STC Number]],-1,0),Count_table[[#This Row],[Fixed Make]]&lt;&gt;OFFSET(Count_table[[#This Row],[Fixed Make]],-1,0)),Count_table[[#This Row],[Fixed Make]],"")</f>
        <v>Zlin</v>
      </c>
      <c r="H2045" s="1" t="str">
        <f ca="1">IF(LEN(Count_table[[#This Row],[First]])=0,OFFSET(Count_table[[#This Row],[Range]],-1,0),"E"&amp;ROW(Count_table[[#This Row],[First]])&amp;":E"&amp;COUNTIFS(Count_table[[#All],[STC Number]],Count_table[[#This Row],[STC Number]],Count_table[[#All],[Fixed Make]],Count_table[[#This Row],[First]])+ROW(Count_table[[#This Row],[First]])-1)</f>
        <v>E2045:E2046</v>
      </c>
      <c r="I2045" s="1" t="str">
        <f ca="1">IF(LEN(Count_table[[#This Row],[First]])&lt;&gt;0,Count_table[[#This Row],[First]]&amp;": "&amp;_xlfn.TEXTJOIN(", ",TRUE,INDIRECT(Count_table[[#This Row],[Range]])),"")</f>
        <v>Zlin: Z-143L, Z-242L</v>
      </c>
      <c r="J204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6" spans="1:10" x14ac:dyDescent="0.25">
      <c r="A2046" s="1" t="s">
        <v>144</v>
      </c>
      <c r="B2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2046" s="1" t="s">
        <v>1061</v>
      </c>
      <c r="D2046" s="1" t="str">
        <f>LEFT(Count_table[[#This Row],[Column1]],SEARCH("\",Count_table[[#This Row],[Column1]])-1)</f>
        <v>Zlin Aircraft a.s.</v>
      </c>
      <c r="E2046" s="1" t="str">
        <f>RIGHT(Count_table[[#This Row],[Column1]],LEN(Count_table[[#This Row],[Column1]])-SEARCH("\",Count_table[[#This Row],[Column1]]))</f>
        <v>Z-242L</v>
      </c>
      <c r="F2046" s="1" t="str">
        <f>INDEX(Sheet1!A:D,MATCH(Count_table[[#This Row],[Make]],Sheet1!D:D,0),1)</f>
        <v>Zlin</v>
      </c>
      <c r="G2046" s="1" t="str">
        <f ca="1">IF(OR(Count_table[[#This Row],[STC Number]]&lt;&gt;OFFSET(Count_table[[#This Row],[STC Number]],-1,0),Count_table[[#This Row],[Fixed Make]]&lt;&gt;OFFSET(Count_table[[#This Row],[Fixed Make]],-1,0)),Count_table[[#This Row],[Fixed Make]],"")</f>
        <v/>
      </c>
      <c r="H2046" s="1" t="str">
        <f ca="1">IF(LEN(Count_table[[#This Row],[First]])=0,OFFSET(Count_table[[#This Row],[Range]],-1,0),"E"&amp;ROW(Count_table[[#This Row],[First]])&amp;":E"&amp;COUNTIFS(Count_table[[#All],[STC Number]],Count_table[[#This Row],[STC Number]],Count_table[[#All],[Fixed Make]],Count_table[[#This Row],[First]])+ROW(Count_table[[#This Row],[First]])-1)</f>
        <v>E2045:E2046</v>
      </c>
      <c r="I2046" s="1" t="str">
        <f ca="1">IF(LEN(Count_table[[#This Row],[First]])&lt;&gt;0,Count_table[[#This Row],[First]]&amp;": "&amp;_xlfn.TEXTJOIN(", ",TRUE,INDIRECT(Count_table[[#This Row],[Range]])),"")</f>
        <v/>
      </c>
      <c r="J204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7" spans="1:10" x14ac:dyDescent="0.25">
      <c r="A2047" s="1" t="s">
        <v>144</v>
      </c>
      <c r="B2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v>
      </c>
      <c r="C2047" s="1" t="s">
        <v>58</v>
      </c>
      <c r="D2047" s="1" t="str">
        <f>LEFT(Count_table[[#This Row],[Column1]],SEARCH("\",Count_table[[#This Row],[Column1]])-1)</f>
        <v>AD Holdings Inc</v>
      </c>
      <c r="E2047" s="1" t="str">
        <f>RIGHT(Count_table[[#This Row],[Column1]],LEN(Count_table[[#This Row],[Column1]])-SEARCH("\",Count_table[[#This Row],[Column1]]))</f>
        <v>182</v>
      </c>
      <c r="F2047" s="1" t="str">
        <f>INDEX(Sheet1!A:D,MATCH(Count_table[[#This Row],[Make]],Sheet1!D:D,0),1)</f>
        <v>AD Holdings</v>
      </c>
      <c r="G2047" s="1" t="str">
        <f ca="1">IF(OR(Count_table[[#This Row],[STC Number]]&lt;&gt;OFFSET(Count_table[[#This Row],[STC Number]],-1,0),Count_table[[#This Row],[Fixed Make]]&lt;&gt;OFFSET(Count_table[[#This Row],[Fixed Make]],-1,0)),Count_table[[#This Row],[Fixed Make]],"")</f>
        <v>AD Holdings</v>
      </c>
      <c r="H2047" s="1" t="str">
        <f ca="1">IF(LEN(Count_table[[#This Row],[First]])=0,OFFSET(Count_table[[#This Row],[Range]],-1,0),"E"&amp;ROW(Count_table[[#This Row],[First]])&amp;":E"&amp;COUNTIFS(Count_table[[#All],[STC Number]],Count_table[[#This Row],[STC Number]],Count_table[[#All],[Fixed Make]],Count_table[[#This Row],[First]])+ROW(Count_table[[#This Row],[First]])-1)</f>
        <v>E2047:E2070</v>
      </c>
      <c r="I2047" s="1" t="str">
        <f ca="1">IF(LEN(Count_table[[#This Row],[First]])&lt;&gt;0,Count_table[[#This Row],[First]]&amp;": "&amp;_xlfn.TEXTJOIN(", ",TRUE,INDIRECT(Count_table[[#This Row],[Range]])),"")</f>
        <v>AD Holdings: 182, 182A, 182B, 182C, 182D, 182E, 182F, 182G, 182H, 182J, 182K, 182L, 182M, 182N, 182P, 182Q, 182R, 182S, 182T, R182, T182, T182T, TR182, Kodiak 100</v>
      </c>
      <c r="J204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8" spans="1:10" x14ac:dyDescent="0.25">
      <c r="A2048" s="1" t="s">
        <v>144</v>
      </c>
      <c r="B2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Inc\182A</v>
      </c>
      <c r="C2048" s="1" t="s">
        <v>59</v>
      </c>
      <c r="D2048" s="1" t="str">
        <f>LEFT(Count_table[[#This Row],[Column1]],SEARCH("\",Count_table[[#This Row],[Column1]])-1)</f>
        <v>AD Holdings Inc</v>
      </c>
      <c r="E2048" s="1" t="str">
        <f>RIGHT(Count_table[[#This Row],[Column1]],LEN(Count_table[[#This Row],[Column1]])-SEARCH("\",Count_table[[#This Row],[Column1]]))</f>
        <v>182A</v>
      </c>
      <c r="F2048" s="1" t="str">
        <f>INDEX(Sheet1!A:D,MATCH(Count_table[[#This Row],[Make]],Sheet1!D:D,0),1)</f>
        <v>AD Holdings</v>
      </c>
      <c r="G2048" s="1" t="str">
        <f ca="1">IF(OR(Count_table[[#This Row],[STC Number]]&lt;&gt;OFFSET(Count_table[[#This Row],[STC Number]],-1,0),Count_table[[#This Row],[Fixed Make]]&lt;&gt;OFFSET(Count_table[[#This Row],[Fixed Make]],-1,0)),Count_table[[#This Row],[Fixed Make]],"")</f>
        <v/>
      </c>
      <c r="H2048" s="1" t="str">
        <f ca="1">IF(LEN(Count_table[[#This Row],[First]])=0,OFFSET(Count_table[[#This Row],[Range]],-1,0),"E"&amp;ROW(Count_table[[#This Row],[First]])&amp;":E"&amp;COUNTIFS(Count_table[[#All],[STC Number]],Count_table[[#This Row],[STC Number]],Count_table[[#All],[Fixed Make]],Count_table[[#This Row],[First]])+ROW(Count_table[[#This Row],[First]])-1)</f>
        <v>E2047:E2070</v>
      </c>
      <c r="I2048" s="1" t="str">
        <f ca="1">IF(LEN(Count_table[[#This Row],[First]])&lt;&gt;0,Count_table[[#This Row],[First]]&amp;": "&amp;_xlfn.TEXTJOIN(", ",TRUE,INDIRECT(Count_table[[#This Row],[Range]])),"")</f>
        <v/>
      </c>
      <c r="J204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49" spans="1:10" x14ac:dyDescent="0.25">
      <c r="A2049" s="1" t="s">
        <v>144</v>
      </c>
      <c r="B2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Inc\182B</v>
      </c>
      <c r="C2049" s="1" t="s">
        <v>60</v>
      </c>
      <c r="D2049" s="1" t="str">
        <f>LEFT(Count_table[[#This Row],[Column1]],SEARCH("\",Count_table[[#This Row],[Column1]])-1)</f>
        <v>AD Holdings Inc</v>
      </c>
      <c r="E2049" s="1" t="str">
        <f>RIGHT(Count_table[[#This Row],[Column1]],LEN(Count_table[[#This Row],[Column1]])-SEARCH("\",Count_table[[#This Row],[Column1]]))</f>
        <v>182B</v>
      </c>
      <c r="F2049" s="1" t="str">
        <f>INDEX(Sheet1!A:D,MATCH(Count_table[[#This Row],[Make]],Sheet1!D:D,0),1)</f>
        <v>AD Holdings</v>
      </c>
      <c r="G2049" s="1" t="str">
        <f ca="1">IF(OR(Count_table[[#This Row],[STC Number]]&lt;&gt;OFFSET(Count_table[[#This Row],[STC Number]],-1,0),Count_table[[#This Row],[Fixed Make]]&lt;&gt;OFFSET(Count_table[[#This Row],[Fixed Make]],-1,0)),Count_table[[#This Row],[Fixed Make]],"")</f>
        <v/>
      </c>
      <c r="H2049" s="1" t="str">
        <f ca="1">IF(LEN(Count_table[[#This Row],[First]])=0,OFFSET(Count_table[[#This Row],[Range]],-1,0),"E"&amp;ROW(Count_table[[#This Row],[First]])&amp;":E"&amp;COUNTIFS(Count_table[[#All],[STC Number]],Count_table[[#This Row],[STC Number]],Count_table[[#All],[Fixed Make]],Count_table[[#This Row],[First]])+ROW(Count_table[[#This Row],[First]])-1)</f>
        <v>E2047:E2070</v>
      </c>
      <c r="I2049" s="1" t="str">
        <f ca="1">IF(LEN(Count_table[[#This Row],[First]])&lt;&gt;0,Count_table[[#This Row],[First]]&amp;": "&amp;_xlfn.TEXTJOIN(", ",TRUE,INDIRECT(Count_table[[#This Row],[Range]])),"")</f>
        <v/>
      </c>
      <c r="J204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0" spans="1:10" x14ac:dyDescent="0.25">
      <c r="A2050" s="1" t="s">
        <v>144</v>
      </c>
      <c r="B2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Inc\182C</v>
      </c>
      <c r="C2050" s="1" t="s">
        <v>61</v>
      </c>
      <c r="D2050" s="1" t="str">
        <f>LEFT(Count_table[[#This Row],[Column1]],SEARCH("\",Count_table[[#This Row],[Column1]])-1)</f>
        <v>AD Holdings Inc</v>
      </c>
      <c r="E2050" s="1" t="str">
        <f>RIGHT(Count_table[[#This Row],[Column1]],LEN(Count_table[[#This Row],[Column1]])-SEARCH("\",Count_table[[#This Row],[Column1]]))</f>
        <v>182C</v>
      </c>
      <c r="F2050" s="1" t="str">
        <f>INDEX(Sheet1!A:D,MATCH(Count_table[[#This Row],[Make]],Sheet1!D:D,0),1)</f>
        <v>AD Holdings</v>
      </c>
      <c r="G2050" s="1" t="str">
        <f ca="1">IF(OR(Count_table[[#This Row],[STC Number]]&lt;&gt;OFFSET(Count_table[[#This Row],[STC Number]],-1,0),Count_table[[#This Row],[Fixed Make]]&lt;&gt;OFFSET(Count_table[[#This Row],[Fixed Make]],-1,0)),Count_table[[#This Row],[Fixed Make]],"")</f>
        <v/>
      </c>
      <c r="H2050" s="1" t="str">
        <f ca="1">IF(LEN(Count_table[[#This Row],[First]])=0,OFFSET(Count_table[[#This Row],[Range]],-1,0),"E"&amp;ROW(Count_table[[#This Row],[First]])&amp;":E"&amp;COUNTIFS(Count_table[[#All],[STC Number]],Count_table[[#This Row],[STC Number]],Count_table[[#All],[Fixed Make]],Count_table[[#This Row],[First]])+ROW(Count_table[[#This Row],[First]])-1)</f>
        <v>E2047:E2070</v>
      </c>
      <c r="I2050" s="1" t="str">
        <f ca="1">IF(LEN(Count_table[[#This Row],[First]])&lt;&gt;0,Count_table[[#This Row],[First]]&amp;": "&amp;_xlfn.TEXTJOIN(", ",TRUE,INDIRECT(Count_table[[#This Row],[Range]])),"")</f>
        <v/>
      </c>
      <c r="J205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1" spans="1:10" x14ac:dyDescent="0.25">
      <c r="A2051" s="1" t="s">
        <v>144</v>
      </c>
      <c r="B2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Inc\182D</v>
      </c>
      <c r="C2051" s="1" t="s">
        <v>62</v>
      </c>
      <c r="D2051" s="1" t="str">
        <f>LEFT(Count_table[[#This Row],[Column1]],SEARCH("\",Count_table[[#This Row],[Column1]])-1)</f>
        <v>AD Holdings Inc</v>
      </c>
      <c r="E2051" s="1" t="str">
        <f>RIGHT(Count_table[[#This Row],[Column1]],LEN(Count_table[[#This Row],[Column1]])-SEARCH("\",Count_table[[#This Row],[Column1]]))</f>
        <v>182D</v>
      </c>
      <c r="F2051" s="1" t="str">
        <f>INDEX(Sheet1!A:D,MATCH(Count_table[[#This Row],[Make]],Sheet1!D:D,0),1)</f>
        <v>AD Holdings</v>
      </c>
      <c r="G2051" s="1" t="str">
        <f ca="1">IF(OR(Count_table[[#This Row],[STC Number]]&lt;&gt;OFFSET(Count_table[[#This Row],[STC Number]],-1,0),Count_table[[#This Row],[Fixed Make]]&lt;&gt;OFFSET(Count_table[[#This Row],[Fixed Make]],-1,0)),Count_table[[#This Row],[Fixed Make]],"")</f>
        <v/>
      </c>
      <c r="H2051" s="1" t="str">
        <f ca="1">IF(LEN(Count_table[[#This Row],[First]])=0,OFFSET(Count_table[[#This Row],[Range]],-1,0),"E"&amp;ROW(Count_table[[#This Row],[First]])&amp;":E"&amp;COUNTIFS(Count_table[[#All],[STC Number]],Count_table[[#This Row],[STC Number]],Count_table[[#All],[Fixed Make]],Count_table[[#This Row],[First]])+ROW(Count_table[[#This Row],[First]])-1)</f>
        <v>E2047:E2070</v>
      </c>
      <c r="I2051" s="1" t="str">
        <f ca="1">IF(LEN(Count_table[[#This Row],[First]])&lt;&gt;0,Count_table[[#This Row],[First]]&amp;": "&amp;_xlfn.TEXTJOIN(", ",TRUE,INDIRECT(Count_table[[#This Row],[Range]])),"")</f>
        <v/>
      </c>
      <c r="J205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2" spans="1:10" x14ac:dyDescent="0.25">
      <c r="A2052" s="1" t="s">
        <v>144</v>
      </c>
      <c r="B2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Inc\182E</v>
      </c>
      <c r="C2052" s="1" t="s">
        <v>63</v>
      </c>
      <c r="D2052" s="1" t="str">
        <f>LEFT(Count_table[[#This Row],[Column1]],SEARCH("\",Count_table[[#This Row],[Column1]])-1)</f>
        <v>AD Holdings Inc</v>
      </c>
      <c r="E2052" s="1" t="str">
        <f>RIGHT(Count_table[[#This Row],[Column1]],LEN(Count_table[[#This Row],[Column1]])-SEARCH("\",Count_table[[#This Row],[Column1]]))</f>
        <v>182E</v>
      </c>
      <c r="F2052" s="1" t="str">
        <f>INDEX(Sheet1!A:D,MATCH(Count_table[[#This Row],[Make]],Sheet1!D:D,0),1)</f>
        <v>AD Holdings</v>
      </c>
      <c r="G2052" s="1" t="str">
        <f ca="1">IF(OR(Count_table[[#This Row],[STC Number]]&lt;&gt;OFFSET(Count_table[[#This Row],[STC Number]],-1,0),Count_table[[#This Row],[Fixed Make]]&lt;&gt;OFFSET(Count_table[[#This Row],[Fixed Make]],-1,0)),Count_table[[#This Row],[Fixed Make]],"")</f>
        <v/>
      </c>
      <c r="H2052" s="1" t="str">
        <f ca="1">IF(LEN(Count_table[[#This Row],[First]])=0,OFFSET(Count_table[[#This Row],[Range]],-1,0),"E"&amp;ROW(Count_table[[#This Row],[First]])&amp;":E"&amp;COUNTIFS(Count_table[[#All],[STC Number]],Count_table[[#This Row],[STC Number]],Count_table[[#All],[Fixed Make]],Count_table[[#This Row],[First]])+ROW(Count_table[[#This Row],[First]])-1)</f>
        <v>E2047:E2070</v>
      </c>
      <c r="I2052" s="1" t="str">
        <f ca="1">IF(LEN(Count_table[[#This Row],[First]])&lt;&gt;0,Count_table[[#This Row],[First]]&amp;": "&amp;_xlfn.TEXTJOIN(", ",TRUE,INDIRECT(Count_table[[#This Row],[Range]])),"")</f>
        <v/>
      </c>
      <c r="J205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3" spans="1:10" x14ac:dyDescent="0.25">
      <c r="A2053" s="1" t="s">
        <v>144</v>
      </c>
      <c r="B2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Inc\182F</v>
      </c>
      <c r="C2053" s="1" t="s">
        <v>64</v>
      </c>
      <c r="D2053" s="1" t="str">
        <f>LEFT(Count_table[[#This Row],[Column1]],SEARCH("\",Count_table[[#This Row],[Column1]])-1)</f>
        <v>AD Holdings Inc</v>
      </c>
      <c r="E2053" s="1" t="str">
        <f>RIGHT(Count_table[[#This Row],[Column1]],LEN(Count_table[[#This Row],[Column1]])-SEARCH("\",Count_table[[#This Row],[Column1]]))</f>
        <v>182F</v>
      </c>
      <c r="F2053" s="1" t="str">
        <f>INDEX(Sheet1!A:D,MATCH(Count_table[[#This Row],[Make]],Sheet1!D:D,0),1)</f>
        <v>AD Holdings</v>
      </c>
      <c r="G2053" s="1" t="str">
        <f ca="1">IF(OR(Count_table[[#This Row],[STC Number]]&lt;&gt;OFFSET(Count_table[[#This Row],[STC Number]],-1,0),Count_table[[#This Row],[Fixed Make]]&lt;&gt;OFFSET(Count_table[[#This Row],[Fixed Make]],-1,0)),Count_table[[#This Row],[Fixed Make]],"")</f>
        <v/>
      </c>
      <c r="H2053" s="1" t="str">
        <f ca="1">IF(LEN(Count_table[[#This Row],[First]])=0,OFFSET(Count_table[[#This Row],[Range]],-1,0),"E"&amp;ROW(Count_table[[#This Row],[First]])&amp;":E"&amp;COUNTIFS(Count_table[[#All],[STC Number]],Count_table[[#This Row],[STC Number]],Count_table[[#All],[Fixed Make]],Count_table[[#This Row],[First]])+ROW(Count_table[[#This Row],[First]])-1)</f>
        <v>E2047:E2070</v>
      </c>
      <c r="I2053" s="1" t="str">
        <f ca="1">IF(LEN(Count_table[[#This Row],[First]])&lt;&gt;0,Count_table[[#This Row],[First]]&amp;": "&amp;_xlfn.TEXTJOIN(", ",TRUE,INDIRECT(Count_table[[#This Row],[Range]])),"")</f>
        <v/>
      </c>
      <c r="J205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4" spans="1:10" x14ac:dyDescent="0.25">
      <c r="A2054" s="1" t="s">
        <v>144</v>
      </c>
      <c r="B2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Inc\182G</v>
      </c>
      <c r="C2054" s="1" t="s">
        <v>65</v>
      </c>
      <c r="D2054" s="1" t="str">
        <f>LEFT(Count_table[[#This Row],[Column1]],SEARCH("\",Count_table[[#This Row],[Column1]])-1)</f>
        <v>AD Holdings Inc</v>
      </c>
      <c r="E2054" s="1" t="str">
        <f>RIGHT(Count_table[[#This Row],[Column1]],LEN(Count_table[[#This Row],[Column1]])-SEARCH("\",Count_table[[#This Row],[Column1]]))</f>
        <v>182G</v>
      </c>
      <c r="F2054" s="1" t="str">
        <f>INDEX(Sheet1!A:D,MATCH(Count_table[[#This Row],[Make]],Sheet1!D:D,0),1)</f>
        <v>AD Holdings</v>
      </c>
      <c r="G2054" s="1" t="str">
        <f ca="1">IF(OR(Count_table[[#This Row],[STC Number]]&lt;&gt;OFFSET(Count_table[[#This Row],[STC Number]],-1,0),Count_table[[#This Row],[Fixed Make]]&lt;&gt;OFFSET(Count_table[[#This Row],[Fixed Make]],-1,0)),Count_table[[#This Row],[Fixed Make]],"")</f>
        <v/>
      </c>
      <c r="H2054" s="1" t="str">
        <f ca="1">IF(LEN(Count_table[[#This Row],[First]])=0,OFFSET(Count_table[[#This Row],[Range]],-1,0),"E"&amp;ROW(Count_table[[#This Row],[First]])&amp;":E"&amp;COUNTIFS(Count_table[[#All],[STC Number]],Count_table[[#This Row],[STC Number]],Count_table[[#All],[Fixed Make]],Count_table[[#This Row],[First]])+ROW(Count_table[[#This Row],[First]])-1)</f>
        <v>E2047:E2070</v>
      </c>
      <c r="I2054" s="1" t="str">
        <f ca="1">IF(LEN(Count_table[[#This Row],[First]])&lt;&gt;0,Count_table[[#This Row],[First]]&amp;": "&amp;_xlfn.TEXTJOIN(", ",TRUE,INDIRECT(Count_table[[#This Row],[Range]])),"")</f>
        <v/>
      </c>
      <c r="J205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5" spans="1:10" x14ac:dyDescent="0.25">
      <c r="A2055" s="1" t="s">
        <v>144</v>
      </c>
      <c r="B2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Inc\182H</v>
      </c>
      <c r="C2055" s="1" t="s">
        <v>66</v>
      </c>
      <c r="D2055" s="1" t="str">
        <f>LEFT(Count_table[[#This Row],[Column1]],SEARCH("\",Count_table[[#This Row],[Column1]])-1)</f>
        <v>AD Holdings Inc</v>
      </c>
      <c r="E2055" s="1" t="str">
        <f>RIGHT(Count_table[[#This Row],[Column1]],LEN(Count_table[[#This Row],[Column1]])-SEARCH("\",Count_table[[#This Row],[Column1]]))</f>
        <v>182H</v>
      </c>
      <c r="F2055" s="1" t="str">
        <f>INDEX(Sheet1!A:D,MATCH(Count_table[[#This Row],[Make]],Sheet1!D:D,0),1)</f>
        <v>AD Holdings</v>
      </c>
      <c r="G2055" s="1" t="str">
        <f ca="1">IF(OR(Count_table[[#This Row],[STC Number]]&lt;&gt;OFFSET(Count_table[[#This Row],[STC Number]],-1,0),Count_table[[#This Row],[Fixed Make]]&lt;&gt;OFFSET(Count_table[[#This Row],[Fixed Make]],-1,0)),Count_table[[#This Row],[Fixed Make]],"")</f>
        <v/>
      </c>
      <c r="H2055" s="1" t="str">
        <f ca="1">IF(LEN(Count_table[[#This Row],[First]])=0,OFFSET(Count_table[[#This Row],[Range]],-1,0),"E"&amp;ROW(Count_table[[#This Row],[First]])&amp;":E"&amp;COUNTIFS(Count_table[[#All],[STC Number]],Count_table[[#This Row],[STC Number]],Count_table[[#All],[Fixed Make]],Count_table[[#This Row],[First]])+ROW(Count_table[[#This Row],[First]])-1)</f>
        <v>E2047:E2070</v>
      </c>
      <c r="I2055" s="1" t="str">
        <f ca="1">IF(LEN(Count_table[[#This Row],[First]])&lt;&gt;0,Count_table[[#This Row],[First]]&amp;": "&amp;_xlfn.TEXTJOIN(", ",TRUE,INDIRECT(Count_table[[#This Row],[Range]])),"")</f>
        <v/>
      </c>
      <c r="J205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6" spans="1:10" x14ac:dyDescent="0.25">
      <c r="A2056" s="1" t="s">
        <v>144</v>
      </c>
      <c r="B2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Inc\182J</v>
      </c>
      <c r="C2056" s="1" t="s">
        <v>67</v>
      </c>
      <c r="D2056" s="1" t="str">
        <f>LEFT(Count_table[[#This Row],[Column1]],SEARCH("\",Count_table[[#This Row],[Column1]])-1)</f>
        <v>AD Holdings Inc</v>
      </c>
      <c r="E2056" s="1" t="str">
        <f>RIGHT(Count_table[[#This Row],[Column1]],LEN(Count_table[[#This Row],[Column1]])-SEARCH("\",Count_table[[#This Row],[Column1]]))</f>
        <v>182J</v>
      </c>
      <c r="F2056" s="1" t="str">
        <f>INDEX(Sheet1!A:D,MATCH(Count_table[[#This Row],[Make]],Sheet1!D:D,0),1)</f>
        <v>AD Holdings</v>
      </c>
      <c r="G2056" s="1" t="str">
        <f ca="1">IF(OR(Count_table[[#This Row],[STC Number]]&lt;&gt;OFFSET(Count_table[[#This Row],[STC Number]],-1,0),Count_table[[#This Row],[Fixed Make]]&lt;&gt;OFFSET(Count_table[[#This Row],[Fixed Make]],-1,0)),Count_table[[#This Row],[Fixed Make]],"")</f>
        <v/>
      </c>
      <c r="H2056" s="1" t="str">
        <f ca="1">IF(LEN(Count_table[[#This Row],[First]])=0,OFFSET(Count_table[[#This Row],[Range]],-1,0),"E"&amp;ROW(Count_table[[#This Row],[First]])&amp;":E"&amp;COUNTIFS(Count_table[[#All],[STC Number]],Count_table[[#This Row],[STC Number]],Count_table[[#All],[Fixed Make]],Count_table[[#This Row],[First]])+ROW(Count_table[[#This Row],[First]])-1)</f>
        <v>E2047:E2070</v>
      </c>
      <c r="I2056" s="1" t="str">
        <f ca="1">IF(LEN(Count_table[[#This Row],[First]])&lt;&gt;0,Count_table[[#This Row],[First]]&amp;": "&amp;_xlfn.TEXTJOIN(", ",TRUE,INDIRECT(Count_table[[#This Row],[Range]])),"")</f>
        <v/>
      </c>
      <c r="J205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7" spans="1:10" x14ac:dyDescent="0.25">
      <c r="A2057" s="1" t="s">
        <v>144</v>
      </c>
      <c r="B2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Inc\182K</v>
      </c>
      <c r="C2057" s="1" t="s">
        <v>68</v>
      </c>
      <c r="D2057" s="1" t="str">
        <f>LEFT(Count_table[[#This Row],[Column1]],SEARCH("\",Count_table[[#This Row],[Column1]])-1)</f>
        <v>AD Holdings Inc</v>
      </c>
      <c r="E2057" s="1" t="str">
        <f>RIGHT(Count_table[[#This Row],[Column1]],LEN(Count_table[[#This Row],[Column1]])-SEARCH("\",Count_table[[#This Row],[Column1]]))</f>
        <v>182K</v>
      </c>
      <c r="F2057" s="1" t="str">
        <f>INDEX(Sheet1!A:D,MATCH(Count_table[[#This Row],[Make]],Sheet1!D:D,0),1)</f>
        <v>AD Holdings</v>
      </c>
      <c r="G2057" s="1" t="str">
        <f ca="1">IF(OR(Count_table[[#This Row],[STC Number]]&lt;&gt;OFFSET(Count_table[[#This Row],[STC Number]],-1,0),Count_table[[#This Row],[Fixed Make]]&lt;&gt;OFFSET(Count_table[[#This Row],[Fixed Make]],-1,0)),Count_table[[#This Row],[Fixed Make]],"")</f>
        <v/>
      </c>
      <c r="H2057" s="1" t="str">
        <f ca="1">IF(LEN(Count_table[[#This Row],[First]])=0,OFFSET(Count_table[[#This Row],[Range]],-1,0),"E"&amp;ROW(Count_table[[#This Row],[First]])&amp;":E"&amp;COUNTIFS(Count_table[[#All],[STC Number]],Count_table[[#This Row],[STC Number]],Count_table[[#All],[Fixed Make]],Count_table[[#This Row],[First]])+ROW(Count_table[[#This Row],[First]])-1)</f>
        <v>E2047:E2070</v>
      </c>
      <c r="I2057" s="1" t="str">
        <f ca="1">IF(LEN(Count_table[[#This Row],[First]])&lt;&gt;0,Count_table[[#This Row],[First]]&amp;": "&amp;_xlfn.TEXTJOIN(", ",TRUE,INDIRECT(Count_table[[#This Row],[Range]])),"")</f>
        <v/>
      </c>
      <c r="J205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8" spans="1:10" x14ac:dyDescent="0.25">
      <c r="A2058" s="1" t="s">
        <v>144</v>
      </c>
      <c r="B2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Inc\182L</v>
      </c>
      <c r="C2058" s="1" t="s">
        <v>69</v>
      </c>
      <c r="D2058" s="1" t="str">
        <f>LEFT(Count_table[[#This Row],[Column1]],SEARCH("\",Count_table[[#This Row],[Column1]])-1)</f>
        <v>AD Holdings Inc</v>
      </c>
      <c r="E2058" s="1" t="str">
        <f>RIGHT(Count_table[[#This Row],[Column1]],LEN(Count_table[[#This Row],[Column1]])-SEARCH("\",Count_table[[#This Row],[Column1]]))</f>
        <v>182L</v>
      </c>
      <c r="F2058" s="1" t="str">
        <f>INDEX(Sheet1!A:D,MATCH(Count_table[[#This Row],[Make]],Sheet1!D:D,0),1)</f>
        <v>AD Holdings</v>
      </c>
      <c r="G2058" s="1" t="str">
        <f ca="1">IF(OR(Count_table[[#This Row],[STC Number]]&lt;&gt;OFFSET(Count_table[[#This Row],[STC Number]],-1,0),Count_table[[#This Row],[Fixed Make]]&lt;&gt;OFFSET(Count_table[[#This Row],[Fixed Make]],-1,0)),Count_table[[#This Row],[Fixed Make]],"")</f>
        <v/>
      </c>
      <c r="H2058" s="1" t="str">
        <f ca="1">IF(LEN(Count_table[[#This Row],[First]])=0,OFFSET(Count_table[[#This Row],[Range]],-1,0),"E"&amp;ROW(Count_table[[#This Row],[First]])&amp;":E"&amp;COUNTIFS(Count_table[[#All],[STC Number]],Count_table[[#This Row],[STC Number]],Count_table[[#All],[Fixed Make]],Count_table[[#This Row],[First]])+ROW(Count_table[[#This Row],[First]])-1)</f>
        <v>E2047:E2070</v>
      </c>
      <c r="I2058" s="1" t="str">
        <f ca="1">IF(LEN(Count_table[[#This Row],[First]])&lt;&gt;0,Count_table[[#This Row],[First]]&amp;": "&amp;_xlfn.TEXTJOIN(", ",TRUE,INDIRECT(Count_table[[#This Row],[Range]])),"")</f>
        <v/>
      </c>
      <c r="J205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59" spans="1:10" x14ac:dyDescent="0.25">
      <c r="A2059" s="1" t="s">
        <v>144</v>
      </c>
      <c r="B2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Inc\182M</v>
      </c>
      <c r="C2059" s="1" t="s">
        <v>70</v>
      </c>
      <c r="D2059" s="1" t="str">
        <f>LEFT(Count_table[[#This Row],[Column1]],SEARCH("\",Count_table[[#This Row],[Column1]])-1)</f>
        <v>AD Holdings Inc</v>
      </c>
      <c r="E2059" s="1" t="str">
        <f>RIGHT(Count_table[[#This Row],[Column1]],LEN(Count_table[[#This Row],[Column1]])-SEARCH("\",Count_table[[#This Row],[Column1]]))</f>
        <v>182M</v>
      </c>
      <c r="F2059" s="1" t="str">
        <f>INDEX(Sheet1!A:D,MATCH(Count_table[[#This Row],[Make]],Sheet1!D:D,0),1)</f>
        <v>AD Holdings</v>
      </c>
      <c r="G2059" s="1" t="str">
        <f ca="1">IF(OR(Count_table[[#This Row],[STC Number]]&lt;&gt;OFFSET(Count_table[[#This Row],[STC Number]],-1,0),Count_table[[#This Row],[Fixed Make]]&lt;&gt;OFFSET(Count_table[[#This Row],[Fixed Make]],-1,0)),Count_table[[#This Row],[Fixed Make]],"")</f>
        <v/>
      </c>
      <c r="H2059" s="1" t="str">
        <f ca="1">IF(LEN(Count_table[[#This Row],[First]])=0,OFFSET(Count_table[[#This Row],[Range]],-1,0),"E"&amp;ROW(Count_table[[#This Row],[First]])&amp;":E"&amp;COUNTIFS(Count_table[[#All],[STC Number]],Count_table[[#This Row],[STC Number]],Count_table[[#All],[Fixed Make]],Count_table[[#This Row],[First]])+ROW(Count_table[[#This Row],[First]])-1)</f>
        <v>E2047:E2070</v>
      </c>
      <c r="I2059" s="1" t="str">
        <f ca="1">IF(LEN(Count_table[[#This Row],[First]])&lt;&gt;0,Count_table[[#This Row],[First]]&amp;": "&amp;_xlfn.TEXTJOIN(", ",TRUE,INDIRECT(Count_table[[#This Row],[Range]])),"")</f>
        <v/>
      </c>
      <c r="J205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0" spans="1:10" x14ac:dyDescent="0.25">
      <c r="A2060" s="1" t="s">
        <v>144</v>
      </c>
      <c r="B2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Inc\182N</v>
      </c>
      <c r="C2060" s="1" t="s">
        <v>71</v>
      </c>
      <c r="D2060" s="1" t="str">
        <f>LEFT(Count_table[[#This Row],[Column1]],SEARCH("\",Count_table[[#This Row],[Column1]])-1)</f>
        <v>AD Holdings Inc</v>
      </c>
      <c r="E2060" s="1" t="str">
        <f>RIGHT(Count_table[[#This Row],[Column1]],LEN(Count_table[[#This Row],[Column1]])-SEARCH("\",Count_table[[#This Row],[Column1]]))</f>
        <v>182N</v>
      </c>
      <c r="F2060" s="1" t="str">
        <f>INDEX(Sheet1!A:D,MATCH(Count_table[[#This Row],[Make]],Sheet1!D:D,0),1)</f>
        <v>AD Holdings</v>
      </c>
      <c r="G2060" s="1" t="str">
        <f ca="1">IF(OR(Count_table[[#This Row],[STC Number]]&lt;&gt;OFFSET(Count_table[[#This Row],[STC Number]],-1,0),Count_table[[#This Row],[Fixed Make]]&lt;&gt;OFFSET(Count_table[[#This Row],[Fixed Make]],-1,0)),Count_table[[#This Row],[Fixed Make]],"")</f>
        <v/>
      </c>
      <c r="H2060" s="1" t="str">
        <f ca="1">IF(LEN(Count_table[[#This Row],[First]])=0,OFFSET(Count_table[[#This Row],[Range]],-1,0),"E"&amp;ROW(Count_table[[#This Row],[First]])&amp;":E"&amp;COUNTIFS(Count_table[[#All],[STC Number]],Count_table[[#This Row],[STC Number]],Count_table[[#All],[Fixed Make]],Count_table[[#This Row],[First]])+ROW(Count_table[[#This Row],[First]])-1)</f>
        <v>E2047:E2070</v>
      </c>
      <c r="I2060" s="1" t="str">
        <f ca="1">IF(LEN(Count_table[[#This Row],[First]])&lt;&gt;0,Count_table[[#This Row],[First]]&amp;": "&amp;_xlfn.TEXTJOIN(", ",TRUE,INDIRECT(Count_table[[#This Row],[Range]])),"")</f>
        <v/>
      </c>
      <c r="J2060"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1" spans="1:10" x14ac:dyDescent="0.25">
      <c r="A2061" s="1" t="s">
        <v>144</v>
      </c>
      <c r="B2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Inc\182P</v>
      </c>
      <c r="C2061" s="1" t="s">
        <v>72</v>
      </c>
      <c r="D2061" s="1" t="str">
        <f>LEFT(Count_table[[#This Row],[Column1]],SEARCH("\",Count_table[[#This Row],[Column1]])-1)</f>
        <v>AD Holdings Inc</v>
      </c>
      <c r="E2061" s="1" t="str">
        <f>RIGHT(Count_table[[#This Row],[Column1]],LEN(Count_table[[#This Row],[Column1]])-SEARCH("\",Count_table[[#This Row],[Column1]]))</f>
        <v>182P</v>
      </c>
      <c r="F2061" s="1" t="str">
        <f>INDEX(Sheet1!A:D,MATCH(Count_table[[#This Row],[Make]],Sheet1!D:D,0),1)</f>
        <v>AD Holdings</v>
      </c>
      <c r="G2061" s="1" t="str">
        <f ca="1">IF(OR(Count_table[[#This Row],[STC Number]]&lt;&gt;OFFSET(Count_table[[#This Row],[STC Number]],-1,0),Count_table[[#This Row],[Fixed Make]]&lt;&gt;OFFSET(Count_table[[#This Row],[Fixed Make]],-1,0)),Count_table[[#This Row],[Fixed Make]],"")</f>
        <v/>
      </c>
      <c r="H2061" s="1" t="str">
        <f ca="1">IF(LEN(Count_table[[#This Row],[First]])=0,OFFSET(Count_table[[#This Row],[Range]],-1,0),"E"&amp;ROW(Count_table[[#This Row],[First]])&amp;":E"&amp;COUNTIFS(Count_table[[#All],[STC Number]],Count_table[[#This Row],[STC Number]],Count_table[[#All],[Fixed Make]],Count_table[[#This Row],[First]])+ROW(Count_table[[#This Row],[First]])-1)</f>
        <v>E2047:E2070</v>
      </c>
      <c r="I2061" s="1" t="str">
        <f ca="1">IF(LEN(Count_table[[#This Row],[First]])&lt;&gt;0,Count_table[[#This Row],[First]]&amp;": "&amp;_xlfn.TEXTJOIN(", ",TRUE,INDIRECT(Count_table[[#This Row],[Range]])),"")</f>
        <v/>
      </c>
      <c r="J2061"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2" spans="1:10" x14ac:dyDescent="0.25">
      <c r="A2062" s="1" t="s">
        <v>144</v>
      </c>
      <c r="B2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Inc\182Q</v>
      </c>
      <c r="C2062" s="1" t="s">
        <v>73</v>
      </c>
      <c r="D2062" s="1" t="str">
        <f>LEFT(Count_table[[#This Row],[Column1]],SEARCH("\",Count_table[[#This Row],[Column1]])-1)</f>
        <v>AD Holdings Inc</v>
      </c>
      <c r="E2062" s="1" t="str">
        <f>RIGHT(Count_table[[#This Row],[Column1]],LEN(Count_table[[#This Row],[Column1]])-SEARCH("\",Count_table[[#This Row],[Column1]]))</f>
        <v>182Q</v>
      </c>
      <c r="F2062" s="1" t="str">
        <f>INDEX(Sheet1!A:D,MATCH(Count_table[[#This Row],[Make]],Sheet1!D:D,0),1)</f>
        <v>AD Holdings</v>
      </c>
      <c r="G2062" s="1" t="str">
        <f ca="1">IF(OR(Count_table[[#This Row],[STC Number]]&lt;&gt;OFFSET(Count_table[[#This Row],[STC Number]],-1,0),Count_table[[#This Row],[Fixed Make]]&lt;&gt;OFFSET(Count_table[[#This Row],[Fixed Make]],-1,0)),Count_table[[#This Row],[Fixed Make]],"")</f>
        <v/>
      </c>
      <c r="H2062" s="1" t="str">
        <f ca="1">IF(LEN(Count_table[[#This Row],[First]])=0,OFFSET(Count_table[[#This Row],[Range]],-1,0),"E"&amp;ROW(Count_table[[#This Row],[First]])&amp;":E"&amp;COUNTIFS(Count_table[[#All],[STC Number]],Count_table[[#This Row],[STC Number]],Count_table[[#All],[Fixed Make]],Count_table[[#This Row],[First]])+ROW(Count_table[[#This Row],[First]])-1)</f>
        <v>E2047:E2070</v>
      </c>
      <c r="I2062" s="1" t="str">
        <f ca="1">IF(LEN(Count_table[[#This Row],[First]])&lt;&gt;0,Count_table[[#This Row],[First]]&amp;": "&amp;_xlfn.TEXTJOIN(", ",TRUE,INDIRECT(Count_table[[#This Row],[Range]])),"")</f>
        <v/>
      </c>
      <c r="J2062"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3" spans="1:10" x14ac:dyDescent="0.25">
      <c r="A2063" s="1" t="s">
        <v>144</v>
      </c>
      <c r="B2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Inc\182R</v>
      </c>
      <c r="C2063" s="1" t="s">
        <v>74</v>
      </c>
      <c r="D2063" s="1" t="str">
        <f>LEFT(Count_table[[#This Row],[Column1]],SEARCH("\",Count_table[[#This Row],[Column1]])-1)</f>
        <v>AD Holdings Inc</v>
      </c>
      <c r="E2063" s="1" t="str">
        <f>RIGHT(Count_table[[#This Row],[Column1]],LEN(Count_table[[#This Row],[Column1]])-SEARCH("\",Count_table[[#This Row],[Column1]]))</f>
        <v>182R</v>
      </c>
      <c r="F2063" s="1" t="str">
        <f>INDEX(Sheet1!A:D,MATCH(Count_table[[#This Row],[Make]],Sheet1!D:D,0),1)</f>
        <v>AD Holdings</v>
      </c>
      <c r="G2063" s="1" t="str">
        <f ca="1">IF(OR(Count_table[[#This Row],[STC Number]]&lt;&gt;OFFSET(Count_table[[#This Row],[STC Number]],-1,0),Count_table[[#This Row],[Fixed Make]]&lt;&gt;OFFSET(Count_table[[#This Row],[Fixed Make]],-1,0)),Count_table[[#This Row],[Fixed Make]],"")</f>
        <v/>
      </c>
      <c r="H2063" s="1" t="str">
        <f ca="1">IF(LEN(Count_table[[#This Row],[First]])=0,OFFSET(Count_table[[#This Row],[Range]],-1,0),"E"&amp;ROW(Count_table[[#This Row],[First]])&amp;":E"&amp;COUNTIFS(Count_table[[#All],[STC Number]],Count_table[[#This Row],[STC Number]],Count_table[[#All],[Fixed Make]],Count_table[[#This Row],[First]])+ROW(Count_table[[#This Row],[First]])-1)</f>
        <v>E2047:E2070</v>
      </c>
      <c r="I2063" s="1" t="str">
        <f ca="1">IF(LEN(Count_table[[#This Row],[First]])&lt;&gt;0,Count_table[[#This Row],[First]]&amp;": "&amp;_xlfn.TEXTJOIN(", ",TRUE,INDIRECT(Count_table[[#This Row],[Range]])),"")</f>
        <v/>
      </c>
      <c r="J2063"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4" spans="1:10" x14ac:dyDescent="0.25">
      <c r="A2064" s="1" t="s">
        <v>144</v>
      </c>
      <c r="B2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Inc\182S</v>
      </c>
      <c r="C2064" s="1" t="s">
        <v>75</v>
      </c>
      <c r="D2064" s="1" t="str">
        <f>LEFT(Count_table[[#This Row],[Column1]],SEARCH("\",Count_table[[#This Row],[Column1]])-1)</f>
        <v>AD Holdings Inc</v>
      </c>
      <c r="E2064" s="1" t="str">
        <f>RIGHT(Count_table[[#This Row],[Column1]],LEN(Count_table[[#This Row],[Column1]])-SEARCH("\",Count_table[[#This Row],[Column1]]))</f>
        <v>182S</v>
      </c>
      <c r="F2064" s="1" t="str">
        <f>INDEX(Sheet1!A:D,MATCH(Count_table[[#This Row],[Make]],Sheet1!D:D,0),1)</f>
        <v>AD Holdings</v>
      </c>
      <c r="G2064" s="1" t="str">
        <f ca="1">IF(OR(Count_table[[#This Row],[STC Number]]&lt;&gt;OFFSET(Count_table[[#This Row],[STC Number]],-1,0),Count_table[[#This Row],[Fixed Make]]&lt;&gt;OFFSET(Count_table[[#This Row],[Fixed Make]],-1,0)),Count_table[[#This Row],[Fixed Make]],"")</f>
        <v/>
      </c>
      <c r="H2064" s="1" t="str">
        <f ca="1">IF(LEN(Count_table[[#This Row],[First]])=0,OFFSET(Count_table[[#This Row],[Range]],-1,0),"E"&amp;ROW(Count_table[[#This Row],[First]])&amp;":E"&amp;COUNTIFS(Count_table[[#All],[STC Number]],Count_table[[#This Row],[STC Number]],Count_table[[#All],[Fixed Make]],Count_table[[#This Row],[First]])+ROW(Count_table[[#This Row],[First]])-1)</f>
        <v>E2047:E2070</v>
      </c>
      <c r="I2064" s="1" t="str">
        <f ca="1">IF(LEN(Count_table[[#This Row],[First]])&lt;&gt;0,Count_table[[#This Row],[First]]&amp;": "&amp;_xlfn.TEXTJOIN(", ",TRUE,INDIRECT(Count_table[[#This Row],[Range]])),"")</f>
        <v/>
      </c>
      <c r="J2064"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5" spans="1:10" x14ac:dyDescent="0.25">
      <c r="A2065" s="1" t="s">
        <v>144</v>
      </c>
      <c r="B2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Inc\182T</v>
      </c>
      <c r="C2065" s="1" t="s">
        <v>76</v>
      </c>
      <c r="D2065" s="1" t="str">
        <f>LEFT(Count_table[[#This Row],[Column1]],SEARCH("\",Count_table[[#This Row],[Column1]])-1)</f>
        <v>AD Holdings Inc</v>
      </c>
      <c r="E2065" s="1" t="str">
        <f>RIGHT(Count_table[[#This Row],[Column1]],LEN(Count_table[[#This Row],[Column1]])-SEARCH("\",Count_table[[#This Row],[Column1]]))</f>
        <v>182T</v>
      </c>
      <c r="F2065" s="1" t="str">
        <f>INDEX(Sheet1!A:D,MATCH(Count_table[[#This Row],[Make]],Sheet1!D:D,0),1)</f>
        <v>AD Holdings</v>
      </c>
      <c r="G2065" s="1" t="str">
        <f ca="1">IF(OR(Count_table[[#This Row],[STC Number]]&lt;&gt;OFFSET(Count_table[[#This Row],[STC Number]],-1,0),Count_table[[#This Row],[Fixed Make]]&lt;&gt;OFFSET(Count_table[[#This Row],[Fixed Make]],-1,0)),Count_table[[#This Row],[Fixed Make]],"")</f>
        <v/>
      </c>
      <c r="H2065" s="1" t="str">
        <f ca="1">IF(LEN(Count_table[[#This Row],[First]])=0,OFFSET(Count_table[[#This Row],[Range]],-1,0),"E"&amp;ROW(Count_table[[#This Row],[First]])&amp;":E"&amp;COUNTIFS(Count_table[[#All],[STC Number]],Count_table[[#This Row],[STC Number]],Count_table[[#All],[Fixed Make]],Count_table[[#This Row],[First]])+ROW(Count_table[[#This Row],[First]])-1)</f>
        <v>E2047:E2070</v>
      </c>
      <c r="I2065" s="1" t="str">
        <f ca="1">IF(LEN(Count_table[[#This Row],[First]])&lt;&gt;0,Count_table[[#This Row],[First]]&amp;": "&amp;_xlfn.TEXTJOIN(", ",TRUE,INDIRECT(Count_table[[#This Row],[Range]])),"")</f>
        <v/>
      </c>
      <c r="J2065"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6" spans="1:10" x14ac:dyDescent="0.25">
      <c r="A2066" s="1" t="s">
        <v>144</v>
      </c>
      <c r="B2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Inc\R182</v>
      </c>
      <c r="C2066" s="1" t="s">
        <v>77</v>
      </c>
      <c r="D2066" s="1" t="str">
        <f>LEFT(Count_table[[#This Row],[Column1]],SEARCH("\",Count_table[[#This Row],[Column1]])-1)</f>
        <v>AD Holdings Inc</v>
      </c>
      <c r="E2066" s="1" t="str">
        <f>RIGHT(Count_table[[#This Row],[Column1]],LEN(Count_table[[#This Row],[Column1]])-SEARCH("\",Count_table[[#This Row],[Column1]]))</f>
        <v>R182</v>
      </c>
      <c r="F2066" s="1" t="str">
        <f>INDEX(Sheet1!A:D,MATCH(Count_table[[#This Row],[Make]],Sheet1!D:D,0),1)</f>
        <v>AD Holdings</v>
      </c>
      <c r="G2066" s="1" t="str">
        <f ca="1">IF(OR(Count_table[[#This Row],[STC Number]]&lt;&gt;OFFSET(Count_table[[#This Row],[STC Number]],-1,0),Count_table[[#This Row],[Fixed Make]]&lt;&gt;OFFSET(Count_table[[#This Row],[Fixed Make]],-1,0)),Count_table[[#This Row],[Fixed Make]],"")</f>
        <v/>
      </c>
      <c r="H2066" s="1" t="str">
        <f ca="1">IF(LEN(Count_table[[#This Row],[First]])=0,OFFSET(Count_table[[#This Row],[Range]],-1,0),"E"&amp;ROW(Count_table[[#This Row],[First]])&amp;":E"&amp;COUNTIFS(Count_table[[#All],[STC Number]],Count_table[[#This Row],[STC Number]],Count_table[[#All],[Fixed Make]],Count_table[[#This Row],[First]])+ROW(Count_table[[#This Row],[First]])-1)</f>
        <v>E2047:E2070</v>
      </c>
      <c r="I2066" s="1" t="str">
        <f ca="1">IF(LEN(Count_table[[#This Row],[First]])&lt;&gt;0,Count_table[[#This Row],[First]]&amp;": "&amp;_xlfn.TEXTJOIN(", ",TRUE,INDIRECT(Count_table[[#This Row],[Range]])),"")</f>
        <v/>
      </c>
      <c r="J2066"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7" spans="1:10" x14ac:dyDescent="0.25">
      <c r="A2067" s="1" t="s">
        <v>144</v>
      </c>
      <c r="B2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Inc\T182</v>
      </c>
      <c r="C2067" s="1" t="s">
        <v>78</v>
      </c>
      <c r="D2067" s="1" t="str">
        <f>LEFT(Count_table[[#This Row],[Column1]],SEARCH("\",Count_table[[#This Row],[Column1]])-1)</f>
        <v>AD Holdings Inc</v>
      </c>
      <c r="E2067" s="1" t="str">
        <f>RIGHT(Count_table[[#This Row],[Column1]],LEN(Count_table[[#This Row],[Column1]])-SEARCH("\",Count_table[[#This Row],[Column1]]))</f>
        <v>T182</v>
      </c>
      <c r="F2067" s="1" t="str">
        <f>INDEX(Sheet1!A:D,MATCH(Count_table[[#This Row],[Make]],Sheet1!D:D,0),1)</f>
        <v>AD Holdings</v>
      </c>
      <c r="G2067" s="1" t="str">
        <f ca="1">IF(OR(Count_table[[#This Row],[STC Number]]&lt;&gt;OFFSET(Count_table[[#This Row],[STC Number]],-1,0),Count_table[[#This Row],[Fixed Make]]&lt;&gt;OFFSET(Count_table[[#This Row],[Fixed Make]],-1,0)),Count_table[[#This Row],[Fixed Make]],"")</f>
        <v/>
      </c>
      <c r="H2067" s="1" t="str">
        <f ca="1">IF(LEN(Count_table[[#This Row],[First]])=0,OFFSET(Count_table[[#This Row],[Range]],-1,0),"E"&amp;ROW(Count_table[[#This Row],[First]])&amp;":E"&amp;COUNTIFS(Count_table[[#All],[STC Number]],Count_table[[#This Row],[STC Number]],Count_table[[#All],[Fixed Make]],Count_table[[#This Row],[First]])+ROW(Count_table[[#This Row],[First]])-1)</f>
        <v>E2047:E2070</v>
      </c>
      <c r="I2067" s="1" t="str">
        <f ca="1">IF(LEN(Count_table[[#This Row],[First]])&lt;&gt;0,Count_table[[#This Row],[First]]&amp;": "&amp;_xlfn.TEXTJOIN(", ",TRUE,INDIRECT(Count_table[[#This Row],[Range]])),"")</f>
        <v/>
      </c>
      <c r="J2067"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8" spans="1:10" x14ac:dyDescent="0.25">
      <c r="A2068" s="1" t="s">
        <v>144</v>
      </c>
      <c r="B2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Inc\T182T</v>
      </c>
      <c r="C2068" s="1" t="s">
        <v>79</v>
      </c>
      <c r="D2068" s="1" t="str">
        <f>LEFT(Count_table[[#This Row],[Column1]],SEARCH("\",Count_table[[#This Row],[Column1]])-1)</f>
        <v>AD Holdings Inc</v>
      </c>
      <c r="E2068" s="1" t="str">
        <f>RIGHT(Count_table[[#This Row],[Column1]],LEN(Count_table[[#This Row],[Column1]])-SEARCH("\",Count_table[[#This Row],[Column1]]))</f>
        <v>T182T</v>
      </c>
      <c r="F2068" s="1" t="str">
        <f>INDEX(Sheet1!A:D,MATCH(Count_table[[#This Row],[Make]],Sheet1!D:D,0),1)</f>
        <v>AD Holdings</v>
      </c>
      <c r="G2068" s="1" t="str">
        <f ca="1">IF(OR(Count_table[[#This Row],[STC Number]]&lt;&gt;OFFSET(Count_table[[#This Row],[STC Number]],-1,0),Count_table[[#This Row],[Fixed Make]]&lt;&gt;OFFSET(Count_table[[#This Row],[Fixed Make]],-1,0)),Count_table[[#This Row],[Fixed Make]],"")</f>
        <v/>
      </c>
      <c r="H2068" s="1" t="str">
        <f ca="1">IF(LEN(Count_table[[#This Row],[First]])=0,OFFSET(Count_table[[#This Row],[Range]],-1,0),"E"&amp;ROW(Count_table[[#This Row],[First]])&amp;":E"&amp;COUNTIFS(Count_table[[#All],[STC Number]],Count_table[[#This Row],[STC Number]],Count_table[[#All],[Fixed Make]],Count_table[[#This Row],[First]])+ROW(Count_table[[#This Row],[First]])-1)</f>
        <v>E2047:E2070</v>
      </c>
      <c r="I2068" s="1" t="str">
        <f ca="1">IF(LEN(Count_table[[#This Row],[First]])&lt;&gt;0,Count_table[[#This Row],[First]]&amp;": "&amp;_xlfn.TEXTJOIN(", ",TRUE,INDIRECT(Count_table[[#This Row],[Range]])),"")</f>
        <v/>
      </c>
      <c r="J2068"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69" spans="1:10" x14ac:dyDescent="0.25">
      <c r="A2069" s="1" t="s">
        <v>144</v>
      </c>
      <c r="B2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Inc\TR182</v>
      </c>
      <c r="C2069" s="1" t="s">
        <v>80</v>
      </c>
      <c r="D2069" s="1" t="str">
        <f>LEFT(Count_table[[#This Row],[Column1]],SEARCH("\",Count_table[[#This Row],[Column1]])-1)</f>
        <v>AD Holdings Inc</v>
      </c>
      <c r="E2069" s="1" t="str">
        <f>RIGHT(Count_table[[#This Row],[Column1]],LEN(Count_table[[#This Row],[Column1]])-SEARCH("\",Count_table[[#This Row],[Column1]]))</f>
        <v>TR182</v>
      </c>
      <c r="F2069" s="1" t="str">
        <f>INDEX(Sheet1!A:D,MATCH(Count_table[[#This Row],[Make]],Sheet1!D:D,0),1)</f>
        <v>AD Holdings</v>
      </c>
      <c r="G2069" s="1" t="str">
        <f ca="1">IF(OR(Count_table[[#This Row],[STC Number]]&lt;&gt;OFFSET(Count_table[[#This Row],[STC Number]],-1,0),Count_table[[#This Row],[Fixed Make]]&lt;&gt;OFFSET(Count_table[[#This Row],[Fixed Make]],-1,0)),Count_table[[#This Row],[Fixed Make]],"")</f>
        <v/>
      </c>
      <c r="H2069" s="1" t="str">
        <f ca="1">IF(LEN(Count_table[[#This Row],[First]])=0,OFFSET(Count_table[[#This Row],[Range]],-1,0),"E"&amp;ROW(Count_table[[#This Row],[First]])&amp;":E"&amp;COUNTIFS(Count_table[[#All],[STC Number]],Count_table[[#This Row],[STC Number]],Count_table[[#All],[Fixed Make]],Count_table[[#This Row],[First]])+ROW(Count_table[[#This Row],[First]])-1)</f>
        <v>E2047:E2070</v>
      </c>
      <c r="I2069" s="1" t="str">
        <f ca="1">IF(LEN(Count_table[[#This Row],[First]])&lt;&gt;0,Count_table[[#This Row],[First]]&amp;": "&amp;_xlfn.TEXTJOIN(", ",TRUE,INDIRECT(Count_table[[#This Row],[Range]])),"")</f>
        <v/>
      </c>
      <c r="J2069" s="1" t="str">
        <f ca="1">IF(Count_table[[#This Row],[STC Number]]=OFFSET(Count_table[[#This Row],[STC Number]],-1,0),OFFSET(Count_table[[#This Row],[STC Range]],-1,0),"'Sheet11'!i"&amp;ROW(Count_table[[#This Row],[First]])&amp;":i"&amp;COUNTIF(Count_table[[#All],[STC Number]],Count_table[[#This Row],[STC Number]])+ROW(Count_table[[#This Row],[First]])-1)</f>
        <v>'Sheet11'!i1284:i2069</v>
      </c>
    </row>
    <row r="2070" spans="1:10" x14ac:dyDescent="0.25">
      <c r="A2070" s="1" t="s">
        <v>161</v>
      </c>
      <c r="B2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Daher Aircraft Design, LLC\Kodiak 100</v>
      </c>
      <c r="C2070" s="1" t="s">
        <v>165</v>
      </c>
      <c r="D2070" s="1" t="str">
        <f>LEFT(Count_table[[#This Row],[Column1]],SEARCH("\",Count_table[[#This Row],[Column1]])-1)</f>
        <v>Daher Aircraft Design, LLC</v>
      </c>
      <c r="E2070" s="1" t="str">
        <f>RIGHT(Count_table[[#This Row],[Column1]],LEN(Count_table[[#This Row],[Column1]])-SEARCH("\",Count_table[[#This Row],[Column1]]))</f>
        <v>Kodiak 100</v>
      </c>
      <c r="F2070" s="1" t="str">
        <f>INDEX(Sheet1!A:D,MATCH(Count_table[[#This Row],[Make]],Sheet1!D:D,0),1)</f>
        <v>Daher</v>
      </c>
      <c r="G2070" s="1" t="str">
        <f ca="1">IF(OR(Count_table[[#This Row],[STC Number]]&lt;&gt;OFFSET(Count_table[[#This Row],[STC Number]],-1,0),Count_table[[#This Row],[Fixed Make]]&lt;&gt;OFFSET(Count_table[[#This Row],[Fixed Make]],-1,0)),Count_table[[#This Row],[Fixed Make]],"")</f>
        <v>Daher</v>
      </c>
      <c r="H2070" s="1" t="str">
        <f ca="1">IF(LEN(Count_table[[#This Row],[First]])=0,OFFSET(Count_table[[#This Row],[Range]],-1,0),"E"&amp;ROW(Count_table[[#This Row],[First]])&amp;":E"&amp;COUNTIFS(Count_table[[#All],[STC Number]],Count_table[[#This Row],[STC Number]],Count_table[[#All],[Fixed Make]],Count_table[[#This Row],[First]])+ROW(Count_table[[#This Row],[First]])-1)</f>
        <v>E2070:E2070</v>
      </c>
      <c r="I2070" s="1" t="str">
        <f ca="1">IF(LEN(Count_table[[#This Row],[First]])&lt;&gt;0,Count_table[[#This Row],[First]]&amp;": "&amp;_xlfn.TEXTJOIN(", ",TRUE,INDIRECT(Count_table[[#This Row],[Range]])),"")</f>
        <v>Daher: Kodiak 100</v>
      </c>
      <c r="J2070" s="1" t="str">
        <f ca="1">IF(Count_table[[#This Row],[STC Number]]=OFFSET(Count_table[[#This Row],[STC Number]],-1,0),OFFSET(Count_table[[#This Row],[STC Range]],-1,0),"'Sheet11'!i"&amp;ROW(Count_table[[#This Row],[First]])&amp;":i"&amp;COUNTIF(Count_table[[#All],[STC Number]],Count_table[[#This Row],[STC Number]])+ROW(Count_table[[#This Row],[First]])-1)</f>
        <v>'Sheet11'!i2070:i2070</v>
      </c>
    </row>
    <row r="2071" spans="1:10" x14ac:dyDescent="0.25">
      <c r="A2071" s="1" t="s">
        <v>167</v>
      </c>
      <c r="B2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v>
      </c>
      <c r="C2071" s="1" t="s">
        <v>156</v>
      </c>
      <c r="D2071" s="1" t="str">
        <f>LEFT(Count_table[[#This Row],[Column1]],SEARCH("\",Count_table[[#This Row],[Column1]])-1)</f>
        <v>Textron Aviation Inc.</v>
      </c>
      <c r="E2071" s="1" t="str">
        <f>RIGHT(Count_table[[#This Row],[Column1]],LEN(Count_table[[#This Row],[Column1]])-SEARCH("\",Count_table[[#This Row],[Column1]]))</f>
        <v>208</v>
      </c>
      <c r="F2071" s="1" t="str">
        <f>INDEX(Sheet1!A:D,MATCH(Count_table[[#This Row],[Make]],Sheet1!D:D,0),1)</f>
        <v>Textron</v>
      </c>
      <c r="G2071" s="1" t="str">
        <f ca="1">IF(OR(Count_table[[#This Row],[STC Number]]&lt;&gt;OFFSET(Count_table[[#This Row],[STC Number]],-1,0),Count_table[[#This Row],[Fixed Make]]&lt;&gt;OFFSET(Count_table[[#This Row],[Fixed Make]],-1,0)),Count_table[[#This Row],[Fixed Make]],"")</f>
        <v>Textron</v>
      </c>
      <c r="H2071" s="1" t="str">
        <f ca="1">IF(LEN(Count_table[[#This Row],[First]])=0,OFFSET(Count_table[[#This Row],[Range]],-1,0),"E"&amp;ROW(Count_table[[#This Row],[First]])&amp;":E"&amp;COUNTIFS(Count_table[[#All],[STC Number]],Count_table[[#This Row],[STC Number]],Count_table[[#All],[Fixed Make]],Count_table[[#This Row],[First]])+ROW(Count_table[[#This Row],[First]])-1)</f>
        <v>E2071:E2072</v>
      </c>
      <c r="I2071" s="1" t="str">
        <f ca="1">IF(LEN(Count_table[[#This Row],[First]])&lt;&gt;0,Count_table[[#This Row],[First]]&amp;": "&amp;_xlfn.TEXTJOIN(", ",TRUE,INDIRECT(Count_table[[#This Row],[Range]])),"")</f>
        <v>Textron: 208, 208B</v>
      </c>
      <c r="J2071" s="1" t="str">
        <f ca="1">IF(Count_table[[#This Row],[STC Number]]=OFFSET(Count_table[[#This Row],[STC Number]],-1,0),OFFSET(Count_table[[#This Row],[STC Range]],-1,0),"'Sheet11'!i"&amp;ROW(Count_table[[#This Row],[First]])&amp;":i"&amp;COUNTIF(Count_table[[#All],[STC Number]],Count_table[[#This Row],[STC Number]])+ROW(Count_table[[#This Row],[First]])-1)</f>
        <v>'Sheet11'!i2071:i2072</v>
      </c>
    </row>
    <row r="2072" spans="1:10" x14ac:dyDescent="0.25">
      <c r="A2072" s="1" t="s">
        <v>167</v>
      </c>
      <c r="B2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Inc.\208B</v>
      </c>
      <c r="C2072" s="1" t="s">
        <v>157</v>
      </c>
      <c r="D2072" s="1" t="str">
        <f>LEFT(Count_table[[#This Row],[Column1]],SEARCH("\",Count_table[[#This Row],[Column1]])-1)</f>
        <v>Textron Aviation Inc.</v>
      </c>
      <c r="E2072" s="1" t="str">
        <f>RIGHT(Count_table[[#This Row],[Column1]],LEN(Count_table[[#This Row],[Column1]])-SEARCH("\",Count_table[[#This Row],[Column1]]))</f>
        <v>208B</v>
      </c>
      <c r="F2072" s="1" t="str">
        <f>INDEX(Sheet1!A:D,MATCH(Count_table[[#This Row],[Make]],Sheet1!D:D,0),1)</f>
        <v>Textron</v>
      </c>
      <c r="G2072" s="1" t="str">
        <f ca="1">IF(OR(Count_table[[#This Row],[STC Number]]&lt;&gt;OFFSET(Count_table[[#This Row],[STC Number]],-1,0),Count_table[[#This Row],[Fixed Make]]&lt;&gt;OFFSET(Count_table[[#This Row],[Fixed Make]],-1,0)),Count_table[[#This Row],[Fixed Make]],"")</f>
        <v/>
      </c>
      <c r="H2072" s="1" t="str">
        <f ca="1">IF(LEN(Count_table[[#This Row],[First]])=0,OFFSET(Count_table[[#This Row],[Range]],-1,0),"E"&amp;ROW(Count_table[[#This Row],[First]])&amp;":E"&amp;COUNTIFS(Count_table[[#All],[STC Number]],Count_table[[#This Row],[STC Number]],Count_table[[#All],[Fixed Make]],Count_table[[#This Row],[First]])+ROW(Count_table[[#This Row],[First]])-1)</f>
        <v>E2071:E2072</v>
      </c>
      <c r="I2072" s="1" t="str">
        <f ca="1">IF(LEN(Count_table[[#This Row],[First]])&lt;&gt;0,Count_table[[#This Row],[First]]&amp;": "&amp;_xlfn.TEXTJOIN(", ",TRUE,INDIRECT(Count_table[[#This Row],[Range]])),"")</f>
        <v/>
      </c>
      <c r="J2072" s="1" t="str">
        <f ca="1">IF(Count_table[[#This Row],[STC Number]]=OFFSET(Count_table[[#This Row],[STC Number]],-1,0),OFFSET(Count_table[[#This Row],[STC Range]],-1,0),"'Sheet11'!i"&amp;ROW(Count_table[[#This Row],[First]])&amp;":i"&amp;COUNTIF(Count_table[[#All],[STC Number]],Count_table[[#This Row],[STC Number]])+ROW(Count_table[[#This Row],[First]])-1)</f>
        <v>'Sheet11'!i2071:i2072</v>
      </c>
    </row>
    <row r="2073" spans="1:10" x14ac:dyDescent="0.25">
      <c r="A2073" s="1" t="s">
        <v>173</v>
      </c>
      <c r="B2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AD Holdings Inc\T-211</v>
      </c>
      <c r="C2073" s="1" t="s">
        <v>28</v>
      </c>
      <c r="D2073" s="1" t="str">
        <f>LEFT(Count_table[[#This Row],[Column1]],SEARCH("\",Count_table[[#This Row],[Column1]])-1)</f>
        <v>AD Holdings Inc</v>
      </c>
      <c r="E2073" s="1" t="str">
        <f>RIGHT(Count_table[[#This Row],[Column1]],LEN(Count_table[[#This Row],[Column1]])-SEARCH("\",Count_table[[#This Row],[Column1]]))</f>
        <v>T-211</v>
      </c>
      <c r="F2073" s="1" t="str">
        <f>INDEX(Sheet1!A:D,MATCH(Count_table[[#This Row],[Make]],Sheet1!D:D,0),1)</f>
        <v>AD Holdings</v>
      </c>
      <c r="G2073" s="1" t="str">
        <f ca="1">IF(OR(Count_table[[#This Row],[STC Number]]&lt;&gt;OFFSET(Count_table[[#This Row],[STC Number]],-1,0),Count_table[[#This Row],[Fixed Make]]&lt;&gt;OFFSET(Count_table[[#This Row],[Fixed Make]],-1,0)),Count_table[[#This Row],[Fixed Make]],"")</f>
        <v>AD Holdings</v>
      </c>
      <c r="H2073" s="1" t="str">
        <f ca="1">IF(LEN(Count_table[[#This Row],[First]])=0,OFFSET(Count_table[[#This Row],[Range]],-1,0),"E"&amp;ROW(Count_table[[#This Row],[First]])&amp;":E"&amp;COUNTIFS(Count_table[[#All],[STC Number]],Count_table[[#This Row],[STC Number]],Count_table[[#All],[Fixed Make]],Count_table[[#This Row],[First]])+ROW(Count_table[[#This Row],[First]])-1)</f>
        <v>E2073:E2073</v>
      </c>
      <c r="I2073" s="1" t="str">
        <f ca="1">IF(LEN(Count_table[[#This Row],[First]])&lt;&gt;0,Count_table[[#This Row],[First]]&amp;": "&amp;_xlfn.TEXTJOIN(", ",TRUE,INDIRECT(Count_table[[#This Row],[Range]])),"")</f>
        <v>AD Holdings: T-211</v>
      </c>
      <c r="J20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4" spans="1:10" x14ac:dyDescent="0.25">
      <c r="A2074" s="1" t="s">
        <v>173</v>
      </c>
      <c r="B2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v>
      </c>
      <c r="C2074" s="1" t="s">
        <v>411</v>
      </c>
      <c r="D2074" s="1" t="str">
        <f>LEFT(Count_table[[#This Row],[Column1]],SEARCH("\",Count_table[[#This Row],[Column1]])-1)</f>
        <v>Aermacchi S.p.A.</v>
      </c>
      <c r="E2074" s="1" t="str">
        <f>RIGHT(Count_table[[#This Row],[Column1]],LEN(Count_table[[#This Row],[Column1]])-SEARCH("\",Count_table[[#This Row],[Column1]]))</f>
        <v>F.260</v>
      </c>
      <c r="F2074" s="1" t="str">
        <f>INDEX(Sheet1!A:D,MATCH(Count_table[[#This Row],[Make]],Sheet1!D:D,0),1)</f>
        <v>Aermacchi</v>
      </c>
      <c r="G2074" s="1" t="str">
        <f ca="1">IF(OR(Count_table[[#This Row],[STC Number]]&lt;&gt;OFFSET(Count_table[[#This Row],[STC Number]],-1,0),Count_table[[#This Row],[Fixed Make]]&lt;&gt;OFFSET(Count_table[[#This Row],[Fixed Make]],-1,0)),Count_table[[#This Row],[Fixed Make]],"")</f>
        <v>Aermacchi</v>
      </c>
      <c r="H2074" s="1" t="str">
        <f ca="1">IF(LEN(Count_table[[#This Row],[First]])=0,OFFSET(Count_table[[#This Row],[Range]],-1,0),"E"&amp;ROW(Count_table[[#This Row],[First]])&amp;":E"&amp;COUNTIFS(Count_table[[#All],[STC Number]],Count_table[[#This Row],[STC Number]],Count_table[[#All],[Fixed Make]],Count_table[[#This Row],[First]])+ROW(Count_table[[#This Row],[First]])-1)</f>
        <v>E2074:E2090</v>
      </c>
      <c r="I2074" s="1" t="str">
        <f ca="1">IF(LEN(Count_table[[#This Row],[First]])&lt;&gt;0,Count_table[[#This Row],[First]]&amp;": "&amp;_xlfn.TEXTJOIN(", ",TRUE,INDIRECT(Count_table[[#This Row],[Range]])),"")</f>
        <v>Aermacchi: F.260, F.260B, F.260C, F.260D, F.260E, F.260F, S.205 - 18/F, S.205 - 18/R, S.205 - 20/F, S.205 - 20/R, S.205 - 22/R, S.208, S.208A, Falco F.8.L., AL 60-B, AL 60-C5, AL 60-F5</v>
      </c>
      <c r="J20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5" spans="1:10" x14ac:dyDescent="0.25">
      <c r="A2075" s="1" t="s">
        <v>173</v>
      </c>
      <c r="B2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S.p.A.\F.260B</v>
      </c>
      <c r="C2075" s="1" t="s">
        <v>412</v>
      </c>
      <c r="D2075" s="1" t="str">
        <f>LEFT(Count_table[[#This Row],[Column1]],SEARCH("\",Count_table[[#This Row],[Column1]])-1)</f>
        <v>Aermacchi S.p.A.</v>
      </c>
      <c r="E2075" s="1" t="str">
        <f>RIGHT(Count_table[[#This Row],[Column1]],LEN(Count_table[[#This Row],[Column1]])-SEARCH("\",Count_table[[#This Row],[Column1]]))</f>
        <v>F.260B</v>
      </c>
      <c r="F2075" s="1" t="str">
        <f>INDEX(Sheet1!A:D,MATCH(Count_table[[#This Row],[Make]],Sheet1!D:D,0),1)</f>
        <v>Aermacchi</v>
      </c>
      <c r="G2075" s="1" t="str">
        <f ca="1">IF(OR(Count_table[[#This Row],[STC Number]]&lt;&gt;OFFSET(Count_table[[#This Row],[STC Number]],-1,0),Count_table[[#This Row],[Fixed Make]]&lt;&gt;OFFSET(Count_table[[#This Row],[Fixed Make]],-1,0)),Count_table[[#This Row],[Fixed Make]],"")</f>
        <v/>
      </c>
      <c r="H2075" s="1" t="str">
        <f ca="1">IF(LEN(Count_table[[#This Row],[First]])=0,OFFSET(Count_table[[#This Row],[Range]],-1,0),"E"&amp;ROW(Count_table[[#This Row],[First]])&amp;":E"&amp;COUNTIFS(Count_table[[#All],[STC Number]],Count_table[[#This Row],[STC Number]],Count_table[[#All],[Fixed Make]],Count_table[[#This Row],[First]])+ROW(Count_table[[#This Row],[First]])-1)</f>
        <v>E2074:E2090</v>
      </c>
      <c r="I2075" s="1" t="str">
        <f ca="1">IF(LEN(Count_table[[#This Row],[First]])&lt;&gt;0,Count_table[[#This Row],[First]]&amp;": "&amp;_xlfn.TEXTJOIN(", ",TRUE,INDIRECT(Count_table[[#This Row],[Range]])),"")</f>
        <v/>
      </c>
      <c r="J20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6" spans="1:10" x14ac:dyDescent="0.25">
      <c r="A2076" s="1" t="s">
        <v>173</v>
      </c>
      <c r="B2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S.p.A.\F.260C</v>
      </c>
      <c r="C2076" s="1" t="s">
        <v>413</v>
      </c>
      <c r="D2076" s="1" t="str">
        <f>LEFT(Count_table[[#This Row],[Column1]],SEARCH("\",Count_table[[#This Row],[Column1]])-1)</f>
        <v>Aermacchi S.p.A.</v>
      </c>
      <c r="E2076" s="1" t="str">
        <f>RIGHT(Count_table[[#This Row],[Column1]],LEN(Count_table[[#This Row],[Column1]])-SEARCH("\",Count_table[[#This Row],[Column1]]))</f>
        <v>F.260C</v>
      </c>
      <c r="F2076" s="1" t="str">
        <f>INDEX(Sheet1!A:D,MATCH(Count_table[[#This Row],[Make]],Sheet1!D:D,0),1)</f>
        <v>Aermacchi</v>
      </c>
      <c r="G2076" s="1" t="str">
        <f ca="1">IF(OR(Count_table[[#This Row],[STC Number]]&lt;&gt;OFFSET(Count_table[[#This Row],[STC Number]],-1,0),Count_table[[#This Row],[Fixed Make]]&lt;&gt;OFFSET(Count_table[[#This Row],[Fixed Make]],-1,0)),Count_table[[#This Row],[Fixed Make]],"")</f>
        <v/>
      </c>
      <c r="H2076" s="1" t="str">
        <f ca="1">IF(LEN(Count_table[[#This Row],[First]])=0,OFFSET(Count_table[[#This Row],[Range]],-1,0),"E"&amp;ROW(Count_table[[#This Row],[First]])&amp;":E"&amp;COUNTIFS(Count_table[[#All],[STC Number]],Count_table[[#This Row],[STC Number]],Count_table[[#All],[Fixed Make]],Count_table[[#This Row],[First]])+ROW(Count_table[[#This Row],[First]])-1)</f>
        <v>E2074:E2090</v>
      </c>
      <c r="I2076" s="1" t="str">
        <f ca="1">IF(LEN(Count_table[[#This Row],[First]])&lt;&gt;0,Count_table[[#This Row],[First]]&amp;": "&amp;_xlfn.TEXTJOIN(", ",TRUE,INDIRECT(Count_table[[#This Row],[Range]])),"")</f>
        <v/>
      </c>
      <c r="J20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7" spans="1:10" x14ac:dyDescent="0.25">
      <c r="A2077" s="1" t="s">
        <v>173</v>
      </c>
      <c r="B2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S.p.A.\F.260D</v>
      </c>
      <c r="C2077" s="1" t="s">
        <v>414</v>
      </c>
      <c r="D2077" s="1" t="str">
        <f>LEFT(Count_table[[#This Row],[Column1]],SEARCH("\",Count_table[[#This Row],[Column1]])-1)</f>
        <v>Aermacchi S.p.A.</v>
      </c>
      <c r="E2077" s="1" t="str">
        <f>RIGHT(Count_table[[#This Row],[Column1]],LEN(Count_table[[#This Row],[Column1]])-SEARCH("\",Count_table[[#This Row],[Column1]]))</f>
        <v>F.260D</v>
      </c>
      <c r="F2077" s="1" t="str">
        <f>INDEX(Sheet1!A:D,MATCH(Count_table[[#This Row],[Make]],Sheet1!D:D,0),1)</f>
        <v>Aermacchi</v>
      </c>
      <c r="G2077" s="1" t="str">
        <f ca="1">IF(OR(Count_table[[#This Row],[STC Number]]&lt;&gt;OFFSET(Count_table[[#This Row],[STC Number]],-1,0),Count_table[[#This Row],[Fixed Make]]&lt;&gt;OFFSET(Count_table[[#This Row],[Fixed Make]],-1,0)),Count_table[[#This Row],[Fixed Make]],"")</f>
        <v/>
      </c>
      <c r="H2077" s="1" t="str">
        <f ca="1">IF(LEN(Count_table[[#This Row],[First]])=0,OFFSET(Count_table[[#This Row],[Range]],-1,0),"E"&amp;ROW(Count_table[[#This Row],[First]])&amp;":E"&amp;COUNTIFS(Count_table[[#All],[STC Number]],Count_table[[#This Row],[STC Number]],Count_table[[#All],[Fixed Make]],Count_table[[#This Row],[First]])+ROW(Count_table[[#This Row],[First]])-1)</f>
        <v>E2074:E2090</v>
      </c>
      <c r="I2077" s="1" t="str">
        <f ca="1">IF(LEN(Count_table[[#This Row],[First]])&lt;&gt;0,Count_table[[#This Row],[First]]&amp;": "&amp;_xlfn.TEXTJOIN(", ",TRUE,INDIRECT(Count_table[[#This Row],[Range]])),"")</f>
        <v/>
      </c>
      <c r="J20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8" spans="1:10" x14ac:dyDescent="0.25">
      <c r="A2078" s="1" t="s">
        <v>173</v>
      </c>
      <c r="B2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S.p.A.\F.260E</v>
      </c>
      <c r="C2078" s="1" t="s">
        <v>415</v>
      </c>
      <c r="D2078" s="1" t="str">
        <f>LEFT(Count_table[[#This Row],[Column1]],SEARCH("\",Count_table[[#This Row],[Column1]])-1)</f>
        <v>Aermacchi S.p.A.</v>
      </c>
      <c r="E2078" s="1" t="str">
        <f>RIGHT(Count_table[[#This Row],[Column1]],LEN(Count_table[[#This Row],[Column1]])-SEARCH("\",Count_table[[#This Row],[Column1]]))</f>
        <v>F.260E</v>
      </c>
      <c r="F2078" s="1" t="str">
        <f>INDEX(Sheet1!A:D,MATCH(Count_table[[#This Row],[Make]],Sheet1!D:D,0),1)</f>
        <v>Aermacchi</v>
      </c>
      <c r="G2078" s="1" t="str">
        <f ca="1">IF(OR(Count_table[[#This Row],[STC Number]]&lt;&gt;OFFSET(Count_table[[#This Row],[STC Number]],-1,0),Count_table[[#This Row],[Fixed Make]]&lt;&gt;OFFSET(Count_table[[#This Row],[Fixed Make]],-1,0)),Count_table[[#This Row],[Fixed Make]],"")</f>
        <v/>
      </c>
      <c r="H2078" s="1" t="str">
        <f ca="1">IF(LEN(Count_table[[#This Row],[First]])=0,OFFSET(Count_table[[#This Row],[Range]],-1,0),"E"&amp;ROW(Count_table[[#This Row],[First]])&amp;":E"&amp;COUNTIFS(Count_table[[#All],[STC Number]],Count_table[[#This Row],[STC Number]],Count_table[[#All],[Fixed Make]],Count_table[[#This Row],[First]])+ROW(Count_table[[#This Row],[First]])-1)</f>
        <v>E2074:E2090</v>
      </c>
      <c r="I2078" s="1" t="str">
        <f ca="1">IF(LEN(Count_table[[#This Row],[First]])&lt;&gt;0,Count_table[[#This Row],[First]]&amp;": "&amp;_xlfn.TEXTJOIN(", ",TRUE,INDIRECT(Count_table[[#This Row],[Range]])),"")</f>
        <v/>
      </c>
      <c r="J20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79" spans="1:10" x14ac:dyDescent="0.25">
      <c r="A2079" s="1" t="s">
        <v>173</v>
      </c>
      <c r="B2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S.p.A.\F.260F</v>
      </c>
      <c r="C2079" s="1" t="s">
        <v>416</v>
      </c>
      <c r="D2079" s="1" t="str">
        <f>LEFT(Count_table[[#This Row],[Column1]],SEARCH("\",Count_table[[#This Row],[Column1]])-1)</f>
        <v>Aermacchi S.p.A.</v>
      </c>
      <c r="E2079" s="1" t="str">
        <f>RIGHT(Count_table[[#This Row],[Column1]],LEN(Count_table[[#This Row],[Column1]])-SEARCH("\",Count_table[[#This Row],[Column1]]))</f>
        <v>F.260F</v>
      </c>
      <c r="F2079" s="1" t="str">
        <f>INDEX(Sheet1!A:D,MATCH(Count_table[[#This Row],[Make]],Sheet1!D:D,0),1)</f>
        <v>Aermacchi</v>
      </c>
      <c r="G2079" s="1" t="str">
        <f ca="1">IF(OR(Count_table[[#This Row],[STC Number]]&lt;&gt;OFFSET(Count_table[[#This Row],[STC Number]],-1,0),Count_table[[#This Row],[Fixed Make]]&lt;&gt;OFFSET(Count_table[[#This Row],[Fixed Make]],-1,0)),Count_table[[#This Row],[Fixed Make]],"")</f>
        <v/>
      </c>
      <c r="H2079" s="1" t="str">
        <f ca="1">IF(LEN(Count_table[[#This Row],[First]])=0,OFFSET(Count_table[[#This Row],[Range]],-1,0),"E"&amp;ROW(Count_table[[#This Row],[First]])&amp;":E"&amp;COUNTIFS(Count_table[[#All],[STC Number]],Count_table[[#This Row],[STC Number]],Count_table[[#All],[Fixed Make]],Count_table[[#This Row],[First]])+ROW(Count_table[[#This Row],[First]])-1)</f>
        <v>E2074:E2090</v>
      </c>
      <c r="I2079" s="1" t="str">
        <f ca="1">IF(LEN(Count_table[[#This Row],[First]])&lt;&gt;0,Count_table[[#This Row],[First]]&amp;": "&amp;_xlfn.TEXTJOIN(", ",TRUE,INDIRECT(Count_table[[#This Row],[Range]])),"")</f>
        <v/>
      </c>
      <c r="J20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0" spans="1:10" x14ac:dyDescent="0.25">
      <c r="A2080" s="1" t="s">
        <v>173</v>
      </c>
      <c r="B2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S.p.A.\S.205 - 18/F</v>
      </c>
      <c r="C2080" s="1" t="s">
        <v>417</v>
      </c>
      <c r="D2080" s="1" t="str">
        <f>LEFT(Count_table[[#This Row],[Column1]],SEARCH("\",Count_table[[#This Row],[Column1]])-1)</f>
        <v>Aermacchi S.p.A.</v>
      </c>
      <c r="E2080" s="1" t="str">
        <f>RIGHT(Count_table[[#This Row],[Column1]],LEN(Count_table[[#This Row],[Column1]])-SEARCH("\",Count_table[[#This Row],[Column1]]))</f>
        <v>S.205 - 18/F</v>
      </c>
      <c r="F2080" s="1" t="str">
        <f>INDEX(Sheet1!A:D,MATCH(Count_table[[#This Row],[Make]],Sheet1!D:D,0),1)</f>
        <v>Aermacchi</v>
      </c>
      <c r="G2080" s="1" t="str">
        <f ca="1">IF(OR(Count_table[[#This Row],[STC Number]]&lt;&gt;OFFSET(Count_table[[#This Row],[STC Number]],-1,0),Count_table[[#This Row],[Fixed Make]]&lt;&gt;OFFSET(Count_table[[#This Row],[Fixed Make]],-1,0)),Count_table[[#This Row],[Fixed Make]],"")</f>
        <v/>
      </c>
      <c r="H2080" s="1" t="str">
        <f ca="1">IF(LEN(Count_table[[#This Row],[First]])=0,OFFSET(Count_table[[#This Row],[Range]],-1,0),"E"&amp;ROW(Count_table[[#This Row],[First]])&amp;":E"&amp;COUNTIFS(Count_table[[#All],[STC Number]],Count_table[[#This Row],[STC Number]],Count_table[[#All],[Fixed Make]],Count_table[[#This Row],[First]])+ROW(Count_table[[#This Row],[First]])-1)</f>
        <v>E2074:E2090</v>
      </c>
      <c r="I2080" s="1" t="str">
        <f ca="1">IF(LEN(Count_table[[#This Row],[First]])&lt;&gt;0,Count_table[[#This Row],[First]]&amp;": "&amp;_xlfn.TEXTJOIN(", ",TRUE,INDIRECT(Count_table[[#This Row],[Range]])),"")</f>
        <v/>
      </c>
      <c r="J20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1" spans="1:10" x14ac:dyDescent="0.25">
      <c r="A2081" s="1" t="s">
        <v>173</v>
      </c>
      <c r="B2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S.p.A.\S.205 - 18/R</v>
      </c>
      <c r="C2081" s="1" t="s">
        <v>418</v>
      </c>
      <c r="D2081" s="1" t="str">
        <f>LEFT(Count_table[[#This Row],[Column1]],SEARCH("\",Count_table[[#This Row],[Column1]])-1)</f>
        <v>Aermacchi S.p.A.</v>
      </c>
      <c r="E2081" s="1" t="str">
        <f>RIGHT(Count_table[[#This Row],[Column1]],LEN(Count_table[[#This Row],[Column1]])-SEARCH("\",Count_table[[#This Row],[Column1]]))</f>
        <v>S.205 - 18/R</v>
      </c>
      <c r="F2081" s="1" t="str">
        <f>INDEX(Sheet1!A:D,MATCH(Count_table[[#This Row],[Make]],Sheet1!D:D,0),1)</f>
        <v>Aermacchi</v>
      </c>
      <c r="G2081" s="1" t="str">
        <f ca="1">IF(OR(Count_table[[#This Row],[STC Number]]&lt;&gt;OFFSET(Count_table[[#This Row],[STC Number]],-1,0),Count_table[[#This Row],[Fixed Make]]&lt;&gt;OFFSET(Count_table[[#This Row],[Fixed Make]],-1,0)),Count_table[[#This Row],[Fixed Make]],"")</f>
        <v/>
      </c>
      <c r="H2081" s="1" t="str">
        <f ca="1">IF(LEN(Count_table[[#This Row],[First]])=0,OFFSET(Count_table[[#This Row],[Range]],-1,0),"E"&amp;ROW(Count_table[[#This Row],[First]])&amp;":E"&amp;COUNTIFS(Count_table[[#All],[STC Number]],Count_table[[#This Row],[STC Number]],Count_table[[#All],[Fixed Make]],Count_table[[#This Row],[First]])+ROW(Count_table[[#This Row],[First]])-1)</f>
        <v>E2074:E2090</v>
      </c>
      <c r="I2081" s="1" t="str">
        <f ca="1">IF(LEN(Count_table[[#This Row],[First]])&lt;&gt;0,Count_table[[#This Row],[First]]&amp;": "&amp;_xlfn.TEXTJOIN(", ",TRUE,INDIRECT(Count_table[[#This Row],[Range]])),"")</f>
        <v/>
      </c>
      <c r="J20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2" spans="1:10" x14ac:dyDescent="0.25">
      <c r="A2082" s="1" t="s">
        <v>173</v>
      </c>
      <c r="B2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S.p.A.\S.205 - 20/F</v>
      </c>
      <c r="C2082" s="1" t="s">
        <v>419</v>
      </c>
      <c r="D2082" s="1" t="str">
        <f>LEFT(Count_table[[#This Row],[Column1]],SEARCH("\",Count_table[[#This Row],[Column1]])-1)</f>
        <v>Aermacchi S.p.A.</v>
      </c>
      <c r="E2082" s="1" t="str">
        <f>RIGHT(Count_table[[#This Row],[Column1]],LEN(Count_table[[#This Row],[Column1]])-SEARCH("\",Count_table[[#This Row],[Column1]]))</f>
        <v>S.205 - 20/F</v>
      </c>
      <c r="F2082" s="1" t="str">
        <f>INDEX(Sheet1!A:D,MATCH(Count_table[[#This Row],[Make]],Sheet1!D:D,0),1)</f>
        <v>Aermacchi</v>
      </c>
      <c r="G2082" s="1" t="str">
        <f ca="1">IF(OR(Count_table[[#This Row],[STC Number]]&lt;&gt;OFFSET(Count_table[[#This Row],[STC Number]],-1,0),Count_table[[#This Row],[Fixed Make]]&lt;&gt;OFFSET(Count_table[[#This Row],[Fixed Make]],-1,0)),Count_table[[#This Row],[Fixed Make]],"")</f>
        <v/>
      </c>
      <c r="H2082" s="1" t="str">
        <f ca="1">IF(LEN(Count_table[[#This Row],[First]])=0,OFFSET(Count_table[[#This Row],[Range]],-1,0),"E"&amp;ROW(Count_table[[#This Row],[First]])&amp;":E"&amp;COUNTIFS(Count_table[[#All],[STC Number]],Count_table[[#This Row],[STC Number]],Count_table[[#All],[Fixed Make]],Count_table[[#This Row],[First]])+ROW(Count_table[[#This Row],[First]])-1)</f>
        <v>E2074:E2090</v>
      </c>
      <c r="I2082" s="1" t="str">
        <f ca="1">IF(LEN(Count_table[[#This Row],[First]])&lt;&gt;0,Count_table[[#This Row],[First]]&amp;": "&amp;_xlfn.TEXTJOIN(", ",TRUE,INDIRECT(Count_table[[#This Row],[Range]])),"")</f>
        <v/>
      </c>
      <c r="J20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3" spans="1:10" x14ac:dyDescent="0.25">
      <c r="A2083" s="1" t="s">
        <v>173</v>
      </c>
      <c r="B2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S.p.A.\S.205 - 20/R</v>
      </c>
      <c r="C2083" s="1" t="s">
        <v>420</v>
      </c>
      <c r="D2083" s="1" t="str">
        <f>LEFT(Count_table[[#This Row],[Column1]],SEARCH("\",Count_table[[#This Row],[Column1]])-1)</f>
        <v>Aermacchi S.p.A.</v>
      </c>
      <c r="E2083" s="1" t="str">
        <f>RIGHT(Count_table[[#This Row],[Column1]],LEN(Count_table[[#This Row],[Column1]])-SEARCH("\",Count_table[[#This Row],[Column1]]))</f>
        <v>S.205 - 20/R</v>
      </c>
      <c r="F2083" s="1" t="str">
        <f>INDEX(Sheet1!A:D,MATCH(Count_table[[#This Row],[Make]],Sheet1!D:D,0),1)</f>
        <v>Aermacchi</v>
      </c>
      <c r="G2083" s="1" t="str">
        <f ca="1">IF(OR(Count_table[[#This Row],[STC Number]]&lt;&gt;OFFSET(Count_table[[#This Row],[STC Number]],-1,0),Count_table[[#This Row],[Fixed Make]]&lt;&gt;OFFSET(Count_table[[#This Row],[Fixed Make]],-1,0)),Count_table[[#This Row],[Fixed Make]],"")</f>
        <v/>
      </c>
      <c r="H2083" s="1" t="str">
        <f ca="1">IF(LEN(Count_table[[#This Row],[First]])=0,OFFSET(Count_table[[#This Row],[Range]],-1,0),"E"&amp;ROW(Count_table[[#This Row],[First]])&amp;":E"&amp;COUNTIFS(Count_table[[#All],[STC Number]],Count_table[[#This Row],[STC Number]],Count_table[[#All],[Fixed Make]],Count_table[[#This Row],[First]])+ROW(Count_table[[#This Row],[First]])-1)</f>
        <v>E2074:E2090</v>
      </c>
      <c r="I2083" s="1" t="str">
        <f ca="1">IF(LEN(Count_table[[#This Row],[First]])&lt;&gt;0,Count_table[[#This Row],[First]]&amp;": "&amp;_xlfn.TEXTJOIN(", ",TRUE,INDIRECT(Count_table[[#This Row],[Range]])),"")</f>
        <v/>
      </c>
      <c r="J20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4" spans="1:10" x14ac:dyDescent="0.25">
      <c r="A2084" s="1" t="s">
        <v>173</v>
      </c>
      <c r="B2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S.p.A.\S.205 - 22/R</v>
      </c>
      <c r="C2084" s="1" t="s">
        <v>421</v>
      </c>
      <c r="D2084" s="1" t="str">
        <f>LEFT(Count_table[[#This Row],[Column1]],SEARCH("\",Count_table[[#This Row],[Column1]])-1)</f>
        <v>Aermacchi S.p.A.</v>
      </c>
      <c r="E2084" s="1" t="str">
        <f>RIGHT(Count_table[[#This Row],[Column1]],LEN(Count_table[[#This Row],[Column1]])-SEARCH("\",Count_table[[#This Row],[Column1]]))</f>
        <v>S.205 - 22/R</v>
      </c>
      <c r="F2084" s="1" t="str">
        <f>INDEX(Sheet1!A:D,MATCH(Count_table[[#This Row],[Make]],Sheet1!D:D,0),1)</f>
        <v>Aermacchi</v>
      </c>
      <c r="G2084" s="1" t="str">
        <f ca="1">IF(OR(Count_table[[#This Row],[STC Number]]&lt;&gt;OFFSET(Count_table[[#This Row],[STC Number]],-1,0),Count_table[[#This Row],[Fixed Make]]&lt;&gt;OFFSET(Count_table[[#This Row],[Fixed Make]],-1,0)),Count_table[[#This Row],[Fixed Make]],"")</f>
        <v/>
      </c>
      <c r="H2084" s="1" t="str">
        <f ca="1">IF(LEN(Count_table[[#This Row],[First]])=0,OFFSET(Count_table[[#This Row],[Range]],-1,0),"E"&amp;ROW(Count_table[[#This Row],[First]])&amp;":E"&amp;COUNTIFS(Count_table[[#All],[STC Number]],Count_table[[#This Row],[STC Number]],Count_table[[#All],[Fixed Make]],Count_table[[#This Row],[First]])+ROW(Count_table[[#This Row],[First]])-1)</f>
        <v>E2074:E2090</v>
      </c>
      <c r="I2084" s="1" t="str">
        <f ca="1">IF(LEN(Count_table[[#This Row],[First]])&lt;&gt;0,Count_table[[#This Row],[First]]&amp;": "&amp;_xlfn.TEXTJOIN(", ",TRUE,INDIRECT(Count_table[[#This Row],[Range]])),"")</f>
        <v/>
      </c>
      <c r="J20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5" spans="1:10" x14ac:dyDescent="0.25">
      <c r="A2085" s="1" t="s">
        <v>173</v>
      </c>
      <c r="B2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v>
      </c>
      <c r="C2085" s="1" t="s">
        <v>422</v>
      </c>
      <c r="D2085" s="1" t="str">
        <f>LEFT(Count_table[[#This Row],[Column1]],SEARCH("\",Count_table[[#This Row],[Column1]])-1)</f>
        <v>Aermacchi S.p.A.</v>
      </c>
      <c r="E2085" s="1" t="str">
        <f>RIGHT(Count_table[[#This Row],[Column1]],LEN(Count_table[[#This Row],[Column1]])-SEARCH("\",Count_table[[#This Row],[Column1]]))</f>
        <v>S.208</v>
      </c>
      <c r="F2085" s="1" t="str">
        <f>INDEX(Sheet1!A:D,MATCH(Count_table[[#This Row],[Make]],Sheet1!D:D,0),1)</f>
        <v>Aermacchi</v>
      </c>
      <c r="G2085" s="1" t="str">
        <f ca="1">IF(OR(Count_table[[#This Row],[STC Number]]&lt;&gt;OFFSET(Count_table[[#This Row],[STC Number]],-1,0),Count_table[[#This Row],[Fixed Make]]&lt;&gt;OFFSET(Count_table[[#This Row],[Fixed Make]],-1,0)),Count_table[[#This Row],[Fixed Make]],"")</f>
        <v/>
      </c>
      <c r="H2085" s="1" t="str">
        <f ca="1">IF(LEN(Count_table[[#This Row],[First]])=0,OFFSET(Count_table[[#This Row],[Range]],-1,0),"E"&amp;ROW(Count_table[[#This Row],[First]])&amp;":E"&amp;COUNTIFS(Count_table[[#All],[STC Number]],Count_table[[#This Row],[STC Number]],Count_table[[#All],[Fixed Make]],Count_table[[#This Row],[First]])+ROW(Count_table[[#This Row],[First]])-1)</f>
        <v>E2074:E2090</v>
      </c>
      <c r="I2085" s="1" t="str">
        <f ca="1">IF(LEN(Count_table[[#This Row],[First]])&lt;&gt;0,Count_table[[#This Row],[First]]&amp;": "&amp;_xlfn.TEXTJOIN(", ",TRUE,INDIRECT(Count_table[[#This Row],[Range]])),"")</f>
        <v/>
      </c>
      <c r="J20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6" spans="1:10" x14ac:dyDescent="0.25">
      <c r="A2086" s="1" t="s">
        <v>173</v>
      </c>
      <c r="B2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Aermacchi S.p.A.\S.208A</v>
      </c>
      <c r="C2086" s="1" t="s">
        <v>423</v>
      </c>
      <c r="D2086" s="1" t="str">
        <f>LEFT(Count_table[[#This Row],[Column1]],SEARCH("\",Count_table[[#This Row],[Column1]])-1)</f>
        <v>Aermacchi S.p.A.</v>
      </c>
      <c r="E2086" s="1" t="str">
        <f>RIGHT(Count_table[[#This Row],[Column1]],LEN(Count_table[[#This Row],[Column1]])-SEARCH("\",Count_table[[#This Row],[Column1]]))</f>
        <v>S.208A</v>
      </c>
      <c r="F2086" s="1" t="str">
        <f>INDEX(Sheet1!A:D,MATCH(Count_table[[#This Row],[Make]],Sheet1!D:D,0),1)</f>
        <v>Aermacchi</v>
      </c>
      <c r="G2086" s="1" t="str">
        <f ca="1">IF(OR(Count_table[[#This Row],[STC Number]]&lt;&gt;OFFSET(Count_table[[#This Row],[STC Number]],-1,0),Count_table[[#This Row],[Fixed Make]]&lt;&gt;OFFSET(Count_table[[#This Row],[Fixed Make]],-1,0)),Count_table[[#This Row],[Fixed Make]],"")</f>
        <v/>
      </c>
      <c r="H2086" s="1" t="str">
        <f ca="1">IF(LEN(Count_table[[#This Row],[First]])=0,OFFSET(Count_table[[#This Row],[Range]],-1,0),"E"&amp;ROW(Count_table[[#This Row],[First]])&amp;":E"&amp;COUNTIFS(Count_table[[#All],[STC Number]],Count_table[[#This Row],[STC Number]],Count_table[[#All],[Fixed Make]],Count_table[[#This Row],[First]])+ROW(Count_table[[#This Row],[First]])-1)</f>
        <v>E2074:E2090</v>
      </c>
      <c r="I2086" s="1" t="str">
        <f ca="1">IF(LEN(Count_table[[#This Row],[First]])&lt;&gt;0,Count_table[[#This Row],[First]]&amp;": "&amp;_xlfn.TEXTJOIN(", ",TRUE,INDIRECT(Count_table[[#This Row],[Range]])),"")</f>
        <v/>
      </c>
      <c r="J20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7" spans="1:10" x14ac:dyDescent="0.25">
      <c r="A2087" s="1" t="s">
        <v>173</v>
      </c>
      <c r="B2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Aeromere S.A.\Falco F.8.L.</v>
      </c>
      <c r="C2087" s="1" t="s">
        <v>424</v>
      </c>
      <c r="D2087" s="1" t="str">
        <f>LEFT(Count_table[[#This Row],[Column1]],SEARCH("\",Count_table[[#This Row],[Column1]])-1)</f>
        <v>Aeromere S.A.</v>
      </c>
      <c r="E2087" s="1" t="str">
        <f>RIGHT(Count_table[[#This Row],[Column1]],LEN(Count_table[[#This Row],[Column1]])-SEARCH("\",Count_table[[#This Row],[Column1]]))</f>
        <v>Falco F.8.L.</v>
      </c>
      <c r="F2087" s="1" t="str">
        <f>INDEX(Sheet1!A:D,MATCH(Count_table[[#This Row],[Make]],Sheet1!D:D,0),1)</f>
        <v>Aeromere</v>
      </c>
      <c r="G2087" s="1" t="str">
        <f ca="1">IF(OR(Count_table[[#This Row],[STC Number]]&lt;&gt;OFFSET(Count_table[[#This Row],[STC Number]],-1,0),Count_table[[#This Row],[Fixed Make]]&lt;&gt;OFFSET(Count_table[[#This Row],[Fixed Make]],-1,0)),Count_table[[#This Row],[Fixed Make]],"")</f>
        <v>Aeromere</v>
      </c>
      <c r="H2087" s="1" t="str">
        <f ca="1">IF(LEN(Count_table[[#This Row],[First]])=0,OFFSET(Count_table[[#This Row],[Range]],-1,0),"E"&amp;ROW(Count_table[[#This Row],[First]])&amp;":E"&amp;COUNTIFS(Count_table[[#All],[STC Number]],Count_table[[#This Row],[STC Number]],Count_table[[#All],[Fixed Make]],Count_table[[#This Row],[First]])+ROW(Count_table[[#This Row],[First]])-1)</f>
        <v>E2087:E2087</v>
      </c>
      <c r="I2087" s="1" t="str">
        <f ca="1">IF(LEN(Count_table[[#This Row],[First]])&lt;&gt;0,Count_table[[#This Row],[First]]&amp;": "&amp;_xlfn.TEXTJOIN(", ",TRUE,INDIRECT(Count_table[[#This Row],[Range]])),"")</f>
        <v>Aeromere: Falco F.8.L.</v>
      </c>
      <c r="J20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8" spans="1:10" x14ac:dyDescent="0.25">
      <c r="A2088" s="1" t="s">
        <v>173</v>
      </c>
      <c r="B2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60-B</v>
      </c>
      <c r="C2088" s="1" t="s">
        <v>425</v>
      </c>
      <c r="D2088" s="1" t="str">
        <f>LEFT(Count_table[[#This Row],[Column1]],SEARCH("\",Count_table[[#This Row],[Column1]])-1)</f>
        <v>Aeronautica Macchi S.p.A.</v>
      </c>
      <c r="E2088" s="1" t="str">
        <f>RIGHT(Count_table[[#This Row],[Column1]],LEN(Count_table[[#This Row],[Column1]])-SEARCH("\",Count_table[[#This Row],[Column1]]))</f>
        <v>AL 60-B</v>
      </c>
      <c r="F2088" s="1" t="str">
        <f>INDEX(Sheet1!A:D,MATCH(Count_table[[#This Row],[Make]],Sheet1!D:D,0),1)</f>
        <v>Aermacchi</v>
      </c>
      <c r="G2088" s="1" t="str">
        <f ca="1">IF(OR(Count_table[[#This Row],[STC Number]]&lt;&gt;OFFSET(Count_table[[#This Row],[STC Number]],-1,0),Count_table[[#This Row],[Fixed Make]]&lt;&gt;OFFSET(Count_table[[#This Row],[Fixed Make]],-1,0)),Count_table[[#This Row],[Fixed Make]],"")</f>
        <v>Aermacchi</v>
      </c>
      <c r="H2088" s="1" t="str">
        <f ca="1">IF(LEN(Count_table[[#This Row],[First]])=0,OFFSET(Count_table[[#This Row],[Range]],-1,0),"E"&amp;ROW(Count_table[[#This Row],[First]])&amp;":E"&amp;COUNTIFS(Count_table[[#All],[STC Number]],Count_table[[#This Row],[STC Number]],Count_table[[#All],[Fixed Make]],Count_table[[#This Row],[First]])+ROW(Count_table[[#This Row],[First]])-1)</f>
        <v>E2088:E2104</v>
      </c>
      <c r="I2088" s="1" t="str">
        <f ca="1">IF(LEN(Count_table[[#This Row],[First]])&lt;&gt;0,Count_table[[#This Row],[First]]&amp;": "&amp;_xlfn.TEXTJOIN(", ",TRUE,INDIRECT(Count_table[[#This Row],[Range]])),"")</f>
        <v>Aermacchi: AL 60-B, AL 60-C5, AL 60-F5, AL 60, 360, 400, PA-60-600 (Aerostar 600), PA-60-601 (Aerostar 601), PA-60-601P (Aerostar 601P), PA-60-602P (Aerostar 602P), PA-60-700P (Aerostar 700P), 14-19-2, 14-19-3, 14-19-3A, 14-19, 17-30, 17-30A</v>
      </c>
      <c r="J20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89" spans="1:10" x14ac:dyDescent="0.25">
      <c r="A2089" s="1" t="s">
        <v>173</v>
      </c>
      <c r="B2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60-C5</v>
      </c>
      <c r="C2089" s="1" t="s">
        <v>426</v>
      </c>
      <c r="D2089" s="1" t="str">
        <f>LEFT(Count_table[[#This Row],[Column1]],SEARCH("\",Count_table[[#This Row],[Column1]])-1)</f>
        <v>Aeronautica Macchi S.p.A.</v>
      </c>
      <c r="E2089" s="1" t="str">
        <f>RIGHT(Count_table[[#This Row],[Column1]],LEN(Count_table[[#This Row],[Column1]])-SEARCH("\",Count_table[[#This Row],[Column1]]))</f>
        <v>AL 60-C5</v>
      </c>
      <c r="F2089" s="1" t="str">
        <f>INDEX(Sheet1!A:D,MATCH(Count_table[[#This Row],[Make]],Sheet1!D:D,0),1)</f>
        <v>Aermacchi</v>
      </c>
      <c r="G2089" s="1" t="str">
        <f ca="1">IF(OR(Count_table[[#This Row],[STC Number]]&lt;&gt;OFFSET(Count_table[[#This Row],[STC Number]],-1,0),Count_table[[#This Row],[Fixed Make]]&lt;&gt;OFFSET(Count_table[[#This Row],[Fixed Make]],-1,0)),Count_table[[#This Row],[Fixed Make]],"")</f>
        <v/>
      </c>
      <c r="H2089" s="1" t="str">
        <f ca="1">IF(LEN(Count_table[[#This Row],[First]])=0,OFFSET(Count_table[[#This Row],[Range]],-1,0),"E"&amp;ROW(Count_table[[#This Row],[First]])&amp;":E"&amp;COUNTIFS(Count_table[[#All],[STC Number]],Count_table[[#This Row],[STC Number]],Count_table[[#All],[Fixed Make]],Count_table[[#This Row],[First]])+ROW(Count_table[[#This Row],[First]])-1)</f>
        <v>E2088:E2104</v>
      </c>
      <c r="I2089" s="1" t="str">
        <f ca="1">IF(LEN(Count_table[[#This Row],[First]])&lt;&gt;0,Count_table[[#This Row],[First]]&amp;": "&amp;_xlfn.TEXTJOIN(", ",TRUE,INDIRECT(Count_table[[#This Row],[Range]])),"")</f>
        <v/>
      </c>
      <c r="J20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0" spans="1:10" x14ac:dyDescent="0.25">
      <c r="A2090" s="1" t="s">
        <v>173</v>
      </c>
      <c r="B2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60-F5</v>
      </c>
      <c r="C2090" s="1" t="s">
        <v>427</v>
      </c>
      <c r="D2090" s="1" t="str">
        <f>LEFT(Count_table[[#This Row],[Column1]],SEARCH("\",Count_table[[#This Row],[Column1]])-1)</f>
        <v>Aeronautica Macchi S.p.A.</v>
      </c>
      <c r="E2090" s="1" t="str">
        <f>RIGHT(Count_table[[#This Row],[Column1]],LEN(Count_table[[#This Row],[Column1]])-SEARCH("\",Count_table[[#This Row],[Column1]]))</f>
        <v>AL 60-F5</v>
      </c>
      <c r="F2090" s="1" t="str">
        <f>INDEX(Sheet1!A:D,MATCH(Count_table[[#This Row],[Make]],Sheet1!D:D,0),1)</f>
        <v>Aermacchi</v>
      </c>
      <c r="G2090" s="1" t="str">
        <f ca="1">IF(OR(Count_table[[#This Row],[STC Number]]&lt;&gt;OFFSET(Count_table[[#This Row],[STC Number]],-1,0),Count_table[[#This Row],[Fixed Make]]&lt;&gt;OFFSET(Count_table[[#This Row],[Fixed Make]],-1,0)),Count_table[[#This Row],[Fixed Make]],"")</f>
        <v/>
      </c>
      <c r="H2090" s="1" t="str">
        <f ca="1">IF(LEN(Count_table[[#This Row],[First]])=0,OFFSET(Count_table[[#This Row],[Range]],-1,0),"E"&amp;ROW(Count_table[[#This Row],[First]])&amp;":E"&amp;COUNTIFS(Count_table[[#All],[STC Number]],Count_table[[#This Row],[STC Number]],Count_table[[#All],[Fixed Make]],Count_table[[#This Row],[First]])+ROW(Count_table[[#This Row],[First]])-1)</f>
        <v>E2088:E2104</v>
      </c>
      <c r="I2090" s="1" t="str">
        <f ca="1">IF(LEN(Count_table[[#This Row],[First]])&lt;&gt;0,Count_table[[#This Row],[First]]&amp;": "&amp;_xlfn.TEXTJOIN(", ",TRUE,INDIRECT(Count_table[[#This Row],[Range]])),"")</f>
        <v/>
      </c>
      <c r="J20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1" spans="1:10" x14ac:dyDescent="0.25">
      <c r="A2091" s="1" t="s">
        <v>173</v>
      </c>
      <c r="B2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Aeronautica Macchi S.p.A.\AL 60</v>
      </c>
      <c r="C2091" s="1" t="s">
        <v>428</v>
      </c>
      <c r="D2091" s="1" t="str">
        <f>LEFT(Count_table[[#This Row],[Column1]],SEARCH("\",Count_table[[#This Row],[Column1]])-1)</f>
        <v>Aeronautica Macchi S.p.A.</v>
      </c>
      <c r="E2091" s="1" t="str">
        <f>RIGHT(Count_table[[#This Row],[Column1]],LEN(Count_table[[#This Row],[Column1]])-SEARCH("\",Count_table[[#This Row],[Column1]]))</f>
        <v>AL 60</v>
      </c>
      <c r="F2091" s="1" t="str">
        <f>INDEX(Sheet1!A:D,MATCH(Count_table[[#This Row],[Make]],Sheet1!D:D,0),1)</f>
        <v>Aermacchi</v>
      </c>
      <c r="G2091" s="1" t="str">
        <f ca="1">IF(OR(Count_table[[#This Row],[STC Number]]&lt;&gt;OFFSET(Count_table[[#This Row],[STC Number]],-1,0),Count_table[[#This Row],[Fixed Make]]&lt;&gt;OFFSET(Count_table[[#This Row],[Fixed Make]],-1,0)),Count_table[[#This Row],[Fixed Make]],"")</f>
        <v/>
      </c>
      <c r="H2091" s="1" t="str">
        <f ca="1">IF(LEN(Count_table[[#This Row],[First]])=0,OFFSET(Count_table[[#This Row],[Range]],-1,0),"E"&amp;ROW(Count_table[[#This Row],[First]])&amp;":E"&amp;COUNTIFS(Count_table[[#All],[STC Number]],Count_table[[#This Row],[STC Number]],Count_table[[#All],[Fixed Make]],Count_table[[#This Row],[First]])+ROW(Count_table[[#This Row],[First]])-1)</f>
        <v>E2088:E2104</v>
      </c>
      <c r="I2091" s="1" t="str">
        <f ca="1">IF(LEN(Count_table[[#This Row],[First]])&lt;&gt;0,Count_table[[#This Row],[First]]&amp;": "&amp;_xlfn.TEXTJOIN(", ",TRUE,INDIRECT(Count_table[[#This Row],[Range]])),"")</f>
        <v/>
      </c>
      <c r="J20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2" spans="1:10" x14ac:dyDescent="0.25">
      <c r="A2092" s="1" t="s">
        <v>173</v>
      </c>
      <c r="B2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Corporation\360</v>
      </c>
      <c r="C2092" s="1" t="s">
        <v>429</v>
      </c>
      <c r="D2092" s="1" t="str">
        <f>LEFT(Count_table[[#This Row],[Column1]],SEARCH("\",Count_table[[#This Row],[Column1]])-1)</f>
        <v>Aerostar Aircraft Corporation</v>
      </c>
      <c r="E2092" s="1" t="str">
        <f>RIGHT(Count_table[[#This Row],[Column1]],LEN(Count_table[[#This Row],[Column1]])-SEARCH("\",Count_table[[#This Row],[Column1]]))</f>
        <v>360</v>
      </c>
      <c r="F2092" s="1" t="str">
        <f>INDEX(Sheet1!A:D,MATCH(Count_table[[#This Row],[Make]],Sheet1!D:D,0),1)</f>
        <v>Aerostar</v>
      </c>
      <c r="G2092" s="1" t="str">
        <f ca="1">IF(OR(Count_table[[#This Row],[STC Number]]&lt;&gt;OFFSET(Count_table[[#This Row],[STC Number]],-1,0),Count_table[[#This Row],[Fixed Make]]&lt;&gt;OFFSET(Count_table[[#This Row],[Fixed Make]],-1,0)),Count_table[[#This Row],[Fixed Make]],"")</f>
        <v>Aerostar</v>
      </c>
      <c r="H2092" s="1" t="str">
        <f ca="1">IF(LEN(Count_table[[#This Row],[First]])=0,OFFSET(Count_table[[#This Row],[Range]],-1,0),"E"&amp;ROW(Count_table[[#This Row],[First]])&amp;":E"&amp;COUNTIFS(Count_table[[#All],[STC Number]],Count_table[[#This Row],[STC Number]],Count_table[[#All],[Fixed Make]],Count_table[[#This Row],[First]])+ROW(Count_table[[#This Row],[First]])-1)</f>
        <v>E2092:E2098</v>
      </c>
      <c r="I2092" s="1" t="str">
        <f ca="1">IF(LEN(Count_table[[#This Row],[First]])&lt;&gt;0,Count_table[[#This Row],[First]]&amp;": "&amp;_xlfn.TEXTJOIN(", ",TRUE,INDIRECT(Count_table[[#This Row],[Range]])),"")</f>
        <v>Aerostar: 360, 400, PA-60-600 (Aerostar 600), PA-60-601 (Aerostar 601), PA-60-601P (Aerostar 601P), PA-60-602P (Aerostar 602P), PA-60-700P (Aerostar 700P)</v>
      </c>
      <c r="J20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3" spans="1:10" x14ac:dyDescent="0.25">
      <c r="A2093" s="1" t="s">
        <v>173</v>
      </c>
      <c r="B2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Corporation\400</v>
      </c>
      <c r="C2093" s="1" t="s">
        <v>430</v>
      </c>
      <c r="D2093" s="1" t="str">
        <f>LEFT(Count_table[[#This Row],[Column1]],SEARCH("\",Count_table[[#This Row],[Column1]])-1)</f>
        <v>Aerostar Aircraft Corporation</v>
      </c>
      <c r="E2093" s="1" t="str">
        <f>RIGHT(Count_table[[#This Row],[Column1]],LEN(Count_table[[#This Row],[Column1]])-SEARCH("\",Count_table[[#This Row],[Column1]]))</f>
        <v>400</v>
      </c>
      <c r="F2093" s="1" t="str">
        <f>INDEX(Sheet1!A:D,MATCH(Count_table[[#This Row],[Make]],Sheet1!D:D,0),1)</f>
        <v>Aerostar</v>
      </c>
      <c r="G2093" s="1" t="str">
        <f ca="1">IF(OR(Count_table[[#This Row],[STC Number]]&lt;&gt;OFFSET(Count_table[[#This Row],[STC Number]],-1,0),Count_table[[#This Row],[Fixed Make]]&lt;&gt;OFFSET(Count_table[[#This Row],[Fixed Make]],-1,0)),Count_table[[#This Row],[Fixed Make]],"")</f>
        <v/>
      </c>
      <c r="H2093" s="1" t="str">
        <f ca="1">IF(LEN(Count_table[[#This Row],[First]])=0,OFFSET(Count_table[[#This Row],[Range]],-1,0),"E"&amp;ROW(Count_table[[#This Row],[First]])&amp;":E"&amp;COUNTIFS(Count_table[[#All],[STC Number]],Count_table[[#This Row],[STC Number]],Count_table[[#All],[Fixed Make]],Count_table[[#This Row],[First]])+ROW(Count_table[[#This Row],[First]])-1)</f>
        <v>E2092:E2098</v>
      </c>
      <c r="I2093" s="1" t="str">
        <f ca="1">IF(LEN(Count_table[[#This Row],[First]])&lt;&gt;0,Count_table[[#This Row],[First]]&amp;": "&amp;_xlfn.TEXTJOIN(", ",TRUE,INDIRECT(Count_table[[#This Row],[Range]])),"")</f>
        <v/>
      </c>
      <c r="J20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4" spans="1:10" x14ac:dyDescent="0.25">
      <c r="A2094" s="1" t="s">
        <v>173</v>
      </c>
      <c r="B2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Corporation\PA-60-600 (Aerostar 600)</v>
      </c>
      <c r="C2094" s="1" t="s">
        <v>431</v>
      </c>
      <c r="D2094" s="1" t="str">
        <f>LEFT(Count_table[[#This Row],[Column1]],SEARCH("\",Count_table[[#This Row],[Column1]])-1)</f>
        <v>Aerostar Aircraft Corporation</v>
      </c>
      <c r="E2094" s="1" t="str">
        <f>RIGHT(Count_table[[#This Row],[Column1]],LEN(Count_table[[#This Row],[Column1]])-SEARCH("\",Count_table[[#This Row],[Column1]]))</f>
        <v>PA-60-600 (Aerostar 600)</v>
      </c>
      <c r="F2094" s="1" t="str">
        <f>INDEX(Sheet1!A:D,MATCH(Count_table[[#This Row],[Make]],Sheet1!D:D,0),1)</f>
        <v>Aerostar</v>
      </c>
      <c r="G2094" s="1" t="str">
        <f ca="1">IF(OR(Count_table[[#This Row],[STC Number]]&lt;&gt;OFFSET(Count_table[[#This Row],[STC Number]],-1,0),Count_table[[#This Row],[Fixed Make]]&lt;&gt;OFFSET(Count_table[[#This Row],[Fixed Make]],-1,0)),Count_table[[#This Row],[Fixed Make]],"")</f>
        <v/>
      </c>
      <c r="H2094" s="1" t="str">
        <f ca="1">IF(LEN(Count_table[[#This Row],[First]])=0,OFFSET(Count_table[[#This Row],[Range]],-1,0),"E"&amp;ROW(Count_table[[#This Row],[First]])&amp;":E"&amp;COUNTIFS(Count_table[[#All],[STC Number]],Count_table[[#This Row],[STC Number]],Count_table[[#All],[Fixed Make]],Count_table[[#This Row],[First]])+ROW(Count_table[[#This Row],[First]])-1)</f>
        <v>E2092:E2098</v>
      </c>
      <c r="I2094" s="1" t="str">
        <f ca="1">IF(LEN(Count_table[[#This Row],[First]])&lt;&gt;0,Count_table[[#This Row],[First]]&amp;": "&amp;_xlfn.TEXTJOIN(", ",TRUE,INDIRECT(Count_table[[#This Row],[Range]])),"")</f>
        <v/>
      </c>
      <c r="J20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5" spans="1:10" x14ac:dyDescent="0.25">
      <c r="A2095" s="1" t="s">
        <v>173</v>
      </c>
      <c r="B2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 (Aerostar 601)</v>
      </c>
      <c r="C2095" s="1" t="s">
        <v>432</v>
      </c>
      <c r="D2095" s="1" t="str">
        <f>LEFT(Count_table[[#This Row],[Column1]],SEARCH("\",Count_table[[#This Row],[Column1]])-1)</f>
        <v>Aerostar Aircraft Corporation</v>
      </c>
      <c r="E2095" s="1" t="str">
        <f>RIGHT(Count_table[[#This Row],[Column1]],LEN(Count_table[[#This Row],[Column1]])-SEARCH("\",Count_table[[#This Row],[Column1]]))</f>
        <v>PA-60-601 (Aerostar 601)</v>
      </c>
      <c r="F2095" s="1" t="str">
        <f>INDEX(Sheet1!A:D,MATCH(Count_table[[#This Row],[Make]],Sheet1!D:D,0),1)</f>
        <v>Aerostar</v>
      </c>
      <c r="G2095" s="1" t="str">
        <f ca="1">IF(OR(Count_table[[#This Row],[STC Number]]&lt;&gt;OFFSET(Count_table[[#This Row],[STC Number]],-1,0),Count_table[[#This Row],[Fixed Make]]&lt;&gt;OFFSET(Count_table[[#This Row],[Fixed Make]],-1,0)),Count_table[[#This Row],[Fixed Make]],"")</f>
        <v/>
      </c>
      <c r="H2095" s="1" t="str">
        <f ca="1">IF(LEN(Count_table[[#This Row],[First]])=0,OFFSET(Count_table[[#This Row],[Range]],-1,0),"E"&amp;ROW(Count_table[[#This Row],[First]])&amp;":E"&amp;COUNTIFS(Count_table[[#All],[STC Number]],Count_table[[#This Row],[STC Number]],Count_table[[#All],[Fixed Make]],Count_table[[#This Row],[First]])+ROW(Count_table[[#This Row],[First]])-1)</f>
        <v>E2092:E2098</v>
      </c>
      <c r="I2095" s="1" t="str">
        <f ca="1">IF(LEN(Count_table[[#This Row],[First]])&lt;&gt;0,Count_table[[#This Row],[First]]&amp;": "&amp;_xlfn.TEXTJOIN(", ",TRUE,INDIRECT(Count_table[[#This Row],[Range]])),"")</f>
        <v/>
      </c>
      <c r="J20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6" spans="1:10" x14ac:dyDescent="0.25">
      <c r="A2096" s="1" t="s">
        <v>173</v>
      </c>
      <c r="B2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Corporation\PA-60-601P (Aerostar 601P)</v>
      </c>
      <c r="C2096" s="1" t="s">
        <v>433</v>
      </c>
      <c r="D2096" s="1" t="str">
        <f>LEFT(Count_table[[#This Row],[Column1]],SEARCH("\",Count_table[[#This Row],[Column1]])-1)</f>
        <v>Aerostar Aircraft Corporation</v>
      </c>
      <c r="E2096" s="1" t="str">
        <f>RIGHT(Count_table[[#This Row],[Column1]],LEN(Count_table[[#This Row],[Column1]])-SEARCH("\",Count_table[[#This Row],[Column1]]))</f>
        <v>PA-60-601P (Aerostar 601P)</v>
      </c>
      <c r="F2096" s="1" t="str">
        <f>INDEX(Sheet1!A:D,MATCH(Count_table[[#This Row],[Make]],Sheet1!D:D,0),1)</f>
        <v>Aerostar</v>
      </c>
      <c r="G2096" s="1" t="str">
        <f ca="1">IF(OR(Count_table[[#This Row],[STC Number]]&lt;&gt;OFFSET(Count_table[[#This Row],[STC Number]],-1,0),Count_table[[#This Row],[Fixed Make]]&lt;&gt;OFFSET(Count_table[[#This Row],[Fixed Make]],-1,0)),Count_table[[#This Row],[Fixed Make]],"")</f>
        <v/>
      </c>
      <c r="H2096" s="1" t="str">
        <f ca="1">IF(LEN(Count_table[[#This Row],[First]])=0,OFFSET(Count_table[[#This Row],[Range]],-1,0),"E"&amp;ROW(Count_table[[#This Row],[First]])&amp;":E"&amp;COUNTIFS(Count_table[[#All],[STC Number]],Count_table[[#This Row],[STC Number]],Count_table[[#All],[Fixed Make]],Count_table[[#This Row],[First]])+ROW(Count_table[[#This Row],[First]])-1)</f>
        <v>E2092:E2098</v>
      </c>
      <c r="I2096" s="1" t="str">
        <f ca="1">IF(LEN(Count_table[[#This Row],[First]])&lt;&gt;0,Count_table[[#This Row],[First]]&amp;": "&amp;_xlfn.TEXTJOIN(", ",TRUE,INDIRECT(Count_table[[#This Row],[Range]])),"")</f>
        <v/>
      </c>
      <c r="J20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7" spans="1:10" x14ac:dyDescent="0.25">
      <c r="A2097" s="1" t="s">
        <v>173</v>
      </c>
      <c r="B2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Corporation\PA-60-602P (Aerostar 602P)</v>
      </c>
      <c r="C2097" s="1" t="s">
        <v>434</v>
      </c>
      <c r="D2097" s="1" t="str">
        <f>LEFT(Count_table[[#This Row],[Column1]],SEARCH("\",Count_table[[#This Row],[Column1]])-1)</f>
        <v>Aerostar Aircraft Corporation</v>
      </c>
      <c r="E2097" s="1" t="str">
        <f>RIGHT(Count_table[[#This Row],[Column1]],LEN(Count_table[[#This Row],[Column1]])-SEARCH("\",Count_table[[#This Row],[Column1]]))</f>
        <v>PA-60-602P (Aerostar 602P)</v>
      </c>
      <c r="F2097" s="1" t="str">
        <f>INDEX(Sheet1!A:D,MATCH(Count_table[[#This Row],[Make]],Sheet1!D:D,0),1)</f>
        <v>Aerostar</v>
      </c>
      <c r="G2097" s="1" t="str">
        <f ca="1">IF(OR(Count_table[[#This Row],[STC Number]]&lt;&gt;OFFSET(Count_table[[#This Row],[STC Number]],-1,0),Count_table[[#This Row],[Fixed Make]]&lt;&gt;OFFSET(Count_table[[#This Row],[Fixed Make]],-1,0)),Count_table[[#This Row],[Fixed Make]],"")</f>
        <v/>
      </c>
      <c r="H2097" s="1" t="str">
        <f ca="1">IF(LEN(Count_table[[#This Row],[First]])=0,OFFSET(Count_table[[#This Row],[Range]],-1,0),"E"&amp;ROW(Count_table[[#This Row],[First]])&amp;":E"&amp;COUNTIFS(Count_table[[#All],[STC Number]],Count_table[[#This Row],[STC Number]],Count_table[[#All],[Fixed Make]],Count_table[[#This Row],[First]])+ROW(Count_table[[#This Row],[First]])-1)</f>
        <v>E2092:E2098</v>
      </c>
      <c r="I2097" s="1" t="str">
        <f ca="1">IF(LEN(Count_table[[#This Row],[First]])&lt;&gt;0,Count_table[[#This Row],[First]]&amp;": "&amp;_xlfn.TEXTJOIN(", ",TRUE,INDIRECT(Count_table[[#This Row],[Range]])),"")</f>
        <v/>
      </c>
      <c r="J20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8" spans="1:10" x14ac:dyDescent="0.25">
      <c r="A2098" s="1" t="s">
        <v>173</v>
      </c>
      <c r="B2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Aerostar Aircraft Corporation\PA-60-700P (Aerostar 700P)</v>
      </c>
      <c r="C2098" s="1" t="s">
        <v>435</v>
      </c>
      <c r="D2098" s="1" t="str">
        <f>LEFT(Count_table[[#This Row],[Column1]],SEARCH("\",Count_table[[#This Row],[Column1]])-1)</f>
        <v>Aerostar Aircraft Corporation</v>
      </c>
      <c r="E2098" s="1" t="str">
        <f>RIGHT(Count_table[[#This Row],[Column1]],LEN(Count_table[[#This Row],[Column1]])-SEARCH("\",Count_table[[#This Row],[Column1]]))</f>
        <v>PA-60-700P (Aerostar 700P)</v>
      </c>
      <c r="F2098" s="1" t="str">
        <f>INDEX(Sheet1!A:D,MATCH(Count_table[[#This Row],[Make]],Sheet1!D:D,0),1)</f>
        <v>Aerostar</v>
      </c>
      <c r="G2098" s="1" t="str">
        <f ca="1">IF(OR(Count_table[[#This Row],[STC Number]]&lt;&gt;OFFSET(Count_table[[#This Row],[STC Number]],-1,0),Count_table[[#This Row],[Fixed Make]]&lt;&gt;OFFSET(Count_table[[#This Row],[Fixed Make]],-1,0)),Count_table[[#This Row],[Fixed Make]],"")</f>
        <v/>
      </c>
      <c r="H2098" s="1" t="str">
        <f ca="1">IF(LEN(Count_table[[#This Row],[First]])=0,OFFSET(Count_table[[#This Row],[Range]],-1,0),"E"&amp;ROW(Count_table[[#This Row],[First]])&amp;":E"&amp;COUNTIFS(Count_table[[#All],[STC Number]],Count_table[[#This Row],[STC Number]],Count_table[[#All],[Fixed Make]],Count_table[[#This Row],[First]])+ROW(Count_table[[#This Row],[First]])-1)</f>
        <v>E2092:E2098</v>
      </c>
      <c r="I2098" s="1" t="str">
        <f ca="1">IF(LEN(Count_table[[#This Row],[First]])&lt;&gt;0,Count_table[[#This Row],[First]]&amp;": "&amp;_xlfn.TEXTJOIN(", ",TRUE,INDIRECT(Count_table[[#This Row],[Range]])),"")</f>
        <v/>
      </c>
      <c r="J20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099" spans="1:10" x14ac:dyDescent="0.25">
      <c r="A2099" s="1" t="s">
        <v>173</v>
      </c>
      <c r="B2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LLC\14-19-2</v>
      </c>
      <c r="C2099" s="1" t="s">
        <v>436</v>
      </c>
      <c r="D2099" s="1" t="str">
        <f>LEFT(Count_table[[#This Row],[Column1]],SEARCH("\",Count_table[[#This Row],[Column1]])-1)</f>
        <v>Alexandria Aircraft, LLC</v>
      </c>
      <c r="E2099" s="1" t="str">
        <f>RIGHT(Count_table[[#This Row],[Column1]],LEN(Count_table[[#This Row],[Column1]])-SEARCH("\",Count_table[[#This Row],[Column1]]))</f>
        <v>14-19-2</v>
      </c>
      <c r="F2099" s="1" t="str">
        <f>INDEX(Sheet1!A:D,MATCH(Count_table[[#This Row],[Make]],Sheet1!D:D,0),1)</f>
        <v>Alexandria Aircraft</v>
      </c>
      <c r="G2099" s="1" t="str">
        <f ca="1">IF(OR(Count_table[[#This Row],[STC Number]]&lt;&gt;OFFSET(Count_table[[#This Row],[STC Number]],-1,0),Count_table[[#This Row],[Fixed Make]]&lt;&gt;OFFSET(Count_table[[#This Row],[Fixed Make]],-1,0)),Count_table[[#This Row],[Fixed Make]],"")</f>
        <v>Alexandria Aircraft</v>
      </c>
      <c r="H2099" s="1" t="str">
        <f ca="1">IF(LEN(Count_table[[#This Row],[First]])=0,OFFSET(Count_table[[#This Row],[Range]],-1,0),"E"&amp;ROW(Count_table[[#This Row],[First]])&amp;":E"&amp;COUNTIFS(Count_table[[#All],[STC Number]],Count_table[[#This Row],[STC Number]],Count_table[[#All],[Fixed Make]],Count_table[[#This Row],[First]])+ROW(Count_table[[#This Row],[First]])-1)</f>
        <v>E2099:E2108</v>
      </c>
      <c r="I2099" s="1" t="str">
        <f ca="1">IF(LEN(Count_table[[#This Row],[First]])&lt;&gt;0,Count_table[[#This Row],[First]]&amp;": "&amp;_xlfn.TEXTJOIN(", ",TRUE,INDIRECT(Count_table[[#This Row],[Range]])),"")</f>
        <v>Alexandria Aircraft: 14-19-2, 14-19-3, 14-19-3A, 14-19, 17-30, 17-30A, 17-31, 17-31A, 17-31ATC, 17-31TC</v>
      </c>
      <c r="J20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0" spans="1:10" x14ac:dyDescent="0.25">
      <c r="A2100" s="1" t="s">
        <v>173</v>
      </c>
      <c r="B2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v>
      </c>
      <c r="C2100" s="1" t="s">
        <v>437</v>
      </c>
      <c r="D2100" s="1" t="str">
        <f>LEFT(Count_table[[#This Row],[Column1]],SEARCH("\",Count_table[[#This Row],[Column1]])-1)</f>
        <v>Alexandria Aircraft, LLC</v>
      </c>
      <c r="E2100" s="1" t="str">
        <f>RIGHT(Count_table[[#This Row],[Column1]],LEN(Count_table[[#This Row],[Column1]])-SEARCH("\",Count_table[[#This Row],[Column1]]))</f>
        <v>14-19-3</v>
      </c>
      <c r="F2100" s="1" t="str">
        <f>INDEX(Sheet1!A:D,MATCH(Count_table[[#This Row],[Make]],Sheet1!D:D,0),1)</f>
        <v>Alexandria Aircraft</v>
      </c>
      <c r="G2100" s="1" t="str">
        <f ca="1">IF(OR(Count_table[[#This Row],[STC Number]]&lt;&gt;OFFSET(Count_table[[#This Row],[STC Number]],-1,0),Count_table[[#This Row],[Fixed Make]]&lt;&gt;OFFSET(Count_table[[#This Row],[Fixed Make]],-1,0)),Count_table[[#This Row],[Fixed Make]],"")</f>
        <v/>
      </c>
      <c r="H2100" s="1" t="str">
        <f ca="1">IF(LEN(Count_table[[#This Row],[First]])=0,OFFSET(Count_table[[#This Row],[Range]],-1,0),"E"&amp;ROW(Count_table[[#This Row],[First]])&amp;":E"&amp;COUNTIFS(Count_table[[#All],[STC Number]],Count_table[[#This Row],[STC Number]],Count_table[[#All],[Fixed Make]],Count_table[[#This Row],[First]])+ROW(Count_table[[#This Row],[First]])-1)</f>
        <v>E2099:E2108</v>
      </c>
      <c r="I2100" s="1" t="str">
        <f ca="1">IF(LEN(Count_table[[#This Row],[First]])&lt;&gt;0,Count_table[[#This Row],[First]]&amp;": "&amp;_xlfn.TEXTJOIN(", ",TRUE,INDIRECT(Count_table[[#This Row],[Range]])),"")</f>
        <v/>
      </c>
      <c r="J21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1" spans="1:10" x14ac:dyDescent="0.25">
      <c r="A2101" s="1" t="s">
        <v>173</v>
      </c>
      <c r="B2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LLC\14-19-3A</v>
      </c>
      <c r="C2101" s="1" t="s">
        <v>438</v>
      </c>
      <c r="D2101" s="1" t="str">
        <f>LEFT(Count_table[[#This Row],[Column1]],SEARCH("\",Count_table[[#This Row],[Column1]])-1)</f>
        <v>Alexandria Aircraft, LLC</v>
      </c>
      <c r="E2101" s="1" t="str">
        <f>RIGHT(Count_table[[#This Row],[Column1]],LEN(Count_table[[#This Row],[Column1]])-SEARCH("\",Count_table[[#This Row],[Column1]]))</f>
        <v>14-19-3A</v>
      </c>
      <c r="F2101" s="1" t="str">
        <f>INDEX(Sheet1!A:D,MATCH(Count_table[[#This Row],[Make]],Sheet1!D:D,0),1)</f>
        <v>Alexandria Aircraft</v>
      </c>
      <c r="G2101" s="1" t="str">
        <f ca="1">IF(OR(Count_table[[#This Row],[STC Number]]&lt;&gt;OFFSET(Count_table[[#This Row],[STC Number]],-1,0),Count_table[[#This Row],[Fixed Make]]&lt;&gt;OFFSET(Count_table[[#This Row],[Fixed Make]],-1,0)),Count_table[[#This Row],[Fixed Make]],"")</f>
        <v/>
      </c>
      <c r="H2101" s="1" t="str">
        <f ca="1">IF(LEN(Count_table[[#This Row],[First]])=0,OFFSET(Count_table[[#This Row],[Range]],-1,0),"E"&amp;ROW(Count_table[[#This Row],[First]])&amp;":E"&amp;COUNTIFS(Count_table[[#All],[STC Number]],Count_table[[#This Row],[STC Number]],Count_table[[#All],[Fixed Make]],Count_table[[#This Row],[First]])+ROW(Count_table[[#This Row],[First]])-1)</f>
        <v>E2099:E2108</v>
      </c>
      <c r="I2101" s="1" t="str">
        <f ca="1">IF(LEN(Count_table[[#This Row],[First]])&lt;&gt;0,Count_table[[#This Row],[First]]&amp;": "&amp;_xlfn.TEXTJOIN(", ",TRUE,INDIRECT(Count_table[[#This Row],[Range]])),"")</f>
        <v/>
      </c>
      <c r="J21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2" spans="1:10" x14ac:dyDescent="0.25">
      <c r="A2102" s="1" t="s">
        <v>173</v>
      </c>
      <c r="B2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LLC\14-19</v>
      </c>
      <c r="C2102" s="1" t="s">
        <v>439</v>
      </c>
      <c r="D2102" s="1" t="str">
        <f>LEFT(Count_table[[#This Row],[Column1]],SEARCH("\",Count_table[[#This Row],[Column1]])-1)</f>
        <v>Alexandria Aircraft, LLC</v>
      </c>
      <c r="E2102" s="1" t="str">
        <f>RIGHT(Count_table[[#This Row],[Column1]],LEN(Count_table[[#This Row],[Column1]])-SEARCH("\",Count_table[[#This Row],[Column1]]))</f>
        <v>14-19</v>
      </c>
      <c r="F2102" s="1" t="str">
        <f>INDEX(Sheet1!A:D,MATCH(Count_table[[#This Row],[Make]],Sheet1!D:D,0),1)</f>
        <v>Alexandria Aircraft</v>
      </c>
      <c r="G2102" s="1" t="str">
        <f ca="1">IF(OR(Count_table[[#This Row],[STC Number]]&lt;&gt;OFFSET(Count_table[[#This Row],[STC Number]],-1,0),Count_table[[#This Row],[Fixed Make]]&lt;&gt;OFFSET(Count_table[[#This Row],[Fixed Make]],-1,0)),Count_table[[#This Row],[Fixed Make]],"")</f>
        <v/>
      </c>
      <c r="H2102" s="1" t="str">
        <f ca="1">IF(LEN(Count_table[[#This Row],[First]])=0,OFFSET(Count_table[[#This Row],[Range]],-1,0),"E"&amp;ROW(Count_table[[#This Row],[First]])&amp;":E"&amp;COUNTIFS(Count_table[[#All],[STC Number]],Count_table[[#This Row],[STC Number]],Count_table[[#All],[Fixed Make]],Count_table[[#This Row],[First]])+ROW(Count_table[[#This Row],[First]])-1)</f>
        <v>E2099:E2108</v>
      </c>
      <c r="I2102" s="1" t="str">
        <f ca="1">IF(LEN(Count_table[[#This Row],[First]])&lt;&gt;0,Count_table[[#This Row],[First]]&amp;": "&amp;_xlfn.TEXTJOIN(", ",TRUE,INDIRECT(Count_table[[#This Row],[Range]])),"")</f>
        <v/>
      </c>
      <c r="J21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3" spans="1:10" x14ac:dyDescent="0.25">
      <c r="A2103" s="1" t="s">
        <v>173</v>
      </c>
      <c r="B2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AlexandriaAircraft, LLC\17-30</v>
      </c>
      <c r="C2103" s="1" t="s">
        <v>440</v>
      </c>
      <c r="D2103" s="1" t="str">
        <f>LEFT(Count_table[[#This Row],[Column1]],SEARCH("\",Count_table[[#This Row],[Column1]])-1)</f>
        <v>AlexandriaAircraft, LLC</v>
      </c>
      <c r="E2103" s="1" t="str">
        <f>RIGHT(Count_table[[#This Row],[Column1]],LEN(Count_table[[#This Row],[Column1]])-SEARCH("\",Count_table[[#This Row],[Column1]]))</f>
        <v>17-30</v>
      </c>
      <c r="F2103" s="1" t="str">
        <f>INDEX(Sheet1!A:D,MATCH(Count_table[[#This Row],[Make]],Sheet1!D:D,0),1)</f>
        <v>Alexandria Aircraft</v>
      </c>
      <c r="G2103" s="1" t="str">
        <f ca="1">IF(OR(Count_table[[#This Row],[STC Number]]&lt;&gt;OFFSET(Count_table[[#This Row],[STC Number]],-1,0),Count_table[[#This Row],[Fixed Make]]&lt;&gt;OFFSET(Count_table[[#This Row],[Fixed Make]],-1,0)),Count_table[[#This Row],[Fixed Make]],"")</f>
        <v/>
      </c>
      <c r="H2103" s="1" t="str">
        <f ca="1">IF(LEN(Count_table[[#This Row],[First]])=0,OFFSET(Count_table[[#This Row],[Range]],-1,0),"E"&amp;ROW(Count_table[[#This Row],[First]])&amp;":E"&amp;COUNTIFS(Count_table[[#All],[STC Number]],Count_table[[#This Row],[STC Number]],Count_table[[#All],[Fixed Make]],Count_table[[#This Row],[First]])+ROW(Count_table[[#This Row],[First]])-1)</f>
        <v>E2099:E2108</v>
      </c>
      <c r="I2103" s="1" t="str">
        <f ca="1">IF(LEN(Count_table[[#This Row],[First]])&lt;&gt;0,Count_table[[#This Row],[First]]&amp;": "&amp;_xlfn.TEXTJOIN(", ",TRUE,INDIRECT(Count_table[[#This Row],[Range]])),"")</f>
        <v/>
      </c>
      <c r="J21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4" spans="1:10" x14ac:dyDescent="0.25">
      <c r="A2104" s="1" t="s">
        <v>173</v>
      </c>
      <c r="B2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LLC\17-30A</v>
      </c>
      <c r="C2104" s="1" t="s">
        <v>441</v>
      </c>
      <c r="D2104" s="1" t="str">
        <f>LEFT(Count_table[[#This Row],[Column1]],SEARCH("\",Count_table[[#This Row],[Column1]])-1)</f>
        <v>Alexandria Aircraft, LLC</v>
      </c>
      <c r="E2104" s="1" t="str">
        <f>RIGHT(Count_table[[#This Row],[Column1]],LEN(Count_table[[#This Row],[Column1]])-SEARCH("\",Count_table[[#This Row],[Column1]]))</f>
        <v>17-30A</v>
      </c>
      <c r="F2104" s="1" t="str">
        <f>INDEX(Sheet1!A:D,MATCH(Count_table[[#This Row],[Make]],Sheet1!D:D,0),1)</f>
        <v>Alexandria Aircraft</v>
      </c>
      <c r="G2104" s="1" t="str">
        <f ca="1">IF(OR(Count_table[[#This Row],[STC Number]]&lt;&gt;OFFSET(Count_table[[#This Row],[STC Number]],-1,0),Count_table[[#This Row],[Fixed Make]]&lt;&gt;OFFSET(Count_table[[#This Row],[Fixed Make]],-1,0)),Count_table[[#This Row],[Fixed Make]],"")</f>
        <v/>
      </c>
      <c r="H2104" s="1" t="str">
        <f ca="1">IF(LEN(Count_table[[#This Row],[First]])=0,OFFSET(Count_table[[#This Row],[Range]],-1,0),"E"&amp;ROW(Count_table[[#This Row],[First]])&amp;":E"&amp;COUNTIFS(Count_table[[#All],[STC Number]],Count_table[[#This Row],[STC Number]],Count_table[[#All],[Fixed Make]],Count_table[[#This Row],[First]])+ROW(Count_table[[#This Row],[First]])-1)</f>
        <v>E2099:E2108</v>
      </c>
      <c r="I2104" s="1" t="str">
        <f ca="1">IF(LEN(Count_table[[#This Row],[First]])&lt;&gt;0,Count_table[[#This Row],[First]]&amp;": "&amp;_xlfn.TEXTJOIN(", ",TRUE,INDIRECT(Count_table[[#This Row],[Range]])),"")</f>
        <v/>
      </c>
      <c r="J21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5" spans="1:10" x14ac:dyDescent="0.25">
      <c r="A2105" s="1" t="s">
        <v>173</v>
      </c>
      <c r="B2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v>
      </c>
      <c r="C2105" s="1" t="s">
        <v>442</v>
      </c>
      <c r="D2105" s="1" t="str">
        <f>LEFT(Count_table[[#This Row],[Column1]],SEARCH("\",Count_table[[#This Row],[Column1]])-1)</f>
        <v>Alexandria Aircraft, LLC</v>
      </c>
      <c r="E2105" s="1" t="str">
        <f>RIGHT(Count_table[[#This Row],[Column1]],LEN(Count_table[[#This Row],[Column1]])-SEARCH("\",Count_table[[#This Row],[Column1]]))</f>
        <v>17-31</v>
      </c>
      <c r="F2105" s="1" t="str">
        <f>INDEX(Sheet1!A:D,MATCH(Count_table[[#This Row],[Make]],Sheet1!D:D,0),1)</f>
        <v>Alexandria Aircraft</v>
      </c>
      <c r="G2105" s="1" t="str">
        <f ca="1">IF(OR(Count_table[[#This Row],[STC Number]]&lt;&gt;OFFSET(Count_table[[#This Row],[STC Number]],-1,0),Count_table[[#This Row],[Fixed Make]]&lt;&gt;OFFSET(Count_table[[#This Row],[Fixed Make]],-1,0)),Count_table[[#This Row],[Fixed Make]],"")</f>
        <v/>
      </c>
      <c r="H2105" s="1" t="str">
        <f ca="1">IF(LEN(Count_table[[#This Row],[First]])=0,OFFSET(Count_table[[#This Row],[Range]],-1,0),"E"&amp;ROW(Count_table[[#This Row],[First]])&amp;":E"&amp;COUNTIFS(Count_table[[#All],[STC Number]],Count_table[[#This Row],[STC Number]],Count_table[[#All],[Fixed Make]],Count_table[[#This Row],[First]])+ROW(Count_table[[#This Row],[First]])-1)</f>
        <v>E2099:E2108</v>
      </c>
      <c r="I2105" s="1" t="str">
        <f ca="1">IF(LEN(Count_table[[#This Row],[First]])&lt;&gt;0,Count_table[[#This Row],[First]]&amp;": "&amp;_xlfn.TEXTJOIN(", ",TRUE,INDIRECT(Count_table[[#This Row],[Range]])),"")</f>
        <v/>
      </c>
      <c r="J21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6" spans="1:10" x14ac:dyDescent="0.25">
      <c r="A2106" s="1" t="s">
        <v>173</v>
      </c>
      <c r="B2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v>
      </c>
      <c r="C2106" s="1" t="s">
        <v>443</v>
      </c>
      <c r="D2106" s="1" t="str">
        <f>LEFT(Count_table[[#This Row],[Column1]],SEARCH("\",Count_table[[#This Row],[Column1]])-1)</f>
        <v>Alexandria Aircraft, LLC</v>
      </c>
      <c r="E2106" s="1" t="str">
        <f>RIGHT(Count_table[[#This Row],[Column1]],LEN(Count_table[[#This Row],[Column1]])-SEARCH("\",Count_table[[#This Row],[Column1]]))</f>
        <v>17-31A</v>
      </c>
      <c r="F2106" s="1" t="str">
        <f>INDEX(Sheet1!A:D,MATCH(Count_table[[#This Row],[Make]],Sheet1!D:D,0),1)</f>
        <v>Alexandria Aircraft</v>
      </c>
      <c r="G2106" s="1" t="str">
        <f ca="1">IF(OR(Count_table[[#This Row],[STC Number]]&lt;&gt;OFFSET(Count_table[[#This Row],[STC Number]],-1,0),Count_table[[#This Row],[Fixed Make]]&lt;&gt;OFFSET(Count_table[[#This Row],[Fixed Make]],-1,0)),Count_table[[#This Row],[Fixed Make]],"")</f>
        <v/>
      </c>
      <c r="H2106" s="1" t="str">
        <f ca="1">IF(LEN(Count_table[[#This Row],[First]])=0,OFFSET(Count_table[[#This Row],[Range]],-1,0),"E"&amp;ROW(Count_table[[#This Row],[First]])&amp;":E"&amp;COUNTIFS(Count_table[[#All],[STC Number]],Count_table[[#This Row],[STC Number]],Count_table[[#All],[Fixed Make]],Count_table[[#This Row],[First]])+ROW(Count_table[[#This Row],[First]])-1)</f>
        <v>E2099:E2108</v>
      </c>
      <c r="I2106" s="1" t="str">
        <f ca="1">IF(LEN(Count_table[[#This Row],[First]])&lt;&gt;0,Count_table[[#This Row],[First]]&amp;": "&amp;_xlfn.TEXTJOIN(", ",TRUE,INDIRECT(Count_table[[#This Row],[Range]])),"")</f>
        <v/>
      </c>
      <c r="J21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7" spans="1:10" x14ac:dyDescent="0.25">
      <c r="A2107" s="1" t="s">
        <v>173</v>
      </c>
      <c r="B2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LLC\17-31ATC</v>
      </c>
      <c r="C2107" s="1" t="s">
        <v>444</v>
      </c>
      <c r="D2107" s="1" t="str">
        <f>LEFT(Count_table[[#This Row],[Column1]],SEARCH("\",Count_table[[#This Row],[Column1]])-1)</f>
        <v>Alexandria Aircraft, LLC</v>
      </c>
      <c r="E2107" s="1" t="str">
        <f>RIGHT(Count_table[[#This Row],[Column1]],LEN(Count_table[[#This Row],[Column1]])-SEARCH("\",Count_table[[#This Row],[Column1]]))</f>
        <v>17-31ATC</v>
      </c>
      <c r="F2107" s="1" t="str">
        <f>INDEX(Sheet1!A:D,MATCH(Count_table[[#This Row],[Make]],Sheet1!D:D,0),1)</f>
        <v>Alexandria Aircraft</v>
      </c>
      <c r="G2107" s="1" t="str">
        <f ca="1">IF(OR(Count_table[[#This Row],[STC Number]]&lt;&gt;OFFSET(Count_table[[#This Row],[STC Number]],-1,0),Count_table[[#This Row],[Fixed Make]]&lt;&gt;OFFSET(Count_table[[#This Row],[Fixed Make]],-1,0)),Count_table[[#This Row],[Fixed Make]],"")</f>
        <v/>
      </c>
      <c r="H2107" s="1" t="str">
        <f ca="1">IF(LEN(Count_table[[#This Row],[First]])=0,OFFSET(Count_table[[#This Row],[Range]],-1,0),"E"&amp;ROW(Count_table[[#This Row],[First]])&amp;":E"&amp;COUNTIFS(Count_table[[#All],[STC Number]],Count_table[[#This Row],[STC Number]],Count_table[[#All],[Fixed Make]],Count_table[[#This Row],[First]])+ROW(Count_table[[#This Row],[First]])-1)</f>
        <v>E2099:E2108</v>
      </c>
      <c r="I2107" s="1" t="str">
        <f ca="1">IF(LEN(Count_table[[#This Row],[First]])&lt;&gt;0,Count_table[[#This Row],[First]]&amp;": "&amp;_xlfn.TEXTJOIN(", ",TRUE,INDIRECT(Count_table[[#This Row],[Range]])),"")</f>
        <v/>
      </c>
      <c r="J21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8" spans="1:10" x14ac:dyDescent="0.25">
      <c r="A2108" s="1" t="s">
        <v>173</v>
      </c>
      <c r="B2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Alexandria Aircraft, LLC\17-31TC</v>
      </c>
      <c r="C2108" s="1" t="s">
        <v>445</v>
      </c>
      <c r="D2108" s="1" t="str">
        <f>LEFT(Count_table[[#This Row],[Column1]],SEARCH("\",Count_table[[#This Row],[Column1]])-1)</f>
        <v>Alexandria Aircraft, LLC</v>
      </c>
      <c r="E2108" s="1" t="str">
        <f>RIGHT(Count_table[[#This Row],[Column1]],LEN(Count_table[[#This Row],[Column1]])-SEARCH("\",Count_table[[#This Row],[Column1]]))</f>
        <v>17-31TC</v>
      </c>
      <c r="F2108" s="1" t="str">
        <f>INDEX(Sheet1!A:D,MATCH(Count_table[[#This Row],[Make]],Sheet1!D:D,0),1)</f>
        <v>Alexandria Aircraft</v>
      </c>
      <c r="G2108" s="1" t="str">
        <f ca="1">IF(OR(Count_table[[#This Row],[STC Number]]&lt;&gt;OFFSET(Count_table[[#This Row],[STC Number]],-1,0),Count_table[[#This Row],[Fixed Make]]&lt;&gt;OFFSET(Count_table[[#This Row],[Fixed Make]],-1,0)),Count_table[[#This Row],[Fixed Make]],"")</f>
        <v/>
      </c>
      <c r="H2108" s="1" t="str">
        <f ca="1">IF(LEN(Count_table[[#This Row],[First]])=0,OFFSET(Count_table[[#This Row],[Range]],-1,0),"E"&amp;ROW(Count_table[[#This Row],[First]])&amp;":E"&amp;COUNTIFS(Count_table[[#All],[STC Number]],Count_table[[#This Row],[STC Number]],Count_table[[#All],[Fixed Make]],Count_table[[#This Row],[First]])+ROW(Count_table[[#This Row],[First]])-1)</f>
        <v>E2099:E2108</v>
      </c>
      <c r="I2108" s="1" t="str">
        <f ca="1">IF(LEN(Count_table[[#This Row],[First]])&lt;&gt;0,Count_table[[#This Row],[First]]&amp;": "&amp;_xlfn.TEXTJOIN(", ",TRUE,INDIRECT(Count_table[[#This Row],[Range]])),"")</f>
        <v/>
      </c>
      <c r="J21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09" spans="1:10" x14ac:dyDescent="0.25">
      <c r="A2109" s="1" t="s">
        <v>173</v>
      </c>
      <c r="B2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Corp.\8GCBC</v>
      </c>
      <c r="C2109" s="1" t="s">
        <v>446</v>
      </c>
      <c r="D2109" s="1" t="str">
        <f>LEFT(Count_table[[#This Row],[Column1]],SEARCH("\",Count_table[[#This Row],[Column1]])-1)</f>
        <v>American Champion Aircraft Corp.</v>
      </c>
      <c r="E2109" s="1" t="str">
        <f>RIGHT(Count_table[[#This Row],[Column1]],LEN(Count_table[[#This Row],[Column1]])-SEARCH("\",Count_table[[#This Row],[Column1]]))</f>
        <v>8GCBC</v>
      </c>
      <c r="F2109" s="1" t="str">
        <f>INDEX(Sheet1!A:D,MATCH(Count_table[[#This Row],[Make]],Sheet1!D:D,0),1)</f>
        <v>American Champion</v>
      </c>
      <c r="G2109" s="1" t="str">
        <f ca="1">IF(OR(Count_table[[#This Row],[STC Number]]&lt;&gt;OFFSET(Count_table[[#This Row],[STC Number]],-1,0),Count_table[[#This Row],[Fixed Make]]&lt;&gt;OFFSET(Count_table[[#This Row],[Fixed Make]],-1,0)),Count_table[[#This Row],[Fixed Make]],"")</f>
        <v>American Champion</v>
      </c>
      <c r="H2109" s="1" t="str">
        <f ca="1">IF(LEN(Count_table[[#This Row],[First]])=0,OFFSET(Count_table[[#This Row],[Range]],-1,0),"E"&amp;ROW(Count_table[[#This Row],[First]])&amp;":E"&amp;COUNTIFS(Count_table[[#All],[STC Number]],Count_table[[#This Row],[STC Number]],Count_table[[#All],[Fixed Make]],Count_table[[#This Row],[First]])+ROW(Count_table[[#This Row],[First]])-1)</f>
        <v>E2109:E2110</v>
      </c>
      <c r="I2109" s="1" t="str">
        <f ca="1">IF(LEN(Count_table[[#This Row],[First]])&lt;&gt;0,Count_table[[#This Row],[First]]&amp;": "&amp;_xlfn.TEXTJOIN(", ",TRUE,INDIRECT(Count_table[[#This Row],[Range]])),"")</f>
        <v>American Champion: 8GCBC, 8KCAB</v>
      </c>
      <c r="J21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0" spans="1:10" x14ac:dyDescent="0.25">
      <c r="A2110" s="1" t="s">
        <v>173</v>
      </c>
      <c r="B2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American Champion Aircraft Corp.\8KCAB</v>
      </c>
      <c r="C2110" s="1" t="s">
        <v>447</v>
      </c>
      <c r="D2110" s="1" t="str">
        <f>LEFT(Count_table[[#This Row],[Column1]],SEARCH("\",Count_table[[#This Row],[Column1]])-1)</f>
        <v>American Champion Aircraft Corp.</v>
      </c>
      <c r="E2110" s="1" t="str">
        <f>RIGHT(Count_table[[#This Row],[Column1]],LEN(Count_table[[#This Row],[Column1]])-SEARCH("\",Count_table[[#This Row],[Column1]]))</f>
        <v>8KCAB</v>
      </c>
      <c r="F2110" s="1" t="str">
        <f>INDEX(Sheet1!A:D,MATCH(Count_table[[#This Row],[Make]],Sheet1!D:D,0),1)</f>
        <v>American Champion</v>
      </c>
      <c r="G2110" s="1" t="str">
        <f ca="1">IF(OR(Count_table[[#This Row],[STC Number]]&lt;&gt;OFFSET(Count_table[[#This Row],[STC Number]],-1,0),Count_table[[#This Row],[Fixed Make]]&lt;&gt;OFFSET(Count_table[[#This Row],[Fixed Make]],-1,0)),Count_table[[#This Row],[Fixed Make]],"")</f>
        <v/>
      </c>
      <c r="H2110" s="1" t="str">
        <f ca="1">IF(LEN(Count_table[[#This Row],[First]])=0,OFFSET(Count_table[[#This Row],[Range]],-1,0),"E"&amp;ROW(Count_table[[#This Row],[First]])&amp;":E"&amp;COUNTIFS(Count_table[[#All],[STC Number]],Count_table[[#This Row],[STC Number]],Count_table[[#All],[Fixed Make]],Count_table[[#This Row],[First]])+ROW(Count_table[[#This Row],[First]])-1)</f>
        <v>E2109:E2110</v>
      </c>
      <c r="I2110" s="1" t="str">
        <f ca="1">IF(LEN(Count_table[[#This Row],[First]])&lt;&gt;0,Count_table[[#This Row],[First]]&amp;": "&amp;_xlfn.TEXTJOIN(", ",TRUE,INDIRECT(Count_table[[#This Row],[Range]])),"")</f>
        <v/>
      </c>
      <c r="J21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1" spans="1:10" x14ac:dyDescent="0.25">
      <c r="A2111" s="1" t="s">
        <v>173</v>
      </c>
      <c r="B2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APEX Aircraft\CAP 10 B</v>
      </c>
      <c r="C2111" s="1" t="s">
        <v>448</v>
      </c>
      <c r="D2111" s="1" t="str">
        <f>LEFT(Count_table[[#This Row],[Column1]],SEARCH("\",Count_table[[#This Row],[Column1]])-1)</f>
        <v>APEX Aircraft</v>
      </c>
      <c r="E2111" s="1" t="str">
        <f>RIGHT(Count_table[[#This Row],[Column1]],LEN(Count_table[[#This Row],[Column1]])-SEARCH("\",Count_table[[#This Row],[Column1]]))</f>
        <v>CAP 10 B</v>
      </c>
      <c r="F2111" s="1" t="str">
        <f>INDEX(Sheet1!A:D,MATCH(Count_table[[#This Row],[Make]],Sheet1!D:D,0),1)</f>
        <v>APEX</v>
      </c>
      <c r="G2111" s="1" t="str">
        <f ca="1">IF(OR(Count_table[[#This Row],[STC Number]]&lt;&gt;OFFSET(Count_table[[#This Row],[STC Number]],-1,0),Count_table[[#This Row],[Fixed Make]]&lt;&gt;OFFSET(Count_table[[#This Row],[Fixed Make]],-1,0)),Count_table[[#This Row],[Fixed Make]],"")</f>
        <v>APEX</v>
      </c>
      <c r="H2111" s="1" t="str">
        <f ca="1">IF(LEN(Count_table[[#This Row],[First]])=0,OFFSET(Count_table[[#This Row],[Range]],-1,0),"E"&amp;ROW(Count_table[[#This Row],[First]])&amp;":E"&amp;COUNTIFS(Count_table[[#All],[STC Number]],Count_table[[#This Row],[STC Number]],Count_table[[#All],[Fixed Make]],Count_table[[#This Row],[First]])+ROW(Count_table[[#This Row],[First]])-1)</f>
        <v>E2111:E2111</v>
      </c>
      <c r="I2111" s="1" t="str">
        <f ca="1">IF(LEN(Count_table[[#This Row],[First]])&lt;&gt;0,Count_table[[#This Row],[First]]&amp;": "&amp;_xlfn.TEXTJOIN(", ",TRUE,INDIRECT(Count_table[[#This Row],[Range]])),"")</f>
        <v>APEX: CAP 10 B</v>
      </c>
      <c r="J21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2" spans="1:10" x14ac:dyDescent="0.25">
      <c r="A2112" s="1" t="s">
        <v>173</v>
      </c>
      <c r="B2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III-2</v>
      </c>
      <c r="C2112" s="1" t="s">
        <v>449</v>
      </c>
      <c r="D2112" s="1" t="str">
        <f>LEFT(Count_table[[#This Row],[Column1]],SEARCH("\",Count_table[[#This Row],[Column1]])-1)</f>
        <v>B-N Group Ltd.</v>
      </c>
      <c r="E2112" s="1" t="str">
        <f>RIGHT(Count_table[[#This Row],[Column1]],LEN(Count_table[[#This Row],[Column1]])-SEARCH("\",Count_table[[#This Row],[Column1]]))</f>
        <v>BN2A MK. III-2</v>
      </c>
      <c r="F2112" s="1" t="str">
        <f>INDEX(Sheet1!A:D,MATCH(Count_table[[#This Row],[Make]],Sheet1!D:D,0),1)</f>
        <v>B-N</v>
      </c>
      <c r="G2112" s="1" t="str">
        <f ca="1">IF(OR(Count_table[[#This Row],[STC Number]]&lt;&gt;OFFSET(Count_table[[#This Row],[STC Number]],-1,0),Count_table[[#This Row],[Fixed Make]]&lt;&gt;OFFSET(Count_table[[#This Row],[Fixed Make]],-1,0)),Count_table[[#This Row],[Fixed Make]],"")</f>
        <v>B-N</v>
      </c>
      <c r="H2112" s="1" t="str">
        <f ca="1">IF(LEN(Count_table[[#This Row],[First]])=0,OFFSET(Count_table[[#This Row],[Range]],-1,0),"E"&amp;ROW(Count_table[[#This Row],[First]])&amp;":E"&amp;COUNTIFS(Count_table[[#All],[STC Number]],Count_table[[#This Row],[STC Number]],Count_table[[#All],[Fixed Make]],Count_table[[#This Row],[First]])+ROW(Count_table[[#This Row],[First]])-1)</f>
        <v>E2112:E2114</v>
      </c>
      <c r="I2112" s="1" t="str">
        <f ca="1">IF(LEN(Count_table[[#This Row],[First]])&lt;&gt;0,Count_table[[#This Row],[First]]&amp;": "&amp;_xlfn.TEXTJOIN(", ",TRUE,INDIRECT(Count_table[[#This Row],[Range]])),"")</f>
        <v>B-N: BN2A MK. III-2, BN2A MK. III-3, BN2A MK. III</v>
      </c>
      <c r="J21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3" spans="1:10" x14ac:dyDescent="0.25">
      <c r="A2113" s="1" t="s">
        <v>173</v>
      </c>
      <c r="B2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III-3</v>
      </c>
      <c r="C2113" s="1" t="s">
        <v>450</v>
      </c>
      <c r="D2113" s="1" t="str">
        <f>LEFT(Count_table[[#This Row],[Column1]],SEARCH("\",Count_table[[#This Row],[Column1]])-1)</f>
        <v>B-N Group Ltd.</v>
      </c>
      <c r="E2113" s="1" t="str">
        <f>RIGHT(Count_table[[#This Row],[Column1]],LEN(Count_table[[#This Row],[Column1]])-SEARCH("\",Count_table[[#This Row],[Column1]]))</f>
        <v>BN2A MK. III-3</v>
      </c>
      <c r="F2113" s="1" t="str">
        <f>INDEX(Sheet1!A:D,MATCH(Count_table[[#This Row],[Make]],Sheet1!D:D,0),1)</f>
        <v>B-N</v>
      </c>
      <c r="G2113" s="1" t="str">
        <f ca="1">IF(OR(Count_table[[#This Row],[STC Number]]&lt;&gt;OFFSET(Count_table[[#This Row],[STC Number]],-1,0),Count_table[[#This Row],[Fixed Make]]&lt;&gt;OFFSET(Count_table[[#This Row],[Fixed Make]],-1,0)),Count_table[[#This Row],[Fixed Make]],"")</f>
        <v/>
      </c>
      <c r="H2113" s="1" t="str">
        <f ca="1">IF(LEN(Count_table[[#This Row],[First]])=0,OFFSET(Count_table[[#This Row],[Range]],-1,0),"E"&amp;ROW(Count_table[[#This Row],[First]])&amp;":E"&amp;COUNTIFS(Count_table[[#All],[STC Number]],Count_table[[#This Row],[STC Number]],Count_table[[#All],[Fixed Make]],Count_table[[#This Row],[First]])+ROW(Count_table[[#This Row],[First]])-1)</f>
        <v>E2112:E2114</v>
      </c>
      <c r="I2113" s="1" t="str">
        <f ca="1">IF(LEN(Count_table[[#This Row],[First]])&lt;&gt;0,Count_table[[#This Row],[First]]&amp;": "&amp;_xlfn.TEXTJOIN(", ",TRUE,INDIRECT(Count_table[[#This Row],[Range]])),"")</f>
        <v/>
      </c>
      <c r="J21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4" spans="1:10" x14ac:dyDescent="0.25">
      <c r="A2114" s="1" t="s">
        <v>173</v>
      </c>
      <c r="B2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B-N Group Ltd.\BN2A MK. III</v>
      </c>
      <c r="C2114" s="1" t="s">
        <v>451</v>
      </c>
      <c r="D2114" s="1" t="str">
        <f>LEFT(Count_table[[#This Row],[Column1]],SEARCH("\",Count_table[[#This Row],[Column1]])-1)</f>
        <v>B-N Group Ltd.</v>
      </c>
      <c r="E2114" s="1" t="str">
        <f>RIGHT(Count_table[[#This Row],[Column1]],LEN(Count_table[[#This Row],[Column1]])-SEARCH("\",Count_table[[#This Row],[Column1]]))</f>
        <v>BN2A MK. III</v>
      </c>
      <c r="F2114" s="1" t="str">
        <f>INDEX(Sheet1!A:D,MATCH(Count_table[[#This Row],[Make]],Sheet1!D:D,0),1)</f>
        <v>B-N</v>
      </c>
      <c r="G2114" s="1" t="str">
        <f ca="1">IF(OR(Count_table[[#This Row],[STC Number]]&lt;&gt;OFFSET(Count_table[[#This Row],[STC Number]],-1,0),Count_table[[#This Row],[Fixed Make]]&lt;&gt;OFFSET(Count_table[[#This Row],[Fixed Make]],-1,0)),Count_table[[#This Row],[Fixed Make]],"")</f>
        <v/>
      </c>
      <c r="H2114" s="1" t="str">
        <f ca="1">IF(LEN(Count_table[[#This Row],[First]])=0,OFFSET(Count_table[[#This Row],[Range]],-1,0),"E"&amp;ROW(Count_table[[#This Row],[First]])&amp;":E"&amp;COUNTIFS(Count_table[[#All],[STC Number]],Count_table[[#This Row],[STC Number]],Count_table[[#All],[Fixed Make]],Count_table[[#This Row],[First]])+ROW(Count_table[[#This Row],[First]])-1)</f>
        <v>E2112:E2114</v>
      </c>
      <c r="I2114" s="1" t="str">
        <f ca="1">IF(LEN(Count_table[[#This Row],[First]])&lt;&gt;0,Count_table[[#This Row],[First]]&amp;": "&amp;_xlfn.TEXTJOIN(", ",TRUE,INDIRECT(Count_table[[#This Row],[Range]])),"")</f>
        <v/>
      </c>
      <c r="J21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5" spans="1:10" x14ac:dyDescent="0.25">
      <c r="A2115" s="1" t="s">
        <v>173</v>
      </c>
      <c r="B2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Corporation\45 (Military YT-34)</v>
      </c>
      <c r="C2115" s="1" t="s">
        <v>462</v>
      </c>
      <c r="D2115" s="1" t="str">
        <f>LEFT(Count_table[[#This Row],[Column1]],SEARCH("\",Count_table[[#This Row],[Column1]])-1)</f>
        <v>Beechcraft Corporation</v>
      </c>
      <c r="E2115" s="1" t="str">
        <f>RIGHT(Count_table[[#This Row],[Column1]],LEN(Count_table[[#This Row],[Column1]])-SEARCH("\",Count_table[[#This Row],[Column1]]))</f>
        <v>45 (Military YT-34)</v>
      </c>
      <c r="F2115" s="1" t="str">
        <f>INDEX(Sheet1!A:D,MATCH(Count_table[[#This Row],[Make]],Sheet1!D:D,0),1)</f>
        <v>Beechcraft</v>
      </c>
      <c r="G2115" s="1" t="str">
        <f ca="1">IF(OR(Count_table[[#This Row],[STC Number]]&lt;&gt;OFFSET(Count_table[[#This Row],[STC Number]],-1,0),Count_table[[#This Row],[Fixed Make]]&lt;&gt;OFFSET(Count_table[[#This Row],[Fixed Make]],-1,0)),Count_table[[#This Row],[Fixed Make]],"")</f>
        <v>Beechcraft</v>
      </c>
      <c r="H2115" s="1" t="str">
        <f ca="1">IF(LEN(Count_table[[#This Row],[First]])=0,OFFSET(Count_table[[#This Row],[Range]],-1,0),"E"&amp;ROW(Count_table[[#This Row],[First]])&amp;":E"&amp;COUNTIFS(Count_table[[#All],[STC Number]],Count_table[[#This Row],[STC Number]],Count_table[[#All],[Fixed Make]],Count_table[[#This Row],[First]])+ROW(Count_table[[#This Row],[First]])-1)</f>
        <v>E2115:E2141</v>
      </c>
      <c r="I2115" s="1" t="str">
        <f ca="1">IF(LEN(Count_table[[#This Row],[First]])&lt;&gt;0,Count_table[[#This Row],[First]]&amp;": "&amp;_xlfn.TEXTJOIN(", ",TRUE,INDIRECT(Count_table[[#This Row],[Range]])),"")</f>
        <v>Beechcraft: 45 (Military YT-34), 50, 58P, 58PA, 58TC, 58TCA, 60, 76, 77, A45 (Military T-34A, B-45), A60, B50, B60, C50, D45 (Military T-34B), D50, D50A, D50B, D50C, D50E-5990, D50E, E50, F50, G17S, G50, H50, J50</v>
      </c>
      <c r="J21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6" spans="1:10" x14ac:dyDescent="0.25">
      <c r="A2116" s="1" t="s">
        <v>173</v>
      </c>
      <c r="B2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Corporation\50</v>
      </c>
      <c r="C2116" s="1" t="s">
        <v>463</v>
      </c>
      <c r="D2116" s="1" t="str">
        <f>LEFT(Count_table[[#This Row],[Column1]],SEARCH("\",Count_table[[#This Row],[Column1]])-1)</f>
        <v>Beechcraft Corporation</v>
      </c>
      <c r="E2116" s="1" t="str">
        <f>RIGHT(Count_table[[#This Row],[Column1]],LEN(Count_table[[#This Row],[Column1]])-SEARCH("\",Count_table[[#This Row],[Column1]]))</f>
        <v>50</v>
      </c>
      <c r="F2116" s="1" t="str">
        <f>INDEX(Sheet1!A:D,MATCH(Count_table[[#This Row],[Make]],Sheet1!D:D,0),1)</f>
        <v>Beechcraft</v>
      </c>
      <c r="G2116" s="1" t="str">
        <f ca="1">IF(OR(Count_table[[#This Row],[STC Number]]&lt;&gt;OFFSET(Count_table[[#This Row],[STC Number]],-1,0),Count_table[[#This Row],[Fixed Make]]&lt;&gt;OFFSET(Count_table[[#This Row],[Fixed Make]],-1,0)),Count_table[[#This Row],[Fixed Make]],"")</f>
        <v/>
      </c>
      <c r="H2116" s="1" t="str">
        <f ca="1">IF(LEN(Count_table[[#This Row],[First]])=0,OFFSET(Count_table[[#This Row],[Range]],-1,0),"E"&amp;ROW(Count_table[[#This Row],[First]])&amp;":E"&amp;COUNTIFS(Count_table[[#All],[STC Number]],Count_table[[#This Row],[STC Number]],Count_table[[#All],[Fixed Make]],Count_table[[#This Row],[First]])+ROW(Count_table[[#This Row],[First]])-1)</f>
        <v>E2115:E2141</v>
      </c>
      <c r="I2116" s="1" t="str">
        <f ca="1">IF(LEN(Count_table[[#This Row],[First]])&lt;&gt;0,Count_table[[#This Row],[First]]&amp;": "&amp;_xlfn.TEXTJOIN(", ",TRUE,INDIRECT(Count_table[[#This Row],[Range]])),"")</f>
        <v/>
      </c>
      <c r="J21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7" spans="1:10" x14ac:dyDescent="0.25">
      <c r="A2117" s="1" t="s">
        <v>173</v>
      </c>
      <c r="B2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v>
      </c>
      <c r="C2117" s="1" t="s">
        <v>467</v>
      </c>
      <c r="D2117" s="1" t="str">
        <f>LEFT(Count_table[[#This Row],[Column1]],SEARCH("\",Count_table[[#This Row],[Column1]])-1)</f>
        <v>Beechcraft Corporation</v>
      </c>
      <c r="E2117" s="1" t="str">
        <f>RIGHT(Count_table[[#This Row],[Column1]],LEN(Count_table[[#This Row],[Column1]])-SEARCH("\",Count_table[[#This Row],[Column1]]))</f>
        <v>58P</v>
      </c>
      <c r="F2117" s="1" t="str">
        <f>INDEX(Sheet1!A:D,MATCH(Count_table[[#This Row],[Make]],Sheet1!D:D,0),1)</f>
        <v>Beechcraft</v>
      </c>
      <c r="G2117" s="1" t="str">
        <f ca="1">IF(OR(Count_table[[#This Row],[STC Number]]&lt;&gt;OFFSET(Count_table[[#This Row],[STC Number]],-1,0),Count_table[[#This Row],[Fixed Make]]&lt;&gt;OFFSET(Count_table[[#This Row],[Fixed Make]],-1,0)),Count_table[[#This Row],[Fixed Make]],"")</f>
        <v/>
      </c>
      <c r="H2117" s="1" t="str">
        <f ca="1">IF(LEN(Count_table[[#This Row],[First]])=0,OFFSET(Count_table[[#This Row],[Range]],-1,0),"E"&amp;ROW(Count_table[[#This Row],[First]])&amp;":E"&amp;COUNTIFS(Count_table[[#All],[STC Number]],Count_table[[#This Row],[STC Number]],Count_table[[#All],[Fixed Make]],Count_table[[#This Row],[First]])+ROW(Count_table[[#This Row],[First]])-1)</f>
        <v>E2115:E2141</v>
      </c>
      <c r="I2117" s="1" t="str">
        <f ca="1">IF(LEN(Count_table[[#This Row],[First]])&lt;&gt;0,Count_table[[#This Row],[First]]&amp;": "&amp;_xlfn.TEXTJOIN(", ",TRUE,INDIRECT(Count_table[[#This Row],[Range]])),"")</f>
        <v/>
      </c>
      <c r="J21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8" spans="1:10" x14ac:dyDescent="0.25">
      <c r="A2118" s="1" t="s">
        <v>173</v>
      </c>
      <c r="B2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Corporation\58PA</v>
      </c>
      <c r="C2118" s="1" t="s">
        <v>468</v>
      </c>
      <c r="D2118" s="1" t="str">
        <f>LEFT(Count_table[[#This Row],[Column1]],SEARCH("\",Count_table[[#This Row],[Column1]])-1)</f>
        <v>Beechcraft Corporation</v>
      </c>
      <c r="E2118" s="1" t="str">
        <f>RIGHT(Count_table[[#This Row],[Column1]],LEN(Count_table[[#This Row],[Column1]])-SEARCH("\",Count_table[[#This Row],[Column1]]))</f>
        <v>58PA</v>
      </c>
      <c r="F2118" s="1" t="str">
        <f>INDEX(Sheet1!A:D,MATCH(Count_table[[#This Row],[Make]],Sheet1!D:D,0),1)</f>
        <v>Beechcraft</v>
      </c>
      <c r="G2118" s="1" t="str">
        <f ca="1">IF(OR(Count_table[[#This Row],[STC Number]]&lt;&gt;OFFSET(Count_table[[#This Row],[STC Number]],-1,0),Count_table[[#This Row],[Fixed Make]]&lt;&gt;OFFSET(Count_table[[#This Row],[Fixed Make]],-1,0)),Count_table[[#This Row],[Fixed Make]],"")</f>
        <v/>
      </c>
      <c r="H2118" s="1" t="str">
        <f ca="1">IF(LEN(Count_table[[#This Row],[First]])=0,OFFSET(Count_table[[#This Row],[Range]],-1,0),"E"&amp;ROW(Count_table[[#This Row],[First]])&amp;":E"&amp;COUNTIFS(Count_table[[#All],[STC Number]],Count_table[[#This Row],[STC Number]],Count_table[[#All],[Fixed Make]],Count_table[[#This Row],[First]])+ROW(Count_table[[#This Row],[First]])-1)</f>
        <v>E2115:E2141</v>
      </c>
      <c r="I2118" s="1" t="str">
        <f ca="1">IF(LEN(Count_table[[#This Row],[First]])&lt;&gt;0,Count_table[[#This Row],[First]]&amp;": "&amp;_xlfn.TEXTJOIN(", ",TRUE,INDIRECT(Count_table[[#This Row],[Range]])),"")</f>
        <v/>
      </c>
      <c r="J21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19" spans="1:10" x14ac:dyDescent="0.25">
      <c r="A2119" s="1" t="s">
        <v>173</v>
      </c>
      <c r="B2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v>
      </c>
      <c r="C2119" s="1" t="s">
        <v>469</v>
      </c>
      <c r="D2119" s="1" t="str">
        <f>LEFT(Count_table[[#This Row],[Column1]],SEARCH("\",Count_table[[#This Row],[Column1]])-1)</f>
        <v>Beechcraft Corporation</v>
      </c>
      <c r="E2119" s="1" t="str">
        <f>RIGHT(Count_table[[#This Row],[Column1]],LEN(Count_table[[#This Row],[Column1]])-SEARCH("\",Count_table[[#This Row],[Column1]]))</f>
        <v>58TC</v>
      </c>
      <c r="F2119" s="1" t="str">
        <f>INDEX(Sheet1!A:D,MATCH(Count_table[[#This Row],[Make]],Sheet1!D:D,0),1)</f>
        <v>Beechcraft</v>
      </c>
      <c r="G2119" s="1" t="str">
        <f ca="1">IF(OR(Count_table[[#This Row],[STC Number]]&lt;&gt;OFFSET(Count_table[[#This Row],[STC Number]],-1,0),Count_table[[#This Row],[Fixed Make]]&lt;&gt;OFFSET(Count_table[[#This Row],[Fixed Make]],-1,0)),Count_table[[#This Row],[Fixed Make]],"")</f>
        <v/>
      </c>
      <c r="H2119" s="1" t="str">
        <f ca="1">IF(LEN(Count_table[[#This Row],[First]])=0,OFFSET(Count_table[[#This Row],[Range]],-1,0),"E"&amp;ROW(Count_table[[#This Row],[First]])&amp;":E"&amp;COUNTIFS(Count_table[[#All],[STC Number]],Count_table[[#This Row],[STC Number]],Count_table[[#All],[Fixed Make]],Count_table[[#This Row],[First]])+ROW(Count_table[[#This Row],[First]])-1)</f>
        <v>E2115:E2141</v>
      </c>
      <c r="I2119" s="1" t="str">
        <f ca="1">IF(LEN(Count_table[[#This Row],[First]])&lt;&gt;0,Count_table[[#This Row],[First]]&amp;": "&amp;_xlfn.TEXTJOIN(", ",TRUE,INDIRECT(Count_table[[#This Row],[Range]])),"")</f>
        <v/>
      </c>
      <c r="J21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0" spans="1:10" x14ac:dyDescent="0.25">
      <c r="A2120" s="1" t="s">
        <v>173</v>
      </c>
      <c r="B2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Corporation\58TCA</v>
      </c>
      <c r="C2120" s="1" t="s">
        <v>470</v>
      </c>
      <c r="D2120" s="1" t="str">
        <f>LEFT(Count_table[[#This Row],[Column1]],SEARCH("\",Count_table[[#This Row],[Column1]])-1)</f>
        <v>Beechcraft Corporation</v>
      </c>
      <c r="E2120" s="1" t="str">
        <f>RIGHT(Count_table[[#This Row],[Column1]],LEN(Count_table[[#This Row],[Column1]])-SEARCH("\",Count_table[[#This Row],[Column1]]))</f>
        <v>58TCA</v>
      </c>
      <c r="F2120" s="1" t="str">
        <f>INDEX(Sheet1!A:D,MATCH(Count_table[[#This Row],[Make]],Sheet1!D:D,0),1)</f>
        <v>Beechcraft</v>
      </c>
      <c r="G2120" s="1" t="str">
        <f ca="1">IF(OR(Count_table[[#This Row],[STC Number]]&lt;&gt;OFFSET(Count_table[[#This Row],[STC Number]],-1,0),Count_table[[#This Row],[Fixed Make]]&lt;&gt;OFFSET(Count_table[[#This Row],[Fixed Make]],-1,0)),Count_table[[#This Row],[Fixed Make]],"")</f>
        <v/>
      </c>
      <c r="H2120" s="1" t="str">
        <f ca="1">IF(LEN(Count_table[[#This Row],[First]])=0,OFFSET(Count_table[[#This Row],[Range]],-1,0),"E"&amp;ROW(Count_table[[#This Row],[First]])&amp;":E"&amp;COUNTIFS(Count_table[[#All],[STC Number]],Count_table[[#This Row],[STC Number]],Count_table[[#All],[Fixed Make]],Count_table[[#This Row],[First]])+ROW(Count_table[[#This Row],[First]])-1)</f>
        <v>E2115:E2141</v>
      </c>
      <c r="I2120" s="1" t="str">
        <f ca="1">IF(LEN(Count_table[[#This Row],[First]])&lt;&gt;0,Count_table[[#This Row],[First]]&amp;": "&amp;_xlfn.TEXTJOIN(", ",TRUE,INDIRECT(Count_table[[#This Row],[Range]])),"")</f>
        <v/>
      </c>
      <c r="J21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1" spans="1:10" x14ac:dyDescent="0.25">
      <c r="A2121" s="1" t="s">
        <v>173</v>
      </c>
      <c r="B2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Corporation\60</v>
      </c>
      <c r="C2121" s="1" t="s">
        <v>471</v>
      </c>
      <c r="D2121" s="1" t="str">
        <f>LEFT(Count_table[[#This Row],[Column1]],SEARCH("\",Count_table[[#This Row],[Column1]])-1)</f>
        <v>Beechcraft Corporation</v>
      </c>
      <c r="E2121" s="1" t="str">
        <f>RIGHT(Count_table[[#This Row],[Column1]],LEN(Count_table[[#This Row],[Column1]])-SEARCH("\",Count_table[[#This Row],[Column1]]))</f>
        <v>60</v>
      </c>
      <c r="F2121" s="1" t="str">
        <f>INDEX(Sheet1!A:D,MATCH(Count_table[[#This Row],[Make]],Sheet1!D:D,0),1)</f>
        <v>Beechcraft</v>
      </c>
      <c r="G2121" s="1" t="str">
        <f ca="1">IF(OR(Count_table[[#This Row],[STC Number]]&lt;&gt;OFFSET(Count_table[[#This Row],[STC Number]],-1,0),Count_table[[#This Row],[Fixed Make]]&lt;&gt;OFFSET(Count_table[[#This Row],[Fixed Make]],-1,0)),Count_table[[#This Row],[Fixed Make]],"")</f>
        <v/>
      </c>
      <c r="H2121" s="1" t="str">
        <f ca="1">IF(LEN(Count_table[[#This Row],[First]])=0,OFFSET(Count_table[[#This Row],[Range]],-1,0),"E"&amp;ROW(Count_table[[#This Row],[First]])&amp;":E"&amp;COUNTIFS(Count_table[[#All],[STC Number]],Count_table[[#This Row],[STC Number]],Count_table[[#All],[Fixed Make]],Count_table[[#This Row],[First]])+ROW(Count_table[[#This Row],[First]])-1)</f>
        <v>E2115:E2141</v>
      </c>
      <c r="I2121" s="1" t="str">
        <f ca="1">IF(LEN(Count_table[[#This Row],[First]])&lt;&gt;0,Count_table[[#This Row],[First]]&amp;": "&amp;_xlfn.TEXTJOIN(", ",TRUE,INDIRECT(Count_table[[#This Row],[Range]])),"")</f>
        <v/>
      </c>
      <c r="J21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2" spans="1:10" x14ac:dyDescent="0.25">
      <c r="A2122" s="1" t="s">
        <v>173</v>
      </c>
      <c r="B2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Corporation\76</v>
      </c>
      <c r="C2122" s="1" t="s">
        <v>479</v>
      </c>
      <c r="D2122" s="1" t="str">
        <f>LEFT(Count_table[[#This Row],[Column1]],SEARCH("\",Count_table[[#This Row],[Column1]])-1)</f>
        <v>Beechcraft Corporation</v>
      </c>
      <c r="E2122" s="1" t="str">
        <f>RIGHT(Count_table[[#This Row],[Column1]],LEN(Count_table[[#This Row],[Column1]])-SEARCH("\",Count_table[[#This Row],[Column1]]))</f>
        <v>76</v>
      </c>
      <c r="F2122" s="1" t="str">
        <f>INDEX(Sheet1!A:D,MATCH(Count_table[[#This Row],[Make]],Sheet1!D:D,0),1)</f>
        <v>Beechcraft</v>
      </c>
      <c r="G2122" s="1" t="str">
        <f ca="1">IF(OR(Count_table[[#This Row],[STC Number]]&lt;&gt;OFFSET(Count_table[[#This Row],[STC Number]],-1,0),Count_table[[#This Row],[Fixed Make]]&lt;&gt;OFFSET(Count_table[[#This Row],[Fixed Make]],-1,0)),Count_table[[#This Row],[Fixed Make]],"")</f>
        <v/>
      </c>
      <c r="H2122" s="1" t="str">
        <f ca="1">IF(LEN(Count_table[[#This Row],[First]])=0,OFFSET(Count_table[[#This Row],[Range]],-1,0),"E"&amp;ROW(Count_table[[#This Row],[First]])&amp;":E"&amp;COUNTIFS(Count_table[[#All],[STC Number]],Count_table[[#This Row],[STC Number]],Count_table[[#All],[Fixed Make]],Count_table[[#This Row],[First]])+ROW(Count_table[[#This Row],[First]])-1)</f>
        <v>E2115:E2141</v>
      </c>
      <c r="I2122" s="1" t="str">
        <f ca="1">IF(LEN(Count_table[[#This Row],[First]])&lt;&gt;0,Count_table[[#This Row],[First]]&amp;": "&amp;_xlfn.TEXTJOIN(", ",TRUE,INDIRECT(Count_table[[#This Row],[Range]])),"")</f>
        <v/>
      </c>
      <c r="J21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3" spans="1:10" x14ac:dyDescent="0.25">
      <c r="A2123" s="1" t="s">
        <v>173</v>
      </c>
      <c r="B2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Corporation\77</v>
      </c>
      <c r="C2123" s="1" t="s">
        <v>480</v>
      </c>
      <c r="D2123" s="1" t="str">
        <f>LEFT(Count_table[[#This Row],[Column1]],SEARCH("\",Count_table[[#This Row],[Column1]])-1)</f>
        <v>Beechcraft Corporation</v>
      </c>
      <c r="E2123" s="1" t="str">
        <f>RIGHT(Count_table[[#This Row],[Column1]],LEN(Count_table[[#This Row],[Column1]])-SEARCH("\",Count_table[[#This Row],[Column1]]))</f>
        <v>77</v>
      </c>
      <c r="F2123" s="1" t="str">
        <f>INDEX(Sheet1!A:D,MATCH(Count_table[[#This Row],[Make]],Sheet1!D:D,0),1)</f>
        <v>Beechcraft</v>
      </c>
      <c r="G2123" s="1" t="str">
        <f ca="1">IF(OR(Count_table[[#This Row],[STC Number]]&lt;&gt;OFFSET(Count_table[[#This Row],[STC Number]],-1,0),Count_table[[#This Row],[Fixed Make]]&lt;&gt;OFFSET(Count_table[[#This Row],[Fixed Make]],-1,0)),Count_table[[#This Row],[Fixed Make]],"")</f>
        <v/>
      </c>
      <c r="H2123" s="1" t="str">
        <f ca="1">IF(LEN(Count_table[[#This Row],[First]])=0,OFFSET(Count_table[[#This Row],[Range]],-1,0),"E"&amp;ROW(Count_table[[#This Row],[First]])&amp;":E"&amp;COUNTIFS(Count_table[[#All],[STC Number]],Count_table[[#This Row],[STC Number]],Count_table[[#All],[Fixed Make]],Count_table[[#This Row],[First]])+ROW(Count_table[[#This Row],[First]])-1)</f>
        <v>E2115:E2141</v>
      </c>
      <c r="I2123" s="1" t="str">
        <f ca="1">IF(LEN(Count_table[[#This Row],[First]])&lt;&gt;0,Count_table[[#This Row],[First]]&amp;": "&amp;_xlfn.TEXTJOIN(", ",TRUE,INDIRECT(Count_table[[#This Row],[Range]])),"")</f>
        <v/>
      </c>
      <c r="J21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4" spans="1:10" x14ac:dyDescent="0.25">
      <c r="A2124" s="1" t="s">
        <v>173</v>
      </c>
      <c r="B2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Corporation\A45 (Military T-34A, B-45)</v>
      </c>
      <c r="C2124" s="1" t="s">
        <v>498</v>
      </c>
      <c r="D2124" s="1" t="str">
        <f>LEFT(Count_table[[#This Row],[Column1]],SEARCH("\",Count_table[[#This Row],[Column1]])-1)</f>
        <v>Beechcraft Corporation</v>
      </c>
      <c r="E2124" s="1" t="str">
        <f>RIGHT(Count_table[[#This Row],[Column1]],LEN(Count_table[[#This Row],[Column1]])-SEARCH("\",Count_table[[#This Row],[Column1]]))</f>
        <v>A45 (Military T-34A, B-45)</v>
      </c>
      <c r="F2124" s="1" t="str">
        <f>INDEX(Sheet1!A:D,MATCH(Count_table[[#This Row],[Make]],Sheet1!D:D,0),1)</f>
        <v>Beechcraft</v>
      </c>
      <c r="G2124" s="1" t="str">
        <f ca="1">IF(OR(Count_table[[#This Row],[STC Number]]&lt;&gt;OFFSET(Count_table[[#This Row],[STC Number]],-1,0),Count_table[[#This Row],[Fixed Make]]&lt;&gt;OFFSET(Count_table[[#This Row],[Fixed Make]],-1,0)),Count_table[[#This Row],[Fixed Make]],"")</f>
        <v/>
      </c>
      <c r="H2124" s="1" t="str">
        <f ca="1">IF(LEN(Count_table[[#This Row],[First]])=0,OFFSET(Count_table[[#This Row],[Range]],-1,0),"E"&amp;ROW(Count_table[[#This Row],[First]])&amp;":E"&amp;COUNTIFS(Count_table[[#All],[STC Number]],Count_table[[#This Row],[STC Number]],Count_table[[#All],[Fixed Make]],Count_table[[#This Row],[First]])+ROW(Count_table[[#This Row],[First]])-1)</f>
        <v>E2115:E2141</v>
      </c>
      <c r="I2124" s="1" t="str">
        <f ca="1">IF(LEN(Count_table[[#This Row],[First]])&lt;&gt;0,Count_table[[#This Row],[First]]&amp;": "&amp;_xlfn.TEXTJOIN(", ",TRUE,INDIRECT(Count_table[[#This Row],[Range]])),"")</f>
        <v/>
      </c>
      <c r="J21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5" spans="1:10" x14ac:dyDescent="0.25">
      <c r="A2125" s="1" t="s">
        <v>173</v>
      </c>
      <c r="B2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Corporation\A60</v>
      </c>
      <c r="C2125" s="1" t="s">
        <v>500</v>
      </c>
      <c r="D2125" s="1" t="str">
        <f>LEFT(Count_table[[#This Row],[Column1]],SEARCH("\",Count_table[[#This Row],[Column1]])-1)</f>
        <v>Beechcraft Corporation</v>
      </c>
      <c r="E2125" s="1" t="str">
        <f>RIGHT(Count_table[[#This Row],[Column1]],LEN(Count_table[[#This Row],[Column1]])-SEARCH("\",Count_table[[#This Row],[Column1]]))</f>
        <v>A60</v>
      </c>
      <c r="F2125" s="1" t="str">
        <f>INDEX(Sheet1!A:D,MATCH(Count_table[[#This Row],[Make]],Sheet1!D:D,0),1)</f>
        <v>Beechcraft</v>
      </c>
      <c r="G2125" s="1" t="str">
        <f ca="1">IF(OR(Count_table[[#This Row],[STC Number]]&lt;&gt;OFFSET(Count_table[[#This Row],[STC Number]],-1,0),Count_table[[#This Row],[Fixed Make]]&lt;&gt;OFFSET(Count_table[[#This Row],[Fixed Make]],-1,0)),Count_table[[#This Row],[Fixed Make]],"")</f>
        <v/>
      </c>
      <c r="H2125" s="1" t="str">
        <f ca="1">IF(LEN(Count_table[[#This Row],[First]])=0,OFFSET(Count_table[[#This Row],[Range]],-1,0),"E"&amp;ROW(Count_table[[#This Row],[First]])&amp;":E"&amp;COUNTIFS(Count_table[[#All],[STC Number]],Count_table[[#This Row],[STC Number]],Count_table[[#All],[Fixed Make]],Count_table[[#This Row],[First]])+ROW(Count_table[[#This Row],[First]])-1)</f>
        <v>E2115:E2141</v>
      </c>
      <c r="I2125" s="1" t="str">
        <f ca="1">IF(LEN(Count_table[[#This Row],[First]])&lt;&gt;0,Count_table[[#This Row],[First]]&amp;": "&amp;_xlfn.TEXTJOIN(", ",TRUE,INDIRECT(Count_table[[#This Row],[Range]])),"")</f>
        <v/>
      </c>
      <c r="J21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6" spans="1:10" x14ac:dyDescent="0.25">
      <c r="A2126" s="1" t="s">
        <v>173</v>
      </c>
      <c r="B2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Corporation\B50</v>
      </c>
      <c r="C2126" s="1" t="s">
        <v>508</v>
      </c>
      <c r="D2126" s="1" t="str">
        <f>LEFT(Count_table[[#This Row],[Column1]],SEARCH("\",Count_table[[#This Row],[Column1]])-1)</f>
        <v>Beechcraft Corporation</v>
      </c>
      <c r="E2126" s="1" t="str">
        <f>RIGHT(Count_table[[#This Row],[Column1]],LEN(Count_table[[#This Row],[Column1]])-SEARCH("\",Count_table[[#This Row],[Column1]]))</f>
        <v>B50</v>
      </c>
      <c r="F2126" s="1" t="str">
        <f>INDEX(Sheet1!A:D,MATCH(Count_table[[#This Row],[Make]],Sheet1!D:D,0),1)</f>
        <v>Beechcraft</v>
      </c>
      <c r="G2126" s="1" t="str">
        <f ca="1">IF(OR(Count_table[[#This Row],[STC Number]]&lt;&gt;OFFSET(Count_table[[#This Row],[STC Number]],-1,0),Count_table[[#This Row],[Fixed Make]]&lt;&gt;OFFSET(Count_table[[#This Row],[Fixed Make]],-1,0)),Count_table[[#This Row],[Fixed Make]],"")</f>
        <v/>
      </c>
      <c r="H2126" s="1" t="str">
        <f ca="1">IF(LEN(Count_table[[#This Row],[First]])=0,OFFSET(Count_table[[#This Row],[Range]],-1,0),"E"&amp;ROW(Count_table[[#This Row],[First]])&amp;":E"&amp;COUNTIFS(Count_table[[#All],[STC Number]],Count_table[[#This Row],[STC Number]],Count_table[[#All],[Fixed Make]],Count_table[[#This Row],[First]])+ROW(Count_table[[#This Row],[First]])-1)</f>
        <v>E2115:E2141</v>
      </c>
      <c r="I2126" s="1" t="str">
        <f ca="1">IF(LEN(Count_table[[#This Row],[First]])&lt;&gt;0,Count_table[[#This Row],[First]]&amp;": "&amp;_xlfn.TEXTJOIN(", ",TRUE,INDIRECT(Count_table[[#This Row],[Range]])),"")</f>
        <v/>
      </c>
      <c r="J21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7" spans="1:10" x14ac:dyDescent="0.25">
      <c r="A2127" s="1" t="s">
        <v>173</v>
      </c>
      <c r="B2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Corporation\B60</v>
      </c>
      <c r="C2127" s="1" t="s">
        <v>509</v>
      </c>
      <c r="D2127" s="1" t="str">
        <f>LEFT(Count_table[[#This Row],[Column1]],SEARCH("\",Count_table[[#This Row],[Column1]])-1)</f>
        <v>Beechcraft Corporation</v>
      </c>
      <c r="E2127" s="1" t="str">
        <f>RIGHT(Count_table[[#This Row],[Column1]],LEN(Count_table[[#This Row],[Column1]])-SEARCH("\",Count_table[[#This Row],[Column1]]))</f>
        <v>B60</v>
      </c>
      <c r="F2127" s="1" t="str">
        <f>INDEX(Sheet1!A:D,MATCH(Count_table[[#This Row],[Make]],Sheet1!D:D,0),1)</f>
        <v>Beechcraft</v>
      </c>
      <c r="G2127" s="1" t="str">
        <f ca="1">IF(OR(Count_table[[#This Row],[STC Number]]&lt;&gt;OFFSET(Count_table[[#This Row],[STC Number]],-1,0),Count_table[[#This Row],[Fixed Make]]&lt;&gt;OFFSET(Count_table[[#This Row],[Fixed Make]],-1,0)),Count_table[[#This Row],[Fixed Make]],"")</f>
        <v/>
      </c>
      <c r="H2127" s="1" t="str">
        <f ca="1">IF(LEN(Count_table[[#This Row],[First]])=0,OFFSET(Count_table[[#This Row],[Range]],-1,0),"E"&amp;ROW(Count_table[[#This Row],[First]])&amp;":E"&amp;COUNTIFS(Count_table[[#All],[STC Number]],Count_table[[#This Row],[STC Number]],Count_table[[#All],[Fixed Make]],Count_table[[#This Row],[First]])+ROW(Count_table[[#This Row],[First]])-1)</f>
        <v>E2115:E2141</v>
      </c>
      <c r="I2127" s="1" t="str">
        <f ca="1">IF(LEN(Count_table[[#This Row],[First]])&lt;&gt;0,Count_table[[#This Row],[First]]&amp;": "&amp;_xlfn.TEXTJOIN(", ",TRUE,INDIRECT(Count_table[[#This Row],[Range]])),"")</f>
        <v/>
      </c>
      <c r="J21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8" spans="1:10" x14ac:dyDescent="0.25">
      <c r="A2128" s="1" t="s">
        <v>173</v>
      </c>
      <c r="B2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Corporation\C50</v>
      </c>
      <c r="C2128" s="1" t="s">
        <v>515</v>
      </c>
      <c r="D2128" s="1" t="str">
        <f>LEFT(Count_table[[#This Row],[Column1]],SEARCH("\",Count_table[[#This Row],[Column1]])-1)</f>
        <v>Beechcraft Corporation</v>
      </c>
      <c r="E2128" s="1" t="str">
        <f>RIGHT(Count_table[[#This Row],[Column1]],LEN(Count_table[[#This Row],[Column1]])-SEARCH("\",Count_table[[#This Row],[Column1]]))</f>
        <v>C50</v>
      </c>
      <c r="F2128" s="1" t="str">
        <f>INDEX(Sheet1!A:D,MATCH(Count_table[[#This Row],[Make]],Sheet1!D:D,0),1)</f>
        <v>Beechcraft</v>
      </c>
      <c r="G2128" s="1" t="str">
        <f ca="1">IF(OR(Count_table[[#This Row],[STC Number]]&lt;&gt;OFFSET(Count_table[[#This Row],[STC Number]],-1,0),Count_table[[#This Row],[Fixed Make]]&lt;&gt;OFFSET(Count_table[[#This Row],[Fixed Make]],-1,0)),Count_table[[#This Row],[Fixed Make]],"")</f>
        <v/>
      </c>
      <c r="H2128" s="1" t="str">
        <f ca="1">IF(LEN(Count_table[[#This Row],[First]])=0,OFFSET(Count_table[[#This Row],[Range]],-1,0),"E"&amp;ROW(Count_table[[#This Row],[First]])&amp;":E"&amp;COUNTIFS(Count_table[[#All],[STC Number]],Count_table[[#This Row],[STC Number]],Count_table[[#All],[Fixed Make]],Count_table[[#This Row],[First]])+ROW(Count_table[[#This Row],[First]])-1)</f>
        <v>E2115:E2141</v>
      </c>
      <c r="I2128" s="1" t="str">
        <f ca="1">IF(LEN(Count_table[[#This Row],[First]])&lt;&gt;0,Count_table[[#This Row],[First]]&amp;": "&amp;_xlfn.TEXTJOIN(", ",TRUE,INDIRECT(Count_table[[#This Row],[Range]])),"")</f>
        <v/>
      </c>
      <c r="J21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29" spans="1:10" x14ac:dyDescent="0.25">
      <c r="A2129" s="1" t="s">
        <v>173</v>
      </c>
      <c r="B2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Corporation\D45 (Military T-34B)</v>
      </c>
      <c r="C2129" s="1" t="s">
        <v>517</v>
      </c>
      <c r="D2129" s="1" t="str">
        <f>LEFT(Count_table[[#This Row],[Column1]],SEARCH("\",Count_table[[#This Row],[Column1]])-1)</f>
        <v>Beechcraft Corporation</v>
      </c>
      <c r="E2129" s="1" t="str">
        <f>RIGHT(Count_table[[#This Row],[Column1]],LEN(Count_table[[#This Row],[Column1]])-SEARCH("\",Count_table[[#This Row],[Column1]]))</f>
        <v>D45 (Military T-34B)</v>
      </c>
      <c r="F2129" s="1" t="str">
        <f>INDEX(Sheet1!A:D,MATCH(Count_table[[#This Row],[Make]],Sheet1!D:D,0),1)</f>
        <v>Beechcraft</v>
      </c>
      <c r="G2129" s="1" t="str">
        <f ca="1">IF(OR(Count_table[[#This Row],[STC Number]]&lt;&gt;OFFSET(Count_table[[#This Row],[STC Number]],-1,0),Count_table[[#This Row],[Fixed Make]]&lt;&gt;OFFSET(Count_table[[#This Row],[Fixed Make]],-1,0)),Count_table[[#This Row],[Fixed Make]],"")</f>
        <v/>
      </c>
      <c r="H2129" s="1" t="str">
        <f ca="1">IF(LEN(Count_table[[#This Row],[First]])=0,OFFSET(Count_table[[#This Row],[Range]],-1,0),"E"&amp;ROW(Count_table[[#This Row],[First]])&amp;":E"&amp;COUNTIFS(Count_table[[#All],[STC Number]],Count_table[[#This Row],[STC Number]],Count_table[[#All],[Fixed Make]],Count_table[[#This Row],[First]])+ROW(Count_table[[#This Row],[First]])-1)</f>
        <v>E2115:E2141</v>
      </c>
      <c r="I2129" s="1" t="str">
        <f ca="1">IF(LEN(Count_table[[#This Row],[First]])&lt;&gt;0,Count_table[[#This Row],[First]]&amp;": "&amp;_xlfn.TEXTJOIN(", ",TRUE,INDIRECT(Count_table[[#This Row],[Range]])),"")</f>
        <v/>
      </c>
      <c r="J21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0" spans="1:10" x14ac:dyDescent="0.25">
      <c r="A2130" s="1" t="s">
        <v>173</v>
      </c>
      <c r="B2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v>
      </c>
      <c r="C2130" s="1" t="s">
        <v>518</v>
      </c>
      <c r="D2130" s="1" t="str">
        <f>LEFT(Count_table[[#This Row],[Column1]],SEARCH("\",Count_table[[#This Row],[Column1]])-1)</f>
        <v>Beechcraft Corporation</v>
      </c>
      <c r="E2130" s="1" t="str">
        <f>RIGHT(Count_table[[#This Row],[Column1]],LEN(Count_table[[#This Row],[Column1]])-SEARCH("\",Count_table[[#This Row],[Column1]]))</f>
        <v>D50</v>
      </c>
      <c r="F2130" s="1" t="str">
        <f>INDEX(Sheet1!A:D,MATCH(Count_table[[#This Row],[Make]],Sheet1!D:D,0),1)</f>
        <v>Beechcraft</v>
      </c>
      <c r="G2130" s="1" t="str">
        <f ca="1">IF(OR(Count_table[[#This Row],[STC Number]]&lt;&gt;OFFSET(Count_table[[#This Row],[STC Number]],-1,0),Count_table[[#This Row],[Fixed Make]]&lt;&gt;OFFSET(Count_table[[#This Row],[Fixed Make]],-1,0)),Count_table[[#This Row],[Fixed Make]],"")</f>
        <v/>
      </c>
      <c r="H2130" s="1" t="str">
        <f ca="1">IF(LEN(Count_table[[#This Row],[First]])=0,OFFSET(Count_table[[#This Row],[Range]],-1,0),"E"&amp;ROW(Count_table[[#This Row],[First]])&amp;":E"&amp;COUNTIFS(Count_table[[#All],[STC Number]],Count_table[[#This Row],[STC Number]],Count_table[[#All],[Fixed Make]],Count_table[[#This Row],[First]])+ROW(Count_table[[#This Row],[First]])-1)</f>
        <v>E2115:E2141</v>
      </c>
      <c r="I2130" s="1" t="str">
        <f ca="1">IF(LEN(Count_table[[#This Row],[First]])&lt;&gt;0,Count_table[[#This Row],[First]]&amp;": "&amp;_xlfn.TEXTJOIN(", ",TRUE,INDIRECT(Count_table[[#This Row],[Range]])),"")</f>
        <v/>
      </c>
      <c r="J21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1" spans="1:10" x14ac:dyDescent="0.25">
      <c r="A2131" s="1" t="s">
        <v>173</v>
      </c>
      <c r="B2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Corporation\D50A</v>
      </c>
      <c r="C2131" s="1" t="s">
        <v>519</v>
      </c>
      <c r="D2131" s="1" t="str">
        <f>LEFT(Count_table[[#This Row],[Column1]],SEARCH("\",Count_table[[#This Row],[Column1]])-1)</f>
        <v>Beechcraft Corporation</v>
      </c>
      <c r="E2131" s="1" t="str">
        <f>RIGHT(Count_table[[#This Row],[Column1]],LEN(Count_table[[#This Row],[Column1]])-SEARCH("\",Count_table[[#This Row],[Column1]]))</f>
        <v>D50A</v>
      </c>
      <c r="F2131" s="1" t="str">
        <f>INDEX(Sheet1!A:D,MATCH(Count_table[[#This Row],[Make]],Sheet1!D:D,0),1)</f>
        <v>Beechcraft</v>
      </c>
      <c r="G2131" s="1" t="str">
        <f ca="1">IF(OR(Count_table[[#This Row],[STC Number]]&lt;&gt;OFFSET(Count_table[[#This Row],[STC Number]],-1,0),Count_table[[#This Row],[Fixed Make]]&lt;&gt;OFFSET(Count_table[[#This Row],[Fixed Make]],-1,0)),Count_table[[#This Row],[Fixed Make]],"")</f>
        <v/>
      </c>
      <c r="H2131" s="1" t="str">
        <f ca="1">IF(LEN(Count_table[[#This Row],[First]])=0,OFFSET(Count_table[[#This Row],[Range]],-1,0),"E"&amp;ROW(Count_table[[#This Row],[First]])&amp;":E"&amp;COUNTIFS(Count_table[[#All],[STC Number]],Count_table[[#This Row],[STC Number]],Count_table[[#All],[Fixed Make]],Count_table[[#This Row],[First]])+ROW(Count_table[[#This Row],[First]])-1)</f>
        <v>E2115:E2141</v>
      </c>
      <c r="I2131" s="1" t="str">
        <f ca="1">IF(LEN(Count_table[[#This Row],[First]])&lt;&gt;0,Count_table[[#This Row],[First]]&amp;": "&amp;_xlfn.TEXTJOIN(", ",TRUE,INDIRECT(Count_table[[#This Row],[Range]])),"")</f>
        <v/>
      </c>
      <c r="J21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2" spans="1:10" x14ac:dyDescent="0.25">
      <c r="A2132" s="1" t="s">
        <v>173</v>
      </c>
      <c r="B2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Corporation\D50B</v>
      </c>
      <c r="C2132" s="1" t="s">
        <v>520</v>
      </c>
      <c r="D2132" s="1" t="str">
        <f>LEFT(Count_table[[#This Row],[Column1]],SEARCH("\",Count_table[[#This Row],[Column1]])-1)</f>
        <v>Beechcraft Corporation</v>
      </c>
      <c r="E2132" s="1" t="str">
        <f>RIGHT(Count_table[[#This Row],[Column1]],LEN(Count_table[[#This Row],[Column1]])-SEARCH("\",Count_table[[#This Row],[Column1]]))</f>
        <v>D50B</v>
      </c>
      <c r="F2132" s="1" t="str">
        <f>INDEX(Sheet1!A:D,MATCH(Count_table[[#This Row],[Make]],Sheet1!D:D,0),1)</f>
        <v>Beechcraft</v>
      </c>
      <c r="G2132" s="1" t="str">
        <f ca="1">IF(OR(Count_table[[#This Row],[STC Number]]&lt;&gt;OFFSET(Count_table[[#This Row],[STC Number]],-1,0),Count_table[[#This Row],[Fixed Make]]&lt;&gt;OFFSET(Count_table[[#This Row],[Fixed Make]],-1,0)),Count_table[[#This Row],[Fixed Make]],"")</f>
        <v/>
      </c>
      <c r="H2132" s="1" t="str">
        <f ca="1">IF(LEN(Count_table[[#This Row],[First]])=0,OFFSET(Count_table[[#This Row],[Range]],-1,0),"E"&amp;ROW(Count_table[[#This Row],[First]])&amp;":E"&amp;COUNTIFS(Count_table[[#All],[STC Number]],Count_table[[#This Row],[STC Number]],Count_table[[#All],[Fixed Make]],Count_table[[#This Row],[First]])+ROW(Count_table[[#This Row],[First]])-1)</f>
        <v>E2115:E2141</v>
      </c>
      <c r="I2132" s="1" t="str">
        <f ca="1">IF(LEN(Count_table[[#This Row],[First]])&lt;&gt;0,Count_table[[#This Row],[First]]&amp;": "&amp;_xlfn.TEXTJOIN(", ",TRUE,INDIRECT(Count_table[[#This Row],[Range]])),"")</f>
        <v/>
      </c>
      <c r="J21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3" spans="1:10" x14ac:dyDescent="0.25">
      <c r="A2133" s="1" t="s">
        <v>173</v>
      </c>
      <c r="B2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Corporation\D50C</v>
      </c>
      <c r="C2133" s="1" t="s">
        <v>521</v>
      </c>
      <c r="D2133" s="1" t="str">
        <f>LEFT(Count_table[[#This Row],[Column1]],SEARCH("\",Count_table[[#This Row],[Column1]])-1)</f>
        <v>Beechcraft Corporation</v>
      </c>
      <c r="E2133" s="1" t="str">
        <f>RIGHT(Count_table[[#This Row],[Column1]],LEN(Count_table[[#This Row],[Column1]])-SEARCH("\",Count_table[[#This Row],[Column1]]))</f>
        <v>D50C</v>
      </c>
      <c r="F2133" s="1" t="str">
        <f>INDEX(Sheet1!A:D,MATCH(Count_table[[#This Row],[Make]],Sheet1!D:D,0),1)</f>
        <v>Beechcraft</v>
      </c>
      <c r="G2133" s="1" t="str">
        <f ca="1">IF(OR(Count_table[[#This Row],[STC Number]]&lt;&gt;OFFSET(Count_table[[#This Row],[STC Number]],-1,0),Count_table[[#This Row],[Fixed Make]]&lt;&gt;OFFSET(Count_table[[#This Row],[Fixed Make]],-1,0)),Count_table[[#This Row],[Fixed Make]],"")</f>
        <v/>
      </c>
      <c r="H2133" s="1" t="str">
        <f ca="1">IF(LEN(Count_table[[#This Row],[First]])=0,OFFSET(Count_table[[#This Row],[Range]],-1,0),"E"&amp;ROW(Count_table[[#This Row],[First]])&amp;":E"&amp;COUNTIFS(Count_table[[#All],[STC Number]],Count_table[[#This Row],[STC Number]],Count_table[[#All],[Fixed Make]],Count_table[[#This Row],[First]])+ROW(Count_table[[#This Row],[First]])-1)</f>
        <v>E2115:E2141</v>
      </c>
      <c r="I2133" s="1" t="str">
        <f ca="1">IF(LEN(Count_table[[#This Row],[First]])&lt;&gt;0,Count_table[[#This Row],[First]]&amp;": "&amp;_xlfn.TEXTJOIN(", ",TRUE,INDIRECT(Count_table[[#This Row],[Range]])),"")</f>
        <v/>
      </c>
      <c r="J21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4" spans="1:10" x14ac:dyDescent="0.25">
      <c r="A2134" s="1" t="s">
        <v>173</v>
      </c>
      <c r="B2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Corporation\D50E-5990</v>
      </c>
      <c r="C2134" s="1" t="s">
        <v>522</v>
      </c>
      <c r="D2134" s="1" t="str">
        <f>LEFT(Count_table[[#This Row],[Column1]],SEARCH("\",Count_table[[#This Row],[Column1]])-1)</f>
        <v>Beechcraft Corporation</v>
      </c>
      <c r="E2134" s="1" t="str">
        <f>RIGHT(Count_table[[#This Row],[Column1]],LEN(Count_table[[#This Row],[Column1]])-SEARCH("\",Count_table[[#This Row],[Column1]]))</f>
        <v>D50E-5990</v>
      </c>
      <c r="F2134" s="1" t="str">
        <f>INDEX(Sheet1!A:D,MATCH(Count_table[[#This Row],[Make]],Sheet1!D:D,0),1)</f>
        <v>Beechcraft</v>
      </c>
      <c r="G2134" s="1" t="str">
        <f ca="1">IF(OR(Count_table[[#This Row],[STC Number]]&lt;&gt;OFFSET(Count_table[[#This Row],[STC Number]],-1,0),Count_table[[#This Row],[Fixed Make]]&lt;&gt;OFFSET(Count_table[[#This Row],[Fixed Make]],-1,0)),Count_table[[#This Row],[Fixed Make]],"")</f>
        <v/>
      </c>
      <c r="H2134" s="1" t="str">
        <f ca="1">IF(LEN(Count_table[[#This Row],[First]])=0,OFFSET(Count_table[[#This Row],[Range]],-1,0),"E"&amp;ROW(Count_table[[#This Row],[First]])&amp;":E"&amp;COUNTIFS(Count_table[[#All],[STC Number]],Count_table[[#This Row],[STC Number]],Count_table[[#All],[Fixed Make]],Count_table[[#This Row],[First]])+ROW(Count_table[[#This Row],[First]])-1)</f>
        <v>E2115:E2141</v>
      </c>
      <c r="I2134" s="1" t="str">
        <f ca="1">IF(LEN(Count_table[[#This Row],[First]])&lt;&gt;0,Count_table[[#This Row],[First]]&amp;": "&amp;_xlfn.TEXTJOIN(", ",TRUE,INDIRECT(Count_table[[#This Row],[Range]])),"")</f>
        <v/>
      </c>
      <c r="J21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5" spans="1:10" x14ac:dyDescent="0.25">
      <c r="A2135" s="1" t="s">
        <v>173</v>
      </c>
      <c r="B2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Corporation\D50E</v>
      </c>
      <c r="C2135" s="1" t="s">
        <v>523</v>
      </c>
      <c r="D2135" s="1" t="str">
        <f>LEFT(Count_table[[#This Row],[Column1]],SEARCH("\",Count_table[[#This Row],[Column1]])-1)</f>
        <v>Beechcraft Corporation</v>
      </c>
      <c r="E2135" s="1" t="str">
        <f>RIGHT(Count_table[[#This Row],[Column1]],LEN(Count_table[[#This Row],[Column1]])-SEARCH("\",Count_table[[#This Row],[Column1]]))</f>
        <v>D50E</v>
      </c>
      <c r="F2135" s="1" t="str">
        <f>INDEX(Sheet1!A:D,MATCH(Count_table[[#This Row],[Make]],Sheet1!D:D,0),1)</f>
        <v>Beechcraft</v>
      </c>
      <c r="G2135" s="1" t="str">
        <f ca="1">IF(OR(Count_table[[#This Row],[STC Number]]&lt;&gt;OFFSET(Count_table[[#This Row],[STC Number]],-1,0),Count_table[[#This Row],[Fixed Make]]&lt;&gt;OFFSET(Count_table[[#This Row],[Fixed Make]],-1,0)),Count_table[[#This Row],[Fixed Make]],"")</f>
        <v/>
      </c>
      <c r="H2135" s="1" t="str">
        <f ca="1">IF(LEN(Count_table[[#This Row],[First]])=0,OFFSET(Count_table[[#This Row],[Range]],-1,0),"E"&amp;ROW(Count_table[[#This Row],[First]])&amp;":E"&amp;COUNTIFS(Count_table[[#All],[STC Number]],Count_table[[#This Row],[STC Number]],Count_table[[#All],[Fixed Make]],Count_table[[#This Row],[First]])+ROW(Count_table[[#This Row],[First]])-1)</f>
        <v>E2115:E2141</v>
      </c>
      <c r="I2135" s="1" t="str">
        <f ca="1">IF(LEN(Count_table[[#This Row],[First]])&lt;&gt;0,Count_table[[#This Row],[First]]&amp;": "&amp;_xlfn.TEXTJOIN(", ",TRUE,INDIRECT(Count_table[[#This Row],[Range]])),"")</f>
        <v/>
      </c>
      <c r="J21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6" spans="1:10" x14ac:dyDescent="0.25">
      <c r="A2136" s="1" t="s">
        <v>173</v>
      </c>
      <c r="B2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Corporation\E50</v>
      </c>
      <c r="C2136" s="1" t="s">
        <v>531</v>
      </c>
      <c r="D2136" s="1" t="str">
        <f>LEFT(Count_table[[#This Row],[Column1]],SEARCH("\",Count_table[[#This Row],[Column1]])-1)</f>
        <v>Beechcraft Corporation</v>
      </c>
      <c r="E2136" s="1" t="str">
        <f>RIGHT(Count_table[[#This Row],[Column1]],LEN(Count_table[[#This Row],[Column1]])-SEARCH("\",Count_table[[#This Row],[Column1]]))</f>
        <v>E50</v>
      </c>
      <c r="F2136" s="1" t="str">
        <f>INDEX(Sheet1!A:D,MATCH(Count_table[[#This Row],[Make]],Sheet1!D:D,0),1)</f>
        <v>Beechcraft</v>
      </c>
      <c r="G2136" s="1" t="str">
        <f ca="1">IF(OR(Count_table[[#This Row],[STC Number]]&lt;&gt;OFFSET(Count_table[[#This Row],[STC Number]],-1,0),Count_table[[#This Row],[Fixed Make]]&lt;&gt;OFFSET(Count_table[[#This Row],[Fixed Make]],-1,0)),Count_table[[#This Row],[Fixed Make]],"")</f>
        <v/>
      </c>
      <c r="H2136" s="1" t="str">
        <f ca="1">IF(LEN(Count_table[[#This Row],[First]])=0,OFFSET(Count_table[[#This Row],[Range]],-1,0),"E"&amp;ROW(Count_table[[#This Row],[First]])&amp;":E"&amp;COUNTIFS(Count_table[[#All],[STC Number]],Count_table[[#This Row],[STC Number]],Count_table[[#All],[Fixed Make]],Count_table[[#This Row],[First]])+ROW(Count_table[[#This Row],[First]])-1)</f>
        <v>E2115:E2141</v>
      </c>
      <c r="I2136" s="1" t="str">
        <f ca="1">IF(LEN(Count_table[[#This Row],[First]])&lt;&gt;0,Count_table[[#This Row],[First]]&amp;": "&amp;_xlfn.TEXTJOIN(", ",TRUE,INDIRECT(Count_table[[#This Row],[Range]])),"")</f>
        <v/>
      </c>
      <c r="J21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7" spans="1:10" x14ac:dyDescent="0.25">
      <c r="A2137" s="1" t="s">
        <v>173</v>
      </c>
      <c r="B21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Corporation\F50</v>
      </c>
      <c r="C2137" s="1" t="s">
        <v>539</v>
      </c>
      <c r="D2137" s="1" t="str">
        <f>LEFT(Count_table[[#This Row],[Column1]],SEARCH("\",Count_table[[#This Row],[Column1]])-1)</f>
        <v>Beechcraft Corporation</v>
      </c>
      <c r="E2137" s="1" t="str">
        <f>RIGHT(Count_table[[#This Row],[Column1]],LEN(Count_table[[#This Row],[Column1]])-SEARCH("\",Count_table[[#This Row],[Column1]]))</f>
        <v>F50</v>
      </c>
      <c r="F2137" s="1" t="str">
        <f>INDEX(Sheet1!A:D,MATCH(Count_table[[#This Row],[Make]],Sheet1!D:D,0),1)</f>
        <v>Beechcraft</v>
      </c>
      <c r="G2137" s="1" t="str">
        <f ca="1">IF(OR(Count_table[[#This Row],[STC Number]]&lt;&gt;OFFSET(Count_table[[#This Row],[STC Number]],-1,0),Count_table[[#This Row],[Fixed Make]]&lt;&gt;OFFSET(Count_table[[#This Row],[Fixed Make]],-1,0)),Count_table[[#This Row],[Fixed Make]],"")</f>
        <v/>
      </c>
      <c r="H2137" s="1" t="str">
        <f ca="1">IF(LEN(Count_table[[#This Row],[First]])=0,OFFSET(Count_table[[#This Row],[Range]],-1,0),"E"&amp;ROW(Count_table[[#This Row],[First]])&amp;":E"&amp;COUNTIFS(Count_table[[#All],[STC Number]],Count_table[[#This Row],[STC Number]],Count_table[[#All],[Fixed Make]],Count_table[[#This Row],[First]])+ROW(Count_table[[#This Row],[First]])-1)</f>
        <v>E2115:E2141</v>
      </c>
      <c r="I2137" s="1" t="str">
        <f ca="1">IF(LEN(Count_table[[#This Row],[First]])&lt;&gt;0,Count_table[[#This Row],[First]]&amp;": "&amp;_xlfn.TEXTJOIN(", ",TRUE,INDIRECT(Count_table[[#This Row],[Range]])),"")</f>
        <v/>
      </c>
      <c r="J21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8" spans="1:10" x14ac:dyDescent="0.25">
      <c r="A2138" s="1" t="s">
        <v>173</v>
      </c>
      <c r="B21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Corporation\G17S</v>
      </c>
      <c r="C2138" s="1" t="s">
        <v>540</v>
      </c>
      <c r="D2138" s="1" t="str">
        <f>LEFT(Count_table[[#This Row],[Column1]],SEARCH("\",Count_table[[#This Row],[Column1]])-1)</f>
        <v>Beechcraft Corporation</v>
      </c>
      <c r="E2138" s="1" t="str">
        <f>RIGHT(Count_table[[#This Row],[Column1]],LEN(Count_table[[#This Row],[Column1]])-SEARCH("\",Count_table[[#This Row],[Column1]]))</f>
        <v>G17S</v>
      </c>
      <c r="F2138" s="1" t="str">
        <f>INDEX(Sheet1!A:D,MATCH(Count_table[[#This Row],[Make]],Sheet1!D:D,0),1)</f>
        <v>Beechcraft</v>
      </c>
      <c r="G2138" s="1" t="str">
        <f ca="1">IF(OR(Count_table[[#This Row],[STC Number]]&lt;&gt;OFFSET(Count_table[[#This Row],[STC Number]],-1,0),Count_table[[#This Row],[Fixed Make]]&lt;&gt;OFFSET(Count_table[[#This Row],[Fixed Make]],-1,0)),Count_table[[#This Row],[Fixed Make]],"")</f>
        <v/>
      </c>
      <c r="H2138" s="1" t="str">
        <f ca="1">IF(LEN(Count_table[[#This Row],[First]])=0,OFFSET(Count_table[[#This Row],[Range]],-1,0),"E"&amp;ROW(Count_table[[#This Row],[First]])&amp;":E"&amp;COUNTIFS(Count_table[[#All],[STC Number]],Count_table[[#This Row],[STC Number]],Count_table[[#All],[Fixed Make]],Count_table[[#This Row],[First]])+ROW(Count_table[[#This Row],[First]])-1)</f>
        <v>E2115:E2141</v>
      </c>
      <c r="I2138" s="1" t="str">
        <f ca="1">IF(LEN(Count_table[[#This Row],[First]])&lt;&gt;0,Count_table[[#This Row],[First]]&amp;": "&amp;_xlfn.TEXTJOIN(", ",TRUE,INDIRECT(Count_table[[#This Row],[Range]])),"")</f>
        <v/>
      </c>
      <c r="J21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39" spans="1:10" x14ac:dyDescent="0.25">
      <c r="A2139" s="1" t="s">
        <v>173</v>
      </c>
      <c r="B21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Corporation\G50</v>
      </c>
      <c r="C2139" s="1" t="s">
        <v>543</v>
      </c>
      <c r="D2139" s="1" t="str">
        <f>LEFT(Count_table[[#This Row],[Column1]],SEARCH("\",Count_table[[#This Row],[Column1]])-1)</f>
        <v>Beechcraft Corporation</v>
      </c>
      <c r="E2139" s="1" t="str">
        <f>RIGHT(Count_table[[#This Row],[Column1]],LEN(Count_table[[#This Row],[Column1]])-SEARCH("\",Count_table[[#This Row],[Column1]]))</f>
        <v>G50</v>
      </c>
      <c r="F2139" s="1" t="str">
        <f>INDEX(Sheet1!A:D,MATCH(Count_table[[#This Row],[Make]],Sheet1!D:D,0),1)</f>
        <v>Beechcraft</v>
      </c>
      <c r="G2139" s="1" t="str">
        <f ca="1">IF(OR(Count_table[[#This Row],[STC Number]]&lt;&gt;OFFSET(Count_table[[#This Row],[STC Number]],-1,0),Count_table[[#This Row],[Fixed Make]]&lt;&gt;OFFSET(Count_table[[#This Row],[Fixed Make]],-1,0)),Count_table[[#This Row],[Fixed Make]],"")</f>
        <v/>
      </c>
      <c r="H2139" s="1" t="str">
        <f ca="1">IF(LEN(Count_table[[#This Row],[First]])=0,OFFSET(Count_table[[#This Row],[Range]],-1,0),"E"&amp;ROW(Count_table[[#This Row],[First]])&amp;":E"&amp;COUNTIFS(Count_table[[#All],[STC Number]],Count_table[[#This Row],[STC Number]],Count_table[[#All],[Fixed Make]],Count_table[[#This Row],[First]])+ROW(Count_table[[#This Row],[First]])-1)</f>
        <v>E2115:E2141</v>
      </c>
      <c r="I2139" s="1" t="str">
        <f ca="1">IF(LEN(Count_table[[#This Row],[First]])&lt;&gt;0,Count_table[[#This Row],[First]]&amp;": "&amp;_xlfn.TEXTJOIN(", ",TRUE,INDIRECT(Count_table[[#This Row],[Range]])),"")</f>
        <v/>
      </c>
      <c r="J21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0" spans="1:10" x14ac:dyDescent="0.25">
      <c r="A2140" s="1" t="s">
        <v>173</v>
      </c>
      <c r="B21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Corporation\H50</v>
      </c>
      <c r="C2140" s="1" t="s">
        <v>545</v>
      </c>
      <c r="D2140" s="1" t="str">
        <f>LEFT(Count_table[[#This Row],[Column1]],SEARCH("\",Count_table[[#This Row],[Column1]])-1)</f>
        <v>Beechcraft Corporation</v>
      </c>
      <c r="E2140" s="1" t="str">
        <f>RIGHT(Count_table[[#This Row],[Column1]],LEN(Count_table[[#This Row],[Column1]])-SEARCH("\",Count_table[[#This Row],[Column1]]))</f>
        <v>H50</v>
      </c>
      <c r="F2140" s="1" t="str">
        <f>INDEX(Sheet1!A:D,MATCH(Count_table[[#This Row],[Make]],Sheet1!D:D,0),1)</f>
        <v>Beechcraft</v>
      </c>
      <c r="G2140" s="1" t="str">
        <f ca="1">IF(OR(Count_table[[#This Row],[STC Number]]&lt;&gt;OFFSET(Count_table[[#This Row],[STC Number]],-1,0),Count_table[[#This Row],[Fixed Make]]&lt;&gt;OFFSET(Count_table[[#This Row],[Fixed Make]],-1,0)),Count_table[[#This Row],[Fixed Make]],"")</f>
        <v/>
      </c>
      <c r="H2140" s="1" t="str">
        <f ca="1">IF(LEN(Count_table[[#This Row],[First]])=0,OFFSET(Count_table[[#This Row],[Range]],-1,0),"E"&amp;ROW(Count_table[[#This Row],[First]])&amp;":E"&amp;COUNTIFS(Count_table[[#All],[STC Number]],Count_table[[#This Row],[STC Number]],Count_table[[#All],[Fixed Make]],Count_table[[#This Row],[First]])+ROW(Count_table[[#This Row],[First]])-1)</f>
        <v>E2115:E2141</v>
      </c>
      <c r="I2140" s="1" t="str">
        <f ca="1">IF(LEN(Count_table[[#This Row],[First]])&lt;&gt;0,Count_table[[#This Row],[First]]&amp;": "&amp;_xlfn.TEXTJOIN(", ",TRUE,INDIRECT(Count_table[[#This Row],[Range]])),"")</f>
        <v/>
      </c>
      <c r="J21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1" spans="1:10" x14ac:dyDescent="0.25">
      <c r="A2141" s="1" t="s">
        <v>173</v>
      </c>
      <c r="B21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Corporation\J50</v>
      </c>
      <c r="C2141" s="1" t="s">
        <v>547</v>
      </c>
      <c r="D2141" s="1" t="str">
        <f>LEFT(Count_table[[#This Row],[Column1]],SEARCH("\",Count_table[[#This Row],[Column1]])-1)</f>
        <v>Beechcraft Corporation</v>
      </c>
      <c r="E2141" s="1" t="str">
        <f>RIGHT(Count_table[[#This Row],[Column1]],LEN(Count_table[[#This Row],[Column1]])-SEARCH("\",Count_table[[#This Row],[Column1]]))</f>
        <v>J50</v>
      </c>
      <c r="F2141" s="1" t="str">
        <f>INDEX(Sheet1!A:D,MATCH(Count_table[[#This Row],[Make]],Sheet1!D:D,0),1)</f>
        <v>Beechcraft</v>
      </c>
      <c r="G2141" s="1" t="str">
        <f ca="1">IF(OR(Count_table[[#This Row],[STC Number]]&lt;&gt;OFFSET(Count_table[[#This Row],[STC Number]],-1,0),Count_table[[#This Row],[Fixed Make]]&lt;&gt;OFFSET(Count_table[[#This Row],[Fixed Make]],-1,0)),Count_table[[#This Row],[Fixed Make]],"")</f>
        <v/>
      </c>
      <c r="H2141" s="1" t="str">
        <f ca="1">IF(LEN(Count_table[[#This Row],[First]])=0,OFFSET(Count_table[[#This Row],[Range]],-1,0),"E"&amp;ROW(Count_table[[#This Row],[First]])&amp;":E"&amp;COUNTIFS(Count_table[[#All],[STC Number]],Count_table[[#This Row],[STC Number]],Count_table[[#All],[Fixed Make]],Count_table[[#This Row],[First]])+ROW(Count_table[[#This Row],[First]])-1)</f>
        <v>E2115:E2141</v>
      </c>
      <c r="I2141" s="1" t="str">
        <f ca="1">IF(LEN(Count_table[[#This Row],[First]])&lt;&gt;0,Count_table[[#This Row],[First]]&amp;": "&amp;_xlfn.TEXTJOIN(", ",TRUE,INDIRECT(Count_table[[#This Row],[Range]])),"")</f>
        <v/>
      </c>
      <c r="J21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2" spans="1:10" x14ac:dyDescent="0.25">
      <c r="A2142" s="1" t="s">
        <v>173</v>
      </c>
      <c r="B21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Corporation\14-13-2</v>
      </c>
      <c r="C2142" s="1" t="s">
        <v>557</v>
      </c>
      <c r="D2142" s="1" t="str">
        <f>LEFT(Count_table[[#This Row],[Column1]],SEARCH("\",Count_table[[#This Row],[Column1]])-1)</f>
        <v>Bellanca Aircraft Corporation</v>
      </c>
      <c r="E2142" s="1" t="str">
        <f>RIGHT(Count_table[[#This Row],[Column1]],LEN(Count_table[[#This Row],[Column1]])-SEARCH("\",Count_table[[#This Row],[Column1]]))</f>
        <v>14-13-2</v>
      </c>
      <c r="F2142" s="1" t="str">
        <f>INDEX(Sheet1!A:D,MATCH(Count_table[[#This Row],[Make]],Sheet1!D:D,0),1)</f>
        <v>Bellanca</v>
      </c>
      <c r="G2142" s="1" t="str">
        <f ca="1">IF(OR(Count_table[[#This Row],[STC Number]]&lt;&gt;OFFSET(Count_table[[#This Row],[STC Number]],-1,0),Count_table[[#This Row],[Fixed Make]]&lt;&gt;OFFSET(Count_table[[#This Row],[Fixed Make]],-1,0)),Count_table[[#This Row],[Fixed Make]],"")</f>
        <v>Bellanca</v>
      </c>
      <c r="H2142" s="1" t="str">
        <f ca="1">IF(LEN(Count_table[[#This Row],[First]])=0,OFFSET(Count_table[[#This Row],[Range]],-1,0),"E"&amp;ROW(Count_table[[#This Row],[First]])&amp;":E"&amp;COUNTIFS(Count_table[[#All],[STC Number]],Count_table[[#This Row],[STC Number]],Count_table[[#All],[Fixed Make]],Count_table[[#This Row],[First]])+ROW(Count_table[[#This Row],[First]])-1)</f>
        <v>E2142:E2145</v>
      </c>
      <c r="I2142" s="1" t="str">
        <f ca="1">IF(LEN(Count_table[[#This Row],[First]])&lt;&gt;0,Count_table[[#This Row],[First]]&amp;": "&amp;_xlfn.TEXTJOIN(", ",TRUE,INDIRECT(Count_table[[#This Row],[Range]])),"")</f>
        <v>Bellanca: 14-13-2, 14-13-3, 14-13-3W, 14-13</v>
      </c>
      <c r="J21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3" spans="1:10" x14ac:dyDescent="0.25">
      <c r="A2143" s="1" t="s">
        <v>173</v>
      </c>
      <c r="B21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v>
      </c>
      <c r="C2143" s="1" t="s">
        <v>558</v>
      </c>
      <c r="D2143" s="1" t="str">
        <f>LEFT(Count_table[[#This Row],[Column1]],SEARCH("\",Count_table[[#This Row],[Column1]])-1)</f>
        <v>Bellanca Aircraft Corporation</v>
      </c>
      <c r="E2143" s="1" t="str">
        <f>RIGHT(Count_table[[#This Row],[Column1]],LEN(Count_table[[#This Row],[Column1]])-SEARCH("\",Count_table[[#This Row],[Column1]]))</f>
        <v>14-13-3</v>
      </c>
      <c r="F2143" s="1" t="str">
        <f>INDEX(Sheet1!A:D,MATCH(Count_table[[#This Row],[Make]],Sheet1!D:D,0),1)</f>
        <v>Bellanca</v>
      </c>
      <c r="G2143" s="1" t="str">
        <f ca="1">IF(OR(Count_table[[#This Row],[STC Number]]&lt;&gt;OFFSET(Count_table[[#This Row],[STC Number]],-1,0),Count_table[[#This Row],[Fixed Make]]&lt;&gt;OFFSET(Count_table[[#This Row],[Fixed Make]],-1,0)),Count_table[[#This Row],[Fixed Make]],"")</f>
        <v/>
      </c>
      <c r="H2143" s="1" t="str">
        <f ca="1">IF(LEN(Count_table[[#This Row],[First]])=0,OFFSET(Count_table[[#This Row],[Range]],-1,0),"E"&amp;ROW(Count_table[[#This Row],[First]])&amp;":E"&amp;COUNTIFS(Count_table[[#All],[STC Number]],Count_table[[#This Row],[STC Number]],Count_table[[#All],[Fixed Make]],Count_table[[#This Row],[First]])+ROW(Count_table[[#This Row],[First]])-1)</f>
        <v>E2142:E2145</v>
      </c>
      <c r="I2143" s="1" t="str">
        <f ca="1">IF(LEN(Count_table[[#This Row],[First]])&lt;&gt;0,Count_table[[#This Row],[First]]&amp;": "&amp;_xlfn.TEXTJOIN(", ",TRUE,INDIRECT(Count_table[[#This Row],[Range]])),"")</f>
        <v/>
      </c>
      <c r="J21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4" spans="1:10" x14ac:dyDescent="0.25">
      <c r="A2144" s="1" t="s">
        <v>173</v>
      </c>
      <c r="B21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Corporation\14-13-3W</v>
      </c>
      <c r="C2144" s="1" t="s">
        <v>559</v>
      </c>
      <c r="D2144" s="1" t="str">
        <f>LEFT(Count_table[[#This Row],[Column1]],SEARCH("\",Count_table[[#This Row],[Column1]])-1)</f>
        <v>Bellanca Aircraft Corporation</v>
      </c>
      <c r="E2144" s="1" t="str">
        <f>RIGHT(Count_table[[#This Row],[Column1]],LEN(Count_table[[#This Row],[Column1]])-SEARCH("\",Count_table[[#This Row],[Column1]]))</f>
        <v>14-13-3W</v>
      </c>
      <c r="F2144" s="1" t="str">
        <f>INDEX(Sheet1!A:D,MATCH(Count_table[[#This Row],[Make]],Sheet1!D:D,0),1)</f>
        <v>Bellanca</v>
      </c>
      <c r="G2144" s="1" t="str">
        <f ca="1">IF(OR(Count_table[[#This Row],[STC Number]]&lt;&gt;OFFSET(Count_table[[#This Row],[STC Number]],-1,0),Count_table[[#This Row],[Fixed Make]]&lt;&gt;OFFSET(Count_table[[#This Row],[Fixed Make]],-1,0)),Count_table[[#This Row],[Fixed Make]],"")</f>
        <v/>
      </c>
      <c r="H2144" s="1" t="str">
        <f ca="1">IF(LEN(Count_table[[#This Row],[First]])=0,OFFSET(Count_table[[#This Row],[Range]],-1,0),"E"&amp;ROW(Count_table[[#This Row],[First]])&amp;":E"&amp;COUNTIFS(Count_table[[#All],[STC Number]],Count_table[[#This Row],[STC Number]],Count_table[[#All],[Fixed Make]],Count_table[[#This Row],[First]])+ROW(Count_table[[#This Row],[First]])-1)</f>
        <v>E2142:E2145</v>
      </c>
      <c r="I2144" s="1" t="str">
        <f ca="1">IF(LEN(Count_table[[#This Row],[First]])&lt;&gt;0,Count_table[[#This Row],[First]]&amp;": "&amp;_xlfn.TEXTJOIN(", ",TRUE,INDIRECT(Count_table[[#This Row],[Range]])),"")</f>
        <v/>
      </c>
      <c r="J21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5" spans="1:10" x14ac:dyDescent="0.25">
      <c r="A2145" s="1" t="s">
        <v>173</v>
      </c>
      <c r="B21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Bellanca Aircraft Corporation\14-13</v>
      </c>
      <c r="C2145" s="1" t="s">
        <v>560</v>
      </c>
      <c r="D2145" s="1" t="str">
        <f>LEFT(Count_table[[#This Row],[Column1]],SEARCH("\",Count_table[[#This Row],[Column1]])-1)</f>
        <v>Bellanca Aircraft Corporation</v>
      </c>
      <c r="E2145" s="1" t="str">
        <f>RIGHT(Count_table[[#This Row],[Column1]],LEN(Count_table[[#This Row],[Column1]])-SEARCH("\",Count_table[[#This Row],[Column1]]))</f>
        <v>14-13</v>
      </c>
      <c r="F2145" s="1" t="str">
        <f>INDEX(Sheet1!A:D,MATCH(Count_table[[#This Row],[Make]],Sheet1!D:D,0),1)</f>
        <v>Bellanca</v>
      </c>
      <c r="G2145" s="1" t="str">
        <f ca="1">IF(OR(Count_table[[#This Row],[STC Number]]&lt;&gt;OFFSET(Count_table[[#This Row],[STC Number]],-1,0),Count_table[[#This Row],[Fixed Make]]&lt;&gt;OFFSET(Count_table[[#This Row],[Fixed Make]],-1,0)),Count_table[[#This Row],[Fixed Make]],"")</f>
        <v/>
      </c>
      <c r="H2145" s="1" t="str">
        <f ca="1">IF(LEN(Count_table[[#This Row],[First]])=0,OFFSET(Count_table[[#This Row],[Range]],-1,0),"E"&amp;ROW(Count_table[[#This Row],[First]])&amp;":E"&amp;COUNTIFS(Count_table[[#All],[STC Number]],Count_table[[#This Row],[STC Number]],Count_table[[#All],[Fixed Make]],Count_table[[#This Row],[First]])+ROW(Count_table[[#This Row],[First]])-1)</f>
        <v>E2142:E2145</v>
      </c>
      <c r="I2145" s="1" t="str">
        <f ca="1">IF(LEN(Count_table[[#This Row],[First]])&lt;&gt;0,Count_table[[#This Row],[First]]&amp;": "&amp;_xlfn.TEXTJOIN(", ",TRUE,INDIRECT(Count_table[[#This Row],[Range]])),"")</f>
        <v/>
      </c>
      <c r="J21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6" spans="1:10" x14ac:dyDescent="0.25">
      <c r="A2146" s="1" t="s">
        <v>173</v>
      </c>
      <c r="B21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Company\F182P</v>
      </c>
      <c r="C2146" s="1" t="s">
        <v>726</v>
      </c>
      <c r="D2146" s="1" t="str">
        <f>LEFT(Count_table[[#This Row],[Column1]],SEARCH("\",Count_table[[#This Row],[Column1]])-1)</f>
        <v>Cessna Aircraft Company</v>
      </c>
      <c r="E2146" s="1" t="str">
        <f>RIGHT(Count_table[[#This Row],[Column1]],LEN(Count_table[[#This Row],[Column1]])-SEARCH("\",Count_table[[#This Row],[Column1]]))</f>
        <v>F182P</v>
      </c>
      <c r="F2146" s="1" t="str">
        <f>INDEX(Sheet1!A:D,MATCH(Count_table[[#This Row],[Make]],Sheet1!D:D,0),1)</f>
        <v>Cessna</v>
      </c>
      <c r="G2146" s="1" t="str">
        <f ca="1">IF(OR(Count_table[[#This Row],[STC Number]]&lt;&gt;OFFSET(Count_table[[#This Row],[STC Number]],-1,0),Count_table[[#This Row],[Fixed Make]]&lt;&gt;OFFSET(Count_table[[#This Row],[Fixed Make]],-1,0)),Count_table[[#This Row],[Fixed Make]],"")</f>
        <v>Cessna</v>
      </c>
      <c r="H2146" s="1" t="str">
        <f ca="1">IF(LEN(Count_table[[#This Row],[First]])=0,OFFSET(Count_table[[#This Row],[Range]],-1,0),"E"&amp;ROW(Count_table[[#This Row],[First]])&amp;":E"&amp;COUNTIFS(Count_table[[#All],[STC Number]],Count_table[[#This Row],[STC Number]],Count_table[[#All],[Fixed Make]],Count_table[[#This Row],[First]])+ROW(Count_table[[#This Row],[First]])-1)</f>
        <v>E2146:E2154</v>
      </c>
      <c r="I2146" s="1" t="str">
        <f ca="1">IF(LEN(Count_table[[#This Row],[First]])&lt;&gt;0,Count_table[[#This Row],[First]]&amp;": "&amp;_xlfn.TEXTJOIN(", ",TRUE,INDIRECT(Count_table[[#This Row],[Range]])),"")</f>
        <v>Cessna: F182P, F182Q, FR172E, FR172F, FR172G, FR172H, FR172J, FR172K, FR182</v>
      </c>
      <c r="J21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7" spans="1:10" x14ac:dyDescent="0.25">
      <c r="A2147" s="1" t="s">
        <v>173</v>
      </c>
      <c r="B21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Company\F182Q</v>
      </c>
      <c r="C2147" s="1" t="s">
        <v>727</v>
      </c>
      <c r="D2147" s="1" t="str">
        <f>LEFT(Count_table[[#This Row],[Column1]],SEARCH("\",Count_table[[#This Row],[Column1]])-1)</f>
        <v>Cessna Aircraft Company</v>
      </c>
      <c r="E2147" s="1" t="str">
        <f>RIGHT(Count_table[[#This Row],[Column1]],LEN(Count_table[[#This Row],[Column1]])-SEARCH("\",Count_table[[#This Row],[Column1]]))</f>
        <v>F182Q</v>
      </c>
      <c r="F2147" s="1" t="str">
        <f>INDEX(Sheet1!A:D,MATCH(Count_table[[#This Row],[Make]],Sheet1!D:D,0),1)</f>
        <v>Cessna</v>
      </c>
      <c r="G2147" s="1" t="str">
        <f ca="1">IF(OR(Count_table[[#This Row],[STC Number]]&lt;&gt;OFFSET(Count_table[[#This Row],[STC Number]],-1,0),Count_table[[#This Row],[Fixed Make]]&lt;&gt;OFFSET(Count_table[[#This Row],[Fixed Make]],-1,0)),Count_table[[#This Row],[Fixed Make]],"")</f>
        <v/>
      </c>
      <c r="H2147" s="1" t="str">
        <f ca="1">IF(LEN(Count_table[[#This Row],[First]])=0,OFFSET(Count_table[[#This Row],[Range]],-1,0),"E"&amp;ROW(Count_table[[#This Row],[First]])&amp;":E"&amp;COUNTIFS(Count_table[[#All],[STC Number]],Count_table[[#This Row],[STC Number]],Count_table[[#All],[Fixed Make]],Count_table[[#This Row],[First]])+ROW(Count_table[[#This Row],[First]])-1)</f>
        <v>E2146:E2154</v>
      </c>
      <c r="I2147" s="1" t="str">
        <f ca="1">IF(LEN(Count_table[[#This Row],[First]])&lt;&gt;0,Count_table[[#This Row],[First]]&amp;": "&amp;_xlfn.TEXTJOIN(", ",TRUE,INDIRECT(Count_table[[#This Row],[Range]])),"")</f>
        <v/>
      </c>
      <c r="J21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8" spans="1:10" x14ac:dyDescent="0.25">
      <c r="A2148" s="1" t="s">
        <v>173</v>
      </c>
      <c r="B21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Company\FR172E</v>
      </c>
      <c r="C2148" s="1" t="s">
        <v>728</v>
      </c>
      <c r="D2148" s="1" t="str">
        <f>LEFT(Count_table[[#This Row],[Column1]],SEARCH("\",Count_table[[#This Row],[Column1]])-1)</f>
        <v>Cessna Aircraft Company</v>
      </c>
      <c r="E2148" s="1" t="str">
        <f>RIGHT(Count_table[[#This Row],[Column1]],LEN(Count_table[[#This Row],[Column1]])-SEARCH("\",Count_table[[#This Row],[Column1]]))</f>
        <v>FR172E</v>
      </c>
      <c r="F2148" s="1" t="str">
        <f>INDEX(Sheet1!A:D,MATCH(Count_table[[#This Row],[Make]],Sheet1!D:D,0),1)</f>
        <v>Cessna</v>
      </c>
      <c r="G2148" s="1" t="str">
        <f ca="1">IF(OR(Count_table[[#This Row],[STC Number]]&lt;&gt;OFFSET(Count_table[[#This Row],[STC Number]],-1,0),Count_table[[#This Row],[Fixed Make]]&lt;&gt;OFFSET(Count_table[[#This Row],[Fixed Make]],-1,0)),Count_table[[#This Row],[Fixed Make]],"")</f>
        <v/>
      </c>
      <c r="H2148" s="1" t="str">
        <f ca="1">IF(LEN(Count_table[[#This Row],[First]])=0,OFFSET(Count_table[[#This Row],[Range]],-1,0),"E"&amp;ROW(Count_table[[#This Row],[First]])&amp;":E"&amp;COUNTIFS(Count_table[[#All],[STC Number]],Count_table[[#This Row],[STC Number]],Count_table[[#All],[Fixed Make]],Count_table[[#This Row],[First]])+ROW(Count_table[[#This Row],[First]])-1)</f>
        <v>E2146:E2154</v>
      </c>
      <c r="I2148" s="1" t="str">
        <f ca="1">IF(LEN(Count_table[[#This Row],[First]])&lt;&gt;0,Count_table[[#This Row],[First]]&amp;": "&amp;_xlfn.TEXTJOIN(", ",TRUE,INDIRECT(Count_table[[#This Row],[Range]])),"")</f>
        <v/>
      </c>
      <c r="J21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49" spans="1:10" x14ac:dyDescent="0.25">
      <c r="A2149" s="1" t="s">
        <v>173</v>
      </c>
      <c r="B21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Company\FR172F</v>
      </c>
      <c r="C2149" s="1" t="s">
        <v>729</v>
      </c>
      <c r="D2149" s="1" t="str">
        <f>LEFT(Count_table[[#This Row],[Column1]],SEARCH("\",Count_table[[#This Row],[Column1]])-1)</f>
        <v>Cessna Aircraft Company</v>
      </c>
      <c r="E2149" s="1" t="str">
        <f>RIGHT(Count_table[[#This Row],[Column1]],LEN(Count_table[[#This Row],[Column1]])-SEARCH("\",Count_table[[#This Row],[Column1]]))</f>
        <v>FR172F</v>
      </c>
      <c r="F2149" s="1" t="str">
        <f>INDEX(Sheet1!A:D,MATCH(Count_table[[#This Row],[Make]],Sheet1!D:D,0),1)</f>
        <v>Cessna</v>
      </c>
      <c r="G2149" s="1" t="str">
        <f ca="1">IF(OR(Count_table[[#This Row],[STC Number]]&lt;&gt;OFFSET(Count_table[[#This Row],[STC Number]],-1,0),Count_table[[#This Row],[Fixed Make]]&lt;&gt;OFFSET(Count_table[[#This Row],[Fixed Make]],-1,0)),Count_table[[#This Row],[Fixed Make]],"")</f>
        <v/>
      </c>
      <c r="H2149" s="1" t="str">
        <f ca="1">IF(LEN(Count_table[[#This Row],[First]])=0,OFFSET(Count_table[[#This Row],[Range]],-1,0),"E"&amp;ROW(Count_table[[#This Row],[First]])&amp;":E"&amp;COUNTIFS(Count_table[[#All],[STC Number]],Count_table[[#This Row],[STC Number]],Count_table[[#All],[Fixed Make]],Count_table[[#This Row],[First]])+ROW(Count_table[[#This Row],[First]])-1)</f>
        <v>E2146:E2154</v>
      </c>
      <c r="I2149" s="1" t="str">
        <f ca="1">IF(LEN(Count_table[[#This Row],[First]])&lt;&gt;0,Count_table[[#This Row],[First]]&amp;": "&amp;_xlfn.TEXTJOIN(", ",TRUE,INDIRECT(Count_table[[#This Row],[Range]])),"")</f>
        <v/>
      </c>
      <c r="J21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0" spans="1:10" x14ac:dyDescent="0.25">
      <c r="A2150" s="1" t="s">
        <v>173</v>
      </c>
      <c r="B21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Company\FR172G</v>
      </c>
      <c r="C2150" s="1" t="s">
        <v>730</v>
      </c>
      <c r="D2150" s="1" t="str">
        <f>LEFT(Count_table[[#This Row],[Column1]],SEARCH("\",Count_table[[#This Row],[Column1]])-1)</f>
        <v>Cessna Aircraft Company</v>
      </c>
      <c r="E2150" s="1" t="str">
        <f>RIGHT(Count_table[[#This Row],[Column1]],LEN(Count_table[[#This Row],[Column1]])-SEARCH("\",Count_table[[#This Row],[Column1]]))</f>
        <v>FR172G</v>
      </c>
      <c r="F2150" s="1" t="str">
        <f>INDEX(Sheet1!A:D,MATCH(Count_table[[#This Row],[Make]],Sheet1!D:D,0),1)</f>
        <v>Cessna</v>
      </c>
      <c r="G2150" s="1" t="str">
        <f ca="1">IF(OR(Count_table[[#This Row],[STC Number]]&lt;&gt;OFFSET(Count_table[[#This Row],[STC Number]],-1,0),Count_table[[#This Row],[Fixed Make]]&lt;&gt;OFFSET(Count_table[[#This Row],[Fixed Make]],-1,0)),Count_table[[#This Row],[Fixed Make]],"")</f>
        <v/>
      </c>
      <c r="H2150" s="1" t="str">
        <f ca="1">IF(LEN(Count_table[[#This Row],[First]])=0,OFFSET(Count_table[[#This Row],[Range]],-1,0),"E"&amp;ROW(Count_table[[#This Row],[First]])&amp;":E"&amp;COUNTIFS(Count_table[[#All],[STC Number]],Count_table[[#This Row],[STC Number]],Count_table[[#All],[Fixed Make]],Count_table[[#This Row],[First]])+ROW(Count_table[[#This Row],[First]])-1)</f>
        <v>E2146:E2154</v>
      </c>
      <c r="I2150" s="1" t="str">
        <f ca="1">IF(LEN(Count_table[[#This Row],[First]])&lt;&gt;0,Count_table[[#This Row],[First]]&amp;": "&amp;_xlfn.TEXTJOIN(", ",TRUE,INDIRECT(Count_table[[#This Row],[Range]])),"")</f>
        <v/>
      </c>
      <c r="J21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1" spans="1:10" x14ac:dyDescent="0.25">
      <c r="A2151" s="1" t="s">
        <v>173</v>
      </c>
      <c r="B21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Company\FR172H</v>
      </c>
      <c r="C2151" s="1" t="s">
        <v>731</v>
      </c>
      <c r="D2151" s="1" t="str">
        <f>LEFT(Count_table[[#This Row],[Column1]],SEARCH("\",Count_table[[#This Row],[Column1]])-1)</f>
        <v>Cessna Aircraft Company</v>
      </c>
      <c r="E2151" s="1" t="str">
        <f>RIGHT(Count_table[[#This Row],[Column1]],LEN(Count_table[[#This Row],[Column1]])-SEARCH("\",Count_table[[#This Row],[Column1]]))</f>
        <v>FR172H</v>
      </c>
      <c r="F2151" s="1" t="str">
        <f>INDEX(Sheet1!A:D,MATCH(Count_table[[#This Row],[Make]],Sheet1!D:D,0),1)</f>
        <v>Cessna</v>
      </c>
      <c r="G2151" s="1" t="str">
        <f ca="1">IF(OR(Count_table[[#This Row],[STC Number]]&lt;&gt;OFFSET(Count_table[[#This Row],[STC Number]],-1,0),Count_table[[#This Row],[Fixed Make]]&lt;&gt;OFFSET(Count_table[[#This Row],[Fixed Make]],-1,0)),Count_table[[#This Row],[Fixed Make]],"")</f>
        <v/>
      </c>
      <c r="H2151" s="1" t="str">
        <f ca="1">IF(LEN(Count_table[[#This Row],[First]])=0,OFFSET(Count_table[[#This Row],[Range]],-1,0),"E"&amp;ROW(Count_table[[#This Row],[First]])&amp;":E"&amp;COUNTIFS(Count_table[[#All],[STC Number]],Count_table[[#This Row],[STC Number]],Count_table[[#All],[Fixed Make]],Count_table[[#This Row],[First]])+ROW(Count_table[[#This Row],[First]])-1)</f>
        <v>E2146:E2154</v>
      </c>
      <c r="I2151" s="1" t="str">
        <f ca="1">IF(LEN(Count_table[[#This Row],[First]])&lt;&gt;0,Count_table[[#This Row],[First]]&amp;": "&amp;_xlfn.TEXTJOIN(", ",TRUE,INDIRECT(Count_table[[#This Row],[Range]])),"")</f>
        <v/>
      </c>
      <c r="J21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2" spans="1:10" x14ac:dyDescent="0.25">
      <c r="A2152" s="1" t="s">
        <v>173</v>
      </c>
      <c r="B21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Company\FR172J</v>
      </c>
      <c r="C2152" s="1" t="s">
        <v>732</v>
      </c>
      <c r="D2152" s="1" t="str">
        <f>LEFT(Count_table[[#This Row],[Column1]],SEARCH("\",Count_table[[#This Row],[Column1]])-1)</f>
        <v>Cessna Aircraft Company</v>
      </c>
      <c r="E2152" s="1" t="str">
        <f>RIGHT(Count_table[[#This Row],[Column1]],LEN(Count_table[[#This Row],[Column1]])-SEARCH("\",Count_table[[#This Row],[Column1]]))</f>
        <v>FR172J</v>
      </c>
      <c r="F2152" s="1" t="str">
        <f>INDEX(Sheet1!A:D,MATCH(Count_table[[#This Row],[Make]],Sheet1!D:D,0),1)</f>
        <v>Cessna</v>
      </c>
      <c r="G2152" s="1" t="str">
        <f ca="1">IF(OR(Count_table[[#This Row],[STC Number]]&lt;&gt;OFFSET(Count_table[[#This Row],[STC Number]],-1,0),Count_table[[#This Row],[Fixed Make]]&lt;&gt;OFFSET(Count_table[[#This Row],[Fixed Make]],-1,0)),Count_table[[#This Row],[Fixed Make]],"")</f>
        <v/>
      </c>
      <c r="H2152" s="1" t="str">
        <f ca="1">IF(LEN(Count_table[[#This Row],[First]])=0,OFFSET(Count_table[[#This Row],[Range]],-1,0),"E"&amp;ROW(Count_table[[#This Row],[First]])&amp;":E"&amp;COUNTIFS(Count_table[[#All],[STC Number]],Count_table[[#This Row],[STC Number]],Count_table[[#All],[Fixed Make]],Count_table[[#This Row],[First]])+ROW(Count_table[[#This Row],[First]])-1)</f>
        <v>E2146:E2154</v>
      </c>
      <c r="I2152" s="1" t="str">
        <f ca="1">IF(LEN(Count_table[[#This Row],[First]])&lt;&gt;0,Count_table[[#This Row],[First]]&amp;": "&amp;_xlfn.TEXTJOIN(", ",TRUE,INDIRECT(Count_table[[#This Row],[Range]])),"")</f>
        <v/>
      </c>
      <c r="J21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3" spans="1:10" x14ac:dyDescent="0.25">
      <c r="A2153" s="1" t="s">
        <v>173</v>
      </c>
      <c r="B21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Company\FR172K</v>
      </c>
      <c r="C2153" s="1" t="s">
        <v>733</v>
      </c>
      <c r="D2153" s="1" t="str">
        <f>LEFT(Count_table[[#This Row],[Column1]],SEARCH("\",Count_table[[#This Row],[Column1]])-1)</f>
        <v>Cessna Aircraft Company</v>
      </c>
      <c r="E2153" s="1" t="str">
        <f>RIGHT(Count_table[[#This Row],[Column1]],LEN(Count_table[[#This Row],[Column1]])-SEARCH("\",Count_table[[#This Row],[Column1]]))</f>
        <v>FR172K</v>
      </c>
      <c r="F2153" s="1" t="str">
        <f>INDEX(Sheet1!A:D,MATCH(Count_table[[#This Row],[Make]],Sheet1!D:D,0),1)</f>
        <v>Cessna</v>
      </c>
      <c r="G2153" s="1" t="str">
        <f ca="1">IF(OR(Count_table[[#This Row],[STC Number]]&lt;&gt;OFFSET(Count_table[[#This Row],[STC Number]],-1,0),Count_table[[#This Row],[Fixed Make]]&lt;&gt;OFFSET(Count_table[[#This Row],[Fixed Make]],-1,0)),Count_table[[#This Row],[Fixed Make]],"")</f>
        <v/>
      </c>
      <c r="H2153" s="1" t="str">
        <f ca="1">IF(LEN(Count_table[[#This Row],[First]])=0,OFFSET(Count_table[[#This Row],[Range]],-1,0),"E"&amp;ROW(Count_table[[#This Row],[First]])&amp;":E"&amp;COUNTIFS(Count_table[[#All],[STC Number]],Count_table[[#This Row],[STC Number]],Count_table[[#All],[Fixed Make]],Count_table[[#This Row],[First]])+ROW(Count_table[[#This Row],[First]])-1)</f>
        <v>E2146:E2154</v>
      </c>
      <c r="I2153" s="1" t="str">
        <f ca="1">IF(LEN(Count_table[[#This Row],[First]])&lt;&gt;0,Count_table[[#This Row],[First]]&amp;": "&amp;_xlfn.TEXTJOIN(", ",TRUE,INDIRECT(Count_table[[#This Row],[Range]])),"")</f>
        <v/>
      </c>
      <c r="J21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4" spans="1:10" x14ac:dyDescent="0.25">
      <c r="A2154" s="1" t="s">
        <v>173</v>
      </c>
      <c r="B21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Cessna Aircraft Company\FR182</v>
      </c>
      <c r="C2154" s="1" t="s">
        <v>734</v>
      </c>
      <c r="D2154" s="1" t="str">
        <f>LEFT(Count_table[[#This Row],[Column1]],SEARCH("\",Count_table[[#This Row],[Column1]])-1)</f>
        <v>Cessna Aircraft Company</v>
      </c>
      <c r="E2154" s="1" t="str">
        <f>RIGHT(Count_table[[#This Row],[Column1]],LEN(Count_table[[#This Row],[Column1]])-SEARCH("\",Count_table[[#This Row],[Column1]]))</f>
        <v>FR182</v>
      </c>
      <c r="F2154" s="1" t="str">
        <f>INDEX(Sheet1!A:D,MATCH(Count_table[[#This Row],[Make]],Sheet1!D:D,0),1)</f>
        <v>Cessna</v>
      </c>
      <c r="G2154" s="1" t="str">
        <f ca="1">IF(OR(Count_table[[#This Row],[STC Number]]&lt;&gt;OFFSET(Count_table[[#This Row],[STC Number]],-1,0),Count_table[[#This Row],[Fixed Make]]&lt;&gt;OFFSET(Count_table[[#This Row],[Fixed Make]],-1,0)),Count_table[[#This Row],[Fixed Make]],"")</f>
        <v/>
      </c>
      <c r="H2154" s="1" t="str">
        <f ca="1">IF(LEN(Count_table[[#This Row],[First]])=0,OFFSET(Count_table[[#This Row],[Range]],-1,0),"E"&amp;ROW(Count_table[[#This Row],[First]])&amp;":E"&amp;COUNTIFS(Count_table[[#All],[STC Number]],Count_table[[#This Row],[STC Number]],Count_table[[#All],[Fixed Make]],Count_table[[#This Row],[First]])+ROW(Count_table[[#This Row],[First]])-1)</f>
        <v>E2146:E2154</v>
      </c>
      <c r="I2154" s="1" t="str">
        <f ca="1">IF(LEN(Count_table[[#This Row],[First]])&lt;&gt;0,Count_table[[#This Row],[First]]&amp;": "&amp;_xlfn.TEXTJOIN(", ",TRUE,INDIRECT(Count_table[[#This Row],[Range]])),"")</f>
        <v/>
      </c>
      <c r="J21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5" spans="1:10" x14ac:dyDescent="0.25">
      <c r="A2155" s="1" t="s">
        <v>173</v>
      </c>
      <c r="B21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Corporation\SR20</v>
      </c>
      <c r="C2155" s="1" t="s">
        <v>799</v>
      </c>
      <c r="D2155" s="1" t="str">
        <f>LEFT(Count_table[[#This Row],[Column1]],SEARCH("\",Count_table[[#This Row],[Column1]])-1)</f>
        <v>Cirrus Design Corporation</v>
      </c>
      <c r="E2155" s="1" t="str">
        <f>RIGHT(Count_table[[#This Row],[Column1]],LEN(Count_table[[#This Row],[Column1]])-SEARCH("\",Count_table[[#This Row],[Column1]]))</f>
        <v>SR20</v>
      </c>
      <c r="F2155" s="1" t="str">
        <f>INDEX(Sheet1!A:D,MATCH(Count_table[[#This Row],[Make]],Sheet1!D:D,0),1)</f>
        <v>Cirrus</v>
      </c>
      <c r="G2155" s="1" t="str">
        <f ca="1">IF(OR(Count_table[[#This Row],[STC Number]]&lt;&gt;OFFSET(Count_table[[#This Row],[STC Number]],-1,0),Count_table[[#This Row],[Fixed Make]]&lt;&gt;OFFSET(Count_table[[#This Row],[Fixed Make]],-1,0)),Count_table[[#This Row],[Fixed Make]],"")</f>
        <v>Cirrus</v>
      </c>
      <c r="H2155" s="1" t="str">
        <f ca="1">IF(LEN(Count_table[[#This Row],[First]])=0,OFFSET(Count_table[[#This Row],[Range]],-1,0),"E"&amp;ROW(Count_table[[#This Row],[First]])&amp;":E"&amp;COUNTIFS(Count_table[[#All],[STC Number]],Count_table[[#This Row],[STC Number]],Count_table[[#All],[Fixed Make]],Count_table[[#This Row],[First]])+ROW(Count_table[[#This Row],[First]])-1)</f>
        <v>E2155:E2156</v>
      </c>
      <c r="I2155" s="1" t="str">
        <f ca="1">IF(LEN(Count_table[[#This Row],[First]])&lt;&gt;0,Count_table[[#This Row],[First]]&amp;": "&amp;_xlfn.TEXTJOIN(", ",TRUE,INDIRECT(Count_table[[#This Row],[Range]])),"")</f>
        <v>Cirrus: SR20, SR22</v>
      </c>
      <c r="J21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6" spans="1:10" x14ac:dyDescent="0.25">
      <c r="A2156" s="1" t="s">
        <v>173</v>
      </c>
      <c r="B21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Cirrus Design Corporation\SR22</v>
      </c>
      <c r="C2156" s="1" t="s">
        <v>800</v>
      </c>
      <c r="D2156" s="1" t="str">
        <f>LEFT(Count_table[[#This Row],[Column1]],SEARCH("\",Count_table[[#This Row],[Column1]])-1)</f>
        <v>Cirrus Design Corporation</v>
      </c>
      <c r="E2156" s="1" t="str">
        <f>RIGHT(Count_table[[#This Row],[Column1]],LEN(Count_table[[#This Row],[Column1]])-SEARCH("\",Count_table[[#This Row],[Column1]]))</f>
        <v>SR22</v>
      </c>
      <c r="F2156" s="1" t="str">
        <f>INDEX(Sheet1!A:D,MATCH(Count_table[[#This Row],[Make]],Sheet1!D:D,0),1)</f>
        <v>Cirrus</v>
      </c>
      <c r="G2156" s="1" t="str">
        <f ca="1">IF(OR(Count_table[[#This Row],[STC Number]]&lt;&gt;OFFSET(Count_table[[#This Row],[STC Number]],-1,0),Count_table[[#This Row],[Fixed Make]]&lt;&gt;OFFSET(Count_table[[#This Row],[Fixed Make]],-1,0)),Count_table[[#This Row],[Fixed Make]],"")</f>
        <v/>
      </c>
      <c r="H2156" s="1" t="str">
        <f ca="1">IF(LEN(Count_table[[#This Row],[First]])=0,OFFSET(Count_table[[#This Row],[Range]],-1,0),"E"&amp;ROW(Count_table[[#This Row],[First]])&amp;":E"&amp;COUNTIFS(Count_table[[#All],[STC Number]],Count_table[[#This Row],[STC Number]],Count_table[[#All],[Fixed Make]],Count_table[[#This Row],[First]])+ROW(Count_table[[#This Row],[First]])-1)</f>
        <v>E2155:E2156</v>
      </c>
      <c r="I2156" s="1" t="str">
        <f ca="1">IF(LEN(Count_table[[#This Row],[First]])&lt;&gt;0,Count_table[[#This Row],[First]]&amp;": "&amp;_xlfn.TEXTJOIN(", ",TRUE,INDIRECT(Count_table[[#This Row],[Range]])),"")</f>
        <v/>
      </c>
      <c r="J21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7" spans="1:10" x14ac:dyDescent="0.25">
      <c r="A2157" s="1" t="s">
        <v>173</v>
      </c>
      <c r="B21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v>
      </c>
      <c r="C2157" s="1" t="s">
        <v>801</v>
      </c>
      <c r="D2157" s="1" t="str">
        <f>LEFT(Count_table[[#This Row],[Column1]],SEARCH("\",Count_table[[#This Row],[Column1]])-1)</f>
        <v>Commander Aircraft Corporation</v>
      </c>
      <c r="E2157" s="1" t="str">
        <f>RIGHT(Count_table[[#This Row],[Column1]],LEN(Count_table[[#This Row],[Column1]])-SEARCH("\",Count_table[[#This Row],[Column1]]))</f>
        <v>112</v>
      </c>
      <c r="F2157" s="1" t="str">
        <f>INDEX(Sheet1!A:D,MATCH(Count_table[[#This Row],[Make]],Sheet1!D:D,0),1)</f>
        <v>Commander</v>
      </c>
      <c r="G2157" s="1" t="str">
        <f ca="1">IF(OR(Count_table[[#This Row],[STC Number]]&lt;&gt;OFFSET(Count_table[[#This Row],[STC Number]],-1,0),Count_table[[#This Row],[Fixed Make]]&lt;&gt;OFFSET(Count_table[[#This Row],[Fixed Make]],-1,0)),Count_table[[#This Row],[Fixed Make]],"")</f>
        <v>Commander</v>
      </c>
      <c r="H2157" s="1" t="str">
        <f ca="1">IF(LEN(Count_table[[#This Row],[First]])=0,OFFSET(Count_table[[#This Row],[Range]],-1,0),"E"&amp;ROW(Count_table[[#This Row],[First]])&amp;":E"&amp;COUNTIFS(Count_table[[#All],[STC Number]],Count_table[[#This Row],[STC Number]],Count_table[[#All],[Fixed Make]],Count_table[[#This Row],[First]])+ROW(Count_table[[#This Row],[First]])-1)</f>
        <v>E2157:E2164</v>
      </c>
      <c r="I2157" s="1" t="str">
        <f ca="1">IF(LEN(Count_table[[#This Row],[First]])&lt;&gt;0,Count_table[[#This Row],[First]]&amp;": "&amp;_xlfn.TEXTJOIN(", ",TRUE,INDIRECT(Count_table[[#This Row],[Range]])),"")</f>
        <v>Commander: 112, 112B, 112TC, 112TCA, 114, 114A, 114B, 114TC</v>
      </c>
      <c r="J21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8" spans="1:10" x14ac:dyDescent="0.25">
      <c r="A2158" s="1" t="s">
        <v>173</v>
      </c>
      <c r="B21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Corporation\112B</v>
      </c>
      <c r="C2158" s="1" t="s">
        <v>802</v>
      </c>
      <c r="D2158" s="1" t="str">
        <f>LEFT(Count_table[[#This Row],[Column1]],SEARCH("\",Count_table[[#This Row],[Column1]])-1)</f>
        <v>Commander Aircraft Corporation</v>
      </c>
      <c r="E2158" s="1" t="str">
        <f>RIGHT(Count_table[[#This Row],[Column1]],LEN(Count_table[[#This Row],[Column1]])-SEARCH("\",Count_table[[#This Row],[Column1]]))</f>
        <v>112B</v>
      </c>
      <c r="F2158" s="1" t="str">
        <f>INDEX(Sheet1!A:D,MATCH(Count_table[[#This Row],[Make]],Sheet1!D:D,0),1)</f>
        <v>Commander</v>
      </c>
      <c r="G2158" s="1" t="str">
        <f ca="1">IF(OR(Count_table[[#This Row],[STC Number]]&lt;&gt;OFFSET(Count_table[[#This Row],[STC Number]],-1,0),Count_table[[#This Row],[Fixed Make]]&lt;&gt;OFFSET(Count_table[[#This Row],[Fixed Make]],-1,0)),Count_table[[#This Row],[Fixed Make]],"")</f>
        <v/>
      </c>
      <c r="H2158" s="1" t="str">
        <f ca="1">IF(LEN(Count_table[[#This Row],[First]])=0,OFFSET(Count_table[[#This Row],[Range]],-1,0),"E"&amp;ROW(Count_table[[#This Row],[First]])&amp;":E"&amp;COUNTIFS(Count_table[[#All],[STC Number]],Count_table[[#This Row],[STC Number]],Count_table[[#All],[Fixed Make]],Count_table[[#This Row],[First]])+ROW(Count_table[[#This Row],[First]])-1)</f>
        <v>E2157:E2164</v>
      </c>
      <c r="I2158" s="1" t="str">
        <f ca="1">IF(LEN(Count_table[[#This Row],[First]])&lt;&gt;0,Count_table[[#This Row],[First]]&amp;": "&amp;_xlfn.TEXTJOIN(", ",TRUE,INDIRECT(Count_table[[#This Row],[Range]])),"")</f>
        <v/>
      </c>
      <c r="J21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59" spans="1:10" x14ac:dyDescent="0.25">
      <c r="A2159" s="1" t="s">
        <v>173</v>
      </c>
      <c r="B21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v>
      </c>
      <c r="C2159" s="1" t="s">
        <v>803</v>
      </c>
      <c r="D2159" s="1" t="str">
        <f>LEFT(Count_table[[#This Row],[Column1]],SEARCH("\",Count_table[[#This Row],[Column1]])-1)</f>
        <v>Commander Aircraft Corporation</v>
      </c>
      <c r="E2159" s="1" t="str">
        <f>RIGHT(Count_table[[#This Row],[Column1]],LEN(Count_table[[#This Row],[Column1]])-SEARCH("\",Count_table[[#This Row],[Column1]]))</f>
        <v>112TC</v>
      </c>
      <c r="F2159" s="1" t="str">
        <f>INDEX(Sheet1!A:D,MATCH(Count_table[[#This Row],[Make]],Sheet1!D:D,0),1)</f>
        <v>Commander</v>
      </c>
      <c r="G2159" s="1" t="str">
        <f ca="1">IF(OR(Count_table[[#This Row],[STC Number]]&lt;&gt;OFFSET(Count_table[[#This Row],[STC Number]],-1,0),Count_table[[#This Row],[Fixed Make]]&lt;&gt;OFFSET(Count_table[[#This Row],[Fixed Make]],-1,0)),Count_table[[#This Row],[Fixed Make]],"")</f>
        <v/>
      </c>
      <c r="H2159" s="1" t="str">
        <f ca="1">IF(LEN(Count_table[[#This Row],[First]])=0,OFFSET(Count_table[[#This Row],[Range]],-1,0),"E"&amp;ROW(Count_table[[#This Row],[First]])&amp;":E"&amp;COUNTIFS(Count_table[[#All],[STC Number]],Count_table[[#This Row],[STC Number]],Count_table[[#All],[Fixed Make]],Count_table[[#This Row],[First]])+ROW(Count_table[[#This Row],[First]])-1)</f>
        <v>E2157:E2164</v>
      </c>
      <c r="I2159" s="1" t="str">
        <f ca="1">IF(LEN(Count_table[[#This Row],[First]])&lt;&gt;0,Count_table[[#This Row],[First]]&amp;": "&amp;_xlfn.TEXTJOIN(", ",TRUE,INDIRECT(Count_table[[#This Row],[Range]])),"")</f>
        <v/>
      </c>
      <c r="J21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0" spans="1:10" x14ac:dyDescent="0.25">
      <c r="A2160" s="1" t="s">
        <v>173</v>
      </c>
      <c r="B21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Corporation\112TCA</v>
      </c>
      <c r="C2160" s="1" t="s">
        <v>804</v>
      </c>
      <c r="D2160" s="1" t="str">
        <f>LEFT(Count_table[[#This Row],[Column1]],SEARCH("\",Count_table[[#This Row],[Column1]])-1)</f>
        <v>Commander Aircraft Corporation</v>
      </c>
      <c r="E2160" s="1" t="str">
        <f>RIGHT(Count_table[[#This Row],[Column1]],LEN(Count_table[[#This Row],[Column1]])-SEARCH("\",Count_table[[#This Row],[Column1]]))</f>
        <v>112TCA</v>
      </c>
      <c r="F2160" s="1" t="str">
        <f>INDEX(Sheet1!A:D,MATCH(Count_table[[#This Row],[Make]],Sheet1!D:D,0),1)</f>
        <v>Commander</v>
      </c>
      <c r="G2160" s="1" t="str">
        <f ca="1">IF(OR(Count_table[[#This Row],[STC Number]]&lt;&gt;OFFSET(Count_table[[#This Row],[STC Number]],-1,0),Count_table[[#This Row],[Fixed Make]]&lt;&gt;OFFSET(Count_table[[#This Row],[Fixed Make]],-1,0)),Count_table[[#This Row],[Fixed Make]],"")</f>
        <v/>
      </c>
      <c r="H2160" s="1" t="str">
        <f ca="1">IF(LEN(Count_table[[#This Row],[First]])=0,OFFSET(Count_table[[#This Row],[Range]],-1,0),"E"&amp;ROW(Count_table[[#This Row],[First]])&amp;":E"&amp;COUNTIFS(Count_table[[#All],[STC Number]],Count_table[[#This Row],[STC Number]],Count_table[[#All],[Fixed Make]],Count_table[[#This Row],[First]])+ROW(Count_table[[#This Row],[First]])-1)</f>
        <v>E2157:E2164</v>
      </c>
      <c r="I2160" s="1" t="str">
        <f ca="1">IF(LEN(Count_table[[#This Row],[First]])&lt;&gt;0,Count_table[[#This Row],[First]]&amp;": "&amp;_xlfn.TEXTJOIN(", ",TRUE,INDIRECT(Count_table[[#This Row],[Range]])),"")</f>
        <v/>
      </c>
      <c r="J21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1" spans="1:10" x14ac:dyDescent="0.25">
      <c r="A2161" s="1" t="s">
        <v>173</v>
      </c>
      <c r="B21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v>
      </c>
      <c r="C2161" s="1" t="s">
        <v>805</v>
      </c>
      <c r="D2161" s="1" t="str">
        <f>LEFT(Count_table[[#This Row],[Column1]],SEARCH("\",Count_table[[#This Row],[Column1]])-1)</f>
        <v>Commander Aircraft Corporation</v>
      </c>
      <c r="E2161" s="1" t="str">
        <f>RIGHT(Count_table[[#This Row],[Column1]],LEN(Count_table[[#This Row],[Column1]])-SEARCH("\",Count_table[[#This Row],[Column1]]))</f>
        <v>114</v>
      </c>
      <c r="F2161" s="1" t="str">
        <f>INDEX(Sheet1!A:D,MATCH(Count_table[[#This Row],[Make]],Sheet1!D:D,0),1)</f>
        <v>Commander</v>
      </c>
      <c r="G2161" s="1" t="str">
        <f ca="1">IF(OR(Count_table[[#This Row],[STC Number]]&lt;&gt;OFFSET(Count_table[[#This Row],[STC Number]],-1,0),Count_table[[#This Row],[Fixed Make]]&lt;&gt;OFFSET(Count_table[[#This Row],[Fixed Make]],-1,0)),Count_table[[#This Row],[Fixed Make]],"")</f>
        <v/>
      </c>
      <c r="H2161" s="1" t="str">
        <f ca="1">IF(LEN(Count_table[[#This Row],[First]])=0,OFFSET(Count_table[[#This Row],[Range]],-1,0),"E"&amp;ROW(Count_table[[#This Row],[First]])&amp;":E"&amp;COUNTIFS(Count_table[[#All],[STC Number]],Count_table[[#This Row],[STC Number]],Count_table[[#All],[Fixed Make]],Count_table[[#This Row],[First]])+ROW(Count_table[[#This Row],[First]])-1)</f>
        <v>E2157:E2164</v>
      </c>
      <c r="I2161" s="1" t="str">
        <f ca="1">IF(LEN(Count_table[[#This Row],[First]])&lt;&gt;0,Count_table[[#This Row],[First]]&amp;": "&amp;_xlfn.TEXTJOIN(", ",TRUE,INDIRECT(Count_table[[#This Row],[Range]])),"")</f>
        <v/>
      </c>
      <c r="J21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2" spans="1:10" x14ac:dyDescent="0.25">
      <c r="A2162" s="1" t="s">
        <v>173</v>
      </c>
      <c r="B21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Corporation\114A</v>
      </c>
      <c r="C2162" s="1" t="s">
        <v>806</v>
      </c>
      <c r="D2162" s="1" t="str">
        <f>LEFT(Count_table[[#This Row],[Column1]],SEARCH("\",Count_table[[#This Row],[Column1]])-1)</f>
        <v>Commander Aircraft Corporation</v>
      </c>
      <c r="E2162" s="1" t="str">
        <f>RIGHT(Count_table[[#This Row],[Column1]],LEN(Count_table[[#This Row],[Column1]])-SEARCH("\",Count_table[[#This Row],[Column1]]))</f>
        <v>114A</v>
      </c>
      <c r="F2162" s="1" t="str">
        <f>INDEX(Sheet1!A:D,MATCH(Count_table[[#This Row],[Make]],Sheet1!D:D,0),1)</f>
        <v>Commander</v>
      </c>
      <c r="G2162" s="1" t="str">
        <f ca="1">IF(OR(Count_table[[#This Row],[STC Number]]&lt;&gt;OFFSET(Count_table[[#This Row],[STC Number]],-1,0),Count_table[[#This Row],[Fixed Make]]&lt;&gt;OFFSET(Count_table[[#This Row],[Fixed Make]],-1,0)),Count_table[[#This Row],[Fixed Make]],"")</f>
        <v/>
      </c>
      <c r="H2162" s="1" t="str">
        <f ca="1">IF(LEN(Count_table[[#This Row],[First]])=0,OFFSET(Count_table[[#This Row],[Range]],-1,0),"E"&amp;ROW(Count_table[[#This Row],[First]])&amp;":E"&amp;COUNTIFS(Count_table[[#All],[STC Number]],Count_table[[#This Row],[STC Number]],Count_table[[#All],[Fixed Make]],Count_table[[#This Row],[First]])+ROW(Count_table[[#This Row],[First]])-1)</f>
        <v>E2157:E2164</v>
      </c>
      <c r="I2162" s="1" t="str">
        <f ca="1">IF(LEN(Count_table[[#This Row],[First]])&lt;&gt;0,Count_table[[#This Row],[First]]&amp;": "&amp;_xlfn.TEXTJOIN(", ",TRUE,INDIRECT(Count_table[[#This Row],[Range]])),"")</f>
        <v/>
      </c>
      <c r="J21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3" spans="1:10" x14ac:dyDescent="0.25">
      <c r="A2163" s="1" t="s">
        <v>173</v>
      </c>
      <c r="B21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Corporation\114B</v>
      </c>
      <c r="C2163" s="1" t="s">
        <v>807</v>
      </c>
      <c r="D2163" s="1" t="str">
        <f>LEFT(Count_table[[#This Row],[Column1]],SEARCH("\",Count_table[[#This Row],[Column1]])-1)</f>
        <v>Commander Aircraft Corporation</v>
      </c>
      <c r="E2163" s="1" t="str">
        <f>RIGHT(Count_table[[#This Row],[Column1]],LEN(Count_table[[#This Row],[Column1]])-SEARCH("\",Count_table[[#This Row],[Column1]]))</f>
        <v>114B</v>
      </c>
      <c r="F2163" s="1" t="str">
        <f>INDEX(Sheet1!A:D,MATCH(Count_table[[#This Row],[Make]],Sheet1!D:D,0),1)</f>
        <v>Commander</v>
      </c>
      <c r="G2163" s="1" t="str">
        <f ca="1">IF(OR(Count_table[[#This Row],[STC Number]]&lt;&gt;OFFSET(Count_table[[#This Row],[STC Number]],-1,0),Count_table[[#This Row],[Fixed Make]]&lt;&gt;OFFSET(Count_table[[#This Row],[Fixed Make]],-1,0)),Count_table[[#This Row],[Fixed Make]],"")</f>
        <v/>
      </c>
      <c r="H2163" s="1" t="str">
        <f ca="1">IF(LEN(Count_table[[#This Row],[First]])=0,OFFSET(Count_table[[#This Row],[Range]],-1,0),"E"&amp;ROW(Count_table[[#This Row],[First]])&amp;":E"&amp;COUNTIFS(Count_table[[#All],[STC Number]],Count_table[[#This Row],[STC Number]],Count_table[[#All],[Fixed Make]],Count_table[[#This Row],[First]])+ROW(Count_table[[#This Row],[First]])-1)</f>
        <v>E2157:E2164</v>
      </c>
      <c r="I2163" s="1" t="str">
        <f ca="1">IF(LEN(Count_table[[#This Row],[First]])&lt;&gt;0,Count_table[[#This Row],[First]]&amp;": "&amp;_xlfn.TEXTJOIN(", ",TRUE,INDIRECT(Count_table[[#This Row],[Range]])),"")</f>
        <v/>
      </c>
      <c r="J21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4" spans="1:10" x14ac:dyDescent="0.25">
      <c r="A2164" s="1" t="s">
        <v>173</v>
      </c>
      <c r="B21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Commander Aircraft Corporation\114TC</v>
      </c>
      <c r="C2164" s="1" t="s">
        <v>808</v>
      </c>
      <c r="D2164" s="1" t="str">
        <f>LEFT(Count_table[[#This Row],[Column1]],SEARCH("\",Count_table[[#This Row],[Column1]])-1)</f>
        <v>Commander Aircraft Corporation</v>
      </c>
      <c r="E2164" s="1" t="str">
        <f>RIGHT(Count_table[[#This Row],[Column1]],LEN(Count_table[[#This Row],[Column1]])-SEARCH("\",Count_table[[#This Row],[Column1]]))</f>
        <v>114TC</v>
      </c>
      <c r="F2164" s="1" t="str">
        <f>INDEX(Sheet1!A:D,MATCH(Count_table[[#This Row],[Make]],Sheet1!D:D,0),1)</f>
        <v>Commander</v>
      </c>
      <c r="G2164" s="1" t="str">
        <f ca="1">IF(OR(Count_table[[#This Row],[STC Number]]&lt;&gt;OFFSET(Count_table[[#This Row],[STC Number]],-1,0),Count_table[[#This Row],[Fixed Make]]&lt;&gt;OFFSET(Count_table[[#This Row],[Fixed Make]],-1,0)),Count_table[[#This Row],[Fixed Make]],"")</f>
        <v/>
      </c>
      <c r="H2164" s="1" t="str">
        <f ca="1">IF(LEN(Count_table[[#This Row],[First]])=0,OFFSET(Count_table[[#This Row],[Range]],-1,0),"E"&amp;ROW(Count_table[[#This Row],[First]])&amp;":E"&amp;COUNTIFS(Count_table[[#All],[STC Number]],Count_table[[#This Row],[STC Number]],Count_table[[#All],[Fixed Make]],Count_table[[#This Row],[First]])+ROW(Count_table[[#This Row],[First]])-1)</f>
        <v>E2157:E2164</v>
      </c>
      <c r="I2164" s="1" t="str">
        <f ca="1">IF(LEN(Count_table[[#This Row],[First]])&lt;&gt;0,Count_table[[#This Row],[First]]&amp;": "&amp;_xlfn.TEXTJOIN(", ",TRUE,INDIRECT(Count_table[[#This Row],[Range]])),"")</f>
        <v/>
      </c>
      <c r="J21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5" spans="1:10" x14ac:dyDescent="0.25">
      <c r="A2165" s="1" t="s">
        <v>173</v>
      </c>
      <c r="B21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v>
      </c>
      <c r="C2165" s="1" t="s">
        <v>811</v>
      </c>
      <c r="D2165" s="1" t="str">
        <f>LEFT(Count_table[[#This Row],[Column1]],SEARCH("\",Count_table[[#This Row],[Column1]])-1)</f>
        <v>Diamond Aircraft Industries GmbH</v>
      </c>
      <c r="E2165" s="1" t="str">
        <f>RIGHT(Count_table[[#This Row],[Column1]],LEN(Count_table[[#This Row],[Column1]])-SEARCH("\",Count_table[[#This Row],[Column1]]))</f>
        <v>DA 40</v>
      </c>
      <c r="F2165" s="1" t="str">
        <f>INDEX(Sheet1!A:D,MATCH(Count_table[[#This Row],[Make]],Sheet1!D:D,0),1)</f>
        <v>Diamond</v>
      </c>
      <c r="G2165" s="1" t="str">
        <f ca="1">IF(OR(Count_table[[#This Row],[STC Number]]&lt;&gt;OFFSET(Count_table[[#This Row],[STC Number]],-1,0),Count_table[[#This Row],[Fixed Make]]&lt;&gt;OFFSET(Count_table[[#This Row],[Fixed Make]],-1,0)),Count_table[[#This Row],[Fixed Make]],"")</f>
        <v>Diamond</v>
      </c>
      <c r="H2165" s="1" t="str">
        <f ca="1">IF(LEN(Count_table[[#This Row],[First]])=0,OFFSET(Count_table[[#This Row],[Range]],-1,0),"E"&amp;ROW(Count_table[[#This Row],[First]])&amp;":E"&amp;COUNTIFS(Count_table[[#All],[STC Number]],Count_table[[#This Row],[STC Number]],Count_table[[#All],[Fixed Make]],Count_table[[#This Row],[First]])+ROW(Count_table[[#This Row],[First]])-1)</f>
        <v>E2165:E2168</v>
      </c>
      <c r="I2165" s="1" t="str">
        <f ca="1">IF(LEN(Count_table[[#This Row],[First]])&lt;&gt;0,Count_table[[#This Row],[First]]&amp;": "&amp;_xlfn.TEXTJOIN(", ",TRUE,INDIRECT(Count_table[[#This Row],[Range]])),"")</f>
        <v>Diamond: DA 40, DA 40F, DA20-A1, DA20-C1</v>
      </c>
      <c r="J21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6" spans="1:10" x14ac:dyDescent="0.25">
      <c r="A2166" s="1" t="s">
        <v>173</v>
      </c>
      <c r="B21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GmbH\DA 40F</v>
      </c>
      <c r="C2166" s="1" t="s">
        <v>812</v>
      </c>
      <c r="D2166" s="1" t="str">
        <f>LEFT(Count_table[[#This Row],[Column1]],SEARCH("\",Count_table[[#This Row],[Column1]])-1)</f>
        <v>Diamond Aircraft Industries GmbH</v>
      </c>
      <c r="E2166" s="1" t="str">
        <f>RIGHT(Count_table[[#This Row],[Column1]],LEN(Count_table[[#This Row],[Column1]])-SEARCH("\",Count_table[[#This Row],[Column1]]))</f>
        <v>DA 40F</v>
      </c>
      <c r="F2166" s="1" t="str">
        <f>INDEX(Sheet1!A:D,MATCH(Count_table[[#This Row],[Make]],Sheet1!D:D,0),1)</f>
        <v>Diamond</v>
      </c>
      <c r="G2166" s="1" t="str">
        <f ca="1">IF(OR(Count_table[[#This Row],[STC Number]]&lt;&gt;OFFSET(Count_table[[#This Row],[STC Number]],-1,0),Count_table[[#This Row],[Fixed Make]]&lt;&gt;OFFSET(Count_table[[#This Row],[Fixed Make]],-1,0)),Count_table[[#This Row],[Fixed Make]],"")</f>
        <v/>
      </c>
      <c r="H2166" s="1" t="str">
        <f ca="1">IF(LEN(Count_table[[#This Row],[First]])=0,OFFSET(Count_table[[#This Row],[Range]],-1,0),"E"&amp;ROW(Count_table[[#This Row],[First]])&amp;":E"&amp;COUNTIFS(Count_table[[#All],[STC Number]],Count_table[[#This Row],[STC Number]],Count_table[[#All],[Fixed Make]],Count_table[[#This Row],[First]])+ROW(Count_table[[#This Row],[First]])-1)</f>
        <v>E2165:E2168</v>
      </c>
      <c r="I2166" s="1" t="str">
        <f ca="1">IF(LEN(Count_table[[#This Row],[First]])&lt;&gt;0,Count_table[[#This Row],[First]]&amp;": "&amp;_xlfn.TEXTJOIN(", ",TRUE,INDIRECT(Count_table[[#This Row],[Range]])),"")</f>
        <v/>
      </c>
      <c r="J21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7" spans="1:10" x14ac:dyDescent="0.25">
      <c r="A2167" s="1" t="s">
        <v>173</v>
      </c>
      <c r="B21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Inc\DA20-A1</v>
      </c>
      <c r="C2167" s="1" t="s">
        <v>813</v>
      </c>
      <c r="D2167" s="1" t="str">
        <f>LEFT(Count_table[[#This Row],[Column1]],SEARCH("\",Count_table[[#This Row],[Column1]])-1)</f>
        <v>Diamond Aircraft Industries Inc</v>
      </c>
      <c r="E2167" s="1" t="str">
        <f>RIGHT(Count_table[[#This Row],[Column1]],LEN(Count_table[[#This Row],[Column1]])-SEARCH("\",Count_table[[#This Row],[Column1]]))</f>
        <v>DA20-A1</v>
      </c>
      <c r="F2167" s="1" t="str">
        <f>INDEX(Sheet1!A:D,MATCH(Count_table[[#This Row],[Make]],Sheet1!D:D,0),1)</f>
        <v>Diamond</v>
      </c>
      <c r="G2167" s="1" t="str">
        <f ca="1">IF(OR(Count_table[[#This Row],[STC Number]]&lt;&gt;OFFSET(Count_table[[#This Row],[STC Number]],-1,0),Count_table[[#This Row],[Fixed Make]]&lt;&gt;OFFSET(Count_table[[#This Row],[Fixed Make]],-1,0)),Count_table[[#This Row],[Fixed Make]],"")</f>
        <v/>
      </c>
      <c r="H2167" s="1" t="str">
        <f ca="1">IF(LEN(Count_table[[#This Row],[First]])=0,OFFSET(Count_table[[#This Row],[Range]],-1,0),"E"&amp;ROW(Count_table[[#This Row],[First]])&amp;":E"&amp;COUNTIFS(Count_table[[#All],[STC Number]],Count_table[[#This Row],[STC Number]],Count_table[[#All],[Fixed Make]],Count_table[[#This Row],[First]])+ROW(Count_table[[#This Row],[First]])-1)</f>
        <v>E2165:E2168</v>
      </c>
      <c r="I2167" s="1" t="str">
        <f ca="1">IF(LEN(Count_table[[#This Row],[First]])&lt;&gt;0,Count_table[[#This Row],[First]]&amp;": "&amp;_xlfn.TEXTJOIN(", ",TRUE,INDIRECT(Count_table[[#This Row],[Range]])),"")</f>
        <v/>
      </c>
      <c r="J21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8" spans="1:10" x14ac:dyDescent="0.25">
      <c r="A2168" s="1" t="s">
        <v>173</v>
      </c>
      <c r="B21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Diamond Aircraft Industries Inc\DA20-C1</v>
      </c>
      <c r="C2168" s="1" t="s">
        <v>814</v>
      </c>
      <c r="D2168" s="1" t="str">
        <f>LEFT(Count_table[[#This Row],[Column1]],SEARCH("\",Count_table[[#This Row],[Column1]])-1)</f>
        <v>Diamond Aircraft Industries Inc</v>
      </c>
      <c r="E2168" s="1" t="str">
        <f>RIGHT(Count_table[[#This Row],[Column1]],LEN(Count_table[[#This Row],[Column1]])-SEARCH("\",Count_table[[#This Row],[Column1]]))</f>
        <v>DA20-C1</v>
      </c>
      <c r="F2168" s="1" t="str">
        <f>INDEX(Sheet1!A:D,MATCH(Count_table[[#This Row],[Make]],Sheet1!D:D,0),1)</f>
        <v>Diamond</v>
      </c>
      <c r="G2168" s="1" t="str">
        <f ca="1">IF(OR(Count_table[[#This Row],[STC Number]]&lt;&gt;OFFSET(Count_table[[#This Row],[STC Number]],-1,0),Count_table[[#This Row],[Fixed Make]]&lt;&gt;OFFSET(Count_table[[#This Row],[Fixed Make]],-1,0)),Count_table[[#This Row],[Fixed Make]],"")</f>
        <v/>
      </c>
      <c r="H2168" s="1" t="str">
        <f ca="1">IF(LEN(Count_table[[#This Row],[First]])=0,OFFSET(Count_table[[#This Row],[Range]],-1,0),"E"&amp;ROW(Count_table[[#This Row],[First]])&amp;":E"&amp;COUNTIFS(Count_table[[#All],[STC Number]],Count_table[[#This Row],[STC Number]],Count_table[[#All],[Fixed Make]],Count_table[[#This Row],[First]])+ROW(Count_table[[#This Row],[First]])-1)</f>
        <v>E2165:E2168</v>
      </c>
      <c r="I2168" s="1" t="str">
        <f ca="1">IF(LEN(Count_table[[#This Row],[First]])&lt;&gt;0,Count_table[[#This Row],[First]]&amp;": "&amp;_xlfn.TEXTJOIN(", ",TRUE,INDIRECT(Count_table[[#This Row],[Range]])),"")</f>
        <v/>
      </c>
      <c r="J21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69" spans="1:10" x14ac:dyDescent="0.25">
      <c r="A2169" s="1" t="s">
        <v>173</v>
      </c>
      <c r="B21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100-180</v>
      </c>
      <c r="C2169" s="1" t="s">
        <v>821</v>
      </c>
      <c r="D2169" s="1" t="str">
        <f>LEFT(Count_table[[#This Row],[Column1]],SEARCH("\",Count_table[[#This Row],[Column1]])-1)</f>
        <v>Dynac Aerospace Corporation</v>
      </c>
      <c r="E2169" s="1" t="str">
        <f>RIGHT(Count_table[[#This Row],[Column1]],LEN(Count_table[[#This Row],[Column1]])-SEARCH("\",Count_table[[#This Row],[Column1]]))</f>
        <v>Aero Commander 100-180</v>
      </c>
      <c r="F2169" s="1" t="str">
        <f>INDEX(Sheet1!A:D,MATCH(Count_table[[#This Row],[Make]],Sheet1!D:D,0),1)</f>
        <v>Dynac</v>
      </c>
      <c r="G2169" s="1" t="str">
        <f ca="1">IF(OR(Count_table[[#This Row],[STC Number]]&lt;&gt;OFFSET(Count_table[[#This Row],[STC Number]],-1,0),Count_table[[#This Row],[Fixed Make]]&lt;&gt;OFFSET(Count_table[[#This Row],[Fixed Make]],-1,0)),Count_table[[#This Row],[Fixed Make]],"")</f>
        <v>Dynac</v>
      </c>
      <c r="H2169" s="1" t="str">
        <f ca="1">IF(LEN(Count_table[[#This Row],[First]])=0,OFFSET(Count_table[[#This Row],[Range]],-1,0),"E"&amp;ROW(Count_table[[#This Row],[First]])&amp;":E"&amp;COUNTIFS(Count_table[[#All],[STC Number]],Count_table[[#This Row],[STC Number]],Count_table[[#All],[Fixed Make]],Count_table[[#This Row],[First]])+ROW(Count_table[[#This Row],[First]])-1)</f>
        <v>E2169:E2172</v>
      </c>
      <c r="I2169" s="1" t="str">
        <f ca="1">IF(LEN(Count_table[[#This Row],[First]])&lt;&gt;0,Count_table[[#This Row],[First]]&amp;": "&amp;_xlfn.TEXTJOIN(", ",TRUE,INDIRECT(Count_table[[#This Row],[Range]])),"")</f>
        <v>Dynac: Aero Commander 100-180, Aero Commander 100A, Volaire 10, Volaire 10A</v>
      </c>
      <c r="J21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0" spans="1:10" x14ac:dyDescent="0.25">
      <c r="A2170" s="1" t="s">
        <v>173</v>
      </c>
      <c r="B21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Corporation\Aero Commander 100A</v>
      </c>
      <c r="C2170" s="1" t="s">
        <v>823</v>
      </c>
      <c r="D2170" s="1" t="str">
        <f>LEFT(Count_table[[#This Row],[Column1]],SEARCH("\",Count_table[[#This Row],[Column1]])-1)</f>
        <v>Dynac Aerospace Corporation</v>
      </c>
      <c r="E2170" s="1" t="str">
        <f>RIGHT(Count_table[[#This Row],[Column1]],LEN(Count_table[[#This Row],[Column1]])-SEARCH("\",Count_table[[#This Row],[Column1]]))</f>
        <v>Aero Commander 100A</v>
      </c>
      <c r="F2170" s="1" t="str">
        <f>INDEX(Sheet1!A:D,MATCH(Count_table[[#This Row],[Make]],Sheet1!D:D,0),1)</f>
        <v>Dynac</v>
      </c>
      <c r="G2170" s="1" t="str">
        <f ca="1">IF(OR(Count_table[[#This Row],[STC Number]]&lt;&gt;OFFSET(Count_table[[#This Row],[STC Number]],-1,0),Count_table[[#This Row],[Fixed Make]]&lt;&gt;OFFSET(Count_table[[#This Row],[Fixed Make]],-1,0)),Count_table[[#This Row],[Fixed Make]],"")</f>
        <v/>
      </c>
      <c r="H2170" s="1" t="str">
        <f ca="1">IF(LEN(Count_table[[#This Row],[First]])=0,OFFSET(Count_table[[#This Row],[Range]],-1,0),"E"&amp;ROW(Count_table[[#This Row],[First]])&amp;":E"&amp;COUNTIFS(Count_table[[#All],[STC Number]],Count_table[[#This Row],[STC Number]],Count_table[[#All],[Fixed Make]],Count_table[[#This Row],[First]])+ROW(Count_table[[#This Row],[First]])-1)</f>
        <v>E2169:E2172</v>
      </c>
      <c r="I2170" s="1" t="str">
        <f ca="1">IF(LEN(Count_table[[#This Row],[First]])&lt;&gt;0,Count_table[[#This Row],[First]]&amp;": "&amp;_xlfn.TEXTJOIN(", ",TRUE,INDIRECT(Count_table[[#This Row],[Range]])),"")</f>
        <v/>
      </c>
      <c r="J21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1" spans="1:10" x14ac:dyDescent="0.25">
      <c r="A2171" s="1" t="s">
        <v>173</v>
      </c>
      <c r="B21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v>
      </c>
      <c r="C2171" s="1" t="s">
        <v>824</v>
      </c>
      <c r="D2171" s="1" t="str">
        <f>LEFT(Count_table[[#This Row],[Column1]],SEARCH("\",Count_table[[#This Row],[Column1]])-1)</f>
        <v>Dynac Aerospace Corporation</v>
      </c>
      <c r="E2171" s="1" t="str">
        <f>RIGHT(Count_table[[#This Row],[Column1]],LEN(Count_table[[#This Row],[Column1]])-SEARCH("\",Count_table[[#This Row],[Column1]]))</f>
        <v>Volaire 10</v>
      </c>
      <c r="F2171" s="1" t="str">
        <f>INDEX(Sheet1!A:D,MATCH(Count_table[[#This Row],[Make]],Sheet1!D:D,0),1)</f>
        <v>Dynac</v>
      </c>
      <c r="G2171" s="1" t="str">
        <f ca="1">IF(OR(Count_table[[#This Row],[STC Number]]&lt;&gt;OFFSET(Count_table[[#This Row],[STC Number]],-1,0),Count_table[[#This Row],[Fixed Make]]&lt;&gt;OFFSET(Count_table[[#This Row],[Fixed Make]],-1,0)),Count_table[[#This Row],[Fixed Make]],"")</f>
        <v/>
      </c>
      <c r="H2171" s="1" t="str">
        <f ca="1">IF(LEN(Count_table[[#This Row],[First]])=0,OFFSET(Count_table[[#This Row],[Range]],-1,0),"E"&amp;ROW(Count_table[[#This Row],[First]])&amp;":E"&amp;COUNTIFS(Count_table[[#All],[STC Number]],Count_table[[#This Row],[STC Number]],Count_table[[#All],[Fixed Make]],Count_table[[#This Row],[First]])+ROW(Count_table[[#This Row],[First]])-1)</f>
        <v>E2169:E2172</v>
      </c>
      <c r="I2171" s="1" t="str">
        <f ca="1">IF(LEN(Count_table[[#This Row],[First]])&lt;&gt;0,Count_table[[#This Row],[First]]&amp;": "&amp;_xlfn.TEXTJOIN(", ",TRUE,INDIRECT(Count_table[[#This Row],[Range]])),"")</f>
        <v/>
      </c>
      <c r="J21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2" spans="1:10" x14ac:dyDescent="0.25">
      <c r="A2172" s="1" t="s">
        <v>173</v>
      </c>
      <c r="B21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Dynac Aerospace Corporation\Volaire 10A</v>
      </c>
      <c r="C2172" s="1" t="s">
        <v>825</v>
      </c>
      <c r="D2172" s="1" t="str">
        <f>LEFT(Count_table[[#This Row],[Column1]],SEARCH("\",Count_table[[#This Row],[Column1]])-1)</f>
        <v>Dynac Aerospace Corporation</v>
      </c>
      <c r="E2172" s="1" t="str">
        <f>RIGHT(Count_table[[#This Row],[Column1]],LEN(Count_table[[#This Row],[Column1]])-SEARCH("\",Count_table[[#This Row],[Column1]]))</f>
        <v>Volaire 10A</v>
      </c>
      <c r="F2172" s="1" t="str">
        <f>INDEX(Sheet1!A:D,MATCH(Count_table[[#This Row],[Make]],Sheet1!D:D,0),1)</f>
        <v>Dynac</v>
      </c>
      <c r="G2172" s="1" t="str">
        <f ca="1">IF(OR(Count_table[[#This Row],[STC Number]]&lt;&gt;OFFSET(Count_table[[#This Row],[STC Number]],-1,0),Count_table[[#This Row],[Fixed Make]]&lt;&gt;OFFSET(Count_table[[#This Row],[Fixed Make]],-1,0)),Count_table[[#This Row],[Fixed Make]],"")</f>
        <v/>
      </c>
      <c r="H2172" s="1" t="str">
        <f ca="1">IF(LEN(Count_table[[#This Row],[First]])=0,OFFSET(Count_table[[#This Row],[Range]],-1,0),"E"&amp;ROW(Count_table[[#This Row],[First]])&amp;":E"&amp;COUNTIFS(Count_table[[#All],[STC Number]],Count_table[[#This Row],[STC Number]],Count_table[[#All],[Fixed Make]],Count_table[[#This Row],[First]])+ROW(Count_table[[#This Row],[First]])-1)</f>
        <v>E2169:E2172</v>
      </c>
      <c r="I2172" s="1" t="str">
        <f ca="1">IF(LEN(Count_table[[#This Row],[First]])&lt;&gt;0,Count_table[[#This Row],[First]]&amp;": "&amp;_xlfn.TEXTJOIN(", ",TRUE,INDIRECT(Count_table[[#This Row],[Range]])),"")</f>
        <v/>
      </c>
      <c r="J21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3" spans="1:10" x14ac:dyDescent="0.25">
      <c r="A2173" s="1" t="s">
        <v>173</v>
      </c>
      <c r="B21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 WILGA 80</v>
      </c>
      <c r="C2173" s="1" t="s">
        <v>826</v>
      </c>
      <c r="D2173" s="1" t="str">
        <f>LEFT(Count_table[[#This Row],[Column1]],SEARCH("\",Count_table[[#This Row],[Column1]])-1)</f>
        <v>EADS-PZL Warszawa-Okecie S.A.</v>
      </c>
      <c r="E2173" s="1" t="str">
        <f>RIGHT(Count_table[[#This Row],[Column1]],LEN(Count_table[[#This Row],[Column1]])-SEARCH("\",Count_table[[#This Row],[Column1]]))</f>
        <v>PZL-104 WILGA 80</v>
      </c>
      <c r="F2173" s="1" t="str">
        <f>INDEX(Sheet1!A:D,MATCH(Count_table[[#This Row],[Make]],Sheet1!D:D,0),1)</f>
        <v>EADS-PZL</v>
      </c>
      <c r="G2173" s="1" t="str">
        <f ca="1">IF(OR(Count_table[[#This Row],[STC Number]]&lt;&gt;OFFSET(Count_table[[#This Row],[STC Number]],-1,0),Count_table[[#This Row],[Fixed Make]]&lt;&gt;OFFSET(Count_table[[#This Row],[Fixed Make]],-1,0)),Count_table[[#This Row],[Fixed Make]],"")</f>
        <v>EADS-PZL</v>
      </c>
      <c r="H2173" s="1" t="str">
        <f ca="1">IF(LEN(Count_table[[#This Row],[First]])=0,OFFSET(Count_table[[#This Row],[Range]],-1,0),"E"&amp;ROW(Count_table[[#This Row],[First]])&amp;":E"&amp;COUNTIFS(Count_table[[#All],[STC Number]],Count_table[[#This Row],[STC Number]],Count_table[[#All],[Fixed Make]],Count_table[[#This Row],[First]])+ROW(Count_table[[#This Row],[First]])-1)</f>
        <v>E2173:E2177</v>
      </c>
      <c r="I2173" s="1" t="str">
        <f ca="1">IF(LEN(Count_table[[#This Row],[First]])&lt;&gt;0,Count_table[[#This Row],[First]]&amp;": "&amp;_xlfn.TEXTJOIN(", ",TRUE,INDIRECT(Count_table[[#This Row],[Range]])),"")</f>
        <v>EADS-PZL: PZL-104 WILGA 80, PZL-104M WILGA 2000, PZL-104MA WILGA 2000, PZL-KOLIBER 150A, PZL-KOLIBER 160A</v>
      </c>
      <c r="J21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4" spans="1:10" x14ac:dyDescent="0.25">
      <c r="A2174" s="1" t="s">
        <v>173</v>
      </c>
      <c r="B21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 WILGA 2000</v>
      </c>
      <c r="C2174" s="1" t="s">
        <v>827</v>
      </c>
      <c r="D2174" s="1" t="str">
        <f>LEFT(Count_table[[#This Row],[Column1]],SEARCH("\",Count_table[[#This Row],[Column1]])-1)</f>
        <v>EADS-PZL Warszawa-Okecie S.A.</v>
      </c>
      <c r="E2174" s="1" t="str">
        <f>RIGHT(Count_table[[#This Row],[Column1]],LEN(Count_table[[#This Row],[Column1]])-SEARCH("\",Count_table[[#This Row],[Column1]]))</f>
        <v>PZL-104M WILGA 2000</v>
      </c>
      <c r="F2174" s="1" t="str">
        <f>INDEX(Sheet1!A:D,MATCH(Count_table[[#This Row],[Make]],Sheet1!D:D,0),1)</f>
        <v>EADS-PZL</v>
      </c>
      <c r="G2174" s="1" t="str">
        <f ca="1">IF(OR(Count_table[[#This Row],[STC Number]]&lt;&gt;OFFSET(Count_table[[#This Row],[STC Number]],-1,0),Count_table[[#This Row],[Fixed Make]]&lt;&gt;OFFSET(Count_table[[#This Row],[Fixed Make]],-1,0)),Count_table[[#This Row],[Fixed Make]],"")</f>
        <v/>
      </c>
      <c r="H2174" s="1" t="str">
        <f ca="1">IF(LEN(Count_table[[#This Row],[First]])=0,OFFSET(Count_table[[#This Row],[Range]],-1,0),"E"&amp;ROW(Count_table[[#This Row],[First]])&amp;":E"&amp;COUNTIFS(Count_table[[#All],[STC Number]],Count_table[[#This Row],[STC Number]],Count_table[[#All],[Fixed Make]],Count_table[[#This Row],[First]])+ROW(Count_table[[#This Row],[First]])-1)</f>
        <v>E2173:E2177</v>
      </c>
      <c r="I2174" s="1" t="str">
        <f ca="1">IF(LEN(Count_table[[#This Row],[First]])&lt;&gt;0,Count_table[[#This Row],[First]]&amp;": "&amp;_xlfn.TEXTJOIN(", ",TRUE,INDIRECT(Count_table[[#This Row],[Range]])),"")</f>
        <v/>
      </c>
      <c r="J21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5" spans="1:10" x14ac:dyDescent="0.25">
      <c r="A2175" s="1" t="s">
        <v>173</v>
      </c>
      <c r="B21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S.A.\PZL-104MA WILGA 2000</v>
      </c>
      <c r="C2175" s="1" t="s">
        <v>828</v>
      </c>
      <c r="D2175" s="1" t="str">
        <f>LEFT(Count_table[[#This Row],[Column1]],SEARCH("\",Count_table[[#This Row],[Column1]])-1)</f>
        <v>EADS-PZL Warszawa-Okecie S.A.</v>
      </c>
      <c r="E2175" s="1" t="str">
        <f>RIGHT(Count_table[[#This Row],[Column1]],LEN(Count_table[[#This Row],[Column1]])-SEARCH("\",Count_table[[#This Row],[Column1]]))</f>
        <v>PZL-104MA WILGA 2000</v>
      </c>
      <c r="F2175" s="1" t="str">
        <f>INDEX(Sheet1!A:D,MATCH(Count_table[[#This Row],[Make]],Sheet1!D:D,0),1)</f>
        <v>EADS-PZL</v>
      </c>
      <c r="G2175" s="1" t="str">
        <f ca="1">IF(OR(Count_table[[#This Row],[STC Number]]&lt;&gt;OFFSET(Count_table[[#This Row],[STC Number]],-1,0),Count_table[[#This Row],[Fixed Make]]&lt;&gt;OFFSET(Count_table[[#This Row],[Fixed Make]],-1,0)),Count_table[[#This Row],[Fixed Make]],"")</f>
        <v/>
      </c>
      <c r="H2175" s="1" t="str">
        <f ca="1">IF(LEN(Count_table[[#This Row],[First]])=0,OFFSET(Count_table[[#This Row],[Range]],-1,0),"E"&amp;ROW(Count_table[[#This Row],[First]])&amp;":E"&amp;COUNTIFS(Count_table[[#All],[STC Number]],Count_table[[#This Row],[STC Number]],Count_table[[#All],[Fixed Make]],Count_table[[#This Row],[First]])+ROW(Count_table[[#This Row],[First]])-1)</f>
        <v>E2173:E2177</v>
      </c>
      <c r="I2175" s="1" t="str">
        <f ca="1">IF(LEN(Count_table[[#This Row],[First]])&lt;&gt;0,Count_table[[#This Row],[First]]&amp;": "&amp;_xlfn.TEXTJOIN(", ",TRUE,INDIRECT(Count_table[[#This Row],[Range]])),"")</f>
        <v/>
      </c>
      <c r="J21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6" spans="1:10" x14ac:dyDescent="0.25">
      <c r="A2176" s="1" t="s">
        <v>173</v>
      </c>
      <c r="B21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150A</v>
      </c>
      <c r="C2176" s="1" t="s">
        <v>829</v>
      </c>
      <c r="D2176" s="1" t="str">
        <f>LEFT(Count_table[[#This Row],[Column1]],SEARCH("\",Count_table[[#This Row],[Column1]])-1)</f>
        <v>EADS-PZL Warszawa-Okecie S.A.</v>
      </c>
      <c r="E2176" s="1" t="str">
        <f>RIGHT(Count_table[[#This Row],[Column1]],LEN(Count_table[[#This Row],[Column1]])-SEARCH("\",Count_table[[#This Row],[Column1]]))</f>
        <v>PZL-KOLIBER 150A</v>
      </c>
      <c r="F2176" s="1" t="str">
        <f>INDEX(Sheet1!A:D,MATCH(Count_table[[#This Row],[Make]],Sheet1!D:D,0),1)</f>
        <v>EADS-PZL</v>
      </c>
      <c r="G2176" s="1" t="str">
        <f ca="1">IF(OR(Count_table[[#This Row],[STC Number]]&lt;&gt;OFFSET(Count_table[[#This Row],[STC Number]],-1,0),Count_table[[#This Row],[Fixed Make]]&lt;&gt;OFFSET(Count_table[[#This Row],[Fixed Make]],-1,0)),Count_table[[#This Row],[Fixed Make]],"")</f>
        <v/>
      </c>
      <c r="H2176" s="1" t="str">
        <f ca="1">IF(LEN(Count_table[[#This Row],[First]])=0,OFFSET(Count_table[[#This Row],[Range]],-1,0),"E"&amp;ROW(Count_table[[#This Row],[First]])&amp;":E"&amp;COUNTIFS(Count_table[[#All],[STC Number]],Count_table[[#This Row],[STC Number]],Count_table[[#All],[Fixed Make]],Count_table[[#This Row],[First]])+ROW(Count_table[[#This Row],[First]])-1)</f>
        <v>E2173:E2177</v>
      </c>
      <c r="I2176" s="1" t="str">
        <f ca="1">IF(LEN(Count_table[[#This Row],[First]])&lt;&gt;0,Count_table[[#This Row],[First]]&amp;": "&amp;_xlfn.TEXTJOIN(", ",TRUE,INDIRECT(Count_table[[#This Row],[Range]])),"")</f>
        <v/>
      </c>
      <c r="J21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7" spans="1:10" x14ac:dyDescent="0.25">
      <c r="A2177" s="1" t="s">
        <v>173</v>
      </c>
      <c r="B21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EADS-PZL Warszawa-Okecie S.A.\PZL-KOLIBER 160A</v>
      </c>
      <c r="C2177" s="1" t="s">
        <v>830</v>
      </c>
      <c r="D2177" s="1" t="str">
        <f>LEFT(Count_table[[#This Row],[Column1]],SEARCH("\",Count_table[[#This Row],[Column1]])-1)</f>
        <v>EADS-PZL Warszawa-Okecie S.A.</v>
      </c>
      <c r="E2177" s="1" t="str">
        <f>RIGHT(Count_table[[#This Row],[Column1]],LEN(Count_table[[#This Row],[Column1]])-SEARCH("\",Count_table[[#This Row],[Column1]]))</f>
        <v>PZL-KOLIBER 160A</v>
      </c>
      <c r="F2177" s="1" t="str">
        <f>INDEX(Sheet1!A:D,MATCH(Count_table[[#This Row],[Make]],Sheet1!D:D,0),1)</f>
        <v>EADS-PZL</v>
      </c>
      <c r="G2177" s="1" t="str">
        <f ca="1">IF(OR(Count_table[[#This Row],[STC Number]]&lt;&gt;OFFSET(Count_table[[#This Row],[STC Number]],-1,0),Count_table[[#This Row],[Fixed Make]]&lt;&gt;OFFSET(Count_table[[#This Row],[Fixed Make]],-1,0)),Count_table[[#This Row],[Fixed Make]],"")</f>
        <v/>
      </c>
      <c r="H2177" s="1" t="str">
        <f ca="1">IF(LEN(Count_table[[#This Row],[First]])=0,OFFSET(Count_table[[#This Row],[Range]],-1,0),"E"&amp;ROW(Count_table[[#This Row],[First]])&amp;":E"&amp;COUNTIFS(Count_table[[#All],[STC Number]],Count_table[[#This Row],[STC Number]],Count_table[[#All],[Fixed Make]],Count_table[[#This Row],[First]])+ROW(Count_table[[#This Row],[First]])-1)</f>
        <v>E2173:E2177</v>
      </c>
      <c r="I2177" s="1" t="str">
        <f ca="1">IF(LEN(Count_table[[#This Row],[First]])&lt;&gt;0,Count_table[[#This Row],[First]]&amp;": "&amp;_xlfn.TEXTJOIN(", ",TRUE,INDIRECT(Count_table[[#This Row],[Range]])),"")</f>
        <v/>
      </c>
      <c r="J21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8" spans="1:10" x14ac:dyDescent="0.25">
      <c r="A2178" s="1" t="s">
        <v>173</v>
      </c>
      <c r="B21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v>
      </c>
      <c r="C2178" s="1" t="s">
        <v>1123</v>
      </c>
      <c r="D2178" s="1" t="str">
        <f>LEFT(Count_table[[#This Row],[Column1]],SEARCH("\",Count_table[[#This Row],[Column1]])-1)</f>
        <v>Extra Flugzeugproduktions- und Vertriebs- GmbH</v>
      </c>
      <c r="E2178" s="1" t="str">
        <f>RIGHT(Count_table[[#This Row],[Column1]],LEN(Count_table[[#This Row],[Column1]])-SEARCH("\",Count_table[[#This Row],[Column1]]))</f>
        <v>EA-300</v>
      </c>
      <c r="F2178" s="1" t="str">
        <f>INDEX(Sheet1!A:D,MATCH(Count_table[[#This Row],[Make]],Sheet1!D:D,0),1)</f>
        <v>Extra</v>
      </c>
      <c r="G2178" s="1" t="str">
        <f ca="1">IF(OR(Count_table[[#This Row],[STC Number]]&lt;&gt;OFFSET(Count_table[[#This Row],[STC Number]],-1,0),Count_table[[#This Row],[Fixed Make]]&lt;&gt;OFFSET(Count_table[[#This Row],[Fixed Make]],-1,0)),Count_table[[#This Row],[Fixed Make]],"")</f>
        <v>Extra</v>
      </c>
      <c r="H2178" s="1" t="str">
        <f ca="1">IF(LEN(Count_table[[#This Row],[First]])=0,OFFSET(Count_table[[#This Row],[Range]],-1,0),"E"&amp;ROW(Count_table[[#This Row],[First]])&amp;":E"&amp;COUNTIFS(Count_table[[#All],[STC Number]],Count_table[[#This Row],[STC Number]],Count_table[[#All],[Fixed Make]],Count_table[[#This Row],[First]])+ROW(Count_table[[#This Row],[First]])-1)</f>
        <v>E2178:E2181</v>
      </c>
      <c r="I2178" s="1" t="str">
        <f ca="1">IF(LEN(Count_table[[#This Row],[First]])&lt;&gt;0,Count_table[[#This Row],[First]]&amp;": "&amp;_xlfn.TEXTJOIN(", ",TRUE,INDIRECT(Count_table[[#This Row],[Range]])),"")</f>
        <v>Extra: EA-300, EA-300/200, EA-300L, EA-300S</v>
      </c>
      <c r="J21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79" spans="1:10" x14ac:dyDescent="0.25">
      <c r="A2179" s="1" t="s">
        <v>173</v>
      </c>
      <c r="B21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GmbH\EA-300/200</v>
      </c>
      <c r="C2179" s="1" t="s">
        <v>1124</v>
      </c>
      <c r="D2179" s="1" t="str">
        <f>LEFT(Count_table[[#This Row],[Column1]],SEARCH("\",Count_table[[#This Row],[Column1]])-1)</f>
        <v>Extra Flugzeugproduktions- und Vertriebs- GmbH</v>
      </c>
      <c r="E2179" s="1" t="str">
        <f>RIGHT(Count_table[[#This Row],[Column1]],LEN(Count_table[[#This Row],[Column1]])-SEARCH("\",Count_table[[#This Row],[Column1]]))</f>
        <v>EA-300/200</v>
      </c>
      <c r="F2179" s="1" t="str">
        <f>INDEX(Sheet1!A:D,MATCH(Count_table[[#This Row],[Make]],Sheet1!D:D,0),1)</f>
        <v>Extra</v>
      </c>
      <c r="G2179" s="1" t="str">
        <f ca="1">IF(OR(Count_table[[#This Row],[STC Number]]&lt;&gt;OFFSET(Count_table[[#This Row],[STC Number]],-1,0),Count_table[[#This Row],[Fixed Make]]&lt;&gt;OFFSET(Count_table[[#This Row],[Fixed Make]],-1,0)),Count_table[[#This Row],[Fixed Make]],"")</f>
        <v/>
      </c>
      <c r="H2179" s="1" t="str">
        <f ca="1">IF(LEN(Count_table[[#This Row],[First]])=0,OFFSET(Count_table[[#This Row],[Range]],-1,0),"E"&amp;ROW(Count_table[[#This Row],[First]])&amp;":E"&amp;COUNTIFS(Count_table[[#All],[STC Number]],Count_table[[#This Row],[STC Number]],Count_table[[#All],[Fixed Make]],Count_table[[#This Row],[First]])+ROW(Count_table[[#This Row],[First]])-1)</f>
        <v>E2178:E2181</v>
      </c>
      <c r="I2179" s="1" t="str">
        <f ca="1">IF(LEN(Count_table[[#This Row],[First]])&lt;&gt;0,Count_table[[#This Row],[First]]&amp;": "&amp;_xlfn.TEXTJOIN(", ",TRUE,INDIRECT(Count_table[[#This Row],[Range]])),"")</f>
        <v/>
      </c>
      <c r="J21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0" spans="1:10" x14ac:dyDescent="0.25">
      <c r="A2180" s="1" t="s">
        <v>173</v>
      </c>
      <c r="B21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GmbH\EA-300L</v>
      </c>
      <c r="C2180" s="1" t="s">
        <v>1125</v>
      </c>
      <c r="D2180" s="1" t="str">
        <f>LEFT(Count_table[[#This Row],[Column1]],SEARCH("\",Count_table[[#This Row],[Column1]])-1)</f>
        <v>Extra Flugzeugproduktions- und Vertriebs- GmbH</v>
      </c>
      <c r="E2180" s="1" t="str">
        <f>RIGHT(Count_table[[#This Row],[Column1]],LEN(Count_table[[#This Row],[Column1]])-SEARCH("\",Count_table[[#This Row],[Column1]]))</f>
        <v>EA-300L</v>
      </c>
      <c r="F2180" s="1" t="str">
        <f>INDEX(Sheet1!A:D,MATCH(Count_table[[#This Row],[Make]],Sheet1!D:D,0),1)</f>
        <v>Extra</v>
      </c>
      <c r="G2180" s="1" t="str">
        <f ca="1">IF(OR(Count_table[[#This Row],[STC Number]]&lt;&gt;OFFSET(Count_table[[#This Row],[STC Number]],-1,0),Count_table[[#This Row],[Fixed Make]]&lt;&gt;OFFSET(Count_table[[#This Row],[Fixed Make]],-1,0)),Count_table[[#This Row],[Fixed Make]],"")</f>
        <v/>
      </c>
      <c r="H2180" s="1" t="str">
        <f ca="1">IF(LEN(Count_table[[#This Row],[First]])=0,OFFSET(Count_table[[#This Row],[Range]],-1,0),"E"&amp;ROW(Count_table[[#This Row],[First]])&amp;":E"&amp;COUNTIFS(Count_table[[#All],[STC Number]],Count_table[[#This Row],[STC Number]],Count_table[[#All],[Fixed Make]],Count_table[[#This Row],[First]])+ROW(Count_table[[#This Row],[First]])-1)</f>
        <v>E2178:E2181</v>
      </c>
      <c r="I2180" s="1" t="str">
        <f ca="1">IF(LEN(Count_table[[#This Row],[First]])&lt;&gt;0,Count_table[[#This Row],[First]]&amp;": "&amp;_xlfn.TEXTJOIN(", ",TRUE,INDIRECT(Count_table[[#This Row],[Range]])),"")</f>
        <v/>
      </c>
      <c r="J21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1" spans="1:10" x14ac:dyDescent="0.25">
      <c r="A2181" s="1" t="s">
        <v>173</v>
      </c>
      <c r="B21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Extra Flugzeugproduktions- und Vertriebs- GmbH\EA-300S</v>
      </c>
      <c r="C2181" s="1" t="s">
        <v>1126</v>
      </c>
      <c r="D2181" s="1" t="str">
        <f>LEFT(Count_table[[#This Row],[Column1]],SEARCH("\",Count_table[[#This Row],[Column1]])-1)</f>
        <v>Extra Flugzeugproduktions- und Vertriebs- GmbH</v>
      </c>
      <c r="E2181" s="1" t="str">
        <f>RIGHT(Count_table[[#This Row],[Column1]],LEN(Count_table[[#This Row],[Column1]])-SEARCH("\",Count_table[[#This Row],[Column1]]))</f>
        <v>EA-300S</v>
      </c>
      <c r="F2181" s="1" t="str">
        <f>INDEX(Sheet1!A:D,MATCH(Count_table[[#This Row],[Make]],Sheet1!D:D,0),1)</f>
        <v>Extra</v>
      </c>
      <c r="G2181" s="1" t="str">
        <f ca="1">IF(OR(Count_table[[#This Row],[STC Number]]&lt;&gt;OFFSET(Count_table[[#This Row],[STC Number]],-1,0),Count_table[[#This Row],[Fixed Make]]&lt;&gt;OFFSET(Count_table[[#This Row],[Fixed Make]],-1,0)),Count_table[[#This Row],[Fixed Make]],"")</f>
        <v/>
      </c>
      <c r="H2181" s="1" t="str">
        <f ca="1">IF(LEN(Count_table[[#This Row],[First]])=0,OFFSET(Count_table[[#This Row],[Range]],-1,0),"E"&amp;ROW(Count_table[[#This Row],[First]])&amp;":E"&amp;COUNTIFS(Count_table[[#All],[STC Number]],Count_table[[#This Row],[STC Number]],Count_table[[#All],[Fixed Make]],Count_table[[#This Row],[First]])+ROW(Count_table[[#This Row],[First]])-1)</f>
        <v>E2178:E2181</v>
      </c>
      <c r="I2181" s="1" t="str">
        <f ca="1">IF(LEN(Count_table[[#This Row],[First]])&lt;&gt;0,Count_table[[#This Row],[First]]&amp;": "&amp;_xlfn.TEXTJOIN(", ",TRUE,INDIRECT(Count_table[[#This Row],[Range]])),"")</f>
        <v/>
      </c>
      <c r="J21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2" spans="1:10" x14ac:dyDescent="0.25">
      <c r="A2182" s="1" t="s">
        <v>173</v>
      </c>
      <c r="B21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FLS Aerospace (Lovaux) Ltd.\OA7 Optica Series 300</v>
      </c>
      <c r="C2182" s="1" t="s">
        <v>835</v>
      </c>
      <c r="D2182" s="1" t="str">
        <f>LEFT(Count_table[[#This Row],[Column1]],SEARCH("\",Count_table[[#This Row],[Column1]])-1)</f>
        <v>FLS Aerospace (Lovaux) Ltd.</v>
      </c>
      <c r="E2182" s="1" t="str">
        <f>RIGHT(Count_table[[#This Row],[Column1]],LEN(Count_table[[#This Row],[Column1]])-SEARCH("\",Count_table[[#This Row],[Column1]]))</f>
        <v>OA7 Optica Series 300</v>
      </c>
      <c r="F2182" s="1" t="str">
        <f>INDEX(Sheet1!A:D,MATCH(Count_table[[#This Row],[Make]],Sheet1!D:D,0),1)</f>
        <v>FLS Aerospace</v>
      </c>
      <c r="G2182" s="1" t="str">
        <f ca="1">IF(OR(Count_table[[#This Row],[STC Number]]&lt;&gt;OFFSET(Count_table[[#This Row],[STC Number]],-1,0),Count_table[[#This Row],[Fixed Make]]&lt;&gt;OFFSET(Count_table[[#This Row],[Fixed Make]],-1,0)),Count_table[[#This Row],[Fixed Make]],"")</f>
        <v>FLS Aerospace</v>
      </c>
      <c r="H2182" s="1" t="str">
        <f ca="1">IF(LEN(Count_table[[#This Row],[First]])=0,OFFSET(Count_table[[#This Row],[Range]],-1,0),"E"&amp;ROW(Count_table[[#This Row],[First]])&amp;":E"&amp;COUNTIFS(Count_table[[#All],[STC Number]],Count_table[[#This Row],[STC Number]],Count_table[[#All],[Fixed Make]],Count_table[[#This Row],[First]])+ROW(Count_table[[#This Row],[First]])-1)</f>
        <v>E2182:E2182</v>
      </c>
      <c r="I2182" s="1" t="str">
        <f ca="1">IF(LEN(Count_table[[#This Row],[First]])&lt;&gt;0,Count_table[[#This Row],[First]]&amp;": "&amp;_xlfn.TEXTJOIN(", ",TRUE,INDIRECT(Count_table[[#This Row],[Range]])),"")</f>
        <v>FLS Aerospace: OA7 Optica Series 300</v>
      </c>
      <c r="J21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3" spans="1:10" x14ac:dyDescent="0.25">
      <c r="A2183" s="1" t="s">
        <v>173</v>
      </c>
      <c r="B21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v>
      </c>
      <c r="C2183" s="1" t="s">
        <v>836</v>
      </c>
      <c r="D2183" s="1" t="str">
        <f>LEFT(Count_table[[#This Row],[Column1]],SEARCH("\",Count_table[[#This Row],[Column1]])-1)</f>
        <v>Found Aircraft Canada, Inc.</v>
      </c>
      <c r="E2183" s="1" t="str">
        <f>RIGHT(Count_table[[#This Row],[Column1]],LEN(Count_table[[#This Row],[Column1]])-SEARCH("\",Count_table[[#This Row],[Column1]]))</f>
        <v>FBA-2C</v>
      </c>
      <c r="F2183" s="1" t="str">
        <f>INDEX(Sheet1!A:D,MATCH(Count_table[[#This Row],[Make]],Sheet1!D:D,0),1)</f>
        <v>Found Aircraft</v>
      </c>
      <c r="G2183" s="1" t="str">
        <f ca="1">IF(OR(Count_table[[#This Row],[STC Number]]&lt;&gt;OFFSET(Count_table[[#This Row],[STC Number]],-1,0),Count_table[[#This Row],[Fixed Make]]&lt;&gt;OFFSET(Count_table[[#This Row],[Fixed Make]],-1,0)),Count_table[[#This Row],[Fixed Make]],"")</f>
        <v>Found Aircraft</v>
      </c>
      <c r="H2183" s="1" t="str">
        <f ca="1">IF(LEN(Count_table[[#This Row],[First]])=0,OFFSET(Count_table[[#This Row],[Range]],-1,0),"E"&amp;ROW(Count_table[[#This Row],[First]])&amp;":E"&amp;COUNTIFS(Count_table[[#All],[STC Number]],Count_table[[#This Row],[STC Number]],Count_table[[#All],[Fixed Make]],Count_table[[#This Row],[First]])+ROW(Count_table[[#This Row],[First]])-1)</f>
        <v>E2183:E2190</v>
      </c>
      <c r="I2183" s="1" t="str">
        <f ca="1">IF(LEN(Count_table[[#This Row],[First]])&lt;&gt;0,Count_table[[#This Row],[First]]&amp;": "&amp;_xlfn.TEXTJOIN(", ",TRUE,INDIRECT(Count_table[[#This Row],[Range]])),"")</f>
        <v>Found Aircraft: FBA-2C, FBA-2C1, FBA-2C2, FBA-2C3, FBA-2C3T, FBA-2C4, FBA-2C4T, FBA Centennial 100</v>
      </c>
      <c r="J21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4" spans="1:10" x14ac:dyDescent="0.25">
      <c r="A2184" s="1" t="s">
        <v>173</v>
      </c>
      <c r="B21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Inc.\FBA-2C1</v>
      </c>
      <c r="C2184" s="1" t="s">
        <v>837</v>
      </c>
      <c r="D2184" s="1" t="str">
        <f>LEFT(Count_table[[#This Row],[Column1]],SEARCH("\",Count_table[[#This Row],[Column1]])-1)</f>
        <v>Found Aircraft Canada, Inc.</v>
      </c>
      <c r="E2184" s="1" t="str">
        <f>RIGHT(Count_table[[#This Row],[Column1]],LEN(Count_table[[#This Row],[Column1]])-SEARCH("\",Count_table[[#This Row],[Column1]]))</f>
        <v>FBA-2C1</v>
      </c>
      <c r="F2184" s="1" t="str">
        <f>INDEX(Sheet1!A:D,MATCH(Count_table[[#This Row],[Make]],Sheet1!D:D,0),1)</f>
        <v>Found Aircraft</v>
      </c>
      <c r="G2184" s="1" t="str">
        <f ca="1">IF(OR(Count_table[[#This Row],[STC Number]]&lt;&gt;OFFSET(Count_table[[#This Row],[STC Number]],-1,0),Count_table[[#This Row],[Fixed Make]]&lt;&gt;OFFSET(Count_table[[#This Row],[Fixed Make]],-1,0)),Count_table[[#This Row],[Fixed Make]],"")</f>
        <v/>
      </c>
      <c r="H2184" s="1" t="str">
        <f ca="1">IF(LEN(Count_table[[#This Row],[First]])=0,OFFSET(Count_table[[#This Row],[Range]],-1,0),"E"&amp;ROW(Count_table[[#This Row],[First]])&amp;":E"&amp;COUNTIFS(Count_table[[#All],[STC Number]],Count_table[[#This Row],[STC Number]],Count_table[[#All],[Fixed Make]],Count_table[[#This Row],[First]])+ROW(Count_table[[#This Row],[First]])-1)</f>
        <v>E2183:E2190</v>
      </c>
      <c r="I2184" s="1" t="str">
        <f ca="1">IF(LEN(Count_table[[#This Row],[First]])&lt;&gt;0,Count_table[[#This Row],[First]]&amp;": "&amp;_xlfn.TEXTJOIN(", ",TRUE,INDIRECT(Count_table[[#This Row],[Range]])),"")</f>
        <v/>
      </c>
      <c r="J21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5" spans="1:10" x14ac:dyDescent="0.25">
      <c r="A2185" s="1" t="s">
        <v>173</v>
      </c>
      <c r="B21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Inc.\FBA-2C2</v>
      </c>
      <c r="C2185" s="1" t="s">
        <v>838</v>
      </c>
      <c r="D2185" s="1" t="str">
        <f>LEFT(Count_table[[#This Row],[Column1]],SEARCH("\",Count_table[[#This Row],[Column1]])-1)</f>
        <v>Found Aircraft Canada, Inc.</v>
      </c>
      <c r="E2185" s="1" t="str">
        <f>RIGHT(Count_table[[#This Row],[Column1]],LEN(Count_table[[#This Row],[Column1]])-SEARCH("\",Count_table[[#This Row],[Column1]]))</f>
        <v>FBA-2C2</v>
      </c>
      <c r="F2185" s="1" t="str">
        <f>INDEX(Sheet1!A:D,MATCH(Count_table[[#This Row],[Make]],Sheet1!D:D,0),1)</f>
        <v>Found Aircraft</v>
      </c>
      <c r="G2185" s="1" t="str">
        <f ca="1">IF(OR(Count_table[[#This Row],[STC Number]]&lt;&gt;OFFSET(Count_table[[#This Row],[STC Number]],-1,0),Count_table[[#This Row],[Fixed Make]]&lt;&gt;OFFSET(Count_table[[#This Row],[Fixed Make]],-1,0)),Count_table[[#This Row],[Fixed Make]],"")</f>
        <v/>
      </c>
      <c r="H2185" s="1" t="str">
        <f ca="1">IF(LEN(Count_table[[#This Row],[First]])=0,OFFSET(Count_table[[#This Row],[Range]],-1,0),"E"&amp;ROW(Count_table[[#This Row],[First]])&amp;":E"&amp;COUNTIFS(Count_table[[#All],[STC Number]],Count_table[[#This Row],[STC Number]],Count_table[[#All],[Fixed Make]],Count_table[[#This Row],[First]])+ROW(Count_table[[#This Row],[First]])-1)</f>
        <v>E2183:E2190</v>
      </c>
      <c r="I2185" s="1" t="str">
        <f ca="1">IF(LEN(Count_table[[#This Row],[First]])&lt;&gt;0,Count_table[[#This Row],[First]]&amp;": "&amp;_xlfn.TEXTJOIN(", ",TRUE,INDIRECT(Count_table[[#This Row],[Range]])),"")</f>
        <v/>
      </c>
      <c r="J21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6" spans="1:10" x14ac:dyDescent="0.25">
      <c r="A2186" s="1" t="s">
        <v>173</v>
      </c>
      <c r="B21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v>
      </c>
      <c r="C2186" s="1" t="s">
        <v>839</v>
      </c>
      <c r="D2186" s="1" t="str">
        <f>LEFT(Count_table[[#This Row],[Column1]],SEARCH("\",Count_table[[#This Row],[Column1]])-1)</f>
        <v>Found Aircraft Canada, Inc.</v>
      </c>
      <c r="E2186" s="1" t="str">
        <f>RIGHT(Count_table[[#This Row],[Column1]],LEN(Count_table[[#This Row],[Column1]])-SEARCH("\",Count_table[[#This Row],[Column1]]))</f>
        <v>FBA-2C3</v>
      </c>
      <c r="F2186" s="1" t="str">
        <f>INDEX(Sheet1!A:D,MATCH(Count_table[[#This Row],[Make]],Sheet1!D:D,0),1)</f>
        <v>Found Aircraft</v>
      </c>
      <c r="G2186" s="1" t="str">
        <f ca="1">IF(OR(Count_table[[#This Row],[STC Number]]&lt;&gt;OFFSET(Count_table[[#This Row],[STC Number]],-1,0),Count_table[[#This Row],[Fixed Make]]&lt;&gt;OFFSET(Count_table[[#This Row],[Fixed Make]],-1,0)),Count_table[[#This Row],[Fixed Make]],"")</f>
        <v/>
      </c>
      <c r="H2186" s="1" t="str">
        <f ca="1">IF(LEN(Count_table[[#This Row],[First]])=0,OFFSET(Count_table[[#This Row],[Range]],-1,0),"E"&amp;ROW(Count_table[[#This Row],[First]])&amp;":E"&amp;COUNTIFS(Count_table[[#All],[STC Number]],Count_table[[#This Row],[STC Number]],Count_table[[#All],[Fixed Make]],Count_table[[#This Row],[First]])+ROW(Count_table[[#This Row],[First]])-1)</f>
        <v>E2183:E2190</v>
      </c>
      <c r="I2186" s="1" t="str">
        <f ca="1">IF(LEN(Count_table[[#This Row],[First]])&lt;&gt;0,Count_table[[#This Row],[First]]&amp;": "&amp;_xlfn.TEXTJOIN(", ",TRUE,INDIRECT(Count_table[[#This Row],[Range]])),"")</f>
        <v/>
      </c>
      <c r="J21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7" spans="1:10" x14ac:dyDescent="0.25">
      <c r="A2187" s="1" t="s">
        <v>173</v>
      </c>
      <c r="B21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Inc.\FBA-2C3T</v>
      </c>
      <c r="C2187" s="1" t="s">
        <v>840</v>
      </c>
      <c r="D2187" s="1" t="str">
        <f>LEFT(Count_table[[#This Row],[Column1]],SEARCH("\",Count_table[[#This Row],[Column1]])-1)</f>
        <v>Found Aircraft Canada, Inc.</v>
      </c>
      <c r="E2187" s="1" t="str">
        <f>RIGHT(Count_table[[#This Row],[Column1]],LEN(Count_table[[#This Row],[Column1]])-SEARCH("\",Count_table[[#This Row],[Column1]]))</f>
        <v>FBA-2C3T</v>
      </c>
      <c r="F2187" s="1" t="str">
        <f>INDEX(Sheet1!A:D,MATCH(Count_table[[#This Row],[Make]],Sheet1!D:D,0),1)</f>
        <v>Found Aircraft</v>
      </c>
      <c r="G2187" s="1" t="str">
        <f ca="1">IF(OR(Count_table[[#This Row],[STC Number]]&lt;&gt;OFFSET(Count_table[[#This Row],[STC Number]],-1,0),Count_table[[#This Row],[Fixed Make]]&lt;&gt;OFFSET(Count_table[[#This Row],[Fixed Make]],-1,0)),Count_table[[#This Row],[Fixed Make]],"")</f>
        <v/>
      </c>
      <c r="H2187" s="1" t="str">
        <f ca="1">IF(LEN(Count_table[[#This Row],[First]])=0,OFFSET(Count_table[[#This Row],[Range]],-1,0),"E"&amp;ROW(Count_table[[#This Row],[First]])&amp;":E"&amp;COUNTIFS(Count_table[[#All],[STC Number]],Count_table[[#This Row],[STC Number]],Count_table[[#All],[Fixed Make]],Count_table[[#This Row],[First]])+ROW(Count_table[[#This Row],[First]])-1)</f>
        <v>E2183:E2190</v>
      </c>
      <c r="I2187" s="1" t="str">
        <f ca="1">IF(LEN(Count_table[[#This Row],[First]])&lt;&gt;0,Count_table[[#This Row],[First]]&amp;": "&amp;_xlfn.TEXTJOIN(", ",TRUE,INDIRECT(Count_table[[#This Row],[Range]])),"")</f>
        <v/>
      </c>
      <c r="J21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8" spans="1:10" x14ac:dyDescent="0.25">
      <c r="A2188" s="1" t="s">
        <v>173</v>
      </c>
      <c r="B21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Canada,Inc.\FBA-2C4</v>
      </c>
      <c r="C2188" s="1" t="s">
        <v>1589</v>
      </c>
      <c r="D2188" s="1" t="str">
        <f>LEFT(Count_table[[#This Row],[Column1]],SEARCH("\",Count_table[[#This Row],[Column1]])-1)</f>
        <v>Found Aircraft Canada,Inc.</v>
      </c>
      <c r="E2188" s="1" t="str">
        <f>RIGHT(Count_table[[#This Row],[Column1]],LEN(Count_table[[#This Row],[Column1]])-SEARCH("\",Count_table[[#This Row],[Column1]]))</f>
        <v>FBA-2C4</v>
      </c>
      <c r="F2188" s="1" t="str">
        <f>INDEX(Sheet1!A:D,MATCH(Count_table[[#This Row],[Make]],Sheet1!D:D,0),1)</f>
        <v>Found Aircraft</v>
      </c>
      <c r="G2188" s="1" t="str">
        <f ca="1">IF(OR(Count_table[[#This Row],[STC Number]]&lt;&gt;OFFSET(Count_table[[#This Row],[STC Number]],-1,0),Count_table[[#This Row],[Fixed Make]]&lt;&gt;OFFSET(Count_table[[#This Row],[Fixed Make]],-1,0)),Count_table[[#This Row],[Fixed Make]],"")</f>
        <v/>
      </c>
      <c r="H2188" s="1" t="str">
        <f ca="1">IF(LEN(Count_table[[#This Row],[First]])=0,OFFSET(Count_table[[#This Row],[Range]],-1,0),"E"&amp;ROW(Count_table[[#This Row],[First]])&amp;":E"&amp;COUNTIFS(Count_table[[#All],[STC Number]],Count_table[[#This Row],[STC Number]],Count_table[[#All],[Fixed Make]],Count_table[[#This Row],[First]])+ROW(Count_table[[#This Row],[First]])-1)</f>
        <v>E2183:E2190</v>
      </c>
      <c r="I2188" s="1" t="str">
        <f ca="1">IF(LEN(Count_table[[#This Row],[First]])&lt;&gt;0,Count_table[[#This Row],[First]]&amp;": "&amp;_xlfn.TEXTJOIN(", ",TRUE,INDIRECT(Count_table[[#This Row],[Range]])),"")</f>
        <v/>
      </c>
      <c r="J21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89" spans="1:10" x14ac:dyDescent="0.25">
      <c r="A2189" s="1" t="s">
        <v>173</v>
      </c>
      <c r="B21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Aircraft Canada, Inc.\FBA-2C4T</v>
      </c>
      <c r="C2189" s="1" t="s">
        <v>842</v>
      </c>
      <c r="D2189" s="1" t="str">
        <f>LEFT(Count_table[[#This Row],[Column1]],SEARCH("\",Count_table[[#This Row],[Column1]])-1)</f>
        <v>Found Aircraft Canada, Inc.</v>
      </c>
      <c r="E2189" s="1" t="str">
        <f>RIGHT(Count_table[[#This Row],[Column1]],LEN(Count_table[[#This Row],[Column1]])-SEARCH("\",Count_table[[#This Row],[Column1]]))</f>
        <v>FBA-2C4T</v>
      </c>
      <c r="F2189" s="1" t="str">
        <f>INDEX(Sheet1!A:D,MATCH(Count_table[[#This Row],[Make]],Sheet1!D:D,0),1)</f>
        <v>Found Aircraft</v>
      </c>
      <c r="G2189" s="1" t="str">
        <f ca="1">IF(OR(Count_table[[#This Row],[STC Number]]&lt;&gt;OFFSET(Count_table[[#This Row],[STC Number]],-1,0),Count_table[[#This Row],[Fixed Make]]&lt;&gt;OFFSET(Count_table[[#This Row],[Fixed Make]],-1,0)),Count_table[[#This Row],[Fixed Make]],"")</f>
        <v/>
      </c>
      <c r="H2189" s="1" t="str">
        <f ca="1">IF(LEN(Count_table[[#This Row],[First]])=0,OFFSET(Count_table[[#This Row],[Range]],-1,0),"E"&amp;ROW(Count_table[[#This Row],[First]])&amp;":E"&amp;COUNTIFS(Count_table[[#All],[STC Number]],Count_table[[#This Row],[STC Number]],Count_table[[#All],[Fixed Make]],Count_table[[#This Row],[First]])+ROW(Count_table[[#This Row],[First]])-1)</f>
        <v>E2183:E2190</v>
      </c>
      <c r="I2189" s="1" t="str">
        <f ca="1">IF(LEN(Count_table[[#This Row],[First]])&lt;&gt;0,Count_table[[#This Row],[First]]&amp;": "&amp;_xlfn.TEXTJOIN(", ",TRUE,INDIRECT(Count_table[[#This Row],[Range]])),"")</f>
        <v/>
      </c>
      <c r="J21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0" spans="1:10" x14ac:dyDescent="0.25">
      <c r="A2190" s="1" t="s">
        <v>173</v>
      </c>
      <c r="B21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Found Brothers Aviation Limited\FBA Centennial 100</v>
      </c>
      <c r="C2190" s="1" t="s">
        <v>843</v>
      </c>
      <c r="D2190" s="1" t="str">
        <f>LEFT(Count_table[[#This Row],[Column1]],SEARCH("\",Count_table[[#This Row],[Column1]])-1)</f>
        <v>Found Brothers Aviation Limited</v>
      </c>
      <c r="E2190" s="1" t="str">
        <f>RIGHT(Count_table[[#This Row],[Column1]],LEN(Count_table[[#This Row],[Column1]])-SEARCH("\",Count_table[[#This Row],[Column1]]))</f>
        <v>FBA Centennial 100</v>
      </c>
      <c r="F2190" s="1" t="str">
        <f>INDEX(Sheet1!A:D,MATCH(Count_table[[#This Row],[Make]],Sheet1!D:D,0),1)</f>
        <v>Found Aircraft</v>
      </c>
      <c r="G2190" s="1" t="str">
        <f ca="1">IF(OR(Count_table[[#This Row],[STC Number]]&lt;&gt;OFFSET(Count_table[[#This Row],[STC Number]],-1,0),Count_table[[#This Row],[Fixed Make]]&lt;&gt;OFFSET(Count_table[[#This Row],[Fixed Make]],-1,0)),Count_table[[#This Row],[Fixed Make]],"")</f>
        <v/>
      </c>
      <c r="H2190" s="1" t="str">
        <f ca="1">IF(LEN(Count_table[[#This Row],[First]])=0,OFFSET(Count_table[[#This Row],[Range]],-1,0),"E"&amp;ROW(Count_table[[#This Row],[First]])&amp;":E"&amp;COUNTIFS(Count_table[[#All],[STC Number]],Count_table[[#This Row],[STC Number]],Count_table[[#All],[Fixed Make]],Count_table[[#This Row],[First]])+ROW(Count_table[[#This Row],[First]])-1)</f>
        <v>E2183:E2190</v>
      </c>
      <c r="I2190" s="1" t="str">
        <f ca="1">IF(LEN(Count_table[[#This Row],[First]])&lt;&gt;0,Count_table[[#This Row],[First]]&amp;": "&amp;_xlfn.TEXTJOIN(", ",TRUE,INDIRECT(Count_table[[#This Row],[Range]])),"")</f>
        <v/>
      </c>
      <c r="J21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1" spans="1:10" x14ac:dyDescent="0.25">
      <c r="A2191" s="1" t="s">
        <v>173</v>
      </c>
      <c r="B21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v>
      </c>
      <c r="C2191" s="1" t="s">
        <v>844</v>
      </c>
      <c r="D2191" s="1" t="str">
        <f>LEFT(Count_table[[#This Row],[Column1]],SEARCH("\",Count_table[[#This Row],[Column1]])-1)</f>
        <v>FS 2003 Corp.</v>
      </c>
      <c r="E2191" s="1" t="str">
        <f>RIGHT(Count_table[[#This Row],[Column1]],LEN(Count_table[[#This Row],[Column1]])-SEARCH("\",Count_table[[#This Row],[Column1]]))</f>
        <v>PA-12</v>
      </c>
      <c r="F2191" s="1" t="str">
        <f>INDEX(Sheet1!A:D,MATCH(Count_table[[#This Row],[Make]],Sheet1!D:D,0),1)</f>
        <v>FS</v>
      </c>
      <c r="G2191" s="1" t="str">
        <f ca="1">IF(OR(Count_table[[#This Row],[STC Number]]&lt;&gt;OFFSET(Count_table[[#This Row],[STC Number]],-1,0),Count_table[[#This Row],[Fixed Make]]&lt;&gt;OFFSET(Count_table[[#This Row],[Fixed Make]],-1,0)),Count_table[[#This Row],[Fixed Make]],"")</f>
        <v>FS</v>
      </c>
      <c r="H2191" s="1" t="str">
        <f ca="1">IF(LEN(Count_table[[#This Row],[First]])=0,OFFSET(Count_table[[#This Row],[Range]],-1,0),"E"&amp;ROW(Count_table[[#This Row],[First]])&amp;":E"&amp;COUNTIFS(Count_table[[#All],[STC Number]],Count_table[[#This Row],[STC Number]],Count_table[[#All],[Fixed Make]],Count_table[[#This Row],[First]])+ROW(Count_table[[#This Row],[First]])-1)</f>
        <v>E2191:E2192</v>
      </c>
      <c r="I2191" s="1" t="str">
        <f ca="1">IF(LEN(Count_table[[#This Row],[First]])&lt;&gt;0,Count_table[[#This Row],[First]]&amp;": "&amp;_xlfn.TEXTJOIN(", ",TRUE,INDIRECT(Count_table[[#This Row],[Range]])),"")</f>
        <v>FS: PA-12, PA-12S</v>
      </c>
      <c r="J21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2" spans="1:10" x14ac:dyDescent="0.25">
      <c r="A2192" s="1" t="s">
        <v>173</v>
      </c>
      <c r="B21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FS 2003 Corp.\PA-12S</v>
      </c>
      <c r="C2192" s="1" t="s">
        <v>845</v>
      </c>
      <c r="D2192" s="1" t="str">
        <f>LEFT(Count_table[[#This Row],[Column1]],SEARCH("\",Count_table[[#This Row],[Column1]])-1)</f>
        <v>FS 2003 Corp.</v>
      </c>
      <c r="E2192" s="1" t="str">
        <f>RIGHT(Count_table[[#This Row],[Column1]],LEN(Count_table[[#This Row],[Column1]])-SEARCH("\",Count_table[[#This Row],[Column1]]))</f>
        <v>PA-12S</v>
      </c>
      <c r="F2192" s="1" t="str">
        <f>INDEX(Sheet1!A:D,MATCH(Count_table[[#This Row],[Make]],Sheet1!D:D,0),1)</f>
        <v>FS</v>
      </c>
      <c r="G2192" s="1" t="str">
        <f ca="1">IF(OR(Count_table[[#This Row],[STC Number]]&lt;&gt;OFFSET(Count_table[[#This Row],[STC Number]],-1,0),Count_table[[#This Row],[Fixed Make]]&lt;&gt;OFFSET(Count_table[[#This Row],[Fixed Make]],-1,0)),Count_table[[#This Row],[Fixed Make]],"")</f>
        <v/>
      </c>
      <c r="H2192" s="1" t="str">
        <f ca="1">IF(LEN(Count_table[[#This Row],[First]])=0,OFFSET(Count_table[[#This Row],[Range]],-1,0),"E"&amp;ROW(Count_table[[#This Row],[First]])&amp;":E"&amp;COUNTIFS(Count_table[[#All],[STC Number]],Count_table[[#This Row],[STC Number]],Count_table[[#All],[Fixed Make]],Count_table[[#This Row],[First]])+ROW(Count_table[[#This Row],[First]])-1)</f>
        <v>E2191:E2192</v>
      </c>
      <c r="I2192" s="1" t="str">
        <f ca="1">IF(LEN(Count_table[[#This Row],[First]])&lt;&gt;0,Count_table[[#This Row],[First]]&amp;": "&amp;_xlfn.TEXTJOIN(", ",TRUE,INDIRECT(Count_table[[#This Row],[Range]])),"")</f>
        <v/>
      </c>
      <c r="J21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3" spans="1:10" x14ac:dyDescent="0.25">
      <c r="A2193" s="1" t="s">
        <v>173</v>
      </c>
      <c r="B21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GA 8 Airvan (Pty) Ltd\GA8</v>
      </c>
      <c r="C2193" s="1" t="s">
        <v>846</v>
      </c>
      <c r="D2193" s="1" t="str">
        <f>LEFT(Count_table[[#This Row],[Column1]],SEARCH("\",Count_table[[#This Row],[Column1]])-1)</f>
        <v>GA 8 Airvan (Pty) Ltd</v>
      </c>
      <c r="E2193" s="1" t="str">
        <f>RIGHT(Count_table[[#This Row],[Column1]],LEN(Count_table[[#This Row],[Column1]])-SEARCH("\",Count_table[[#This Row],[Column1]]))</f>
        <v>GA8</v>
      </c>
      <c r="F2193" s="1" t="str">
        <f>INDEX(Sheet1!A:D,MATCH(Count_table[[#This Row],[Make]],Sheet1!D:D,0),1)</f>
        <v>GA</v>
      </c>
      <c r="G2193" s="1" t="str">
        <f ca="1">IF(OR(Count_table[[#This Row],[STC Number]]&lt;&gt;OFFSET(Count_table[[#This Row],[STC Number]],-1,0),Count_table[[#This Row],[Fixed Make]]&lt;&gt;OFFSET(Count_table[[#This Row],[Fixed Make]],-1,0)),Count_table[[#This Row],[Fixed Make]],"")</f>
        <v>GA</v>
      </c>
      <c r="H2193" s="1" t="str">
        <f ca="1">IF(LEN(Count_table[[#This Row],[First]])=0,OFFSET(Count_table[[#This Row],[Range]],-1,0),"E"&amp;ROW(Count_table[[#This Row],[First]])&amp;":E"&amp;COUNTIFS(Count_table[[#All],[STC Number]],Count_table[[#This Row],[STC Number]],Count_table[[#All],[Fixed Make]],Count_table[[#This Row],[First]])+ROW(Count_table[[#This Row],[First]])-1)</f>
        <v>E2193:E2193</v>
      </c>
      <c r="I2193" s="1" t="str">
        <f ca="1">IF(LEN(Count_table[[#This Row],[First]])&lt;&gt;0,Count_table[[#This Row],[First]]&amp;": "&amp;_xlfn.TEXTJOIN(", ",TRUE,INDIRECT(Count_table[[#This Row],[Range]])),"")</f>
        <v>GA: GA8</v>
      </c>
      <c r="J21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4" spans="1:10" x14ac:dyDescent="0.25">
      <c r="A2194" s="1" t="s">
        <v>173</v>
      </c>
      <c r="B21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Aeronautiche\F22B</v>
      </c>
      <c r="C2194" s="1" t="s">
        <v>847</v>
      </c>
      <c r="D2194" s="1" t="str">
        <f>LEFT(Count_table[[#This Row],[Column1]],SEARCH("\",Count_table[[#This Row],[Column1]])-1)</f>
        <v>General Avia Costruzioni Aeronautiche</v>
      </c>
      <c r="E2194" s="1" t="str">
        <f>RIGHT(Count_table[[#This Row],[Column1]],LEN(Count_table[[#This Row],[Column1]])-SEARCH("\",Count_table[[#This Row],[Column1]]))</f>
        <v>F22B</v>
      </c>
      <c r="F2194" s="1" t="str">
        <f>INDEX(Sheet1!A:D,MATCH(Count_table[[#This Row],[Make]],Sheet1!D:D,0),1)</f>
        <v>General</v>
      </c>
      <c r="G2194" s="1" t="str">
        <f ca="1">IF(OR(Count_table[[#This Row],[STC Number]]&lt;&gt;OFFSET(Count_table[[#This Row],[STC Number]],-1,0),Count_table[[#This Row],[Fixed Make]]&lt;&gt;OFFSET(Count_table[[#This Row],[Fixed Make]],-1,0)),Count_table[[#This Row],[Fixed Make]],"")</f>
        <v>General</v>
      </c>
      <c r="H2194" s="1" t="str">
        <f ca="1">IF(LEN(Count_table[[#This Row],[First]])=0,OFFSET(Count_table[[#This Row],[Range]],-1,0),"E"&amp;ROW(Count_table[[#This Row],[First]])&amp;":E"&amp;COUNTIFS(Count_table[[#All],[STC Number]],Count_table[[#This Row],[STC Number]],Count_table[[#All],[Fixed Make]],Count_table[[#This Row],[First]])+ROW(Count_table[[#This Row],[First]])-1)</f>
        <v>E2194:E2196</v>
      </c>
      <c r="I2194" s="1" t="str">
        <f ca="1">IF(LEN(Count_table[[#This Row],[First]])&lt;&gt;0,Count_table[[#This Row],[First]]&amp;": "&amp;_xlfn.TEXTJOIN(", ",TRUE,INDIRECT(Count_table[[#This Row],[Range]])),"")</f>
        <v>General: F22B, F22C, F22R</v>
      </c>
      <c r="J21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5" spans="1:10" x14ac:dyDescent="0.25">
      <c r="A2195" s="1" t="s">
        <v>173</v>
      </c>
      <c r="B21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Aeronautiche\F22C</v>
      </c>
      <c r="C2195" s="1" t="s">
        <v>848</v>
      </c>
      <c r="D2195" s="1" t="str">
        <f>LEFT(Count_table[[#This Row],[Column1]],SEARCH("\",Count_table[[#This Row],[Column1]])-1)</f>
        <v>General Avia Costruzioni Aeronautiche</v>
      </c>
      <c r="E2195" s="1" t="str">
        <f>RIGHT(Count_table[[#This Row],[Column1]],LEN(Count_table[[#This Row],[Column1]])-SEARCH("\",Count_table[[#This Row],[Column1]]))</f>
        <v>F22C</v>
      </c>
      <c r="F2195" s="1" t="str">
        <f>INDEX(Sheet1!A:D,MATCH(Count_table[[#This Row],[Make]],Sheet1!D:D,0),1)</f>
        <v>General</v>
      </c>
      <c r="G2195" s="1" t="str">
        <f ca="1">IF(OR(Count_table[[#This Row],[STC Number]]&lt;&gt;OFFSET(Count_table[[#This Row],[STC Number]],-1,0),Count_table[[#This Row],[Fixed Make]]&lt;&gt;OFFSET(Count_table[[#This Row],[Fixed Make]],-1,0)),Count_table[[#This Row],[Fixed Make]],"")</f>
        <v/>
      </c>
      <c r="H2195" s="1" t="str">
        <f ca="1">IF(LEN(Count_table[[#This Row],[First]])=0,OFFSET(Count_table[[#This Row],[Range]],-1,0),"E"&amp;ROW(Count_table[[#This Row],[First]])&amp;":E"&amp;COUNTIFS(Count_table[[#All],[STC Number]],Count_table[[#This Row],[STC Number]],Count_table[[#All],[Fixed Make]],Count_table[[#This Row],[First]])+ROW(Count_table[[#This Row],[First]])-1)</f>
        <v>E2194:E2196</v>
      </c>
      <c r="I2195" s="1" t="str">
        <f ca="1">IF(LEN(Count_table[[#This Row],[First]])&lt;&gt;0,Count_table[[#This Row],[First]]&amp;": "&amp;_xlfn.TEXTJOIN(", ",TRUE,INDIRECT(Count_table[[#This Row],[Range]])),"")</f>
        <v/>
      </c>
      <c r="J21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6" spans="1:10" x14ac:dyDescent="0.25">
      <c r="A2196" s="1" t="s">
        <v>173</v>
      </c>
      <c r="B21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General Avia Costruzioni Aeronautiche\F22R</v>
      </c>
      <c r="C2196" s="1" t="s">
        <v>849</v>
      </c>
      <c r="D2196" s="1" t="str">
        <f>LEFT(Count_table[[#This Row],[Column1]],SEARCH("\",Count_table[[#This Row],[Column1]])-1)</f>
        <v>General Avia Costruzioni Aeronautiche</v>
      </c>
      <c r="E2196" s="1" t="str">
        <f>RIGHT(Count_table[[#This Row],[Column1]],LEN(Count_table[[#This Row],[Column1]])-SEARCH("\",Count_table[[#This Row],[Column1]]))</f>
        <v>F22R</v>
      </c>
      <c r="F2196" s="1" t="str">
        <f>INDEX(Sheet1!A:D,MATCH(Count_table[[#This Row],[Make]],Sheet1!D:D,0),1)</f>
        <v>General</v>
      </c>
      <c r="G2196" s="1" t="str">
        <f ca="1">IF(OR(Count_table[[#This Row],[STC Number]]&lt;&gt;OFFSET(Count_table[[#This Row],[STC Number]],-1,0),Count_table[[#This Row],[Fixed Make]]&lt;&gt;OFFSET(Count_table[[#This Row],[Fixed Make]],-1,0)),Count_table[[#This Row],[Fixed Make]],"")</f>
        <v/>
      </c>
      <c r="H2196" s="1" t="str">
        <f ca="1">IF(LEN(Count_table[[#This Row],[First]])=0,OFFSET(Count_table[[#This Row],[Range]],-1,0),"E"&amp;ROW(Count_table[[#This Row],[First]])&amp;":E"&amp;COUNTIFS(Count_table[[#All],[STC Number]],Count_table[[#This Row],[STC Number]],Count_table[[#All],[Fixed Make]],Count_table[[#This Row],[First]])+ROW(Count_table[[#This Row],[First]])-1)</f>
        <v>E2194:E2196</v>
      </c>
      <c r="I2196" s="1" t="str">
        <f ca="1">IF(LEN(Count_table[[#This Row],[First]])&lt;&gt;0,Count_table[[#This Row],[First]]&amp;": "&amp;_xlfn.TEXTJOIN(", ",TRUE,INDIRECT(Count_table[[#This Row],[Range]])),"")</f>
        <v/>
      </c>
      <c r="J21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7" spans="1:10" x14ac:dyDescent="0.25">
      <c r="A2197" s="1" t="s">
        <v>173</v>
      </c>
      <c r="B21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AG\G120A</v>
      </c>
      <c r="C2197" s="1" t="s">
        <v>1127</v>
      </c>
      <c r="D2197" s="1" t="str">
        <f>LEFT(Count_table[[#This Row],[Column1]],SEARCH("\",Count_table[[#This Row],[Column1]])-1)</f>
        <v>GROB Aircraft AG</v>
      </c>
      <c r="E2197" s="1" t="str">
        <f>RIGHT(Count_table[[#This Row],[Column1]],LEN(Count_table[[#This Row],[Column1]])-SEARCH("\",Count_table[[#This Row],[Column1]]))</f>
        <v>G120A</v>
      </c>
      <c r="F2197" s="1" t="str">
        <f>INDEX(Sheet1!A:D,MATCH(Count_table[[#This Row],[Make]],Sheet1!D:D,0),1)</f>
        <v>GROB</v>
      </c>
      <c r="G2197" s="1" t="str">
        <f ca="1">IF(OR(Count_table[[#This Row],[STC Number]]&lt;&gt;OFFSET(Count_table[[#This Row],[STC Number]],-1,0),Count_table[[#This Row],[Fixed Make]]&lt;&gt;OFFSET(Count_table[[#This Row],[Fixed Make]],-1,0)),Count_table[[#This Row],[Fixed Make]],"")</f>
        <v>GROB</v>
      </c>
      <c r="H2197" s="1" t="str">
        <f ca="1">IF(LEN(Count_table[[#This Row],[First]])=0,OFFSET(Count_table[[#This Row],[Range]],-1,0),"E"&amp;ROW(Count_table[[#This Row],[First]])&amp;":E"&amp;COUNTIFS(Count_table[[#All],[STC Number]],Count_table[[#This Row],[STC Number]],Count_table[[#All],[Fixed Make]],Count_table[[#This Row],[First]])+ROW(Count_table[[#This Row],[First]])-1)</f>
        <v>E2197:E2205</v>
      </c>
      <c r="I2197" s="1" t="str">
        <f ca="1">IF(LEN(Count_table[[#This Row],[First]])&lt;&gt;0,Count_table[[#This Row],[First]]&amp;": "&amp;_xlfn.TEXTJOIN(", ",TRUE,INDIRECT(Count_table[[#This Row],[Range]])),"")</f>
        <v>GROB: G120A, GROB G115, GROB G115A, GROB G115B, GROB G115C, GROB G115C2, GROB G115D, GROB G115D2, GROB G115EG</v>
      </c>
      <c r="J21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8" spans="1:10" x14ac:dyDescent="0.25">
      <c r="A2198" s="1" t="s">
        <v>173</v>
      </c>
      <c r="B21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v>
      </c>
      <c r="C2198" s="1" t="s">
        <v>1128</v>
      </c>
      <c r="D2198" s="1" t="str">
        <f>LEFT(Count_table[[#This Row],[Column1]],SEARCH("\",Count_table[[#This Row],[Column1]])-1)</f>
        <v>GROB Aircraft AG</v>
      </c>
      <c r="E2198" s="1" t="str">
        <f>RIGHT(Count_table[[#This Row],[Column1]],LEN(Count_table[[#This Row],[Column1]])-SEARCH("\",Count_table[[#This Row],[Column1]]))</f>
        <v>GROB G115</v>
      </c>
      <c r="F2198" s="1" t="str">
        <f>INDEX(Sheet1!A:D,MATCH(Count_table[[#This Row],[Make]],Sheet1!D:D,0),1)</f>
        <v>GROB</v>
      </c>
      <c r="G2198" s="1" t="str">
        <f ca="1">IF(OR(Count_table[[#This Row],[STC Number]]&lt;&gt;OFFSET(Count_table[[#This Row],[STC Number]],-1,0),Count_table[[#This Row],[Fixed Make]]&lt;&gt;OFFSET(Count_table[[#This Row],[Fixed Make]],-1,0)),Count_table[[#This Row],[Fixed Make]],"")</f>
        <v/>
      </c>
      <c r="H2198" s="1" t="str">
        <f ca="1">IF(LEN(Count_table[[#This Row],[First]])=0,OFFSET(Count_table[[#This Row],[Range]],-1,0),"E"&amp;ROW(Count_table[[#This Row],[First]])&amp;":E"&amp;COUNTIFS(Count_table[[#All],[STC Number]],Count_table[[#This Row],[STC Number]],Count_table[[#All],[Fixed Make]],Count_table[[#This Row],[First]])+ROW(Count_table[[#This Row],[First]])-1)</f>
        <v>E2197:E2205</v>
      </c>
      <c r="I2198" s="1" t="str">
        <f ca="1">IF(LEN(Count_table[[#This Row],[First]])&lt;&gt;0,Count_table[[#This Row],[First]]&amp;": "&amp;_xlfn.TEXTJOIN(", ",TRUE,INDIRECT(Count_table[[#This Row],[Range]])),"")</f>
        <v/>
      </c>
      <c r="J21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199" spans="1:10" x14ac:dyDescent="0.25">
      <c r="A2199" s="1" t="s">
        <v>173</v>
      </c>
      <c r="B21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G115A</v>
      </c>
      <c r="C2199" s="1" t="s">
        <v>1129</v>
      </c>
      <c r="D2199" s="1" t="str">
        <f>LEFT(Count_table[[#This Row],[Column1]],SEARCH("\",Count_table[[#This Row],[Column1]])-1)</f>
        <v>GROB Aircraft AG</v>
      </c>
      <c r="E2199" s="1" t="str">
        <f>RIGHT(Count_table[[#This Row],[Column1]],LEN(Count_table[[#This Row],[Column1]])-SEARCH("\",Count_table[[#This Row],[Column1]]))</f>
        <v>GROB G115A</v>
      </c>
      <c r="F2199" s="1" t="str">
        <f>INDEX(Sheet1!A:D,MATCH(Count_table[[#This Row],[Make]],Sheet1!D:D,0),1)</f>
        <v>GROB</v>
      </c>
      <c r="G2199" s="1" t="str">
        <f ca="1">IF(OR(Count_table[[#This Row],[STC Number]]&lt;&gt;OFFSET(Count_table[[#This Row],[STC Number]],-1,0),Count_table[[#This Row],[Fixed Make]]&lt;&gt;OFFSET(Count_table[[#This Row],[Fixed Make]],-1,0)),Count_table[[#This Row],[Fixed Make]],"")</f>
        <v/>
      </c>
      <c r="H2199" s="1" t="str">
        <f ca="1">IF(LEN(Count_table[[#This Row],[First]])=0,OFFSET(Count_table[[#This Row],[Range]],-1,0),"E"&amp;ROW(Count_table[[#This Row],[First]])&amp;":E"&amp;COUNTIFS(Count_table[[#All],[STC Number]],Count_table[[#This Row],[STC Number]],Count_table[[#All],[Fixed Make]],Count_table[[#This Row],[First]])+ROW(Count_table[[#This Row],[First]])-1)</f>
        <v>E2197:E2205</v>
      </c>
      <c r="I2199" s="1" t="str">
        <f ca="1">IF(LEN(Count_table[[#This Row],[First]])&lt;&gt;0,Count_table[[#This Row],[First]]&amp;": "&amp;_xlfn.TEXTJOIN(", ",TRUE,INDIRECT(Count_table[[#This Row],[Range]])),"")</f>
        <v/>
      </c>
      <c r="J21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0" spans="1:10" x14ac:dyDescent="0.25">
      <c r="A2200" s="1" t="s">
        <v>173</v>
      </c>
      <c r="B22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G115B</v>
      </c>
      <c r="C2200" s="1" t="s">
        <v>1130</v>
      </c>
      <c r="D2200" s="1" t="str">
        <f>LEFT(Count_table[[#This Row],[Column1]],SEARCH("\",Count_table[[#This Row],[Column1]])-1)</f>
        <v>GROB Aircraft AG</v>
      </c>
      <c r="E2200" s="1" t="str">
        <f>RIGHT(Count_table[[#This Row],[Column1]],LEN(Count_table[[#This Row],[Column1]])-SEARCH("\",Count_table[[#This Row],[Column1]]))</f>
        <v>GROB G115B</v>
      </c>
      <c r="F2200" s="1" t="str">
        <f>INDEX(Sheet1!A:D,MATCH(Count_table[[#This Row],[Make]],Sheet1!D:D,0),1)</f>
        <v>GROB</v>
      </c>
      <c r="G2200" s="1" t="str">
        <f ca="1">IF(OR(Count_table[[#This Row],[STC Number]]&lt;&gt;OFFSET(Count_table[[#This Row],[STC Number]],-1,0),Count_table[[#This Row],[Fixed Make]]&lt;&gt;OFFSET(Count_table[[#This Row],[Fixed Make]],-1,0)),Count_table[[#This Row],[Fixed Make]],"")</f>
        <v/>
      </c>
      <c r="H2200" s="1" t="str">
        <f ca="1">IF(LEN(Count_table[[#This Row],[First]])=0,OFFSET(Count_table[[#This Row],[Range]],-1,0),"E"&amp;ROW(Count_table[[#This Row],[First]])&amp;":E"&amp;COUNTIFS(Count_table[[#All],[STC Number]],Count_table[[#This Row],[STC Number]],Count_table[[#All],[Fixed Make]],Count_table[[#This Row],[First]])+ROW(Count_table[[#This Row],[First]])-1)</f>
        <v>E2197:E2205</v>
      </c>
      <c r="I2200" s="1" t="str">
        <f ca="1">IF(LEN(Count_table[[#This Row],[First]])&lt;&gt;0,Count_table[[#This Row],[First]]&amp;": "&amp;_xlfn.TEXTJOIN(", ",TRUE,INDIRECT(Count_table[[#This Row],[Range]])),"")</f>
        <v/>
      </c>
      <c r="J22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1" spans="1:10" x14ac:dyDescent="0.25">
      <c r="A2201" s="1" t="s">
        <v>173</v>
      </c>
      <c r="B22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v>
      </c>
      <c r="C2201" s="1" t="s">
        <v>1131</v>
      </c>
      <c r="D2201" s="1" t="str">
        <f>LEFT(Count_table[[#This Row],[Column1]],SEARCH("\",Count_table[[#This Row],[Column1]])-1)</f>
        <v>GROB Aircraft AG</v>
      </c>
      <c r="E2201" s="1" t="str">
        <f>RIGHT(Count_table[[#This Row],[Column1]],LEN(Count_table[[#This Row],[Column1]])-SEARCH("\",Count_table[[#This Row],[Column1]]))</f>
        <v>GROB G115C</v>
      </c>
      <c r="F2201" s="1" t="str">
        <f>INDEX(Sheet1!A:D,MATCH(Count_table[[#This Row],[Make]],Sheet1!D:D,0),1)</f>
        <v>GROB</v>
      </c>
      <c r="G2201" s="1" t="str">
        <f ca="1">IF(OR(Count_table[[#This Row],[STC Number]]&lt;&gt;OFFSET(Count_table[[#This Row],[STC Number]],-1,0),Count_table[[#This Row],[Fixed Make]]&lt;&gt;OFFSET(Count_table[[#This Row],[Fixed Make]],-1,0)),Count_table[[#This Row],[Fixed Make]],"")</f>
        <v/>
      </c>
      <c r="H2201" s="1" t="str">
        <f ca="1">IF(LEN(Count_table[[#This Row],[First]])=0,OFFSET(Count_table[[#This Row],[Range]],-1,0),"E"&amp;ROW(Count_table[[#This Row],[First]])&amp;":E"&amp;COUNTIFS(Count_table[[#All],[STC Number]],Count_table[[#This Row],[STC Number]],Count_table[[#All],[Fixed Make]],Count_table[[#This Row],[First]])+ROW(Count_table[[#This Row],[First]])-1)</f>
        <v>E2197:E2205</v>
      </c>
      <c r="I2201" s="1" t="str">
        <f ca="1">IF(LEN(Count_table[[#This Row],[First]])&lt;&gt;0,Count_table[[#This Row],[First]]&amp;": "&amp;_xlfn.TEXTJOIN(", ",TRUE,INDIRECT(Count_table[[#This Row],[Range]])),"")</f>
        <v/>
      </c>
      <c r="J22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2" spans="1:10" x14ac:dyDescent="0.25">
      <c r="A2202" s="1" t="s">
        <v>173</v>
      </c>
      <c r="B22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G115C2</v>
      </c>
      <c r="C2202" s="1" t="s">
        <v>1132</v>
      </c>
      <c r="D2202" s="1" t="str">
        <f>LEFT(Count_table[[#This Row],[Column1]],SEARCH("\",Count_table[[#This Row],[Column1]])-1)</f>
        <v>GROB Aircraft AG</v>
      </c>
      <c r="E2202" s="1" t="str">
        <f>RIGHT(Count_table[[#This Row],[Column1]],LEN(Count_table[[#This Row],[Column1]])-SEARCH("\",Count_table[[#This Row],[Column1]]))</f>
        <v>GROB G115C2</v>
      </c>
      <c r="F2202" s="1" t="str">
        <f>INDEX(Sheet1!A:D,MATCH(Count_table[[#This Row],[Make]],Sheet1!D:D,0),1)</f>
        <v>GROB</v>
      </c>
      <c r="G2202" s="1" t="str">
        <f ca="1">IF(OR(Count_table[[#This Row],[STC Number]]&lt;&gt;OFFSET(Count_table[[#This Row],[STC Number]],-1,0),Count_table[[#This Row],[Fixed Make]]&lt;&gt;OFFSET(Count_table[[#This Row],[Fixed Make]],-1,0)),Count_table[[#This Row],[Fixed Make]],"")</f>
        <v/>
      </c>
      <c r="H2202" s="1" t="str">
        <f ca="1">IF(LEN(Count_table[[#This Row],[First]])=0,OFFSET(Count_table[[#This Row],[Range]],-1,0),"E"&amp;ROW(Count_table[[#This Row],[First]])&amp;":E"&amp;COUNTIFS(Count_table[[#All],[STC Number]],Count_table[[#This Row],[STC Number]],Count_table[[#All],[Fixed Make]],Count_table[[#This Row],[First]])+ROW(Count_table[[#This Row],[First]])-1)</f>
        <v>E2197:E2205</v>
      </c>
      <c r="I2202" s="1" t="str">
        <f ca="1">IF(LEN(Count_table[[#This Row],[First]])&lt;&gt;0,Count_table[[#This Row],[First]]&amp;": "&amp;_xlfn.TEXTJOIN(", ",TRUE,INDIRECT(Count_table[[#This Row],[Range]])),"")</f>
        <v/>
      </c>
      <c r="J22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3" spans="1:10" x14ac:dyDescent="0.25">
      <c r="A2203" s="1" t="s">
        <v>173</v>
      </c>
      <c r="B22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v>
      </c>
      <c r="C2203" s="1" t="s">
        <v>1133</v>
      </c>
      <c r="D2203" s="1" t="str">
        <f>LEFT(Count_table[[#This Row],[Column1]],SEARCH("\",Count_table[[#This Row],[Column1]])-1)</f>
        <v>GROB Aircraft AG</v>
      </c>
      <c r="E2203" s="1" t="str">
        <f>RIGHT(Count_table[[#This Row],[Column1]],LEN(Count_table[[#This Row],[Column1]])-SEARCH("\",Count_table[[#This Row],[Column1]]))</f>
        <v>GROB G115D</v>
      </c>
      <c r="F2203" s="1" t="str">
        <f>INDEX(Sheet1!A:D,MATCH(Count_table[[#This Row],[Make]],Sheet1!D:D,0),1)</f>
        <v>GROB</v>
      </c>
      <c r="G2203" s="1" t="str">
        <f ca="1">IF(OR(Count_table[[#This Row],[STC Number]]&lt;&gt;OFFSET(Count_table[[#This Row],[STC Number]],-1,0),Count_table[[#This Row],[Fixed Make]]&lt;&gt;OFFSET(Count_table[[#This Row],[Fixed Make]],-1,0)),Count_table[[#This Row],[Fixed Make]],"")</f>
        <v/>
      </c>
      <c r="H2203" s="1" t="str">
        <f ca="1">IF(LEN(Count_table[[#This Row],[First]])=0,OFFSET(Count_table[[#This Row],[Range]],-1,0),"E"&amp;ROW(Count_table[[#This Row],[First]])&amp;":E"&amp;COUNTIFS(Count_table[[#All],[STC Number]],Count_table[[#This Row],[STC Number]],Count_table[[#All],[Fixed Make]],Count_table[[#This Row],[First]])+ROW(Count_table[[#This Row],[First]])-1)</f>
        <v>E2197:E2205</v>
      </c>
      <c r="I2203" s="1" t="str">
        <f ca="1">IF(LEN(Count_table[[#This Row],[First]])&lt;&gt;0,Count_table[[#This Row],[First]]&amp;": "&amp;_xlfn.TEXTJOIN(", ",TRUE,INDIRECT(Count_table[[#This Row],[Range]])),"")</f>
        <v/>
      </c>
      <c r="J22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4" spans="1:10" x14ac:dyDescent="0.25">
      <c r="A2204" s="1" t="s">
        <v>173</v>
      </c>
      <c r="B22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G115D2</v>
      </c>
      <c r="C2204" s="1" t="s">
        <v>1134</v>
      </c>
      <c r="D2204" s="1" t="str">
        <f>LEFT(Count_table[[#This Row],[Column1]],SEARCH("\",Count_table[[#This Row],[Column1]])-1)</f>
        <v>GROB Aircraft AG</v>
      </c>
      <c r="E2204" s="1" t="str">
        <f>RIGHT(Count_table[[#This Row],[Column1]],LEN(Count_table[[#This Row],[Column1]])-SEARCH("\",Count_table[[#This Row],[Column1]]))</f>
        <v>GROB G115D2</v>
      </c>
      <c r="F2204" s="1" t="str">
        <f>INDEX(Sheet1!A:D,MATCH(Count_table[[#This Row],[Make]],Sheet1!D:D,0),1)</f>
        <v>GROB</v>
      </c>
      <c r="G2204" s="1" t="str">
        <f ca="1">IF(OR(Count_table[[#This Row],[STC Number]]&lt;&gt;OFFSET(Count_table[[#This Row],[STC Number]],-1,0),Count_table[[#This Row],[Fixed Make]]&lt;&gt;OFFSET(Count_table[[#This Row],[Fixed Make]],-1,0)),Count_table[[#This Row],[Fixed Make]],"")</f>
        <v/>
      </c>
      <c r="H2204" s="1" t="str">
        <f ca="1">IF(LEN(Count_table[[#This Row],[First]])=0,OFFSET(Count_table[[#This Row],[Range]],-1,0),"E"&amp;ROW(Count_table[[#This Row],[First]])&amp;":E"&amp;COUNTIFS(Count_table[[#All],[STC Number]],Count_table[[#This Row],[STC Number]],Count_table[[#All],[Fixed Make]],Count_table[[#This Row],[First]])+ROW(Count_table[[#This Row],[First]])-1)</f>
        <v>E2197:E2205</v>
      </c>
      <c r="I2204" s="1" t="str">
        <f ca="1">IF(LEN(Count_table[[#This Row],[First]])&lt;&gt;0,Count_table[[#This Row],[First]]&amp;": "&amp;_xlfn.TEXTJOIN(", ",TRUE,INDIRECT(Count_table[[#This Row],[Range]])),"")</f>
        <v/>
      </c>
      <c r="J22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5" spans="1:10" x14ac:dyDescent="0.25">
      <c r="A2205" s="1" t="s">
        <v>173</v>
      </c>
      <c r="B22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GROB Aircraft AG\GROB G115EG</v>
      </c>
      <c r="C2205" s="1" t="s">
        <v>1135</v>
      </c>
      <c r="D2205" s="1" t="str">
        <f>LEFT(Count_table[[#This Row],[Column1]],SEARCH("\",Count_table[[#This Row],[Column1]])-1)</f>
        <v>GROB Aircraft AG</v>
      </c>
      <c r="E2205" s="1" t="str">
        <f>RIGHT(Count_table[[#This Row],[Column1]],LEN(Count_table[[#This Row],[Column1]])-SEARCH("\",Count_table[[#This Row],[Column1]]))</f>
        <v>GROB G115EG</v>
      </c>
      <c r="F2205" s="1" t="str">
        <f>INDEX(Sheet1!A:D,MATCH(Count_table[[#This Row],[Make]],Sheet1!D:D,0),1)</f>
        <v>GROB</v>
      </c>
      <c r="G2205" s="1" t="str">
        <f ca="1">IF(OR(Count_table[[#This Row],[STC Number]]&lt;&gt;OFFSET(Count_table[[#This Row],[STC Number]],-1,0),Count_table[[#This Row],[Fixed Make]]&lt;&gt;OFFSET(Count_table[[#This Row],[Fixed Make]],-1,0)),Count_table[[#This Row],[Fixed Make]],"")</f>
        <v/>
      </c>
      <c r="H2205" s="1" t="str">
        <f ca="1">IF(LEN(Count_table[[#This Row],[First]])=0,OFFSET(Count_table[[#This Row],[Range]],-1,0),"E"&amp;ROW(Count_table[[#This Row],[First]])&amp;":E"&amp;COUNTIFS(Count_table[[#All],[STC Number]],Count_table[[#This Row],[STC Number]],Count_table[[#All],[Fixed Make]],Count_table[[#This Row],[First]])+ROW(Count_table[[#This Row],[First]])-1)</f>
        <v>E2197:E2205</v>
      </c>
      <c r="I2205" s="1" t="str">
        <f ca="1">IF(LEN(Count_table[[#This Row],[First]])&lt;&gt;0,Count_table[[#This Row],[First]]&amp;": "&amp;_xlfn.TEXTJOIN(", ",TRUE,INDIRECT(Count_table[[#This Row],[Range]])),"")</f>
        <v/>
      </c>
      <c r="J22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6" spans="1:10" x14ac:dyDescent="0.25">
      <c r="A2206" s="1" t="s">
        <v>173</v>
      </c>
      <c r="B22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Howard Aircraft Foundation\DGA-15W</v>
      </c>
      <c r="C2206" s="1" t="s">
        <v>859</v>
      </c>
      <c r="D2206" s="1" t="str">
        <f>LEFT(Count_table[[#This Row],[Column1]],SEARCH("\",Count_table[[#This Row],[Column1]])-1)</f>
        <v>Howard Aircraft Foundation</v>
      </c>
      <c r="E2206" s="1" t="str">
        <f>RIGHT(Count_table[[#This Row],[Column1]],LEN(Count_table[[#This Row],[Column1]])-SEARCH("\",Count_table[[#This Row],[Column1]]))</f>
        <v>DGA-15W</v>
      </c>
      <c r="F2206" s="1" t="str">
        <f>INDEX(Sheet1!A:D,MATCH(Count_table[[#This Row],[Make]],Sheet1!D:D,0),1)</f>
        <v>Howard</v>
      </c>
      <c r="G2206" s="1" t="str">
        <f ca="1">IF(OR(Count_table[[#This Row],[STC Number]]&lt;&gt;OFFSET(Count_table[[#This Row],[STC Number]],-1,0),Count_table[[#This Row],[Fixed Make]]&lt;&gt;OFFSET(Count_table[[#This Row],[Fixed Make]],-1,0)),Count_table[[#This Row],[Fixed Make]],"")</f>
        <v>Howard</v>
      </c>
      <c r="H2206" s="1" t="str">
        <f ca="1">IF(LEN(Count_table[[#This Row],[First]])=0,OFFSET(Count_table[[#This Row],[Range]],-1,0),"E"&amp;ROW(Count_table[[#This Row],[First]])&amp;":E"&amp;COUNTIFS(Count_table[[#All],[STC Number]],Count_table[[#This Row],[STC Number]],Count_table[[#All],[Fixed Make]],Count_table[[#This Row],[First]])+ROW(Count_table[[#This Row],[First]])-1)</f>
        <v>E2206:E2206</v>
      </c>
      <c r="I2206" s="1" t="str">
        <f ca="1">IF(LEN(Count_table[[#This Row],[First]])&lt;&gt;0,Count_table[[#This Row],[First]]&amp;": "&amp;_xlfn.TEXTJOIN(", ",TRUE,INDIRECT(Count_table[[#This Row],[Range]])),"")</f>
        <v>Howard: DGA-15W</v>
      </c>
      <c r="J22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7" spans="1:10" x14ac:dyDescent="0.25">
      <c r="A2207" s="1" t="s">
        <v>173</v>
      </c>
      <c r="B22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v>
      </c>
      <c r="C2207" s="1" t="s">
        <v>860</v>
      </c>
      <c r="D2207" s="1" t="str">
        <f>LEFT(Count_table[[#This Row],[Column1]],SEARCH("\",Count_table[[#This Row],[Column1]])-1)</f>
        <v>Interceptor Aircraft Inc</v>
      </c>
      <c r="E2207" s="1" t="str">
        <f>RIGHT(Count_table[[#This Row],[Column1]],LEN(Count_table[[#This Row],[Column1]])-SEARCH("\",Count_table[[#This Row],[Column1]]))</f>
        <v>200</v>
      </c>
      <c r="F2207" s="1" t="str">
        <f>INDEX(Sheet1!A:D,MATCH(Count_table[[#This Row],[Make]],Sheet1!D:D,0),1)</f>
        <v>Interceptor</v>
      </c>
      <c r="G2207" s="1" t="str">
        <f ca="1">IF(OR(Count_table[[#This Row],[STC Number]]&lt;&gt;OFFSET(Count_table[[#This Row],[STC Number]],-1,0),Count_table[[#This Row],[Fixed Make]]&lt;&gt;OFFSET(Count_table[[#This Row],[Fixed Make]],-1,0)),Count_table[[#This Row],[Fixed Make]],"")</f>
        <v>Interceptor</v>
      </c>
      <c r="H2207" s="1" t="str">
        <f ca="1">IF(LEN(Count_table[[#This Row],[First]])=0,OFFSET(Count_table[[#This Row],[Range]],-1,0),"E"&amp;ROW(Count_table[[#This Row],[First]])&amp;":E"&amp;COUNTIFS(Count_table[[#All],[STC Number]],Count_table[[#This Row],[STC Number]],Count_table[[#All],[Fixed Make]],Count_table[[#This Row],[First]])+ROW(Count_table[[#This Row],[First]])-1)</f>
        <v>E2207:E2211</v>
      </c>
      <c r="I2207" s="1" t="str">
        <f ca="1">IF(LEN(Count_table[[#This Row],[First]])&lt;&gt;0,Count_table[[#This Row],[First]]&amp;": "&amp;_xlfn.TEXTJOIN(", ",TRUE,INDIRECT(Count_table[[#This Row],[Range]])),"")</f>
        <v>Interceptor: 200, 200A, 200B, 200C, 200D</v>
      </c>
      <c r="J22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8" spans="1:10" x14ac:dyDescent="0.25">
      <c r="A2208" s="1" t="s">
        <v>173</v>
      </c>
      <c r="B22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Inc\200A</v>
      </c>
      <c r="C2208" s="1" t="s">
        <v>861</v>
      </c>
      <c r="D2208" s="1" t="str">
        <f>LEFT(Count_table[[#This Row],[Column1]],SEARCH("\",Count_table[[#This Row],[Column1]])-1)</f>
        <v>Interceptor Aircraft Inc</v>
      </c>
      <c r="E2208" s="1" t="str">
        <f>RIGHT(Count_table[[#This Row],[Column1]],LEN(Count_table[[#This Row],[Column1]])-SEARCH("\",Count_table[[#This Row],[Column1]]))</f>
        <v>200A</v>
      </c>
      <c r="F2208" s="1" t="str">
        <f>INDEX(Sheet1!A:D,MATCH(Count_table[[#This Row],[Make]],Sheet1!D:D,0),1)</f>
        <v>Interceptor</v>
      </c>
      <c r="G2208" s="1" t="str">
        <f ca="1">IF(OR(Count_table[[#This Row],[STC Number]]&lt;&gt;OFFSET(Count_table[[#This Row],[STC Number]],-1,0),Count_table[[#This Row],[Fixed Make]]&lt;&gt;OFFSET(Count_table[[#This Row],[Fixed Make]],-1,0)),Count_table[[#This Row],[Fixed Make]],"")</f>
        <v/>
      </c>
      <c r="H2208" s="1" t="str">
        <f ca="1">IF(LEN(Count_table[[#This Row],[First]])=0,OFFSET(Count_table[[#This Row],[Range]],-1,0),"E"&amp;ROW(Count_table[[#This Row],[First]])&amp;":E"&amp;COUNTIFS(Count_table[[#All],[STC Number]],Count_table[[#This Row],[STC Number]],Count_table[[#All],[Fixed Make]],Count_table[[#This Row],[First]])+ROW(Count_table[[#This Row],[First]])-1)</f>
        <v>E2207:E2211</v>
      </c>
      <c r="I2208" s="1" t="str">
        <f ca="1">IF(LEN(Count_table[[#This Row],[First]])&lt;&gt;0,Count_table[[#This Row],[First]]&amp;": "&amp;_xlfn.TEXTJOIN(", ",TRUE,INDIRECT(Count_table[[#This Row],[Range]])),"")</f>
        <v/>
      </c>
      <c r="J22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09" spans="1:10" x14ac:dyDescent="0.25">
      <c r="A2209" s="1" t="s">
        <v>173</v>
      </c>
      <c r="B22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Inc\200B</v>
      </c>
      <c r="C2209" s="1" t="s">
        <v>862</v>
      </c>
      <c r="D2209" s="1" t="str">
        <f>LEFT(Count_table[[#This Row],[Column1]],SEARCH("\",Count_table[[#This Row],[Column1]])-1)</f>
        <v>Interceptor Aircraft Inc</v>
      </c>
      <c r="E2209" s="1" t="str">
        <f>RIGHT(Count_table[[#This Row],[Column1]],LEN(Count_table[[#This Row],[Column1]])-SEARCH("\",Count_table[[#This Row],[Column1]]))</f>
        <v>200B</v>
      </c>
      <c r="F2209" s="1" t="str">
        <f>INDEX(Sheet1!A:D,MATCH(Count_table[[#This Row],[Make]],Sheet1!D:D,0),1)</f>
        <v>Interceptor</v>
      </c>
      <c r="G2209" s="1" t="str">
        <f ca="1">IF(OR(Count_table[[#This Row],[STC Number]]&lt;&gt;OFFSET(Count_table[[#This Row],[STC Number]],-1,0),Count_table[[#This Row],[Fixed Make]]&lt;&gt;OFFSET(Count_table[[#This Row],[Fixed Make]],-1,0)),Count_table[[#This Row],[Fixed Make]],"")</f>
        <v/>
      </c>
      <c r="H2209" s="1" t="str">
        <f ca="1">IF(LEN(Count_table[[#This Row],[First]])=0,OFFSET(Count_table[[#This Row],[Range]],-1,0),"E"&amp;ROW(Count_table[[#This Row],[First]])&amp;":E"&amp;COUNTIFS(Count_table[[#All],[STC Number]],Count_table[[#This Row],[STC Number]],Count_table[[#All],[Fixed Make]],Count_table[[#This Row],[First]])+ROW(Count_table[[#This Row],[First]])-1)</f>
        <v>E2207:E2211</v>
      </c>
      <c r="I2209" s="1" t="str">
        <f ca="1">IF(LEN(Count_table[[#This Row],[First]])&lt;&gt;0,Count_table[[#This Row],[First]]&amp;": "&amp;_xlfn.TEXTJOIN(", ",TRUE,INDIRECT(Count_table[[#This Row],[Range]])),"")</f>
        <v/>
      </c>
      <c r="J22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0" spans="1:10" x14ac:dyDescent="0.25">
      <c r="A2210" s="1" t="s">
        <v>173</v>
      </c>
      <c r="B22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Inc\200C</v>
      </c>
      <c r="C2210" s="1" t="s">
        <v>863</v>
      </c>
      <c r="D2210" s="1" t="str">
        <f>LEFT(Count_table[[#This Row],[Column1]],SEARCH("\",Count_table[[#This Row],[Column1]])-1)</f>
        <v>Interceptor Aircraft Inc</v>
      </c>
      <c r="E2210" s="1" t="str">
        <f>RIGHT(Count_table[[#This Row],[Column1]],LEN(Count_table[[#This Row],[Column1]])-SEARCH("\",Count_table[[#This Row],[Column1]]))</f>
        <v>200C</v>
      </c>
      <c r="F2210" s="1" t="str">
        <f>INDEX(Sheet1!A:D,MATCH(Count_table[[#This Row],[Make]],Sheet1!D:D,0),1)</f>
        <v>Interceptor</v>
      </c>
      <c r="G2210" s="1" t="str">
        <f ca="1">IF(OR(Count_table[[#This Row],[STC Number]]&lt;&gt;OFFSET(Count_table[[#This Row],[STC Number]],-1,0),Count_table[[#This Row],[Fixed Make]]&lt;&gt;OFFSET(Count_table[[#This Row],[Fixed Make]],-1,0)),Count_table[[#This Row],[Fixed Make]],"")</f>
        <v/>
      </c>
      <c r="H2210" s="1" t="str">
        <f ca="1">IF(LEN(Count_table[[#This Row],[First]])=0,OFFSET(Count_table[[#This Row],[Range]],-1,0),"E"&amp;ROW(Count_table[[#This Row],[First]])&amp;":E"&amp;COUNTIFS(Count_table[[#All],[STC Number]],Count_table[[#This Row],[STC Number]],Count_table[[#All],[Fixed Make]],Count_table[[#This Row],[First]])+ROW(Count_table[[#This Row],[First]])-1)</f>
        <v>E2207:E2211</v>
      </c>
      <c r="I2210" s="1" t="str">
        <f ca="1">IF(LEN(Count_table[[#This Row],[First]])&lt;&gt;0,Count_table[[#This Row],[First]]&amp;": "&amp;_xlfn.TEXTJOIN(", ",TRUE,INDIRECT(Count_table[[#This Row],[Range]])),"")</f>
        <v/>
      </c>
      <c r="J22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1" spans="1:10" x14ac:dyDescent="0.25">
      <c r="A2211" s="1" t="s">
        <v>173</v>
      </c>
      <c r="B22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Interceptor Aircraft Inc\200D</v>
      </c>
      <c r="C2211" s="1" t="s">
        <v>864</v>
      </c>
      <c r="D2211" s="1" t="str">
        <f>LEFT(Count_table[[#This Row],[Column1]],SEARCH("\",Count_table[[#This Row],[Column1]])-1)</f>
        <v>Interceptor Aircraft Inc</v>
      </c>
      <c r="E2211" s="1" t="str">
        <f>RIGHT(Count_table[[#This Row],[Column1]],LEN(Count_table[[#This Row],[Column1]])-SEARCH("\",Count_table[[#This Row],[Column1]]))</f>
        <v>200D</v>
      </c>
      <c r="F2211" s="1" t="str">
        <f>INDEX(Sheet1!A:D,MATCH(Count_table[[#This Row],[Make]],Sheet1!D:D,0),1)</f>
        <v>Interceptor</v>
      </c>
      <c r="G2211" s="1" t="str">
        <f ca="1">IF(OR(Count_table[[#This Row],[STC Number]]&lt;&gt;OFFSET(Count_table[[#This Row],[STC Number]],-1,0),Count_table[[#This Row],[Fixed Make]]&lt;&gt;OFFSET(Count_table[[#This Row],[Fixed Make]],-1,0)),Count_table[[#This Row],[Fixed Make]],"")</f>
        <v/>
      </c>
      <c r="H2211" s="1" t="str">
        <f ca="1">IF(LEN(Count_table[[#This Row],[First]])=0,OFFSET(Count_table[[#This Row],[Range]],-1,0),"E"&amp;ROW(Count_table[[#This Row],[First]])&amp;":E"&amp;COUNTIFS(Count_table[[#All],[STC Number]],Count_table[[#This Row],[STC Number]],Count_table[[#All],[Fixed Make]],Count_table[[#This Row],[First]])+ROW(Count_table[[#This Row],[First]])-1)</f>
        <v>E2207:E2211</v>
      </c>
      <c r="I2211" s="1" t="str">
        <f ca="1">IF(LEN(Count_table[[#This Row],[First]])&lt;&gt;0,Count_table[[#This Row],[First]]&amp;": "&amp;_xlfn.TEXTJOIN(", ",TRUE,INDIRECT(Count_table[[#This Row],[Range]])),"")</f>
        <v/>
      </c>
      <c r="J22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2" spans="1:10" x14ac:dyDescent="0.25">
      <c r="A2212" s="1" t="s">
        <v>173</v>
      </c>
      <c r="B22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LLC\11A</v>
      </c>
      <c r="C2212" s="1" t="s">
        <v>865</v>
      </c>
      <c r="D2212" s="1" t="str">
        <f>LEFT(Count_table[[#This Row],[Column1]],SEARCH("\",Count_table[[#This Row],[Column1]])-1)</f>
        <v>JGS Properties, LLC</v>
      </c>
      <c r="E2212" s="1" t="str">
        <f>RIGHT(Count_table[[#This Row],[Column1]],LEN(Count_table[[#This Row],[Column1]])-SEARCH("\",Count_table[[#This Row],[Column1]]))</f>
        <v>11A</v>
      </c>
      <c r="F2212" s="1" t="str">
        <f>INDEX(Sheet1!A:D,MATCH(Count_table[[#This Row],[Make]],Sheet1!D:D,0),1)</f>
        <v>JGS</v>
      </c>
      <c r="G2212" s="1" t="str">
        <f ca="1">IF(OR(Count_table[[#This Row],[STC Number]]&lt;&gt;OFFSET(Count_table[[#This Row],[STC Number]],-1,0),Count_table[[#This Row],[Fixed Make]]&lt;&gt;OFFSET(Count_table[[#This Row],[Fixed Make]],-1,0)),Count_table[[#This Row],[Fixed Make]],"")</f>
        <v>JGS</v>
      </c>
      <c r="H2212" s="1" t="str">
        <f ca="1">IF(LEN(Count_table[[#This Row],[First]])=0,OFFSET(Count_table[[#This Row],[Range]],-1,0),"E"&amp;ROW(Count_table[[#This Row],[First]])&amp;":E"&amp;COUNTIFS(Count_table[[#All],[STC Number]],Count_table[[#This Row],[STC Number]],Count_table[[#All],[Fixed Make]],Count_table[[#This Row],[First]])+ROW(Count_table[[#This Row],[First]])-1)</f>
        <v>E2212:E2213</v>
      </c>
      <c r="I2212" s="1" t="str">
        <f ca="1">IF(LEN(Count_table[[#This Row],[First]])&lt;&gt;0,Count_table[[#This Row],[First]]&amp;": "&amp;_xlfn.TEXTJOIN(", ",TRUE,INDIRECT(Count_table[[#This Row],[Range]])),"")</f>
        <v>JGS: 11A, 11E</v>
      </c>
      <c r="J22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3" spans="1:10" x14ac:dyDescent="0.25">
      <c r="A2213" s="1" t="s">
        <v>173</v>
      </c>
      <c r="B22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JGS Properties, LLC\11E</v>
      </c>
      <c r="C2213" s="1" t="s">
        <v>866</v>
      </c>
      <c r="D2213" s="1" t="str">
        <f>LEFT(Count_table[[#This Row],[Column1]],SEARCH("\",Count_table[[#This Row],[Column1]])-1)</f>
        <v>JGS Properties, LLC</v>
      </c>
      <c r="E2213" s="1" t="str">
        <f>RIGHT(Count_table[[#This Row],[Column1]],LEN(Count_table[[#This Row],[Column1]])-SEARCH("\",Count_table[[#This Row],[Column1]]))</f>
        <v>11E</v>
      </c>
      <c r="F2213" s="1" t="str">
        <f>INDEX(Sheet1!A:D,MATCH(Count_table[[#This Row],[Make]],Sheet1!D:D,0),1)</f>
        <v>JGS</v>
      </c>
      <c r="G2213" s="1" t="str">
        <f ca="1">IF(OR(Count_table[[#This Row],[STC Number]]&lt;&gt;OFFSET(Count_table[[#This Row],[STC Number]],-1,0),Count_table[[#This Row],[Fixed Make]]&lt;&gt;OFFSET(Count_table[[#This Row],[Fixed Make]],-1,0)),Count_table[[#This Row],[Fixed Make]],"")</f>
        <v/>
      </c>
      <c r="H2213" s="1" t="str">
        <f ca="1">IF(LEN(Count_table[[#This Row],[First]])=0,OFFSET(Count_table[[#This Row],[Range]],-1,0),"E"&amp;ROW(Count_table[[#This Row],[First]])&amp;":E"&amp;COUNTIFS(Count_table[[#All],[STC Number]],Count_table[[#This Row],[STC Number]],Count_table[[#All],[Fixed Make]],Count_table[[#This Row],[First]])+ROW(Count_table[[#This Row],[First]])-1)</f>
        <v>E2212:E2213</v>
      </c>
      <c r="I2213" s="1" t="str">
        <f ca="1">IF(LEN(Count_table[[#This Row],[First]])&lt;&gt;0,Count_table[[#This Row],[First]]&amp;": "&amp;_xlfn.TEXTJOIN(", ",TRUE,INDIRECT(Count_table[[#This Row],[Range]])),"")</f>
        <v/>
      </c>
      <c r="J22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4" spans="1:10" x14ac:dyDescent="0.25">
      <c r="A2214" s="1" t="s">
        <v>173</v>
      </c>
      <c r="B22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King's Engineering Fellowship, The\44</v>
      </c>
      <c r="C2214" s="1" t="s">
        <v>867</v>
      </c>
      <c r="D2214" s="1" t="str">
        <f>LEFT(Count_table[[#This Row],[Column1]],SEARCH("\",Count_table[[#This Row],[Column1]])-1)</f>
        <v>King's Engineering Fellowship, The</v>
      </c>
      <c r="E2214" s="1" t="str">
        <f>RIGHT(Count_table[[#This Row],[Column1]],LEN(Count_table[[#This Row],[Column1]])-SEARCH("\",Count_table[[#This Row],[Column1]]))</f>
        <v>44</v>
      </c>
      <c r="F2214" s="1" t="str">
        <f>INDEX(Sheet1!A:D,MATCH(Count_table[[#This Row],[Make]],Sheet1!D:D,0),1)</f>
        <v>King's</v>
      </c>
      <c r="G2214" s="1" t="str">
        <f ca="1">IF(OR(Count_table[[#This Row],[STC Number]]&lt;&gt;OFFSET(Count_table[[#This Row],[STC Number]],-1,0),Count_table[[#This Row],[Fixed Make]]&lt;&gt;OFFSET(Count_table[[#This Row],[Fixed Make]],-1,0)),Count_table[[#This Row],[Fixed Make]],"")</f>
        <v>King's</v>
      </c>
      <c r="H2214" s="1" t="str">
        <f ca="1">IF(LEN(Count_table[[#This Row],[First]])=0,OFFSET(Count_table[[#This Row],[Range]],-1,0),"E"&amp;ROW(Count_table[[#This Row],[First]])&amp;":E"&amp;COUNTIFS(Count_table[[#All],[STC Number]],Count_table[[#This Row],[STC Number]],Count_table[[#All],[Fixed Make]],Count_table[[#This Row],[First]])+ROW(Count_table[[#This Row],[First]])-1)</f>
        <v>E2214:E2214</v>
      </c>
      <c r="I2214" s="1" t="str">
        <f ca="1">IF(LEN(Count_table[[#This Row],[First]])&lt;&gt;0,Count_table[[#This Row],[First]]&amp;": "&amp;_xlfn.TEXTJOIN(", ",TRUE,INDIRECT(Count_table[[#This Row],[Range]])),"")</f>
        <v>King's: 44</v>
      </c>
      <c r="J22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5" spans="1:10" x14ac:dyDescent="0.25">
      <c r="A2215" s="1" t="s">
        <v>173</v>
      </c>
      <c r="B22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Inc.\Bee Dee M-4</v>
      </c>
      <c r="C2215" s="1" t="s">
        <v>1590</v>
      </c>
      <c r="D2215" s="1" t="str">
        <f>LEFT(Count_table[[#This Row],[Column1]],SEARCH("\",Count_table[[#This Row],[Column1]])-1)</f>
        <v>Maule Aerospace Technology, Inc.</v>
      </c>
      <c r="E2215" s="1" t="str">
        <f>RIGHT(Count_table[[#This Row],[Column1]],LEN(Count_table[[#This Row],[Column1]])-SEARCH("\",Count_table[[#This Row],[Column1]]))</f>
        <v>Bee Dee M-4</v>
      </c>
      <c r="F2215" s="1" t="str">
        <f>INDEX(Sheet1!A:D,MATCH(Count_table[[#This Row],[Make]],Sheet1!D:D,0),1)</f>
        <v>Maule</v>
      </c>
      <c r="G2215" s="1" t="str">
        <f ca="1">IF(OR(Count_table[[#This Row],[STC Number]]&lt;&gt;OFFSET(Count_table[[#This Row],[STC Number]],-1,0),Count_table[[#This Row],[Fixed Make]]&lt;&gt;OFFSET(Count_table[[#This Row],[Fixed Make]],-1,0)),Count_table[[#This Row],[Fixed Make]],"")</f>
        <v>Maule</v>
      </c>
      <c r="H2215" s="1" t="str">
        <f ca="1">IF(LEN(Count_table[[#This Row],[First]])=0,OFFSET(Count_table[[#This Row],[Range]],-1,0),"E"&amp;ROW(Count_table[[#This Row],[First]])&amp;":E"&amp;COUNTIFS(Count_table[[#All],[STC Number]],Count_table[[#This Row],[STC Number]],Count_table[[#All],[Fixed Make]],Count_table[[#This Row],[First]])+ROW(Count_table[[#This Row],[First]])-1)</f>
        <v>E2215:E2264</v>
      </c>
      <c r="I2215" s="1" t="str">
        <f ca="1">IF(LEN(Count_table[[#This Row],[First]])&lt;&gt;0,Count_table[[#This Row],[First]]&amp;": "&amp;_xlfn.TEXTJOIN(", ",TRUE,INDIRECT(Count_table[[#This Row],[Range]])),"")</f>
        <v>Maule: Bee Dee M-4, M-4-180C, M-4-180S, M-4-180T, M-4-180V, M-4-210, M-4-210C, M-4-210S, M-4-210T, M-4-220, M-4-220C, M-4-220S, M-4-220T, M-4, M-4C, M-4S, M-4T, M-5-180C, M-5-200, M-5-210C, M-5-210TC, M-5-220C, M-5-235C, M-6-180, M-6-235, M-7-235, M-7-235A, M-7-235B, M-7-235C, M-7-260, M-7-260C, M-7-420A, M-7-420AC, M-8-235, M-9-235, MT-7-235, MT-7-260, MT-7-420, MX-7-160, MX-7-160C, MX-7-180, MX-7-180A, MX-7-180AC, MX-7-180B, MX-7-180C, MX-7-235, MX-7-420, MXT-7-160, MXT-7-180, MXT-7-180A</v>
      </c>
      <c r="J22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6" spans="1:10" x14ac:dyDescent="0.25">
      <c r="A2216" s="1" t="s">
        <v>173</v>
      </c>
      <c r="B22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Inc.\M-4-180C</v>
      </c>
      <c r="C2216" s="1" t="s">
        <v>1074</v>
      </c>
      <c r="D2216" s="1" t="str">
        <f>LEFT(Count_table[[#This Row],[Column1]],SEARCH("\",Count_table[[#This Row],[Column1]])-1)</f>
        <v>Maule Aerospace Technology, Inc.</v>
      </c>
      <c r="E2216" s="1" t="str">
        <f>RIGHT(Count_table[[#This Row],[Column1]],LEN(Count_table[[#This Row],[Column1]])-SEARCH("\",Count_table[[#This Row],[Column1]]))</f>
        <v>M-4-180C</v>
      </c>
      <c r="F2216" s="1" t="str">
        <f>INDEX(Sheet1!A:D,MATCH(Count_table[[#This Row],[Make]],Sheet1!D:D,0),1)</f>
        <v>Maule</v>
      </c>
      <c r="G2216" s="1" t="str">
        <f ca="1">IF(OR(Count_table[[#This Row],[STC Number]]&lt;&gt;OFFSET(Count_table[[#This Row],[STC Number]],-1,0),Count_table[[#This Row],[Fixed Make]]&lt;&gt;OFFSET(Count_table[[#This Row],[Fixed Make]],-1,0)),Count_table[[#This Row],[Fixed Make]],"")</f>
        <v/>
      </c>
      <c r="H2216" s="1" t="str">
        <f ca="1">IF(LEN(Count_table[[#This Row],[First]])=0,OFFSET(Count_table[[#This Row],[Range]],-1,0),"E"&amp;ROW(Count_table[[#This Row],[First]])&amp;":E"&amp;COUNTIFS(Count_table[[#All],[STC Number]],Count_table[[#This Row],[STC Number]],Count_table[[#All],[Fixed Make]],Count_table[[#This Row],[First]])+ROW(Count_table[[#This Row],[First]])-1)</f>
        <v>E2215:E2264</v>
      </c>
      <c r="I2216" s="1" t="str">
        <f ca="1">IF(LEN(Count_table[[#This Row],[First]])&lt;&gt;0,Count_table[[#This Row],[First]]&amp;": "&amp;_xlfn.TEXTJOIN(", ",TRUE,INDIRECT(Count_table[[#This Row],[Range]])),"")</f>
        <v/>
      </c>
      <c r="J22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7" spans="1:10" x14ac:dyDescent="0.25">
      <c r="A2217" s="1" t="s">
        <v>173</v>
      </c>
      <c r="B22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Inc.\M-4-180S</v>
      </c>
      <c r="C2217" s="1" t="s">
        <v>1075</v>
      </c>
      <c r="D2217" s="1" t="str">
        <f>LEFT(Count_table[[#This Row],[Column1]],SEARCH("\",Count_table[[#This Row],[Column1]])-1)</f>
        <v>Maule Aerospace Technology, Inc.</v>
      </c>
      <c r="E2217" s="1" t="str">
        <f>RIGHT(Count_table[[#This Row],[Column1]],LEN(Count_table[[#This Row],[Column1]])-SEARCH("\",Count_table[[#This Row],[Column1]]))</f>
        <v>M-4-180S</v>
      </c>
      <c r="F2217" s="1" t="str">
        <f>INDEX(Sheet1!A:D,MATCH(Count_table[[#This Row],[Make]],Sheet1!D:D,0),1)</f>
        <v>Maule</v>
      </c>
      <c r="G2217" s="1" t="str">
        <f ca="1">IF(OR(Count_table[[#This Row],[STC Number]]&lt;&gt;OFFSET(Count_table[[#This Row],[STC Number]],-1,0),Count_table[[#This Row],[Fixed Make]]&lt;&gt;OFFSET(Count_table[[#This Row],[Fixed Make]],-1,0)),Count_table[[#This Row],[Fixed Make]],"")</f>
        <v/>
      </c>
      <c r="H2217" s="1" t="str">
        <f ca="1">IF(LEN(Count_table[[#This Row],[First]])=0,OFFSET(Count_table[[#This Row],[Range]],-1,0),"E"&amp;ROW(Count_table[[#This Row],[First]])&amp;":E"&amp;COUNTIFS(Count_table[[#All],[STC Number]],Count_table[[#This Row],[STC Number]],Count_table[[#All],[Fixed Make]],Count_table[[#This Row],[First]])+ROW(Count_table[[#This Row],[First]])-1)</f>
        <v>E2215:E2264</v>
      </c>
      <c r="I2217" s="1" t="str">
        <f ca="1">IF(LEN(Count_table[[#This Row],[First]])&lt;&gt;0,Count_table[[#This Row],[First]]&amp;": "&amp;_xlfn.TEXTJOIN(", ",TRUE,INDIRECT(Count_table[[#This Row],[Range]])),"")</f>
        <v/>
      </c>
      <c r="J22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8" spans="1:10" x14ac:dyDescent="0.25">
      <c r="A2218" s="1" t="s">
        <v>173</v>
      </c>
      <c r="B22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Inc.\M-4-180T</v>
      </c>
      <c r="C2218" s="1" t="s">
        <v>1076</v>
      </c>
      <c r="D2218" s="1" t="str">
        <f>LEFT(Count_table[[#This Row],[Column1]],SEARCH("\",Count_table[[#This Row],[Column1]])-1)</f>
        <v>Maule Aerospace Technology, Inc.</v>
      </c>
      <c r="E2218" s="1" t="str">
        <f>RIGHT(Count_table[[#This Row],[Column1]],LEN(Count_table[[#This Row],[Column1]])-SEARCH("\",Count_table[[#This Row],[Column1]]))</f>
        <v>M-4-180T</v>
      </c>
      <c r="F2218" s="1" t="str">
        <f>INDEX(Sheet1!A:D,MATCH(Count_table[[#This Row],[Make]],Sheet1!D:D,0),1)</f>
        <v>Maule</v>
      </c>
      <c r="G2218" s="1" t="str">
        <f ca="1">IF(OR(Count_table[[#This Row],[STC Number]]&lt;&gt;OFFSET(Count_table[[#This Row],[STC Number]],-1,0),Count_table[[#This Row],[Fixed Make]]&lt;&gt;OFFSET(Count_table[[#This Row],[Fixed Make]],-1,0)),Count_table[[#This Row],[Fixed Make]],"")</f>
        <v/>
      </c>
      <c r="H2218" s="1" t="str">
        <f ca="1">IF(LEN(Count_table[[#This Row],[First]])=0,OFFSET(Count_table[[#This Row],[Range]],-1,0),"E"&amp;ROW(Count_table[[#This Row],[First]])&amp;":E"&amp;COUNTIFS(Count_table[[#All],[STC Number]],Count_table[[#This Row],[STC Number]],Count_table[[#All],[Fixed Make]],Count_table[[#This Row],[First]])+ROW(Count_table[[#This Row],[First]])-1)</f>
        <v>E2215:E2264</v>
      </c>
      <c r="I2218" s="1" t="str">
        <f ca="1">IF(LEN(Count_table[[#This Row],[First]])&lt;&gt;0,Count_table[[#This Row],[First]]&amp;": "&amp;_xlfn.TEXTJOIN(", ",TRUE,INDIRECT(Count_table[[#This Row],[Range]])),"")</f>
        <v/>
      </c>
      <c r="J22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19" spans="1:10" x14ac:dyDescent="0.25">
      <c r="A2219" s="1" t="s">
        <v>173</v>
      </c>
      <c r="B22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Inc.\M-4-180V</v>
      </c>
      <c r="C2219" s="1" t="s">
        <v>1077</v>
      </c>
      <c r="D2219" s="1" t="str">
        <f>LEFT(Count_table[[#This Row],[Column1]],SEARCH("\",Count_table[[#This Row],[Column1]])-1)</f>
        <v>Maule Aerospace Technology, Inc.</v>
      </c>
      <c r="E2219" s="1" t="str">
        <f>RIGHT(Count_table[[#This Row],[Column1]],LEN(Count_table[[#This Row],[Column1]])-SEARCH("\",Count_table[[#This Row],[Column1]]))</f>
        <v>M-4-180V</v>
      </c>
      <c r="F2219" s="1" t="str">
        <f>INDEX(Sheet1!A:D,MATCH(Count_table[[#This Row],[Make]],Sheet1!D:D,0),1)</f>
        <v>Maule</v>
      </c>
      <c r="G2219" s="1" t="str">
        <f ca="1">IF(OR(Count_table[[#This Row],[STC Number]]&lt;&gt;OFFSET(Count_table[[#This Row],[STC Number]],-1,0),Count_table[[#This Row],[Fixed Make]]&lt;&gt;OFFSET(Count_table[[#This Row],[Fixed Make]],-1,0)),Count_table[[#This Row],[Fixed Make]],"")</f>
        <v/>
      </c>
      <c r="H2219" s="1" t="str">
        <f ca="1">IF(LEN(Count_table[[#This Row],[First]])=0,OFFSET(Count_table[[#This Row],[Range]],-1,0),"E"&amp;ROW(Count_table[[#This Row],[First]])&amp;":E"&amp;COUNTIFS(Count_table[[#All],[STC Number]],Count_table[[#This Row],[STC Number]],Count_table[[#All],[Fixed Make]],Count_table[[#This Row],[First]])+ROW(Count_table[[#This Row],[First]])-1)</f>
        <v>E2215:E2264</v>
      </c>
      <c r="I2219" s="1" t="str">
        <f ca="1">IF(LEN(Count_table[[#This Row],[First]])&lt;&gt;0,Count_table[[#This Row],[First]]&amp;": "&amp;_xlfn.TEXTJOIN(", ",TRUE,INDIRECT(Count_table[[#This Row],[Range]])),"")</f>
        <v/>
      </c>
      <c r="J22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0" spans="1:10" x14ac:dyDescent="0.25">
      <c r="A2220" s="1" t="s">
        <v>173</v>
      </c>
      <c r="B22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v>
      </c>
      <c r="C2220" s="1" t="s">
        <v>1078</v>
      </c>
      <c r="D2220" s="1" t="str">
        <f>LEFT(Count_table[[#This Row],[Column1]],SEARCH("\",Count_table[[#This Row],[Column1]])-1)</f>
        <v>Maule Aerospace Technology, Inc.</v>
      </c>
      <c r="E2220" s="1" t="str">
        <f>RIGHT(Count_table[[#This Row],[Column1]],LEN(Count_table[[#This Row],[Column1]])-SEARCH("\",Count_table[[#This Row],[Column1]]))</f>
        <v>M-4-210</v>
      </c>
      <c r="F2220" s="1" t="str">
        <f>INDEX(Sheet1!A:D,MATCH(Count_table[[#This Row],[Make]],Sheet1!D:D,0),1)</f>
        <v>Maule</v>
      </c>
      <c r="G2220" s="1" t="str">
        <f ca="1">IF(OR(Count_table[[#This Row],[STC Number]]&lt;&gt;OFFSET(Count_table[[#This Row],[STC Number]],-1,0),Count_table[[#This Row],[Fixed Make]]&lt;&gt;OFFSET(Count_table[[#This Row],[Fixed Make]],-1,0)),Count_table[[#This Row],[Fixed Make]],"")</f>
        <v/>
      </c>
      <c r="H2220" s="1" t="str">
        <f ca="1">IF(LEN(Count_table[[#This Row],[First]])=0,OFFSET(Count_table[[#This Row],[Range]],-1,0),"E"&amp;ROW(Count_table[[#This Row],[First]])&amp;":E"&amp;COUNTIFS(Count_table[[#All],[STC Number]],Count_table[[#This Row],[STC Number]],Count_table[[#All],[Fixed Make]],Count_table[[#This Row],[First]])+ROW(Count_table[[#This Row],[First]])-1)</f>
        <v>E2215:E2264</v>
      </c>
      <c r="I2220" s="1" t="str">
        <f ca="1">IF(LEN(Count_table[[#This Row],[First]])&lt;&gt;0,Count_table[[#This Row],[First]]&amp;": "&amp;_xlfn.TEXTJOIN(", ",TRUE,INDIRECT(Count_table[[#This Row],[Range]])),"")</f>
        <v/>
      </c>
      <c r="J22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1" spans="1:10" x14ac:dyDescent="0.25">
      <c r="A2221" s="1" t="s">
        <v>173</v>
      </c>
      <c r="B22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Inc.\M-4-210C</v>
      </c>
      <c r="C2221" s="1" t="s">
        <v>1079</v>
      </c>
      <c r="D2221" s="1" t="str">
        <f>LEFT(Count_table[[#This Row],[Column1]],SEARCH("\",Count_table[[#This Row],[Column1]])-1)</f>
        <v>Maule Aerospace Technology, Inc.</v>
      </c>
      <c r="E2221" s="1" t="str">
        <f>RIGHT(Count_table[[#This Row],[Column1]],LEN(Count_table[[#This Row],[Column1]])-SEARCH("\",Count_table[[#This Row],[Column1]]))</f>
        <v>M-4-210C</v>
      </c>
      <c r="F2221" s="1" t="str">
        <f>INDEX(Sheet1!A:D,MATCH(Count_table[[#This Row],[Make]],Sheet1!D:D,0),1)</f>
        <v>Maule</v>
      </c>
      <c r="G2221" s="1" t="str">
        <f ca="1">IF(OR(Count_table[[#This Row],[STC Number]]&lt;&gt;OFFSET(Count_table[[#This Row],[STC Number]],-1,0),Count_table[[#This Row],[Fixed Make]]&lt;&gt;OFFSET(Count_table[[#This Row],[Fixed Make]],-1,0)),Count_table[[#This Row],[Fixed Make]],"")</f>
        <v/>
      </c>
      <c r="H2221" s="1" t="str">
        <f ca="1">IF(LEN(Count_table[[#This Row],[First]])=0,OFFSET(Count_table[[#This Row],[Range]],-1,0),"E"&amp;ROW(Count_table[[#This Row],[First]])&amp;":E"&amp;COUNTIFS(Count_table[[#All],[STC Number]],Count_table[[#This Row],[STC Number]],Count_table[[#All],[Fixed Make]],Count_table[[#This Row],[First]])+ROW(Count_table[[#This Row],[First]])-1)</f>
        <v>E2215:E2264</v>
      </c>
      <c r="I2221" s="1" t="str">
        <f ca="1">IF(LEN(Count_table[[#This Row],[First]])&lt;&gt;0,Count_table[[#This Row],[First]]&amp;": "&amp;_xlfn.TEXTJOIN(", ",TRUE,INDIRECT(Count_table[[#This Row],[Range]])),"")</f>
        <v/>
      </c>
      <c r="J22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2" spans="1:10" x14ac:dyDescent="0.25">
      <c r="A2222" s="1" t="s">
        <v>173</v>
      </c>
      <c r="B22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Inc.\M-4-210S</v>
      </c>
      <c r="C2222" s="1" t="s">
        <v>1080</v>
      </c>
      <c r="D2222" s="1" t="str">
        <f>LEFT(Count_table[[#This Row],[Column1]],SEARCH("\",Count_table[[#This Row],[Column1]])-1)</f>
        <v>Maule Aerospace Technology, Inc.</v>
      </c>
      <c r="E2222" s="1" t="str">
        <f>RIGHT(Count_table[[#This Row],[Column1]],LEN(Count_table[[#This Row],[Column1]])-SEARCH("\",Count_table[[#This Row],[Column1]]))</f>
        <v>M-4-210S</v>
      </c>
      <c r="F2222" s="1" t="str">
        <f>INDEX(Sheet1!A:D,MATCH(Count_table[[#This Row],[Make]],Sheet1!D:D,0),1)</f>
        <v>Maule</v>
      </c>
      <c r="G2222" s="1" t="str">
        <f ca="1">IF(OR(Count_table[[#This Row],[STC Number]]&lt;&gt;OFFSET(Count_table[[#This Row],[STC Number]],-1,0),Count_table[[#This Row],[Fixed Make]]&lt;&gt;OFFSET(Count_table[[#This Row],[Fixed Make]],-1,0)),Count_table[[#This Row],[Fixed Make]],"")</f>
        <v/>
      </c>
      <c r="H2222" s="1" t="str">
        <f ca="1">IF(LEN(Count_table[[#This Row],[First]])=0,OFFSET(Count_table[[#This Row],[Range]],-1,0),"E"&amp;ROW(Count_table[[#This Row],[First]])&amp;":E"&amp;COUNTIFS(Count_table[[#All],[STC Number]],Count_table[[#This Row],[STC Number]],Count_table[[#All],[Fixed Make]],Count_table[[#This Row],[First]])+ROW(Count_table[[#This Row],[First]])-1)</f>
        <v>E2215:E2264</v>
      </c>
      <c r="I2222" s="1" t="str">
        <f ca="1">IF(LEN(Count_table[[#This Row],[First]])&lt;&gt;0,Count_table[[#This Row],[First]]&amp;": "&amp;_xlfn.TEXTJOIN(", ",TRUE,INDIRECT(Count_table[[#This Row],[Range]])),"")</f>
        <v/>
      </c>
      <c r="J22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3" spans="1:10" x14ac:dyDescent="0.25">
      <c r="A2223" s="1" t="s">
        <v>173</v>
      </c>
      <c r="B22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Inc.\M-4-210T</v>
      </c>
      <c r="C2223" s="1" t="s">
        <v>1081</v>
      </c>
      <c r="D2223" s="1" t="str">
        <f>LEFT(Count_table[[#This Row],[Column1]],SEARCH("\",Count_table[[#This Row],[Column1]])-1)</f>
        <v>Maule Aerospace Technology, Inc.</v>
      </c>
      <c r="E2223" s="1" t="str">
        <f>RIGHT(Count_table[[#This Row],[Column1]],LEN(Count_table[[#This Row],[Column1]])-SEARCH("\",Count_table[[#This Row],[Column1]]))</f>
        <v>M-4-210T</v>
      </c>
      <c r="F2223" s="1" t="str">
        <f>INDEX(Sheet1!A:D,MATCH(Count_table[[#This Row],[Make]],Sheet1!D:D,0),1)</f>
        <v>Maule</v>
      </c>
      <c r="G2223" s="1" t="str">
        <f ca="1">IF(OR(Count_table[[#This Row],[STC Number]]&lt;&gt;OFFSET(Count_table[[#This Row],[STC Number]],-1,0),Count_table[[#This Row],[Fixed Make]]&lt;&gt;OFFSET(Count_table[[#This Row],[Fixed Make]],-1,0)),Count_table[[#This Row],[Fixed Make]],"")</f>
        <v/>
      </c>
      <c r="H2223" s="1" t="str">
        <f ca="1">IF(LEN(Count_table[[#This Row],[First]])=0,OFFSET(Count_table[[#This Row],[Range]],-1,0),"E"&amp;ROW(Count_table[[#This Row],[First]])&amp;":E"&amp;COUNTIFS(Count_table[[#All],[STC Number]],Count_table[[#This Row],[STC Number]],Count_table[[#All],[Fixed Make]],Count_table[[#This Row],[First]])+ROW(Count_table[[#This Row],[First]])-1)</f>
        <v>E2215:E2264</v>
      </c>
      <c r="I2223" s="1" t="str">
        <f ca="1">IF(LEN(Count_table[[#This Row],[First]])&lt;&gt;0,Count_table[[#This Row],[First]]&amp;": "&amp;_xlfn.TEXTJOIN(", ",TRUE,INDIRECT(Count_table[[#This Row],[Range]])),"")</f>
        <v/>
      </c>
      <c r="J22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4" spans="1:10" x14ac:dyDescent="0.25">
      <c r="A2224" s="1" t="s">
        <v>173</v>
      </c>
      <c r="B22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v>
      </c>
      <c r="C2224" s="1" t="s">
        <v>1591</v>
      </c>
      <c r="D2224" s="1" t="str">
        <f>LEFT(Count_table[[#This Row],[Column1]],SEARCH("\",Count_table[[#This Row],[Column1]])-1)</f>
        <v>Maule Aerospace Technology, Inc.</v>
      </c>
      <c r="E2224" s="1" t="str">
        <f>RIGHT(Count_table[[#This Row],[Column1]],LEN(Count_table[[#This Row],[Column1]])-SEARCH("\",Count_table[[#This Row],[Column1]]))</f>
        <v>M-4-220</v>
      </c>
      <c r="F2224" s="1" t="str">
        <f>INDEX(Sheet1!A:D,MATCH(Count_table[[#This Row],[Make]],Sheet1!D:D,0),1)</f>
        <v>Maule</v>
      </c>
      <c r="G2224" s="1" t="str">
        <f ca="1">IF(OR(Count_table[[#This Row],[STC Number]]&lt;&gt;OFFSET(Count_table[[#This Row],[STC Number]],-1,0),Count_table[[#This Row],[Fixed Make]]&lt;&gt;OFFSET(Count_table[[#This Row],[Fixed Make]],-1,0)),Count_table[[#This Row],[Fixed Make]],"")</f>
        <v/>
      </c>
      <c r="H2224" s="1" t="str">
        <f ca="1">IF(LEN(Count_table[[#This Row],[First]])=0,OFFSET(Count_table[[#This Row],[Range]],-1,0),"E"&amp;ROW(Count_table[[#This Row],[First]])&amp;":E"&amp;COUNTIFS(Count_table[[#All],[STC Number]],Count_table[[#This Row],[STC Number]],Count_table[[#All],[Fixed Make]],Count_table[[#This Row],[First]])+ROW(Count_table[[#This Row],[First]])-1)</f>
        <v>E2215:E2264</v>
      </c>
      <c r="I2224" s="1" t="str">
        <f ca="1">IF(LEN(Count_table[[#This Row],[First]])&lt;&gt;0,Count_table[[#This Row],[First]]&amp;": "&amp;_xlfn.TEXTJOIN(", ",TRUE,INDIRECT(Count_table[[#This Row],[Range]])),"")</f>
        <v/>
      </c>
      <c r="J22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5" spans="1:10" x14ac:dyDescent="0.25">
      <c r="A2225" s="1" t="s">
        <v>173</v>
      </c>
      <c r="B22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Inc.\M-4-220C</v>
      </c>
      <c r="C2225" s="1" t="s">
        <v>1592</v>
      </c>
      <c r="D2225" s="1" t="str">
        <f>LEFT(Count_table[[#This Row],[Column1]],SEARCH("\",Count_table[[#This Row],[Column1]])-1)</f>
        <v>Maule Aerospace Technology, Inc.</v>
      </c>
      <c r="E2225" s="1" t="str">
        <f>RIGHT(Count_table[[#This Row],[Column1]],LEN(Count_table[[#This Row],[Column1]])-SEARCH("\",Count_table[[#This Row],[Column1]]))</f>
        <v>M-4-220C</v>
      </c>
      <c r="F2225" s="1" t="str">
        <f>INDEX(Sheet1!A:D,MATCH(Count_table[[#This Row],[Make]],Sheet1!D:D,0),1)</f>
        <v>Maule</v>
      </c>
      <c r="G2225" s="1" t="str">
        <f ca="1">IF(OR(Count_table[[#This Row],[STC Number]]&lt;&gt;OFFSET(Count_table[[#This Row],[STC Number]],-1,0),Count_table[[#This Row],[Fixed Make]]&lt;&gt;OFFSET(Count_table[[#This Row],[Fixed Make]],-1,0)),Count_table[[#This Row],[Fixed Make]],"")</f>
        <v/>
      </c>
      <c r="H2225" s="1" t="str">
        <f ca="1">IF(LEN(Count_table[[#This Row],[First]])=0,OFFSET(Count_table[[#This Row],[Range]],-1,0),"E"&amp;ROW(Count_table[[#This Row],[First]])&amp;":E"&amp;COUNTIFS(Count_table[[#All],[STC Number]],Count_table[[#This Row],[STC Number]],Count_table[[#All],[Fixed Make]],Count_table[[#This Row],[First]])+ROW(Count_table[[#This Row],[First]])-1)</f>
        <v>E2215:E2264</v>
      </c>
      <c r="I2225" s="1" t="str">
        <f ca="1">IF(LEN(Count_table[[#This Row],[First]])&lt;&gt;0,Count_table[[#This Row],[First]]&amp;": "&amp;_xlfn.TEXTJOIN(", ",TRUE,INDIRECT(Count_table[[#This Row],[Range]])),"")</f>
        <v/>
      </c>
      <c r="J22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6" spans="1:10" x14ac:dyDescent="0.25">
      <c r="A2226" s="1" t="s">
        <v>173</v>
      </c>
      <c r="B22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Inc.\M-4-220S</v>
      </c>
      <c r="C2226" s="1" t="s">
        <v>1593</v>
      </c>
      <c r="D2226" s="1" t="str">
        <f>LEFT(Count_table[[#This Row],[Column1]],SEARCH("\",Count_table[[#This Row],[Column1]])-1)</f>
        <v>Maule Aerospace Technology, Inc.</v>
      </c>
      <c r="E2226" s="1" t="str">
        <f>RIGHT(Count_table[[#This Row],[Column1]],LEN(Count_table[[#This Row],[Column1]])-SEARCH("\",Count_table[[#This Row],[Column1]]))</f>
        <v>M-4-220S</v>
      </c>
      <c r="F2226" s="1" t="str">
        <f>INDEX(Sheet1!A:D,MATCH(Count_table[[#This Row],[Make]],Sheet1!D:D,0),1)</f>
        <v>Maule</v>
      </c>
      <c r="G2226" s="1" t="str">
        <f ca="1">IF(OR(Count_table[[#This Row],[STC Number]]&lt;&gt;OFFSET(Count_table[[#This Row],[STC Number]],-1,0),Count_table[[#This Row],[Fixed Make]]&lt;&gt;OFFSET(Count_table[[#This Row],[Fixed Make]],-1,0)),Count_table[[#This Row],[Fixed Make]],"")</f>
        <v/>
      </c>
      <c r="H2226" s="1" t="str">
        <f ca="1">IF(LEN(Count_table[[#This Row],[First]])=0,OFFSET(Count_table[[#This Row],[Range]],-1,0),"E"&amp;ROW(Count_table[[#This Row],[First]])&amp;":E"&amp;COUNTIFS(Count_table[[#All],[STC Number]],Count_table[[#This Row],[STC Number]],Count_table[[#All],[Fixed Make]],Count_table[[#This Row],[First]])+ROW(Count_table[[#This Row],[First]])-1)</f>
        <v>E2215:E2264</v>
      </c>
      <c r="I2226" s="1" t="str">
        <f ca="1">IF(LEN(Count_table[[#This Row],[First]])&lt;&gt;0,Count_table[[#This Row],[First]]&amp;": "&amp;_xlfn.TEXTJOIN(", ",TRUE,INDIRECT(Count_table[[#This Row],[Range]])),"")</f>
        <v/>
      </c>
      <c r="J22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7" spans="1:10" x14ac:dyDescent="0.25">
      <c r="A2227" s="1" t="s">
        <v>173</v>
      </c>
      <c r="B22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Inc.\M-4-220T</v>
      </c>
      <c r="C2227" s="1" t="s">
        <v>1594</v>
      </c>
      <c r="D2227" s="1" t="str">
        <f>LEFT(Count_table[[#This Row],[Column1]],SEARCH("\",Count_table[[#This Row],[Column1]])-1)</f>
        <v>Maule Aerospace Technology, Inc.</v>
      </c>
      <c r="E2227" s="1" t="str">
        <f>RIGHT(Count_table[[#This Row],[Column1]],LEN(Count_table[[#This Row],[Column1]])-SEARCH("\",Count_table[[#This Row],[Column1]]))</f>
        <v>M-4-220T</v>
      </c>
      <c r="F2227" s="1" t="str">
        <f>INDEX(Sheet1!A:D,MATCH(Count_table[[#This Row],[Make]],Sheet1!D:D,0),1)</f>
        <v>Maule</v>
      </c>
      <c r="G2227" s="1" t="str">
        <f ca="1">IF(OR(Count_table[[#This Row],[STC Number]]&lt;&gt;OFFSET(Count_table[[#This Row],[STC Number]],-1,0),Count_table[[#This Row],[Fixed Make]]&lt;&gt;OFFSET(Count_table[[#This Row],[Fixed Make]],-1,0)),Count_table[[#This Row],[Fixed Make]],"")</f>
        <v/>
      </c>
      <c r="H2227" s="1" t="str">
        <f ca="1">IF(LEN(Count_table[[#This Row],[First]])=0,OFFSET(Count_table[[#This Row],[Range]],-1,0),"E"&amp;ROW(Count_table[[#This Row],[First]])&amp;":E"&amp;COUNTIFS(Count_table[[#All],[STC Number]],Count_table[[#This Row],[STC Number]],Count_table[[#All],[Fixed Make]],Count_table[[#This Row],[First]])+ROW(Count_table[[#This Row],[First]])-1)</f>
        <v>E2215:E2264</v>
      </c>
      <c r="I2227" s="1" t="str">
        <f ca="1">IF(LEN(Count_table[[#This Row],[First]])&lt;&gt;0,Count_table[[#This Row],[First]]&amp;": "&amp;_xlfn.TEXTJOIN(", ",TRUE,INDIRECT(Count_table[[#This Row],[Range]])),"")</f>
        <v/>
      </c>
      <c r="J22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8" spans="1:10" x14ac:dyDescent="0.25">
      <c r="A2228" s="1" t="s">
        <v>173</v>
      </c>
      <c r="B22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v>
      </c>
      <c r="C2228" s="1" t="s">
        <v>1082</v>
      </c>
      <c r="D2228" s="1" t="str">
        <f>LEFT(Count_table[[#This Row],[Column1]],SEARCH("\",Count_table[[#This Row],[Column1]])-1)</f>
        <v>Maule Aerospace Technology, Inc.</v>
      </c>
      <c r="E2228" s="1" t="str">
        <f>RIGHT(Count_table[[#This Row],[Column1]],LEN(Count_table[[#This Row],[Column1]])-SEARCH("\",Count_table[[#This Row],[Column1]]))</f>
        <v>M-4</v>
      </c>
      <c r="F2228" s="1" t="str">
        <f>INDEX(Sheet1!A:D,MATCH(Count_table[[#This Row],[Make]],Sheet1!D:D,0),1)</f>
        <v>Maule</v>
      </c>
      <c r="G2228" s="1" t="str">
        <f ca="1">IF(OR(Count_table[[#This Row],[STC Number]]&lt;&gt;OFFSET(Count_table[[#This Row],[STC Number]],-1,0),Count_table[[#This Row],[Fixed Make]]&lt;&gt;OFFSET(Count_table[[#This Row],[Fixed Make]],-1,0)),Count_table[[#This Row],[Fixed Make]],"")</f>
        <v/>
      </c>
      <c r="H2228" s="1" t="str">
        <f ca="1">IF(LEN(Count_table[[#This Row],[First]])=0,OFFSET(Count_table[[#This Row],[Range]],-1,0),"E"&amp;ROW(Count_table[[#This Row],[First]])&amp;":E"&amp;COUNTIFS(Count_table[[#All],[STC Number]],Count_table[[#This Row],[STC Number]],Count_table[[#All],[Fixed Make]],Count_table[[#This Row],[First]])+ROW(Count_table[[#This Row],[First]])-1)</f>
        <v>E2215:E2264</v>
      </c>
      <c r="I2228" s="1" t="str">
        <f ca="1">IF(LEN(Count_table[[#This Row],[First]])&lt;&gt;0,Count_table[[#This Row],[First]]&amp;": "&amp;_xlfn.TEXTJOIN(", ",TRUE,INDIRECT(Count_table[[#This Row],[Range]])),"")</f>
        <v/>
      </c>
      <c r="J22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29" spans="1:10" x14ac:dyDescent="0.25">
      <c r="A2229" s="1" t="s">
        <v>173</v>
      </c>
      <c r="B22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Inc.\M-4C</v>
      </c>
      <c r="C2229" s="1" t="s">
        <v>1083</v>
      </c>
      <c r="D2229" s="1" t="str">
        <f>LEFT(Count_table[[#This Row],[Column1]],SEARCH("\",Count_table[[#This Row],[Column1]])-1)</f>
        <v>Maule Aerospace Technology, Inc.</v>
      </c>
      <c r="E2229" s="1" t="str">
        <f>RIGHT(Count_table[[#This Row],[Column1]],LEN(Count_table[[#This Row],[Column1]])-SEARCH("\",Count_table[[#This Row],[Column1]]))</f>
        <v>M-4C</v>
      </c>
      <c r="F2229" s="1" t="str">
        <f>INDEX(Sheet1!A:D,MATCH(Count_table[[#This Row],[Make]],Sheet1!D:D,0),1)</f>
        <v>Maule</v>
      </c>
      <c r="G2229" s="1" t="str">
        <f ca="1">IF(OR(Count_table[[#This Row],[STC Number]]&lt;&gt;OFFSET(Count_table[[#This Row],[STC Number]],-1,0),Count_table[[#This Row],[Fixed Make]]&lt;&gt;OFFSET(Count_table[[#This Row],[Fixed Make]],-1,0)),Count_table[[#This Row],[Fixed Make]],"")</f>
        <v/>
      </c>
      <c r="H2229" s="1" t="str">
        <f ca="1">IF(LEN(Count_table[[#This Row],[First]])=0,OFFSET(Count_table[[#This Row],[Range]],-1,0),"E"&amp;ROW(Count_table[[#This Row],[First]])&amp;":E"&amp;COUNTIFS(Count_table[[#All],[STC Number]],Count_table[[#This Row],[STC Number]],Count_table[[#All],[Fixed Make]],Count_table[[#This Row],[First]])+ROW(Count_table[[#This Row],[First]])-1)</f>
        <v>E2215:E2264</v>
      </c>
      <c r="I2229" s="1" t="str">
        <f ca="1">IF(LEN(Count_table[[#This Row],[First]])&lt;&gt;0,Count_table[[#This Row],[First]]&amp;": "&amp;_xlfn.TEXTJOIN(", ",TRUE,INDIRECT(Count_table[[#This Row],[Range]])),"")</f>
        <v/>
      </c>
      <c r="J22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0" spans="1:10" x14ac:dyDescent="0.25">
      <c r="A2230" s="1" t="s">
        <v>173</v>
      </c>
      <c r="B22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Inc.\M-4S</v>
      </c>
      <c r="C2230" s="1" t="s">
        <v>1084</v>
      </c>
      <c r="D2230" s="1" t="str">
        <f>LEFT(Count_table[[#This Row],[Column1]],SEARCH("\",Count_table[[#This Row],[Column1]])-1)</f>
        <v>Maule Aerospace Technology, Inc.</v>
      </c>
      <c r="E2230" s="1" t="str">
        <f>RIGHT(Count_table[[#This Row],[Column1]],LEN(Count_table[[#This Row],[Column1]])-SEARCH("\",Count_table[[#This Row],[Column1]]))</f>
        <v>M-4S</v>
      </c>
      <c r="F2230" s="1" t="str">
        <f>INDEX(Sheet1!A:D,MATCH(Count_table[[#This Row],[Make]],Sheet1!D:D,0),1)</f>
        <v>Maule</v>
      </c>
      <c r="G2230" s="1" t="str">
        <f ca="1">IF(OR(Count_table[[#This Row],[STC Number]]&lt;&gt;OFFSET(Count_table[[#This Row],[STC Number]],-1,0),Count_table[[#This Row],[Fixed Make]]&lt;&gt;OFFSET(Count_table[[#This Row],[Fixed Make]],-1,0)),Count_table[[#This Row],[Fixed Make]],"")</f>
        <v/>
      </c>
      <c r="H2230" s="1" t="str">
        <f ca="1">IF(LEN(Count_table[[#This Row],[First]])=0,OFFSET(Count_table[[#This Row],[Range]],-1,0),"E"&amp;ROW(Count_table[[#This Row],[First]])&amp;":E"&amp;COUNTIFS(Count_table[[#All],[STC Number]],Count_table[[#This Row],[STC Number]],Count_table[[#All],[Fixed Make]],Count_table[[#This Row],[First]])+ROW(Count_table[[#This Row],[First]])-1)</f>
        <v>E2215:E2264</v>
      </c>
      <c r="I2230" s="1" t="str">
        <f ca="1">IF(LEN(Count_table[[#This Row],[First]])&lt;&gt;0,Count_table[[#This Row],[First]]&amp;": "&amp;_xlfn.TEXTJOIN(", ",TRUE,INDIRECT(Count_table[[#This Row],[Range]])),"")</f>
        <v/>
      </c>
      <c r="J22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1" spans="1:10" x14ac:dyDescent="0.25">
      <c r="A2231" s="1" t="s">
        <v>173</v>
      </c>
      <c r="B22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Inc.\M-4T</v>
      </c>
      <c r="C2231" s="1" t="s">
        <v>1085</v>
      </c>
      <c r="D2231" s="1" t="str">
        <f>LEFT(Count_table[[#This Row],[Column1]],SEARCH("\",Count_table[[#This Row],[Column1]])-1)</f>
        <v>Maule Aerospace Technology, Inc.</v>
      </c>
      <c r="E2231" s="1" t="str">
        <f>RIGHT(Count_table[[#This Row],[Column1]],LEN(Count_table[[#This Row],[Column1]])-SEARCH("\",Count_table[[#This Row],[Column1]]))</f>
        <v>M-4T</v>
      </c>
      <c r="F2231" s="1" t="str">
        <f>INDEX(Sheet1!A:D,MATCH(Count_table[[#This Row],[Make]],Sheet1!D:D,0),1)</f>
        <v>Maule</v>
      </c>
      <c r="G2231" s="1" t="str">
        <f ca="1">IF(OR(Count_table[[#This Row],[STC Number]]&lt;&gt;OFFSET(Count_table[[#This Row],[STC Number]],-1,0),Count_table[[#This Row],[Fixed Make]]&lt;&gt;OFFSET(Count_table[[#This Row],[Fixed Make]],-1,0)),Count_table[[#This Row],[Fixed Make]],"")</f>
        <v/>
      </c>
      <c r="H2231" s="1" t="str">
        <f ca="1">IF(LEN(Count_table[[#This Row],[First]])=0,OFFSET(Count_table[[#This Row],[Range]],-1,0),"E"&amp;ROW(Count_table[[#This Row],[First]])&amp;":E"&amp;COUNTIFS(Count_table[[#All],[STC Number]],Count_table[[#This Row],[STC Number]],Count_table[[#All],[Fixed Make]],Count_table[[#This Row],[First]])+ROW(Count_table[[#This Row],[First]])-1)</f>
        <v>E2215:E2264</v>
      </c>
      <c r="I2231" s="1" t="str">
        <f ca="1">IF(LEN(Count_table[[#This Row],[First]])&lt;&gt;0,Count_table[[#This Row],[First]]&amp;": "&amp;_xlfn.TEXTJOIN(", ",TRUE,INDIRECT(Count_table[[#This Row],[Range]])),"")</f>
        <v/>
      </c>
      <c r="J22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2" spans="1:10" x14ac:dyDescent="0.25">
      <c r="A2232" s="1" t="s">
        <v>173</v>
      </c>
      <c r="B22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Inc.\M-5-180C</v>
      </c>
      <c r="C2232" s="1" t="s">
        <v>1086</v>
      </c>
      <c r="D2232" s="1" t="str">
        <f>LEFT(Count_table[[#This Row],[Column1]],SEARCH("\",Count_table[[#This Row],[Column1]])-1)</f>
        <v>Maule Aerospace Technology, Inc.</v>
      </c>
      <c r="E2232" s="1" t="str">
        <f>RIGHT(Count_table[[#This Row],[Column1]],LEN(Count_table[[#This Row],[Column1]])-SEARCH("\",Count_table[[#This Row],[Column1]]))</f>
        <v>M-5-180C</v>
      </c>
      <c r="F2232" s="1" t="str">
        <f>INDEX(Sheet1!A:D,MATCH(Count_table[[#This Row],[Make]],Sheet1!D:D,0),1)</f>
        <v>Maule</v>
      </c>
      <c r="G2232" s="1" t="str">
        <f ca="1">IF(OR(Count_table[[#This Row],[STC Number]]&lt;&gt;OFFSET(Count_table[[#This Row],[STC Number]],-1,0),Count_table[[#This Row],[Fixed Make]]&lt;&gt;OFFSET(Count_table[[#This Row],[Fixed Make]],-1,0)),Count_table[[#This Row],[Fixed Make]],"")</f>
        <v/>
      </c>
      <c r="H2232" s="1" t="str">
        <f ca="1">IF(LEN(Count_table[[#This Row],[First]])=0,OFFSET(Count_table[[#This Row],[Range]],-1,0),"E"&amp;ROW(Count_table[[#This Row],[First]])&amp;":E"&amp;COUNTIFS(Count_table[[#All],[STC Number]],Count_table[[#This Row],[STC Number]],Count_table[[#All],[Fixed Make]],Count_table[[#This Row],[First]])+ROW(Count_table[[#This Row],[First]])-1)</f>
        <v>E2215:E2264</v>
      </c>
      <c r="I2232" s="1" t="str">
        <f ca="1">IF(LEN(Count_table[[#This Row],[First]])&lt;&gt;0,Count_table[[#This Row],[First]]&amp;": "&amp;_xlfn.TEXTJOIN(", ",TRUE,INDIRECT(Count_table[[#This Row],[Range]])),"")</f>
        <v/>
      </c>
      <c r="J22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3" spans="1:10" x14ac:dyDescent="0.25">
      <c r="A2233" s="1" t="s">
        <v>173</v>
      </c>
      <c r="B22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Inc.\M-5-200</v>
      </c>
      <c r="C2233" s="1" t="s">
        <v>1087</v>
      </c>
      <c r="D2233" s="1" t="str">
        <f>LEFT(Count_table[[#This Row],[Column1]],SEARCH("\",Count_table[[#This Row],[Column1]])-1)</f>
        <v>Maule Aerospace Technology, Inc.</v>
      </c>
      <c r="E2233" s="1" t="str">
        <f>RIGHT(Count_table[[#This Row],[Column1]],LEN(Count_table[[#This Row],[Column1]])-SEARCH("\",Count_table[[#This Row],[Column1]]))</f>
        <v>M-5-200</v>
      </c>
      <c r="F2233" s="1" t="str">
        <f>INDEX(Sheet1!A:D,MATCH(Count_table[[#This Row],[Make]],Sheet1!D:D,0),1)</f>
        <v>Maule</v>
      </c>
      <c r="G2233" s="1" t="str">
        <f ca="1">IF(OR(Count_table[[#This Row],[STC Number]]&lt;&gt;OFFSET(Count_table[[#This Row],[STC Number]],-1,0),Count_table[[#This Row],[Fixed Make]]&lt;&gt;OFFSET(Count_table[[#This Row],[Fixed Make]],-1,0)),Count_table[[#This Row],[Fixed Make]],"")</f>
        <v/>
      </c>
      <c r="H2233" s="1" t="str">
        <f ca="1">IF(LEN(Count_table[[#This Row],[First]])=0,OFFSET(Count_table[[#This Row],[Range]],-1,0),"E"&amp;ROW(Count_table[[#This Row],[First]])&amp;":E"&amp;COUNTIFS(Count_table[[#All],[STC Number]],Count_table[[#This Row],[STC Number]],Count_table[[#All],[Fixed Make]],Count_table[[#This Row],[First]])+ROW(Count_table[[#This Row],[First]])-1)</f>
        <v>E2215:E2264</v>
      </c>
      <c r="I2233" s="1" t="str">
        <f ca="1">IF(LEN(Count_table[[#This Row],[First]])&lt;&gt;0,Count_table[[#This Row],[First]]&amp;": "&amp;_xlfn.TEXTJOIN(", ",TRUE,INDIRECT(Count_table[[#This Row],[Range]])),"")</f>
        <v/>
      </c>
      <c r="J22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4" spans="1:10" x14ac:dyDescent="0.25">
      <c r="A2234" s="1" t="s">
        <v>173</v>
      </c>
      <c r="B22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Inc.\M-5-210C</v>
      </c>
      <c r="C2234" s="1" t="s">
        <v>1088</v>
      </c>
      <c r="D2234" s="1" t="str">
        <f>LEFT(Count_table[[#This Row],[Column1]],SEARCH("\",Count_table[[#This Row],[Column1]])-1)</f>
        <v>Maule Aerospace Technology, Inc.</v>
      </c>
      <c r="E2234" s="1" t="str">
        <f>RIGHT(Count_table[[#This Row],[Column1]],LEN(Count_table[[#This Row],[Column1]])-SEARCH("\",Count_table[[#This Row],[Column1]]))</f>
        <v>M-5-210C</v>
      </c>
      <c r="F2234" s="1" t="str">
        <f>INDEX(Sheet1!A:D,MATCH(Count_table[[#This Row],[Make]],Sheet1!D:D,0),1)</f>
        <v>Maule</v>
      </c>
      <c r="G2234" s="1" t="str">
        <f ca="1">IF(OR(Count_table[[#This Row],[STC Number]]&lt;&gt;OFFSET(Count_table[[#This Row],[STC Number]],-1,0),Count_table[[#This Row],[Fixed Make]]&lt;&gt;OFFSET(Count_table[[#This Row],[Fixed Make]],-1,0)),Count_table[[#This Row],[Fixed Make]],"")</f>
        <v/>
      </c>
      <c r="H2234" s="1" t="str">
        <f ca="1">IF(LEN(Count_table[[#This Row],[First]])=0,OFFSET(Count_table[[#This Row],[Range]],-1,0),"E"&amp;ROW(Count_table[[#This Row],[First]])&amp;":E"&amp;COUNTIFS(Count_table[[#All],[STC Number]],Count_table[[#This Row],[STC Number]],Count_table[[#All],[Fixed Make]],Count_table[[#This Row],[First]])+ROW(Count_table[[#This Row],[First]])-1)</f>
        <v>E2215:E2264</v>
      </c>
      <c r="I2234" s="1" t="str">
        <f ca="1">IF(LEN(Count_table[[#This Row],[First]])&lt;&gt;0,Count_table[[#This Row],[First]]&amp;": "&amp;_xlfn.TEXTJOIN(", ",TRUE,INDIRECT(Count_table[[#This Row],[Range]])),"")</f>
        <v/>
      </c>
      <c r="J22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5" spans="1:10" x14ac:dyDescent="0.25">
      <c r="A2235" s="1" t="s">
        <v>173</v>
      </c>
      <c r="B22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Inc.\M-5-210TC</v>
      </c>
      <c r="C2235" s="1" t="s">
        <v>1089</v>
      </c>
      <c r="D2235" s="1" t="str">
        <f>LEFT(Count_table[[#This Row],[Column1]],SEARCH("\",Count_table[[#This Row],[Column1]])-1)</f>
        <v>Maule Aerospace Technology, Inc.</v>
      </c>
      <c r="E2235" s="1" t="str">
        <f>RIGHT(Count_table[[#This Row],[Column1]],LEN(Count_table[[#This Row],[Column1]])-SEARCH("\",Count_table[[#This Row],[Column1]]))</f>
        <v>M-5-210TC</v>
      </c>
      <c r="F2235" s="1" t="str">
        <f>INDEX(Sheet1!A:D,MATCH(Count_table[[#This Row],[Make]],Sheet1!D:D,0),1)</f>
        <v>Maule</v>
      </c>
      <c r="G2235" s="1" t="str">
        <f ca="1">IF(OR(Count_table[[#This Row],[STC Number]]&lt;&gt;OFFSET(Count_table[[#This Row],[STC Number]],-1,0),Count_table[[#This Row],[Fixed Make]]&lt;&gt;OFFSET(Count_table[[#This Row],[Fixed Make]],-1,0)),Count_table[[#This Row],[Fixed Make]],"")</f>
        <v/>
      </c>
      <c r="H2235" s="1" t="str">
        <f ca="1">IF(LEN(Count_table[[#This Row],[First]])=0,OFFSET(Count_table[[#This Row],[Range]],-1,0),"E"&amp;ROW(Count_table[[#This Row],[First]])&amp;":E"&amp;COUNTIFS(Count_table[[#All],[STC Number]],Count_table[[#This Row],[STC Number]],Count_table[[#All],[Fixed Make]],Count_table[[#This Row],[First]])+ROW(Count_table[[#This Row],[First]])-1)</f>
        <v>E2215:E2264</v>
      </c>
      <c r="I2235" s="1" t="str">
        <f ca="1">IF(LEN(Count_table[[#This Row],[First]])&lt;&gt;0,Count_table[[#This Row],[First]]&amp;": "&amp;_xlfn.TEXTJOIN(", ",TRUE,INDIRECT(Count_table[[#This Row],[Range]])),"")</f>
        <v/>
      </c>
      <c r="J22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6" spans="1:10" x14ac:dyDescent="0.25">
      <c r="A2236" s="1" t="s">
        <v>173</v>
      </c>
      <c r="B22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Inc.\M-5-220C</v>
      </c>
      <c r="C2236" s="1" t="s">
        <v>1090</v>
      </c>
      <c r="D2236" s="1" t="str">
        <f>LEFT(Count_table[[#This Row],[Column1]],SEARCH("\",Count_table[[#This Row],[Column1]])-1)</f>
        <v>Maule Aerospace Technology, Inc.</v>
      </c>
      <c r="E2236" s="1" t="str">
        <f>RIGHT(Count_table[[#This Row],[Column1]],LEN(Count_table[[#This Row],[Column1]])-SEARCH("\",Count_table[[#This Row],[Column1]]))</f>
        <v>M-5-220C</v>
      </c>
      <c r="F2236" s="1" t="str">
        <f>INDEX(Sheet1!A:D,MATCH(Count_table[[#This Row],[Make]],Sheet1!D:D,0),1)</f>
        <v>Maule</v>
      </c>
      <c r="G2236" s="1" t="str">
        <f ca="1">IF(OR(Count_table[[#This Row],[STC Number]]&lt;&gt;OFFSET(Count_table[[#This Row],[STC Number]],-1,0),Count_table[[#This Row],[Fixed Make]]&lt;&gt;OFFSET(Count_table[[#This Row],[Fixed Make]],-1,0)),Count_table[[#This Row],[Fixed Make]],"")</f>
        <v/>
      </c>
      <c r="H2236" s="1" t="str">
        <f ca="1">IF(LEN(Count_table[[#This Row],[First]])=0,OFFSET(Count_table[[#This Row],[Range]],-1,0),"E"&amp;ROW(Count_table[[#This Row],[First]])&amp;":E"&amp;COUNTIFS(Count_table[[#All],[STC Number]],Count_table[[#This Row],[STC Number]],Count_table[[#All],[Fixed Make]],Count_table[[#This Row],[First]])+ROW(Count_table[[#This Row],[First]])-1)</f>
        <v>E2215:E2264</v>
      </c>
      <c r="I2236" s="1" t="str">
        <f ca="1">IF(LEN(Count_table[[#This Row],[First]])&lt;&gt;0,Count_table[[#This Row],[First]]&amp;": "&amp;_xlfn.TEXTJOIN(", ",TRUE,INDIRECT(Count_table[[#This Row],[Range]])),"")</f>
        <v/>
      </c>
      <c r="J22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7" spans="1:10" x14ac:dyDescent="0.25">
      <c r="A2237" s="1" t="s">
        <v>173</v>
      </c>
      <c r="B22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Inc.\M-5-235C</v>
      </c>
      <c r="C2237" s="1" t="s">
        <v>1091</v>
      </c>
      <c r="D2237" s="1" t="str">
        <f>LEFT(Count_table[[#This Row],[Column1]],SEARCH("\",Count_table[[#This Row],[Column1]])-1)</f>
        <v>Maule Aerospace Technology, Inc.</v>
      </c>
      <c r="E2237" s="1" t="str">
        <f>RIGHT(Count_table[[#This Row],[Column1]],LEN(Count_table[[#This Row],[Column1]])-SEARCH("\",Count_table[[#This Row],[Column1]]))</f>
        <v>M-5-235C</v>
      </c>
      <c r="F2237" s="1" t="str">
        <f>INDEX(Sheet1!A:D,MATCH(Count_table[[#This Row],[Make]],Sheet1!D:D,0),1)</f>
        <v>Maule</v>
      </c>
      <c r="G2237" s="1" t="str">
        <f ca="1">IF(OR(Count_table[[#This Row],[STC Number]]&lt;&gt;OFFSET(Count_table[[#This Row],[STC Number]],-1,0),Count_table[[#This Row],[Fixed Make]]&lt;&gt;OFFSET(Count_table[[#This Row],[Fixed Make]],-1,0)),Count_table[[#This Row],[Fixed Make]],"")</f>
        <v/>
      </c>
      <c r="H2237" s="1" t="str">
        <f ca="1">IF(LEN(Count_table[[#This Row],[First]])=0,OFFSET(Count_table[[#This Row],[Range]],-1,0),"E"&amp;ROW(Count_table[[#This Row],[First]])&amp;":E"&amp;COUNTIFS(Count_table[[#All],[STC Number]],Count_table[[#This Row],[STC Number]],Count_table[[#All],[Fixed Make]],Count_table[[#This Row],[First]])+ROW(Count_table[[#This Row],[First]])-1)</f>
        <v>E2215:E2264</v>
      </c>
      <c r="I2237" s="1" t="str">
        <f ca="1">IF(LEN(Count_table[[#This Row],[First]])&lt;&gt;0,Count_table[[#This Row],[First]]&amp;": "&amp;_xlfn.TEXTJOIN(", ",TRUE,INDIRECT(Count_table[[#This Row],[Range]])),"")</f>
        <v/>
      </c>
      <c r="J22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8" spans="1:10" x14ac:dyDescent="0.25">
      <c r="A2238" s="1" t="s">
        <v>173</v>
      </c>
      <c r="B22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Inc.\M-6-180</v>
      </c>
      <c r="C2238" s="1" t="s">
        <v>1092</v>
      </c>
      <c r="D2238" s="1" t="str">
        <f>LEFT(Count_table[[#This Row],[Column1]],SEARCH("\",Count_table[[#This Row],[Column1]])-1)</f>
        <v>Maule Aerospace Technology, Inc.</v>
      </c>
      <c r="E2238" s="1" t="str">
        <f>RIGHT(Count_table[[#This Row],[Column1]],LEN(Count_table[[#This Row],[Column1]])-SEARCH("\",Count_table[[#This Row],[Column1]]))</f>
        <v>M-6-180</v>
      </c>
      <c r="F2238" s="1" t="str">
        <f>INDEX(Sheet1!A:D,MATCH(Count_table[[#This Row],[Make]],Sheet1!D:D,0),1)</f>
        <v>Maule</v>
      </c>
      <c r="G2238" s="1" t="str">
        <f ca="1">IF(OR(Count_table[[#This Row],[STC Number]]&lt;&gt;OFFSET(Count_table[[#This Row],[STC Number]],-1,0),Count_table[[#This Row],[Fixed Make]]&lt;&gt;OFFSET(Count_table[[#This Row],[Fixed Make]],-1,0)),Count_table[[#This Row],[Fixed Make]],"")</f>
        <v/>
      </c>
      <c r="H2238" s="1" t="str">
        <f ca="1">IF(LEN(Count_table[[#This Row],[First]])=0,OFFSET(Count_table[[#This Row],[Range]],-1,0),"E"&amp;ROW(Count_table[[#This Row],[First]])&amp;":E"&amp;COUNTIFS(Count_table[[#All],[STC Number]],Count_table[[#This Row],[STC Number]],Count_table[[#All],[Fixed Make]],Count_table[[#This Row],[First]])+ROW(Count_table[[#This Row],[First]])-1)</f>
        <v>E2215:E2264</v>
      </c>
      <c r="I2238" s="1" t="str">
        <f ca="1">IF(LEN(Count_table[[#This Row],[First]])&lt;&gt;0,Count_table[[#This Row],[First]]&amp;": "&amp;_xlfn.TEXTJOIN(", ",TRUE,INDIRECT(Count_table[[#This Row],[Range]])),"")</f>
        <v/>
      </c>
      <c r="J22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39" spans="1:10" x14ac:dyDescent="0.25">
      <c r="A2239" s="1" t="s">
        <v>173</v>
      </c>
      <c r="B22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Inc.\M-6-235</v>
      </c>
      <c r="C2239" s="1" t="s">
        <v>1093</v>
      </c>
      <c r="D2239" s="1" t="str">
        <f>LEFT(Count_table[[#This Row],[Column1]],SEARCH("\",Count_table[[#This Row],[Column1]])-1)</f>
        <v>Maule Aerospace Technology, Inc.</v>
      </c>
      <c r="E2239" s="1" t="str">
        <f>RIGHT(Count_table[[#This Row],[Column1]],LEN(Count_table[[#This Row],[Column1]])-SEARCH("\",Count_table[[#This Row],[Column1]]))</f>
        <v>M-6-235</v>
      </c>
      <c r="F2239" s="1" t="str">
        <f>INDEX(Sheet1!A:D,MATCH(Count_table[[#This Row],[Make]],Sheet1!D:D,0),1)</f>
        <v>Maule</v>
      </c>
      <c r="G2239" s="1" t="str">
        <f ca="1">IF(OR(Count_table[[#This Row],[STC Number]]&lt;&gt;OFFSET(Count_table[[#This Row],[STC Number]],-1,0),Count_table[[#This Row],[Fixed Make]]&lt;&gt;OFFSET(Count_table[[#This Row],[Fixed Make]],-1,0)),Count_table[[#This Row],[Fixed Make]],"")</f>
        <v/>
      </c>
      <c r="H2239" s="1" t="str">
        <f ca="1">IF(LEN(Count_table[[#This Row],[First]])=0,OFFSET(Count_table[[#This Row],[Range]],-1,0),"E"&amp;ROW(Count_table[[#This Row],[First]])&amp;":E"&amp;COUNTIFS(Count_table[[#All],[STC Number]],Count_table[[#This Row],[STC Number]],Count_table[[#All],[Fixed Make]],Count_table[[#This Row],[First]])+ROW(Count_table[[#This Row],[First]])-1)</f>
        <v>E2215:E2264</v>
      </c>
      <c r="I2239" s="1" t="str">
        <f ca="1">IF(LEN(Count_table[[#This Row],[First]])&lt;&gt;0,Count_table[[#This Row],[First]]&amp;": "&amp;_xlfn.TEXTJOIN(", ",TRUE,INDIRECT(Count_table[[#This Row],[Range]])),"")</f>
        <v/>
      </c>
      <c r="J22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0" spans="1:10" x14ac:dyDescent="0.25">
      <c r="A2240" s="1" t="s">
        <v>173</v>
      </c>
      <c r="B22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v>
      </c>
      <c r="C2240" s="1" t="s">
        <v>1094</v>
      </c>
      <c r="D2240" s="1" t="str">
        <f>LEFT(Count_table[[#This Row],[Column1]],SEARCH("\",Count_table[[#This Row],[Column1]])-1)</f>
        <v>Maule Aerospace Technology, Inc.</v>
      </c>
      <c r="E2240" s="1" t="str">
        <f>RIGHT(Count_table[[#This Row],[Column1]],LEN(Count_table[[#This Row],[Column1]])-SEARCH("\",Count_table[[#This Row],[Column1]]))</f>
        <v>M-7-235</v>
      </c>
      <c r="F2240" s="1" t="str">
        <f>INDEX(Sheet1!A:D,MATCH(Count_table[[#This Row],[Make]],Sheet1!D:D,0),1)</f>
        <v>Maule</v>
      </c>
      <c r="G2240" s="1" t="str">
        <f ca="1">IF(OR(Count_table[[#This Row],[STC Number]]&lt;&gt;OFFSET(Count_table[[#This Row],[STC Number]],-1,0),Count_table[[#This Row],[Fixed Make]]&lt;&gt;OFFSET(Count_table[[#This Row],[Fixed Make]],-1,0)),Count_table[[#This Row],[Fixed Make]],"")</f>
        <v/>
      </c>
      <c r="H2240" s="1" t="str">
        <f ca="1">IF(LEN(Count_table[[#This Row],[First]])=0,OFFSET(Count_table[[#This Row],[Range]],-1,0),"E"&amp;ROW(Count_table[[#This Row],[First]])&amp;":E"&amp;COUNTIFS(Count_table[[#All],[STC Number]],Count_table[[#This Row],[STC Number]],Count_table[[#All],[Fixed Make]],Count_table[[#This Row],[First]])+ROW(Count_table[[#This Row],[First]])-1)</f>
        <v>E2215:E2264</v>
      </c>
      <c r="I2240" s="1" t="str">
        <f ca="1">IF(LEN(Count_table[[#This Row],[First]])&lt;&gt;0,Count_table[[#This Row],[First]]&amp;": "&amp;_xlfn.TEXTJOIN(", ",TRUE,INDIRECT(Count_table[[#This Row],[Range]])),"")</f>
        <v/>
      </c>
      <c r="J22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1" spans="1:10" x14ac:dyDescent="0.25">
      <c r="A2241" s="1" t="s">
        <v>173</v>
      </c>
      <c r="B22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Inc.\M-7-235A</v>
      </c>
      <c r="C2241" s="1" t="s">
        <v>1095</v>
      </c>
      <c r="D2241" s="1" t="str">
        <f>LEFT(Count_table[[#This Row],[Column1]],SEARCH("\",Count_table[[#This Row],[Column1]])-1)</f>
        <v>Maule Aerospace Technology, Inc.</v>
      </c>
      <c r="E2241" s="1" t="str">
        <f>RIGHT(Count_table[[#This Row],[Column1]],LEN(Count_table[[#This Row],[Column1]])-SEARCH("\",Count_table[[#This Row],[Column1]]))</f>
        <v>M-7-235A</v>
      </c>
      <c r="F2241" s="1" t="str">
        <f>INDEX(Sheet1!A:D,MATCH(Count_table[[#This Row],[Make]],Sheet1!D:D,0),1)</f>
        <v>Maule</v>
      </c>
      <c r="G2241" s="1" t="str">
        <f ca="1">IF(OR(Count_table[[#This Row],[STC Number]]&lt;&gt;OFFSET(Count_table[[#This Row],[STC Number]],-1,0),Count_table[[#This Row],[Fixed Make]]&lt;&gt;OFFSET(Count_table[[#This Row],[Fixed Make]],-1,0)),Count_table[[#This Row],[Fixed Make]],"")</f>
        <v/>
      </c>
      <c r="H2241" s="1" t="str">
        <f ca="1">IF(LEN(Count_table[[#This Row],[First]])=0,OFFSET(Count_table[[#This Row],[Range]],-1,0),"E"&amp;ROW(Count_table[[#This Row],[First]])&amp;":E"&amp;COUNTIFS(Count_table[[#All],[STC Number]],Count_table[[#This Row],[STC Number]],Count_table[[#All],[Fixed Make]],Count_table[[#This Row],[First]])+ROW(Count_table[[#This Row],[First]])-1)</f>
        <v>E2215:E2264</v>
      </c>
      <c r="I2241" s="1" t="str">
        <f ca="1">IF(LEN(Count_table[[#This Row],[First]])&lt;&gt;0,Count_table[[#This Row],[First]]&amp;": "&amp;_xlfn.TEXTJOIN(", ",TRUE,INDIRECT(Count_table[[#This Row],[Range]])),"")</f>
        <v/>
      </c>
      <c r="J22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2" spans="1:10" x14ac:dyDescent="0.25">
      <c r="A2242" s="1" t="s">
        <v>173</v>
      </c>
      <c r="B22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Inc.\M-7-235B</v>
      </c>
      <c r="C2242" s="1" t="s">
        <v>1096</v>
      </c>
      <c r="D2242" s="1" t="str">
        <f>LEFT(Count_table[[#This Row],[Column1]],SEARCH("\",Count_table[[#This Row],[Column1]])-1)</f>
        <v>Maule Aerospace Technology, Inc.</v>
      </c>
      <c r="E2242" s="1" t="str">
        <f>RIGHT(Count_table[[#This Row],[Column1]],LEN(Count_table[[#This Row],[Column1]])-SEARCH("\",Count_table[[#This Row],[Column1]]))</f>
        <v>M-7-235B</v>
      </c>
      <c r="F2242" s="1" t="str">
        <f>INDEX(Sheet1!A:D,MATCH(Count_table[[#This Row],[Make]],Sheet1!D:D,0),1)</f>
        <v>Maule</v>
      </c>
      <c r="G2242" s="1" t="str">
        <f ca="1">IF(OR(Count_table[[#This Row],[STC Number]]&lt;&gt;OFFSET(Count_table[[#This Row],[STC Number]],-1,0),Count_table[[#This Row],[Fixed Make]]&lt;&gt;OFFSET(Count_table[[#This Row],[Fixed Make]],-1,0)),Count_table[[#This Row],[Fixed Make]],"")</f>
        <v/>
      </c>
      <c r="H2242" s="1" t="str">
        <f ca="1">IF(LEN(Count_table[[#This Row],[First]])=0,OFFSET(Count_table[[#This Row],[Range]],-1,0),"E"&amp;ROW(Count_table[[#This Row],[First]])&amp;":E"&amp;COUNTIFS(Count_table[[#All],[STC Number]],Count_table[[#This Row],[STC Number]],Count_table[[#All],[Fixed Make]],Count_table[[#This Row],[First]])+ROW(Count_table[[#This Row],[First]])-1)</f>
        <v>E2215:E2264</v>
      </c>
      <c r="I2242" s="1" t="str">
        <f ca="1">IF(LEN(Count_table[[#This Row],[First]])&lt;&gt;0,Count_table[[#This Row],[First]]&amp;": "&amp;_xlfn.TEXTJOIN(", ",TRUE,INDIRECT(Count_table[[#This Row],[Range]])),"")</f>
        <v/>
      </c>
      <c r="J22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3" spans="1:10" x14ac:dyDescent="0.25">
      <c r="A2243" s="1" t="s">
        <v>173</v>
      </c>
      <c r="B22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Technology,Inc.\M-7-235C</v>
      </c>
      <c r="C2243" s="1" t="s">
        <v>1595</v>
      </c>
      <c r="D2243" s="1" t="str">
        <f>LEFT(Count_table[[#This Row],[Column1]],SEARCH("\",Count_table[[#This Row],[Column1]])-1)</f>
        <v>Maule Aerospace Technology,Inc.</v>
      </c>
      <c r="E2243" s="1" t="str">
        <f>RIGHT(Count_table[[#This Row],[Column1]],LEN(Count_table[[#This Row],[Column1]])-SEARCH("\",Count_table[[#This Row],[Column1]]))</f>
        <v>M-7-235C</v>
      </c>
      <c r="F2243" s="1" t="str">
        <f>INDEX(Sheet1!A:D,MATCH(Count_table[[#This Row],[Make]],Sheet1!D:D,0),1)</f>
        <v>Maule</v>
      </c>
      <c r="G2243" s="1" t="str">
        <f ca="1">IF(OR(Count_table[[#This Row],[STC Number]]&lt;&gt;OFFSET(Count_table[[#This Row],[STC Number]],-1,0),Count_table[[#This Row],[Fixed Make]]&lt;&gt;OFFSET(Count_table[[#This Row],[Fixed Make]],-1,0)),Count_table[[#This Row],[Fixed Make]],"")</f>
        <v/>
      </c>
      <c r="H2243" s="1" t="str">
        <f ca="1">IF(LEN(Count_table[[#This Row],[First]])=0,OFFSET(Count_table[[#This Row],[Range]],-1,0),"E"&amp;ROW(Count_table[[#This Row],[First]])&amp;":E"&amp;COUNTIFS(Count_table[[#All],[STC Number]],Count_table[[#This Row],[STC Number]],Count_table[[#All],[Fixed Make]],Count_table[[#This Row],[First]])+ROW(Count_table[[#This Row],[First]])-1)</f>
        <v>E2215:E2264</v>
      </c>
      <c r="I2243" s="1" t="str">
        <f ca="1">IF(LEN(Count_table[[#This Row],[First]])&lt;&gt;0,Count_table[[#This Row],[First]]&amp;": "&amp;_xlfn.TEXTJOIN(", ",TRUE,INDIRECT(Count_table[[#This Row],[Range]])),"")</f>
        <v/>
      </c>
      <c r="J22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4" spans="1:10" x14ac:dyDescent="0.25">
      <c r="A2244" s="1" t="s">
        <v>173</v>
      </c>
      <c r="B22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v>
      </c>
      <c r="C2244" s="1" t="s">
        <v>1098</v>
      </c>
      <c r="D2244" s="1" t="str">
        <f>LEFT(Count_table[[#This Row],[Column1]],SEARCH("\",Count_table[[#This Row],[Column1]])-1)</f>
        <v>Maule Aerospace Technology, Inc.</v>
      </c>
      <c r="E2244" s="1" t="str">
        <f>RIGHT(Count_table[[#This Row],[Column1]],LEN(Count_table[[#This Row],[Column1]])-SEARCH("\",Count_table[[#This Row],[Column1]]))</f>
        <v>M-7-260</v>
      </c>
      <c r="F2244" s="1" t="str">
        <f>INDEX(Sheet1!A:D,MATCH(Count_table[[#This Row],[Make]],Sheet1!D:D,0),1)</f>
        <v>Maule</v>
      </c>
      <c r="G2244" s="1" t="str">
        <f ca="1">IF(OR(Count_table[[#This Row],[STC Number]]&lt;&gt;OFFSET(Count_table[[#This Row],[STC Number]],-1,0),Count_table[[#This Row],[Fixed Make]]&lt;&gt;OFFSET(Count_table[[#This Row],[Fixed Make]],-1,0)),Count_table[[#This Row],[Fixed Make]],"")</f>
        <v/>
      </c>
      <c r="H2244" s="1" t="str">
        <f ca="1">IF(LEN(Count_table[[#This Row],[First]])=0,OFFSET(Count_table[[#This Row],[Range]],-1,0),"E"&amp;ROW(Count_table[[#This Row],[First]])&amp;":E"&amp;COUNTIFS(Count_table[[#All],[STC Number]],Count_table[[#This Row],[STC Number]],Count_table[[#All],[Fixed Make]],Count_table[[#This Row],[First]])+ROW(Count_table[[#This Row],[First]])-1)</f>
        <v>E2215:E2264</v>
      </c>
      <c r="I2244" s="1" t="str">
        <f ca="1">IF(LEN(Count_table[[#This Row],[First]])&lt;&gt;0,Count_table[[#This Row],[First]]&amp;": "&amp;_xlfn.TEXTJOIN(", ",TRUE,INDIRECT(Count_table[[#This Row],[Range]])),"")</f>
        <v/>
      </c>
      <c r="J22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5" spans="1:10" x14ac:dyDescent="0.25">
      <c r="A2245" s="1" t="s">
        <v>173</v>
      </c>
      <c r="B22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Inc.\M-7-260C</v>
      </c>
      <c r="C2245" s="1" t="s">
        <v>1099</v>
      </c>
      <c r="D2245" s="1" t="str">
        <f>LEFT(Count_table[[#This Row],[Column1]],SEARCH("\",Count_table[[#This Row],[Column1]])-1)</f>
        <v>Maule Aerospace Technology, Inc.</v>
      </c>
      <c r="E2245" s="1" t="str">
        <f>RIGHT(Count_table[[#This Row],[Column1]],LEN(Count_table[[#This Row],[Column1]])-SEARCH("\",Count_table[[#This Row],[Column1]]))</f>
        <v>M-7-260C</v>
      </c>
      <c r="F2245" s="1" t="str">
        <f>INDEX(Sheet1!A:D,MATCH(Count_table[[#This Row],[Make]],Sheet1!D:D,0),1)</f>
        <v>Maule</v>
      </c>
      <c r="G2245" s="1" t="str">
        <f ca="1">IF(OR(Count_table[[#This Row],[STC Number]]&lt;&gt;OFFSET(Count_table[[#This Row],[STC Number]],-1,0),Count_table[[#This Row],[Fixed Make]]&lt;&gt;OFFSET(Count_table[[#This Row],[Fixed Make]],-1,0)),Count_table[[#This Row],[Fixed Make]],"")</f>
        <v/>
      </c>
      <c r="H2245" s="1" t="str">
        <f ca="1">IF(LEN(Count_table[[#This Row],[First]])=0,OFFSET(Count_table[[#This Row],[Range]],-1,0),"E"&amp;ROW(Count_table[[#This Row],[First]])&amp;":E"&amp;COUNTIFS(Count_table[[#All],[STC Number]],Count_table[[#This Row],[STC Number]],Count_table[[#All],[Fixed Make]],Count_table[[#This Row],[First]])+ROW(Count_table[[#This Row],[First]])-1)</f>
        <v>E2215:E2264</v>
      </c>
      <c r="I2245" s="1" t="str">
        <f ca="1">IF(LEN(Count_table[[#This Row],[First]])&lt;&gt;0,Count_table[[#This Row],[First]]&amp;": "&amp;_xlfn.TEXTJOIN(", ",TRUE,INDIRECT(Count_table[[#This Row],[Range]])),"")</f>
        <v/>
      </c>
      <c r="J22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6" spans="1:10" x14ac:dyDescent="0.25">
      <c r="A2246" s="1" t="s">
        <v>173</v>
      </c>
      <c r="B22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v>
      </c>
      <c r="C2246" s="1" t="s">
        <v>1100</v>
      </c>
      <c r="D2246" s="1" t="str">
        <f>LEFT(Count_table[[#This Row],[Column1]],SEARCH("\",Count_table[[#This Row],[Column1]])-1)</f>
        <v>Maule Aerospace Technology, Inc.</v>
      </c>
      <c r="E2246" s="1" t="str">
        <f>RIGHT(Count_table[[#This Row],[Column1]],LEN(Count_table[[#This Row],[Column1]])-SEARCH("\",Count_table[[#This Row],[Column1]]))</f>
        <v>M-7-420A</v>
      </c>
      <c r="F2246" s="1" t="str">
        <f>INDEX(Sheet1!A:D,MATCH(Count_table[[#This Row],[Make]],Sheet1!D:D,0),1)</f>
        <v>Maule</v>
      </c>
      <c r="G2246" s="1" t="str">
        <f ca="1">IF(OR(Count_table[[#This Row],[STC Number]]&lt;&gt;OFFSET(Count_table[[#This Row],[STC Number]],-1,0),Count_table[[#This Row],[Fixed Make]]&lt;&gt;OFFSET(Count_table[[#This Row],[Fixed Make]],-1,0)),Count_table[[#This Row],[Fixed Make]],"")</f>
        <v/>
      </c>
      <c r="H2246" s="1" t="str">
        <f ca="1">IF(LEN(Count_table[[#This Row],[First]])=0,OFFSET(Count_table[[#This Row],[Range]],-1,0),"E"&amp;ROW(Count_table[[#This Row],[First]])&amp;":E"&amp;COUNTIFS(Count_table[[#All],[STC Number]],Count_table[[#This Row],[STC Number]],Count_table[[#All],[Fixed Make]],Count_table[[#This Row],[First]])+ROW(Count_table[[#This Row],[First]])-1)</f>
        <v>E2215:E2264</v>
      </c>
      <c r="I2246" s="1" t="str">
        <f ca="1">IF(LEN(Count_table[[#This Row],[First]])&lt;&gt;0,Count_table[[#This Row],[First]]&amp;": "&amp;_xlfn.TEXTJOIN(", ",TRUE,INDIRECT(Count_table[[#This Row],[Range]])),"")</f>
        <v/>
      </c>
      <c r="J22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7" spans="1:10" x14ac:dyDescent="0.25">
      <c r="A2247" s="1" t="s">
        <v>173</v>
      </c>
      <c r="B22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Inc.\M-7-420AC</v>
      </c>
      <c r="C2247" s="1" t="s">
        <v>1101</v>
      </c>
      <c r="D2247" s="1" t="str">
        <f>LEFT(Count_table[[#This Row],[Column1]],SEARCH("\",Count_table[[#This Row],[Column1]])-1)</f>
        <v>Maule Aerospace Technology, Inc.</v>
      </c>
      <c r="E2247" s="1" t="str">
        <f>RIGHT(Count_table[[#This Row],[Column1]],LEN(Count_table[[#This Row],[Column1]])-SEARCH("\",Count_table[[#This Row],[Column1]]))</f>
        <v>M-7-420AC</v>
      </c>
      <c r="F2247" s="1" t="str">
        <f>INDEX(Sheet1!A:D,MATCH(Count_table[[#This Row],[Make]],Sheet1!D:D,0),1)</f>
        <v>Maule</v>
      </c>
      <c r="G2247" s="1" t="str">
        <f ca="1">IF(OR(Count_table[[#This Row],[STC Number]]&lt;&gt;OFFSET(Count_table[[#This Row],[STC Number]],-1,0),Count_table[[#This Row],[Fixed Make]]&lt;&gt;OFFSET(Count_table[[#This Row],[Fixed Make]],-1,0)),Count_table[[#This Row],[Fixed Make]],"")</f>
        <v/>
      </c>
      <c r="H2247" s="1" t="str">
        <f ca="1">IF(LEN(Count_table[[#This Row],[First]])=0,OFFSET(Count_table[[#This Row],[Range]],-1,0),"E"&amp;ROW(Count_table[[#This Row],[First]])&amp;":E"&amp;COUNTIFS(Count_table[[#All],[STC Number]],Count_table[[#This Row],[STC Number]],Count_table[[#All],[Fixed Make]],Count_table[[#This Row],[First]])+ROW(Count_table[[#This Row],[First]])-1)</f>
        <v>E2215:E2264</v>
      </c>
      <c r="I2247" s="1" t="str">
        <f ca="1">IF(LEN(Count_table[[#This Row],[First]])&lt;&gt;0,Count_table[[#This Row],[First]]&amp;": "&amp;_xlfn.TEXTJOIN(", ",TRUE,INDIRECT(Count_table[[#This Row],[Range]])),"")</f>
        <v/>
      </c>
      <c r="J22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8" spans="1:10" x14ac:dyDescent="0.25">
      <c r="A2248" s="1" t="s">
        <v>173</v>
      </c>
      <c r="B22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Inc.\M-8-235</v>
      </c>
      <c r="C2248" s="1" t="s">
        <v>1102</v>
      </c>
      <c r="D2248" s="1" t="str">
        <f>LEFT(Count_table[[#This Row],[Column1]],SEARCH("\",Count_table[[#This Row],[Column1]])-1)</f>
        <v>Maule Aerospace Technology, Inc.</v>
      </c>
      <c r="E2248" s="1" t="str">
        <f>RIGHT(Count_table[[#This Row],[Column1]],LEN(Count_table[[#This Row],[Column1]])-SEARCH("\",Count_table[[#This Row],[Column1]]))</f>
        <v>M-8-235</v>
      </c>
      <c r="F2248" s="1" t="str">
        <f>INDEX(Sheet1!A:D,MATCH(Count_table[[#This Row],[Make]],Sheet1!D:D,0),1)</f>
        <v>Maule</v>
      </c>
      <c r="G2248" s="1" t="str">
        <f ca="1">IF(OR(Count_table[[#This Row],[STC Number]]&lt;&gt;OFFSET(Count_table[[#This Row],[STC Number]],-1,0),Count_table[[#This Row],[Fixed Make]]&lt;&gt;OFFSET(Count_table[[#This Row],[Fixed Make]],-1,0)),Count_table[[#This Row],[Fixed Make]],"")</f>
        <v/>
      </c>
      <c r="H2248" s="1" t="str">
        <f ca="1">IF(LEN(Count_table[[#This Row],[First]])=0,OFFSET(Count_table[[#This Row],[Range]],-1,0),"E"&amp;ROW(Count_table[[#This Row],[First]])&amp;":E"&amp;COUNTIFS(Count_table[[#All],[STC Number]],Count_table[[#This Row],[STC Number]],Count_table[[#All],[Fixed Make]],Count_table[[#This Row],[First]])+ROW(Count_table[[#This Row],[First]])-1)</f>
        <v>E2215:E2264</v>
      </c>
      <c r="I2248" s="1" t="str">
        <f ca="1">IF(LEN(Count_table[[#This Row],[First]])&lt;&gt;0,Count_table[[#This Row],[First]]&amp;": "&amp;_xlfn.TEXTJOIN(", ",TRUE,INDIRECT(Count_table[[#This Row],[Range]])),"")</f>
        <v/>
      </c>
      <c r="J22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49" spans="1:10" x14ac:dyDescent="0.25">
      <c r="A2249" s="1" t="s">
        <v>173</v>
      </c>
      <c r="B22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Inc.\M-9-235</v>
      </c>
      <c r="C2249" s="1" t="s">
        <v>1103</v>
      </c>
      <c r="D2249" s="1" t="str">
        <f>LEFT(Count_table[[#This Row],[Column1]],SEARCH("\",Count_table[[#This Row],[Column1]])-1)</f>
        <v>Maule Aerospace Technology, Inc.</v>
      </c>
      <c r="E2249" s="1" t="str">
        <f>RIGHT(Count_table[[#This Row],[Column1]],LEN(Count_table[[#This Row],[Column1]])-SEARCH("\",Count_table[[#This Row],[Column1]]))</f>
        <v>M-9-235</v>
      </c>
      <c r="F2249" s="1" t="str">
        <f>INDEX(Sheet1!A:D,MATCH(Count_table[[#This Row],[Make]],Sheet1!D:D,0),1)</f>
        <v>Maule</v>
      </c>
      <c r="G2249" s="1" t="str">
        <f ca="1">IF(OR(Count_table[[#This Row],[STC Number]]&lt;&gt;OFFSET(Count_table[[#This Row],[STC Number]],-1,0),Count_table[[#This Row],[Fixed Make]]&lt;&gt;OFFSET(Count_table[[#This Row],[Fixed Make]],-1,0)),Count_table[[#This Row],[Fixed Make]],"")</f>
        <v/>
      </c>
      <c r="H2249" s="1" t="str">
        <f ca="1">IF(LEN(Count_table[[#This Row],[First]])=0,OFFSET(Count_table[[#This Row],[Range]],-1,0),"E"&amp;ROW(Count_table[[#This Row],[First]])&amp;":E"&amp;COUNTIFS(Count_table[[#All],[STC Number]],Count_table[[#This Row],[STC Number]],Count_table[[#All],[Fixed Make]],Count_table[[#This Row],[First]])+ROW(Count_table[[#This Row],[First]])-1)</f>
        <v>E2215:E2264</v>
      </c>
      <c r="I2249" s="1" t="str">
        <f ca="1">IF(LEN(Count_table[[#This Row],[First]])&lt;&gt;0,Count_table[[#This Row],[First]]&amp;": "&amp;_xlfn.TEXTJOIN(", ",TRUE,INDIRECT(Count_table[[#This Row],[Range]])),"")</f>
        <v/>
      </c>
      <c r="J22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0" spans="1:10" x14ac:dyDescent="0.25">
      <c r="A2250" s="1" t="s">
        <v>173</v>
      </c>
      <c r="B22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Inc.\MT-7-235</v>
      </c>
      <c r="C2250" s="1" t="s">
        <v>1104</v>
      </c>
      <c r="D2250" s="1" t="str">
        <f>LEFT(Count_table[[#This Row],[Column1]],SEARCH("\",Count_table[[#This Row],[Column1]])-1)</f>
        <v>Maule Aerospace Technology, Inc.</v>
      </c>
      <c r="E2250" s="1" t="str">
        <f>RIGHT(Count_table[[#This Row],[Column1]],LEN(Count_table[[#This Row],[Column1]])-SEARCH("\",Count_table[[#This Row],[Column1]]))</f>
        <v>MT-7-235</v>
      </c>
      <c r="F2250" s="1" t="str">
        <f>INDEX(Sheet1!A:D,MATCH(Count_table[[#This Row],[Make]],Sheet1!D:D,0),1)</f>
        <v>Maule</v>
      </c>
      <c r="G2250" s="1" t="str">
        <f ca="1">IF(OR(Count_table[[#This Row],[STC Number]]&lt;&gt;OFFSET(Count_table[[#This Row],[STC Number]],-1,0),Count_table[[#This Row],[Fixed Make]]&lt;&gt;OFFSET(Count_table[[#This Row],[Fixed Make]],-1,0)),Count_table[[#This Row],[Fixed Make]],"")</f>
        <v/>
      </c>
      <c r="H2250" s="1" t="str">
        <f ca="1">IF(LEN(Count_table[[#This Row],[First]])=0,OFFSET(Count_table[[#This Row],[Range]],-1,0),"E"&amp;ROW(Count_table[[#This Row],[First]])&amp;":E"&amp;COUNTIFS(Count_table[[#All],[STC Number]],Count_table[[#This Row],[STC Number]],Count_table[[#All],[Fixed Make]],Count_table[[#This Row],[First]])+ROW(Count_table[[#This Row],[First]])-1)</f>
        <v>E2215:E2264</v>
      </c>
      <c r="I2250" s="1" t="str">
        <f ca="1">IF(LEN(Count_table[[#This Row],[First]])&lt;&gt;0,Count_table[[#This Row],[First]]&amp;": "&amp;_xlfn.TEXTJOIN(", ",TRUE,INDIRECT(Count_table[[#This Row],[Range]])),"")</f>
        <v/>
      </c>
      <c r="J22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1" spans="1:10" x14ac:dyDescent="0.25">
      <c r="A2251" s="1" t="s">
        <v>173</v>
      </c>
      <c r="B22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Inc.\MT-7-260</v>
      </c>
      <c r="C2251" s="1" t="s">
        <v>1105</v>
      </c>
      <c r="D2251" s="1" t="str">
        <f>LEFT(Count_table[[#This Row],[Column1]],SEARCH("\",Count_table[[#This Row],[Column1]])-1)</f>
        <v>Maule Aerospace Technology, Inc.</v>
      </c>
      <c r="E2251" s="1" t="str">
        <f>RIGHT(Count_table[[#This Row],[Column1]],LEN(Count_table[[#This Row],[Column1]])-SEARCH("\",Count_table[[#This Row],[Column1]]))</f>
        <v>MT-7-260</v>
      </c>
      <c r="F2251" s="1" t="str">
        <f>INDEX(Sheet1!A:D,MATCH(Count_table[[#This Row],[Make]],Sheet1!D:D,0),1)</f>
        <v>Maule</v>
      </c>
      <c r="G2251" s="1" t="str">
        <f ca="1">IF(OR(Count_table[[#This Row],[STC Number]]&lt;&gt;OFFSET(Count_table[[#This Row],[STC Number]],-1,0),Count_table[[#This Row],[Fixed Make]]&lt;&gt;OFFSET(Count_table[[#This Row],[Fixed Make]],-1,0)),Count_table[[#This Row],[Fixed Make]],"")</f>
        <v/>
      </c>
      <c r="H2251" s="1" t="str">
        <f ca="1">IF(LEN(Count_table[[#This Row],[First]])=0,OFFSET(Count_table[[#This Row],[Range]],-1,0),"E"&amp;ROW(Count_table[[#This Row],[First]])&amp;":E"&amp;COUNTIFS(Count_table[[#All],[STC Number]],Count_table[[#This Row],[STC Number]],Count_table[[#All],[Fixed Make]],Count_table[[#This Row],[First]])+ROW(Count_table[[#This Row],[First]])-1)</f>
        <v>E2215:E2264</v>
      </c>
      <c r="I2251" s="1" t="str">
        <f ca="1">IF(LEN(Count_table[[#This Row],[First]])&lt;&gt;0,Count_table[[#This Row],[First]]&amp;": "&amp;_xlfn.TEXTJOIN(", ",TRUE,INDIRECT(Count_table[[#This Row],[Range]])),"")</f>
        <v/>
      </c>
      <c r="J22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2" spans="1:10" x14ac:dyDescent="0.25">
      <c r="A2252" s="1" t="s">
        <v>173</v>
      </c>
      <c r="B22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Inc.\MT-7-420</v>
      </c>
      <c r="C2252" s="1" t="s">
        <v>1106</v>
      </c>
      <c r="D2252" s="1" t="str">
        <f>LEFT(Count_table[[#This Row],[Column1]],SEARCH("\",Count_table[[#This Row],[Column1]])-1)</f>
        <v>Maule Aerospace Technology, Inc.</v>
      </c>
      <c r="E2252" s="1" t="str">
        <f>RIGHT(Count_table[[#This Row],[Column1]],LEN(Count_table[[#This Row],[Column1]])-SEARCH("\",Count_table[[#This Row],[Column1]]))</f>
        <v>MT-7-420</v>
      </c>
      <c r="F2252" s="1" t="str">
        <f>INDEX(Sheet1!A:D,MATCH(Count_table[[#This Row],[Make]],Sheet1!D:D,0),1)</f>
        <v>Maule</v>
      </c>
      <c r="G2252" s="1" t="str">
        <f ca="1">IF(OR(Count_table[[#This Row],[STC Number]]&lt;&gt;OFFSET(Count_table[[#This Row],[STC Number]],-1,0),Count_table[[#This Row],[Fixed Make]]&lt;&gt;OFFSET(Count_table[[#This Row],[Fixed Make]],-1,0)),Count_table[[#This Row],[Fixed Make]],"")</f>
        <v/>
      </c>
      <c r="H2252" s="1" t="str">
        <f ca="1">IF(LEN(Count_table[[#This Row],[First]])=0,OFFSET(Count_table[[#This Row],[Range]],-1,0),"E"&amp;ROW(Count_table[[#This Row],[First]])&amp;":E"&amp;COUNTIFS(Count_table[[#All],[STC Number]],Count_table[[#This Row],[STC Number]],Count_table[[#All],[Fixed Make]],Count_table[[#This Row],[First]])+ROW(Count_table[[#This Row],[First]])-1)</f>
        <v>E2215:E2264</v>
      </c>
      <c r="I2252" s="1" t="str">
        <f ca="1">IF(LEN(Count_table[[#This Row],[First]])&lt;&gt;0,Count_table[[#This Row],[First]]&amp;": "&amp;_xlfn.TEXTJOIN(", ",TRUE,INDIRECT(Count_table[[#This Row],[Range]])),"")</f>
        <v/>
      </c>
      <c r="J22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3" spans="1:10" x14ac:dyDescent="0.25">
      <c r="A2253" s="1" t="s">
        <v>173</v>
      </c>
      <c r="B22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v>
      </c>
      <c r="C2253" s="1" t="s">
        <v>1107</v>
      </c>
      <c r="D2253" s="1" t="str">
        <f>LEFT(Count_table[[#This Row],[Column1]],SEARCH("\",Count_table[[#This Row],[Column1]])-1)</f>
        <v>Maule Aerospace Technology, Inc.</v>
      </c>
      <c r="E2253" s="1" t="str">
        <f>RIGHT(Count_table[[#This Row],[Column1]],LEN(Count_table[[#This Row],[Column1]])-SEARCH("\",Count_table[[#This Row],[Column1]]))</f>
        <v>MX-7-160</v>
      </c>
      <c r="F2253" s="1" t="str">
        <f>INDEX(Sheet1!A:D,MATCH(Count_table[[#This Row],[Make]],Sheet1!D:D,0),1)</f>
        <v>Maule</v>
      </c>
      <c r="G2253" s="1" t="str">
        <f ca="1">IF(OR(Count_table[[#This Row],[STC Number]]&lt;&gt;OFFSET(Count_table[[#This Row],[STC Number]],-1,0),Count_table[[#This Row],[Fixed Make]]&lt;&gt;OFFSET(Count_table[[#This Row],[Fixed Make]],-1,0)),Count_table[[#This Row],[Fixed Make]],"")</f>
        <v/>
      </c>
      <c r="H2253" s="1" t="str">
        <f ca="1">IF(LEN(Count_table[[#This Row],[First]])=0,OFFSET(Count_table[[#This Row],[Range]],-1,0),"E"&amp;ROW(Count_table[[#This Row],[First]])&amp;":E"&amp;COUNTIFS(Count_table[[#All],[STC Number]],Count_table[[#This Row],[STC Number]],Count_table[[#All],[Fixed Make]],Count_table[[#This Row],[First]])+ROW(Count_table[[#This Row],[First]])-1)</f>
        <v>E2215:E2264</v>
      </c>
      <c r="I2253" s="1" t="str">
        <f ca="1">IF(LEN(Count_table[[#This Row],[First]])&lt;&gt;0,Count_table[[#This Row],[First]]&amp;": "&amp;_xlfn.TEXTJOIN(", ",TRUE,INDIRECT(Count_table[[#This Row],[Range]])),"")</f>
        <v/>
      </c>
      <c r="J22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4" spans="1:10" x14ac:dyDescent="0.25">
      <c r="A2254" s="1" t="s">
        <v>173</v>
      </c>
      <c r="B22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Inc.\MX-7-160C</v>
      </c>
      <c r="C2254" s="1" t="s">
        <v>1108</v>
      </c>
      <c r="D2254" s="1" t="str">
        <f>LEFT(Count_table[[#This Row],[Column1]],SEARCH("\",Count_table[[#This Row],[Column1]])-1)</f>
        <v>Maule Aerospace Technology, Inc.</v>
      </c>
      <c r="E2254" s="1" t="str">
        <f>RIGHT(Count_table[[#This Row],[Column1]],LEN(Count_table[[#This Row],[Column1]])-SEARCH("\",Count_table[[#This Row],[Column1]]))</f>
        <v>MX-7-160C</v>
      </c>
      <c r="F2254" s="1" t="str">
        <f>INDEX(Sheet1!A:D,MATCH(Count_table[[#This Row],[Make]],Sheet1!D:D,0),1)</f>
        <v>Maule</v>
      </c>
      <c r="G2254" s="1" t="str">
        <f ca="1">IF(OR(Count_table[[#This Row],[STC Number]]&lt;&gt;OFFSET(Count_table[[#This Row],[STC Number]],-1,0),Count_table[[#This Row],[Fixed Make]]&lt;&gt;OFFSET(Count_table[[#This Row],[Fixed Make]],-1,0)),Count_table[[#This Row],[Fixed Make]],"")</f>
        <v/>
      </c>
      <c r="H2254" s="1" t="str">
        <f ca="1">IF(LEN(Count_table[[#This Row],[First]])=0,OFFSET(Count_table[[#This Row],[Range]],-1,0),"E"&amp;ROW(Count_table[[#This Row],[First]])&amp;":E"&amp;COUNTIFS(Count_table[[#All],[STC Number]],Count_table[[#This Row],[STC Number]],Count_table[[#All],[Fixed Make]],Count_table[[#This Row],[First]])+ROW(Count_table[[#This Row],[First]])-1)</f>
        <v>E2215:E2264</v>
      </c>
      <c r="I2254" s="1" t="str">
        <f ca="1">IF(LEN(Count_table[[#This Row],[First]])&lt;&gt;0,Count_table[[#This Row],[First]]&amp;": "&amp;_xlfn.TEXTJOIN(", ",TRUE,INDIRECT(Count_table[[#This Row],[Range]])),"")</f>
        <v/>
      </c>
      <c r="J22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5" spans="1:10" x14ac:dyDescent="0.25">
      <c r="A2255" s="1" t="s">
        <v>173</v>
      </c>
      <c r="B22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v>
      </c>
      <c r="C2255" s="1" t="s">
        <v>1109</v>
      </c>
      <c r="D2255" s="1" t="str">
        <f>LEFT(Count_table[[#This Row],[Column1]],SEARCH("\",Count_table[[#This Row],[Column1]])-1)</f>
        <v>Maule Aerospace Technology, Inc.</v>
      </c>
      <c r="E2255" s="1" t="str">
        <f>RIGHT(Count_table[[#This Row],[Column1]],LEN(Count_table[[#This Row],[Column1]])-SEARCH("\",Count_table[[#This Row],[Column1]]))</f>
        <v>MX-7-180</v>
      </c>
      <c r="F2255" s="1" t="str">
        <f>INDEX(Sheet1!A:D,MATCH(Count_table[[#This Row],[Make]],Sheet1!D:D,0),1)</f>
        <v>Maule</v>
      </c>
      <c r="G2255" s="1" t="str">
        <f ca="1">IF(OR(Count_table[[#This Row],[STC Number]]&lt;&gt;OFFSET(Count_table[[#This Row],[STC Number]],-1,0),Count_table[[#This Row],[Fixed Make]]&lt;&gt;OFFSET(Count_table[[#This Row],[Fixed Make]],-1,0)),Count_table[[#This Row],[Fixed Make]],"")</f>
        <v/>
      </c>
      <c r="H2255" s="1" t="str">
        <f ca="1">IF(LEN(Count_table[[#This Row],[First]])=0,OFFSET(Count_table[[#This Row],[Range]],-1,0),"E"&amp;ROW(Count_table[[#This Row],[First]])&amp;":E"&amp;COUNTIFS(Count_table[[#All],[STC Number]],Count_table[[#This Row],[STC Number]],Count_table[[#All],[Fixed Make]],Count_table[[#This Row],[First]])+ROW(Count_table[[#This Row],[First]])-1)</f>
        <v>E2215:E2264</v>
      </c>
      <c r="I2255" s="1" t="str">
        <f ca="1">IF(LEN(Count_table[[#This Row],[First]])&lt;&gt;0,Count_table[[#This Row],[First]]&amp;": "&amp;_xlfn.TEXTJOIN(", ",TRUE,INDIRECT(Count_table[[#This Row],[Range]])),"")</f>
        <v/>
      </c>
      <c r="J22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6" spans="1:10" x14ac:dyDescent="0.25">
      <c r="A2256" s="1" t="s">
        <v>173</v>
      </c>
      <c r="B22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v>
      </c>
      <c r="C2256" s="1" t="s">
        <v>1110</v>
      </c>
      <c r="D2256" s="1" t="str">
        <f>LEFT(Count_table[[#This Row],[Column1]],SEARCH("\",Count_table[[#This Row],[Column1]])-1)</f>
        <v>Maule Aerospace Technology, Inc.</v>
      </c>
      <c r="E2256" s="1" t="str">
        <f>RIGHT(Count_table[[#This Row],[Column1]],LEN(Count_table[[#This Row],[Column1]])-SEARCH("\",Count_table[[#This Row],[Column1]]))</f>
        <v>MX-7-180A</v>
      </c>
      <c r="F2256" s="1" t="str">
        <f>INDEX(Sheet1!A:D,MATCH(Count_table[[#This Row],[Make]],Sheet1!D:D,0),1)</f>
        <v>Maule</v>
      </c>
      <c r="G2256" s="1" t="str">
        <f ca="1">IF(OR(Count_table[[#This Row],[STC Number]]&lt;&gt;OFFSET(Count_table[[#This Row],[STC Number]],-1,0),Count_table[[#This Row],[Fixed Make]]&lt;&gt;OFFSET(Count_table[[#This Row],[Fixed Make]],-1,0)),Count_table[[#This Row],[Fixed Make]],"")</f>
        <v/>
      </c>
      <c r="H2256" s="1" t="str">
        <f ca="1">IF(LEN(Count_table[[#This Row],[First]])=0,OFFSET(Count_table[[#This Row],[Range]],-1,0),"E"&amp;ROW(Count_table[[#This Row],[First]])&amp;":E"&amp;COUNTIFS(Count_table[[#All],[STC Number]],Count_table[[#This Row],[STC Number]],Count_table[[#All],[Fixed Make]],Count_table[[#This Row],[First]])+ROW(Count_table[[#This Row],[First]])-1)</f>
        <v>E2215:E2264</v>
      </c>
      <c r="I2256" s="1" t="str">
        <f ca="1">IF(LEN(Count_table[[#This Row],[First]])&lt;&gt;0,Count_table[[#This Row],[First]]&amp;": "&amp;_xlfn.TEXTJOIN(", ",TRUE,INDIRECT(Count_table[[#This Row],[Range]])),"")</f>
        <v/>
      </c>
      <c r="J22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7" spans="1:10" x14ac:dyDescent="0.25">
      <c r="A2257" s="1" t="s">
        <v>173</v>
      </c>
      <c r="B22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Inc.\MX-7-180AC</v>
      </c>
      <c r="C2257" s="1" t="s">
        <v>1111</v>
      </c>
      <c r="D2257" s="1" t="str">
        <f>LEFT(Count_table[[#This Row],[Column1]],SEARCH("\",Count_table[[#This Row],[Column1]])-1)</f>
        <v>Maule Aerospace Technology, Inc.</v>
      </c>
      <c r="E2257" s="1" t="str">
        <f>RIGHT(Count_table[[#This Row],[Column1]],LEN(Count_table[[#This Row],[Column1]])-SEARCH("\",Count_table[[#This Row],[Column1]]))</f>
        <v>MX-7-180AC</v>
      </c>
      <c r="F2257" s="1" t="str">
        <f>INDEX(Sheet1!A:D,MATCH(Count_table[[#This Row],[Make]],Sheet1!D:D,0),1)</f>
        <v>Maule</v>
      </c>
      <c r="G2257" s="1" t="str">
        <f ca="1">IF(OR(Count_table[[#This Row],[STC Number]]&lt;&gt;OFFSET(Count_table[[#This Row],[STC Number]],-1,0),Count_table[[#This Row],[Fixed Make]]&lt;&gt;OFFSET(Count_table[[#This Row],[Fixed Make]],-1,0)),Count_table[[#This Row],[Fixed Make]],"")</f>
        <v/>
      </c>
      <c r="H2257" s="1" t="str">
        <f ca="1">IF(LEN(Count_table[[#This Row],[First]])=0,OFFSET(Count_table[[#This Row],[Range]],-1,0),"E"&amp;ROW(Count_table[[#This Row],[First]])&amp;":E"&amp;COUNTIFS(Count_table[[#All],[STC Number]],Count_table[[#This Row],[STC Number]],Count_table[[#All],[Fixed Make]],Count_table[[#This Row],[First]])+ROW(Count_table[[#This Row],[First]])-1)</f>
        <v>E2215:E2264</v>
      </c>
      <c r="I2257" s="1" t="str">
        <f ca="1">IF(LEN(Count_table[[#This Row],[First]])&lt;&gt;0,Count_table[[#This Row],[First]]&amp;": "&amp;_xlfn.TEXTJOIN(", ",TRUE,INDIRECT(Count_table[[#This Row],[Range]])),"")</f>
        <v/>
      </c>
      <c r="J22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8" spans="1:10" x14ac:dyDescent="0.25">
      <c r="A2258" s="1" t="s">
        <v>173</v>
      </c>
      <c r="B22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Inc.\MX-7-180B</v>
      </c>
      <c r="C2258" s="1" t="s">
        <v>1112</v>
      </c>
      <c r="D2258" s="1" t="str">
        <f>LEFT(Count_table[[#This Row],[Column1]],SEARCH("\",Count_table[[#This Row],[Column1]])-1)</f>
        <v>Maule Aerospace Technology, Inc.</v>
      </c>
      <c r="E2258" s="1" t="str">
        <f>RIGHT(Count_table[[#This Row],[Column1]],LEN(Count_table[[#This Row],[Column1]])-SEARCH("\",Count_table[[#This Row],[Column1]]))</f>
        <v>MX-7-180B</v>
      </c>
      <c r="F2258" s="1" t="str">
        <f>INDEX(Sheet1!A:D,MATCH(Count_table[[#This Row],[Make]],Sheet1!D:D,0),1)</f>
        <v>Maule</v>
      </c>
      <c r="G2258" s="1" t="str">
        <f ca="1">IF(OR(Count_table[[#This Row],[STC Number]]&lt;&gt;OFFSET(Count_table[[#This Row],[STC Number]],-1,0),Count_table[[#This Row],[Fixed Make]]&lt;&gt;OFFSET(Count_table[[#This Row],[Fixed Make]],-1,0)),Count_table[[#This Row],[Fixed Make]],"")</f>
        <v/>
      </c>
      <c r="H2258" s="1" t="str">
        <f ca="1">IF(LEN(Count_table[[#This Row],[First]])=0,OFFSET(Count_table[[#This Row],[Range]],-1,0),"E"&amp;ROW(Count_table[[#This Row],[First]])&amp;":E"&amp;COUNTIFS(Count_table[[#All],[STC Number]],Count_table[[#This Row],[STC Number]],Count_table[[#All],[Fixed Make]],Count_table[[#This Row],[First]])+ROW(Count_table[[#This Row],[First]])-1)</f>
        <v>E2215:E2264</v>
      </c>
      <c r="I2258" s="1" t="str">
        <f ca="1">IF(LEN(Count_table[[#This Row],[First]])&lt;&gt;0,Count_table[[#This Row],[First]]&amp;": "&amp;_xlfn.TEXTJOIN(", ",TRUE,INDIRECT(Count_table[[#This Row],[Range]])),"")</f>
        <v/>
      </c>
      <c r="J22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59" spans="1:10" x14ac:dyDescent="0.25">
      <c r="A2259" s="1" t="s">
        <v>173</v>
      </c>
      <c r="B22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Inc.\MX-7-180C</v>
      </c>
      <c r="C2259" s="1" t="s">
        <v>1113</v>
      </c>
      <c r="D2259" s="1" t="str">
        <f>LEFT(Count_table[[#This Row],[Column1]],SEARCH("\",Count_table[[#This Row],[Column1]])-1)</f>
        <v>Maule Aerospace Technology, Inc.</v>
      </c>
      <c r="E2259" s="1" t="str">
        <f>RIGHT(Count_table[[#This Row],[Column1]],LEN(Count_table[[#This Row],[Column1]])-SEARCH("\",Count_table[[#This Row],[Column1]]))</f>
        <v>MX-7-180C</v>
      </c>
      <c r="F2259" s="1" t="str">
        <f>INDEX(Sheet1!A:D,MATCH(Count_table[[#This Row],[Make]],Sheet1!D:D,0),1)</f>
        <v>Maule</v>
      </c>
      <c r="G2259" s="1" t="str">
        <f ca="1">IF(OR(Count_table[[#This Row],[STC Number]]&lt;&gt;OFFSET(Count_table[[#This Row],[STC Number]],-1,0),Count_table[[#This Row],[Fixed Make]]&lt;&gt;OFFSET(Count_table[[#This Row],[Fixed Make]],-1,0)),Count_table[[#This Row],[Fixed Make]],"")</f>
        <v/>
      </c>
      <c r="H2259" s="1" t="str">
        <f ca="1">IF(LEN(Count_table[[#This Row],[First]])=0,OFFSET(Count_table[[#This Row],[Range]],-1,0),"E"&amp;ROW(Count_table[[#This Row],[First]])&amp;":E"&amp;COUNTIFS(Count_table[[#All],[STC Number]],Count_table[[#This Row],[STC Number]],Count_table[[#All],[Fixed Make]],Count_table[[#This Row],[First]])+ROW(Count_table[[#This Row],[First]])-1)</f>
        <v>E2215:E2264</v>
      </c>
      <c r="I2259" s="1" t="str">
        <f ca="1">IF(LEN(Count_table[[#This Row],[First]])&lt;&gt;0,Count_table[[#This Row],[First]]&amp;": "&amp;_xlfn.TEXTJOIN(", ",TRUE,INDIRECT(Count_table[[#This Row],[Range]])),"")</f>
        <v/>
      </c>
      <c r="J22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0" spans="1:10" x14ac:dyDescent="0.25">
      <c r="A2260" s="1" t="s">
        <v>173</v>
      </c>
      <c r="B22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Inc.\MX-7-235</v>
      </c>
      <c r="C2260" s="1" t="s">
        <v>1596</v>
      </c>
      <c r="D2260" s="1" t="str">
        <f>LEFT(Count_table[[#This Row],[Column1]],SEARCH("\",Count_table[[#This Row],[Column1]])-1)</f>
        <v>Maule Aerospace Technology, Inc.</v>
      </c>
      <c r="E2260" s="1" t="str">
        <f>RIGHT(Count_table[[#This Row],[Column1]],LEN(Count_table[[#This Row],[Column1]])-SEARCH("\",Count_table[[#This Row],[Column1]]))</f>
        <v>MX-7-235</v>
      </c>
      <c r="F2260" s="1" t="str">
        <f>INDEX(Sheet1!A:D,MATCH(Count_table[[#This Row],[Make]],Sheet1!D:D,0),1)</f>
        <v>Maule</v>
      </c>
      <c r="G2260" s="1" t="str">
        <f ca="1">IF(OR(Count_table[[#This Row],[STC Number]]&lt;&gt;OFFSET(Count_table[[#This Row],[STC Number]],-1,0),Count_table[[#This Row],[Fixed Make]]&lt;&gt;OFFSET(Count_table[[#This Row],[Fixed Make]],-1,0)),Count_table[[#This Row],[Fixed Make]],"")</f>
        <v/>
      </c>
      <c r="H2260" s="1" t="str">
        <f ca="1">IF(LEN(Count_table[[#This Row],[First]])=0,OFFSET(Count_table[[#This Row],[Range]],-1,0),"E"&amp;ROW(Count_table[[#This Row],[First]])&amp;":E"&amp;COUNTIFS(Count_table[[#All],[STC Number]],Count_table[[#This Row],[STC Number]],Count_table[[#All],[Fixed Make]],Count_table[[#This Row],[First]])+ROW(Count_table[[#This Row],[First]])-1)</f>
        <v>E2215:E2264</v>
      </c>
      <c r="I2260" s="1" t="str">
        <f ca="1">IF(LEN(Count_table[[#This Row],[First]])&lt;&gt;0,Count_table[[#This Row],[First]]&amp;": "&amp;_xlfn.TEXTJOIN(", ",TRUE,INDIRECT(Count_table[[#This Row],[Range]])),"")</f>
        <v/>
      </c>
      <c r="J22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1" spans="1:10" x14ac:dyDescent="0.25">
      <c r="A2261" s="1" t="s">
        <v>173</v>
      </c>
      <c r="B22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Inc.\MX-7-420</v>
      </c>
      <c r="C2261" s="1" t="s">
        <v>1597</v>
      </c>
      <c r="D2261" s="1" t="str">
        <f>LEFT(Count_table[[#This Row],[Column1]],SEARCH("\",Count_table[[#This Row],[Column1]])-1)</f>
        <v>Maule Aerospace Technology, Inc.</v>
      </c>
      <c r="E2261" s="1" t="str">
        <f>RIGHT(Count_table[[#This Row],[Column1]],LEN(Count_table[[#This Row],[Column1]])-SEARCH("\",Count_table[[#This Row],[Column1]]))</f>
        <v>MX-7-420</v>
      </c>
      <c r="F2261" s="1" t="str">
        <f>INDEX(Sheet1!A:D,MATCH(Count_table[[#This Row],[Make]],Sheet1!D:D,0),1)</f>
        <v>Maule</v>
      </c>
      <c r="G2261" s="1" t="str">
        <f ca="1">IF(OR(Count_table[[#This Row],[STC Number]]&lt;&gt;OFFSET(Count_table[[#This Row],[STC Number]],-1,0),Count_table[[#This Row],[Fixed Make]]&lt;&gt;OFFSET(Count_table[[#This Row],[Fixed Make]],-1,0)),Count_table[[#This Row],[Fixed Make]],"")</f>
        <v/>
      </c>
      <c r="H2261" s="1" t="str">
        <f ca="1">IF(LEN(Count_table[[#This Row],[First]])=0,OFFSET(Count_table[[#This Row],[Range]],-1,0),"E"&amp;ROW(Count_table[[#This Row],[First]])&amp;":E"&amp;COUNTIFS(Count_table[[#All],[STC Number]],Count_table[[#This Row],[STC Number]],Count_table[[#All],[Fixed Make]],Count_table[[#This Row],[First]])+ROW(Count_table[[#This Row],[First]])-1)</f>
        <v>E2215:E2264</v>
      </c>
      <c r="I2261" s="1" t="str">
        <f ca="1">IF(LEN(Count_table[[#This Row],[First]])&lt;&gt;0,Count_table[[#This Row],[First]]&amp;": "&amp;_xlfn.TEXTJOIN(", ",TRUE,INDIRECT(Count_table[[#This Row],[Range]])),"")</f>
        <v/>
      </c>
      <c r="J22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2" spans="1:10" x14ac:dyDescent="0.25">
      <c r="A2262" s="1" t="s">
        <v>173</v>
      </c>
      <c r="B22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Inc.\MXT-7-160</v>
      </c>
      <c r="C2262" s="1" t="s">
        <v>1598</v>
      </c>
      <c r="D2262" s="1" t="str">
        <f>LEFT(Count_table[[#This Row],[Column1]],SEARCH("\",Count_table[[#This Row],[Column1]])-1)</f>
        <v>Maule Aerospace Technology, Inc.</v>
      </c>
      <c r="E2262" s="1" t="str">
        <f>RIGHT(Count_table[[#This Row],[Column1]],LEN(Count_table[[#This Row],[Column1]])-SEARCH("\",Count_table[[#This Row],[Column1]]))</f>
        <v>MXT-7-160</v>
      </c>
      <c r="F2262" s="1" t="str">
        <f>INDEX(Sheet1!A:D,MATCH(Count_table[[#This Row],[Make]],Sheet1!D:D,0),1)</f>
        <v>Maule</v>
      </c>
      <c r="G2262" s="1" t="str">
        <f ca="1">IF(OR(Count_table[[#This Row],[STC Number]]&lt;&gt;OFFSET(Count_table[[#This Row],[STC Number]],-1,0),Count_table[[#This Row],[Fixed Make]]&lt;&gt;OFFSET(Count_table[[#This Row],[Fixed Make]],-1,0)),Count_table[[#This Row],[Fixed Make]],"")</f>
        <v/>
      </c>
      <c r="H2262" s="1" t="str">
        <f ca="1">IF(LEN(Count_table[[#This Row],[First]])=0,OFFSET(Count_table[[#This Row],[Range]],-1,0),"E"&amp;ROW(Count_table[[#This Row],[First]])&amp;":E"&amp;COUNTIFS(Count_table[[#All],[STC Number]],Count_table[[#This Row],[STC Number]],Count_table[[#All],[Fixed Make]],Count_table[[#This Row],[First]])+ROW(Count_table[[#This Row],[First]])-1)</f>
        <v>E2215:E2264</v>
      </c>
      <c r="I2262" s="1" t="str">
        <f ca="1">IF(LEN(Count_table[[#This Row],[First]])&lt;&gt;0,Count_table[[#This Row],[First]]&amp;": "&amp;_xlfn.TEXTJOIN(", ",TRUE,INDIRECT(Count_table[[#This Row],[Range]])),"")</f>
        <v/>
      </c>
      <c r="J22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3" spans="1:10" x14ac:dyDescent="0.25">
      <c r="A2263" s="1" t="s">
        <v>173</v>
      </c>
      <c r="B22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v>
      </c>
      <c r="C2263" s="1" t="s">
        <v>1114</v>
      </c>
      <c r="D2263" s="1" t="str">
        <f>LEFT(Count_table[[#This Row],[Column1]],SEARCH("\",Count_table[[#This Row],[Column1]])-1)</f>
        <v>Maule Aerospace Technology, Inc.</v>
      </c>
      <c r="E2263" s="1" t="str">
        <f>RIGHT(Count_table[[#This Row],[Column1]],LEN(Count_table[[#This Row],[Column1]])-SEARCH("\",Count_table[[#This Row],[Column1]]))</f>
        <v>MXT-7-180</v>
      </c>
      <c r="F2263" s="1" t="str">
        <f>INDEX(Sheet1!A:D,MATCH(Count_table[[#This Row],[Make]],Sheet1!D:D,0),1)</f>
        <v>Maule</v>
      </c>
      <c r="G2263" s="1" t="str">
        <f ca="1">IF(OR(Count_table[[#This Row],[STC Number]]&lt;&gt;OFFSET(Count_table[[#This Row],[STC Number]],-1,0),Count_table[[#This Row],[Fixed Make]]&lt;&gt;OFFSET(Count_table[[#This Row],[Fixed Make]],-1,0)),Count_table[[#This Row],[Fixed Make]],"")</f>
        <v/>
      </c>
      <c r="H2263" s="1" t="str">
        <f ca="1">IF(LEN(Count_table[[#This Row],[First]])=0,OFFSET(Count_table[[#This Row],[Range]],-1,0),"E"&amp;ROW(Count_table[[#This Row],[First]])&amp;":E"&amp;COUNTIFS(Count_table[[#All],[STC Number]],Count_table[[#This Row],[STC Number]],Count_table[[#All],[Fixed Make]],Count_table[[#This Row],[First]])+ROW(Count_table[[#This Row],[First]])-1)</f>
        <v>E2215:E2264</v>
      </c>
      <c r="I2263" s="1" t="str">
        <f ca="1">IF(LEN(Count_table[[#This Row],[First]])&lt;&gt;0,Count_table[[#This Row],[First]]&amp;": "&amp;_xlfn.TEXTJOIN(", ",TRUE,INDIRECT(Count_table[[#This Row],[Range]])),"")</f>
        <v/>
      </c>
      <c r="J22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4" spans="1:10" x14ac:dyDescent="0.25">
      <c r="A2264" s="1" t="s">
        <v>173</v>
      </c>
      <c r="B22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Maule Aerospace Technology, Inc.\MXT-7-180A</v>
      </c>
      <c r="C2264" s="1" t="s">
        <v>1115</v>
      </c>
      <c r="D2264" s="1" t="str">
        <f>LEFT(Count_table[[#This Row],[Column1]],SEARCH("\",Count_table[[#This Row],[Column1]])-1)</f>
        <v>Maule Aerospace Technology, Inc.</v>
      </c>
      <c r="E2264" s="1" t="str">
        <f>RIGHT(Count_table[[#This Row],[Column1]],LEN(Count_table[[#This Row],[Column1]])-SEARCH("\",Count_table[[#This Row],[Column1]]))</f>
        <v>MXT-7-180A</v>
      </c>
      <c r="F2264" s="1" t="str">
        <f>INDEX(Sheet1!A:D,MATCH(Count_table[[#This Row],[Make]],Sheet1!D:D,0),1)</f>
        <v>Maule</v>
      </c>
      <c r="G2264" s="1" t="str">
        <f ca="1">IF(OR(Count_table[[#This Row],[STC Number]]&lt;&gt;OFFSET(Count_table[[#This Row],[STC Number]],-1,0),Count_table[[#This Row],[Fixed Make]]&lt;&gt;OFFSET(Count_table[[#This Row],[Fixed Make]],-1,0)),Count_table[[#This Row],[Fixed Make]],"")</f>
        <v/>
      </c>
      <c r="H2264" s="1" t="str">
        <f ca="1">IF(LEN(Count_table[[#This Row],[First]])=0,OFFSET(Count_table[[#This Row],[Range]],-1,0),"E"&amp;ROW(Count_table[[#This Row],[First]])&amp;":E"&amp;COUNTIFS(Count_table[[#All],[STC Number]],Count_table[[#This Row],[STC Number]],Count_table[[#All],[Fixed Make]],Count_table[[#This Row],[First]])+ROW(Count_table[[#This Row],[First]])-1)</f>
        <v>E2215:E2264</v>
      </c>
      <c r="I2264" s="1" t="str">
        <f ca="1">IF(LEN(Count_table[[#This Row],[First]])&lt;&gt;0,Count_table[[#This Row],[First]]&amp;": "&amp;_xlfn.TEXTJOIN(", ",TRUE,INDIRECT(Count_table[[#This Row],[Range]])),"")</f>
        <v/>
      </c>
      <c r="J22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5" spans="1:10" x14ac:dyDescent="0.25">
      <c r="A2265" s="1" t="s">
        <v>173</v>
      </c>
      <c r="B22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Company\MAC-125C</v>
      </c>
      <c r="C2265" s="1" t="s">
        <v>868</v>
      </c>
      <c r="D2265" s="1" t="str">
        <f>LEFT(Count_table[[#This Row],[Column1]],SEARCH("\",Count_table[[#This Row],[Column1]])-1)</f>
        <v>MICCO Aircraft Company</v>
      </c>
      <c r="E2265" s="1" t="str">
        <f>RIGHT(Count_table[[#This Row],[Column1]],LEN(Count_table[[#This Row],[Column1]])-SEARCH("\",Count_table[[#This Row],[Column1]]))</f>
        <v>MAC-125C</v>
      </c>
      <c r="F2265" s="1" t="str">
        <f>INDEX(Sheet1!A:D,MATCH(Count_table[[#This Row],[Make]],Sheet1!D:D,0),1)</f>
        <v>MICCO</v>
      </c>
      <c r="G2265" s="1" t="str">
        <f ca="1">IF(OR(Count_table[[#This Row],[STC Number]]&lt;&gt;OFFSET(Count_table[[#This Row],[STC Number]],-1,0),Count_table[[#This Row],[Fixed Make]]&lt;&gt;OFFSET(Count_table[[#This Row],[Fixed Make]],-1,0)),Count_table[[#This Row],[Fixed Make]],"")</f>
        <v>MICCO</v>
      </c>
      <c r="H2265" s="1" t="str">
        <f ca="1">IF(LEN(Count_table[[#This Row],[First]])=0,OFFSET(Count_table[[#This Row],[Range]],-1,0),"E"&amp;ROW(Count_table[[#This Row],[First]])&amp;":E"&amp;COUNTIFS(Count_table[[#All],[STC Number]],Count_table[[#This Row],[STC Number]],Count_table[[#All],[Fixed Make]],Count_table[[#This Row],[First]])+ROW(Count_table[[#This Row],[First]])-1)</f>
        <v>E2265:E2268</v>
      </c>
      <c r="I2265" s="1" t="str">
        <f ca="1">IF(LEN(Count_table[[#This Row],[First]])&lt;&gt;0,Count_table[[#This Row],[First]]&amp;": "&amp;_xlfn.TEXTJOIN(", ",TRUE,INDIRECT(Count_table[[#This Row],[Range]])),"")</f>
        <v>MICCO: MAC-125C, MAC-145, MAC-145A, MAC-145B</v>
      </c>
      <c r="J22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6" spans="1:10" x14ac:dyDescent="0.25">
      <c r="A2266" s="1" t="s">
        <v>173</v>
      </c>
      <c r="B22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v>
      </c>
      <c r="C2266" s="1" t="s">
        <v>869</v>
      </c>
      <c r="D2266" s="1" t="str">
        <f>LEFT(Count_table[[#This Row],[Column1]],SEARCH("\",Count_table[[#This Row],[Column1]])-1)</f>
        <v>MICCO Aircraft Company</v>
      </c>
      <c r="E2266" s="1" t="str">
        <f>RIGHT(Count_table[[#This Row],[Column1]],LEN(Count_table[[#This Row],[Column1]])-SEARCH("\",Count_table[[#This Row],[Column1]]))</f>
        <v>MAC-145</v>
      </c>
      <c r="F2266" s="1" t="str">
        <f>INDEX(Sheet1!A:D,MATCH(Count_table[[#This Row],[Make]],Sheet1!D:D,0),1)</f>
        <v>MICCO</v>
      </c>
      <c r="G2266" s="1" t="str">
        <f ca="1">IF(OR(Count_table[[#This Row],[STC Number]]&lt;&gt;OFFSET(Count_table[[#This Row],[STC Number]],-1,0),Count_table[[#This Row],[Fixed Make]]&lt;&gt;OFFSET(Count_table[[#This Row],[Fixed Make]],-1,0)),Count_table[[#This Row],[Fixed Make]],"")</f>
        <v/>
      </c>
      <c r="H2266" s="1" t="str">
        <f ca="1">IF(LEN(Count_table[[#This Row],[First]])=0,OFFSET(Count_table[[#This Row],[Range]],-1,0),"E"&amp;ROW(Count_table[[#This Row],[First]])&amp;":E"&amp;COUNTIFS(Count_table[[#All],[STC Number]],Count_table[[#This Row],[STC Number]],Count_table[[#All],[Fixed Make]],Count_table[[#This Row],[First]])+ROW(Count_table[[#This Row],[First]])-1)</f>
        <v>E2265:E2268</v>
      </c>
      <c r="I2266" s="1" t="str">
        <f ca="1">IF(LEN(Count_table[[#This Row],[First]])&lt;&gt;0,Count_table[[#This Row],[First]]&amp;": "&amp;_xlfn.TEXTJOIN(", ",TRUE,INDIRECT(Count_table[[#This Row],[Range]])),"")</f>
        <v/>
      </c>
      <c r="J22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7" spans="1:10" x14ac:dyDescent="0.25">
      <c r="A2267" s="1" t="s">
        <v>173</v>
      </c>
      <c r="B22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Company\MAC-145A</v>
      </c>
      <c r="C2267" s="1" t="s">
        <v>870</v>
      </c>
      <c r="D2267" s="1" t="str">
        <f>LEFT(Count_table[[#This Row],[Column1]],SEARCH("\",Count_table[[#This Row],[Column1]])-1)</f>
        <v>MICCO Aircraft Company</v>
      </c>
      <c r="E2267" s="1" t="str">
        <f>RIGHT(Count_table[[#This Row],[Column1]],LEN(Count_table[[#This Row],[Column1]])-SEARCH("\",Count_table[[#This Row],[Column1]]))</f>
        <v>MAC-145A</v>
      </c>
      <c r="F2267" s="1" t="str">
        <f>INDEX(Sheet1!A:D,MATCH(Count_table[[#This Row],[Make]],Sheet1!D:D,0),1)</f>
        <v>MICCO</v>
      </c>
      <c r="G2267" s="1" t="str">
        <f ca="1">IF(OR(Count_table[[#This Row],[STC Number]]&lt;&gt;OFFSET(Count_table[[#This Row],[STC Number]],-1,0),Count_table[[#This Row],[Fixed Make]]&lt;&gt;OFFSET(Count_table[[#This Row],[Fixed Make]],-1,0)),Count_table[[#This Row],[Fixed Make]],"")</f>
        <v/>
      </c>
      <c r="H2267" s="1" t="str">
        <f ca="1">IF(LEN(Count_table[[#This Row],[First]])=0,OFFSET(Count_table[[#This Row],[Range]],-1,0),"E"&amp;ROW(Count_table[[#This Row],[First]])&amp;":E"&amp;COUNTIFS(Count_table[[#All],[STC Number]],Count_table[[#This Row],[STC Number]],Count_table[[#All],[Fixed Make]],Count_table[[#This Row],[First]])+ROW(Count_table[[#This Row],[First]])-1)</f>
        <v>E2265:E2268</v>
      </c>
      <c r="I2267" s="1" t="str">
        <f ca="1">IF(LEN(Count_table[[#This Row],[First]])&lt;&gt;0,Count_table[[#This Row],[First]]&amp;": "&amp;_xlfn.TEXTJOIN(", ",TRUE,INDIRECT(Count_table[[#This Row],[Range]])),"")</f>
        <v/>
      </c>
      <c r="J22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8" spans="1:10" x14ac:dyDescent="0.25">
      <c r="A2268" s="1" t="s">
        <v>173</v>
      </c>
      <c r="B22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MICCO Aircraft Company\MAC-145B</v>
      </c>
      <c r="C2268" s="1" t="s">
        <v>871</v>
      </c>
      <c r="D2268" s="1" t="str">
        <f>LEFT(Count_table[[#This Row],[Column1]],SEARCH("\",Count_table[[#This Row],[Column1]])-1)</f>
        <v>MICCO Aircraft Company</v>
      </c>
      <c r="E2268" s="1" t="str">
        <f>RIGHT(Count_table[[#This Row],[Column1]],LEN(Count_table[[#This Row],[Column1]])-SEARCH("\",Count_table[[#This Row],[Column1]]))</f>
        <v>MAC-145B</v>
      </c>
      <c r="F2268" s="1" t="str">
        <f>INDEX(Sheet1!A:D,MATCH(Count_table[[#This Row],[Make]],Sheet1!D:D,0),1)</f>
        <v>MICCO</v>
      </c>
      <c r="G2268" s="1" t="str">
        <f ca="1">IF(OR(Count_table[[#This Row],[STC Number]]&lt;&gt;OFFSET(Count_table[[#This Row],[STC Number]],-1,0),Count_table[[#This Row],[Fixed Make]]&lt;&gt;OFFSET(Count_table[[#This Row],[Fixed Make]],-1,0)),Count_table[[#This Row],[Fixed Make]],"")</f>
        <v/>
      </c>
      <c r="H2268" s="1" t="str">
        <f ca="1">IF(LEN(Count_table[[#This Row],[First]])=0,OFFSET(Count_table[[#This Row],[Range]],-1,0),"E"&amp;ROW(Count_table[[#This Row],[First]])&amp;":E"&amp;COUNTIFS(Count_table[[#All],[STC Number]],Count_table[[#This Row],[STC Number]],Count_table[[#All],[Fixed Make]],Count_table[[#This Row],[First]])+ROW(Count_table[[#This Row],[First]])-1)</f>
        <v>E2265:E2268</v>
      </c>
      <c r="I2268" s="1" t="str">
        <f ca="1">IF(LEN(Count_table[[#This Row],[First]])&lt;&gt;0,Count_table[[#This Row],[First]]&amp;": "&amp;_xlfn.TEXTJOIN(", ",TRUE,INDIRECT(Count_table[[#This Row],[Range]])),"")</f>
        <v/>
      </c>
      <c r="J22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69" spans="1:10" x14ac:dyDescent="0.25">
      <c r="A2269" s="1" t="s">
        <v>173</v>
      </c>
      <c r="B22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Aircraft Corporation\M22</v>
      </c>
      <c r="C2269" s="1" t="s">
        <v>872</v>
      </c>
      <c r="D2269" s="1" t="str">
        <f>LEFT(Count_table[[#This Row],[Column1]],SEARCH("\",Count_table[[#This Row],[Column1]])-1)</f>
        <v>Mooney Aircraft Corporation</v>
      </c>
      <c r="E2269" s="1" t="str">
        <f>RIGHT(Count_table[[#This Row],[Column1]],LEN(Count_table[[#This Row],[Column1]])-SEARCH("\",Count_table[[#This Row],[Column1]]))</f>
        <v>M22</v>
      </c>
      <c r="F2269" s="1" t="str">
        <f>INDEX(Sheet1!A:D,MATCH(Count_table[[#This Row],[Make]],Sheet1!D:D,0),1)</f>
        <v>Mooney</v>
      </c>
      <c r="G2269" s="1" t="str">
        <f ca="1">IF(OR(Count_table[[#This Row],[STC Number]]&lt;&gt;OFFSET(Count_table[[#This Row],[STC Number]],-1,0),Count_table[[#This Row],[Fixed Make]]&lt;&gt;OFFSET(Count_table[[#This Row],[Fixed Make]],-1,0)),Count_table[[#This Row],[Fixed Make]],"")</f>
        <v>Mooney</v>
      </c>
      <c r="H2269" s="1" t="str">
        <f ca="1">IF(LEN(Count_table[[#This Row],[First]])=0,OFFSET(Count_table[[#This Row],[Range]],-1,0),"E"&amp;ROW(Count_table[[#This Row],[First]])&amp;":E"&amp;COUNTIFS(Count_table[[#All],[STC Number]],Count_table[[#This Row],[STC Number]],Count_table[[#All],[Fixed Make]],Count_table[[#This Row],[First]])+ROW(Count_table[[#This Row],[First]])-1)</f>
        <v>E2269:E2284</v>
      </c>
      <c r="I2269" s="1" t="str">
        <f ca="1">IF(LEN(Count_table[[#This Row],[First]])&lt;&gt;0,Count_table[[#This Row],[First]]&amp;": "&amp;_xlfn.TEXTJOIN(", ",TRUE,INDIRECT(Count_table[[#This Row],[Range]])),"")</f>
        <v>Mooney: M22, M20, M20A, M20B, M20C, M20D, M20E, M20F, M20G, M20J, M20K, M20L, M20M, M20R, M20S, M20TN</v>
      </c>
      <c r="J22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0" spans="1:10" x14ac:dyDescent="0.25">
      <c r="A2270" s="1" t="s">
        <v>173</v>
      </c>
      <c r="B22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v>
      </c>
      <c r="C2270" s="1" t="s">
        <v>873</v>
      </c>
      <c r="D2270" s="1" t="str">
        <f>LEFT(Count_table[[#This Row],[Column1]],SEARCH("\",Count_table[[#This Row],[Column1]])-1)</f>
        <v>Mooney International Corporation</v>
      </c>
      <c r="E2270" s="1" t="str">
        <f>RIGHT(Count_table[[#This Row],[Column1]],LEN(Count_table[[#This Row],[Column1]])-SEARCH("\",Count_table[[#This Row],[Column1]]))</f>
        <v>M20</v>
      </c>
      <c r="F2270" s="1" t="str">
        <f>INDEX(Sheet1!A:D,MATCH(Count_table[[#This Row],[Make]],Sheet1!D:D,0),1)</f>
        <v>Mooney</v>
      </c>
      <c r="G2270" s="1" t="str">
        <f ca="1">IF(OR(Count_table[[#This Row],[STC Number]]&lt;&gt;OFFSET(Count_table[[#This Row],[STC Number]],-1,0),Count_table[[#This Row],[Fixed Make]]&lt;&gt;OFFSET(Count_table[[#This Row],[Fixed Make]],-1,0)),Count_table[[#This Row],[Fixed Make]],"")</f>
        <v/>
      </c>
      <c r="H2270" s="1" t="str">
        <f ca="1">IF(LEN(Count_table[[#This Row],[First]])=0,OFFSET(Count_table[[#This Row],[Range]],-1,0),"E"&amp;ROW(Count_table[[#This Row],[First]])&amp;":E"&amp;COUNTIFS(Count_table[[#All],[STC Number]],Count_table[[#This Row],[STC Number]],Count_table[[#All],[Fixed Make]],Count_table[[#This Row],[First]])+ROW(Count_table[[#This Row],[First]])-1)</f>
        <v>E2269:E2284</v>
      </c>
      <c r="I2270" s="1" t="str">
        <f ca="1">IF(LEN(Count_table[[#This Row],[First]])&lt;&gt;0,Count_table[[#This Row],[First]]&amp;": "&amp;_xlfn.TEXTJOIN(", ",TRUE,INDIRECT(Count_table[[#This Row],[Range]])),"")</f>
        <v/>
      </c>
      <c r="J22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1" spans="1:10" x14ac:dyDescent="0.25">
      <c r="A2271" s="1" t="s">
        <v>173</v>
      </c>
      <c r="B22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Corporation\M20A</v>
      </c>
      <c r="C2271" s="1" t="s">
        <v>874</v>
      </c>
      <c r="D2271" s="1" t="str">
        <f>LEFT(Count_table[[#This Row],[Column1]],SEARCH("\",Count_table[[#This Row],[Column1]])-1)</f>
        <v>Mooney International Corporation</v>
      </c>
      <c r="E2271" s="1" t="str">
        <f>RIGHT(Count_table[[#This Row],[Column1]],LEN(Count_table[[#This Row],[Column1]])-SEARCH("\",Count_table[[#This Row],[Column1]]))</f>
        <v>M20A</v>
      </c>
      <c r="F2271" s="1" t="str">
        <f>INDEX(Sheet1!A:D,MATCH(Count_table[[#This Row],[Make]],Sheet1!D:D,0),1)</f>
        <v>Mooney</v>
      </c>
      <c r="G2271" s="1" t="str">
        <f ca="1">IF(OR(Count_table[[#This Row],[STC Number]]&lt;&gt;OFFSET(Count_table[[#This Row],[STC Number]],-1,0),Count_table[[#This Row],[Fixed Make]]&lt;&gt;OFFSET(Count_table[[#This Row],[Fixed Make]],-1,0)),Count_table[[#This Row],[Fixed Make]],"")</f>
        <v/>
      </c>
      <c r="H2271" s="1" t="str">
        <f ca="1">IF(LEN(Count_table[[#This Row],[First]])=0,OFFSET(Count_table[[#This Row],[Range]],-1,0),"E"&amp;ROW(Count_table[[#This Row],[First]])&amp;":E"&amp;COUNTIFS(Count_table[[#All],[STC Number]],Count_table[[#This Row],[STC Number]],Count_table[[#All],[Fixed Make]],Count_table[[#This Row],[First]])+ROW(Count_table[[#This Row],[First]])-1)</f>
        <v>E2269:E2284</v>
      </c>
      <c r="I2271" s="1" t="str">
        <f ca="1">IF(LEN(Count_table[[#This Row],[First]])&lt;&gt;0,Count_table[[#This Row],[First]]&amp;": "&amp;_xlfn.TEXTJOIN(", ",TRUE,INDIRECT(Count_table[[#This Row],[Range]])),"")</f>
        <v/>
      </c>
      <c r="J22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2" spans="1:10" x14ac:dyDescent="0.25">
      <c r="A2272" s="1" t="s">
        <v>173</v>
      </c>
      <c r="B22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Corporation\M20B</v>
      </c>
      <c r="C2272" s="1" t="s">
        <v>875</v>
      </c>
      <c r="D2272" s="1" t="str">
        <f>LEFT(Count_table[[#This Row],[Column1]],SEARCH("\",Count_table[[#This Row],[Column1]])-1)</f>
        <v>Mooney International Corporation</v>
      </c>
      <c r="E2272" s="1" t="str">
        <f>RIGHT(Count_table[[#This Row],[Column1]],LEN(Count_table[[#This Row],[Column1]])-SEARCH("\",Count_table[[#This Row],[Column1]]))</f>
        <v>M20B</v>
      </c>
      <c r="F2272" s="1" t="str">
        <f>INDEX(Sheet1!A:D,MATCH(Count_table[[#This Row],[Make]],Sheet1!D:D,0),1)</f>
        <v>Mooney</v>
      </c>
      <c r="G2272" s="1" t="str">
        <f ca="1">IF(OR(Count_table[[#This Row],[STC Number]]&lt;&gt;OFFSET(Count_table[[#This Row],[STC Number]],-1,0),Count_table[[#This Row],[Fixed Make]]&lt;&gt;OFFSET(Count_table[[#This Row],[Fixed Make]],-1,0)),Count_table[[#This Row],[Fixed Make]],"")</f>
        <v/>
      </c>
      <c r="H2272" s="1" t="str">
        <f ca="1">IF(LEN(Count_table[[#This Row],[First]])=0,OFFSET(Count_table[[#This Row],[Range]],-1,0),"E"&amp;ROW(Count_table[[#This Row],[First]])&amp;":E"&amp;COUNTIFS(Count_table[[#All],[STC Number]],Count_table[[#This Row],[STC Number]],Count_table[[#All],[Fixed Make]],Count_table[[#This Row],[First]])+ROW(Count_table[[#This Row],[First]])-1)</f>
        <v>E2269:E2284</v>
      </c>
      <c r="I2272" s="1" t="str">
        <f ca="1">IF(LEN(Count_table[[#This Row],[First]])&lt;&gt;0,Count_table[[#This Row],[First]]&amp;": "&amp;_xlfn.TEXTJOIN(", ",TRUE,INDIRECT(Count_table[[#This Row],[Range]])),"")</f>
        <v/>
      </c>
      <c r="J22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3" spans="1:10" x14ac:dyDescent="0.25">
      <c r="A2273" s="1" t="s">
        <v>173</v>
      </c>
      <c r="B22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Corporation\M20C</v>
      </c>
      <c r="C2273" s="1" t="s">
        <v>876</v>
      </c>
      <c r="D2273" s="1" t="str">
        <f>LEFT(Count_table[[#This Row],[Column1]],SEARCH("\",Count_table[[#This Row],[Column1]])-1)</f>
        <v>Mooney International Corporation</v>
      </c>
      <c r="E2273" s="1" t="str">
        <f>RIGHT(Count_table[[#This Row],[Column1]],LEN(Count_table[[#This Row],[Column1]])-SEARCH("\",Count_table[[#This Row],[Column1]]))</f>
        <v>M20C</v>
      </c>
      <c r="F2273" s="1" t="str">
        <f>INDEX(Sheet1!A:D,MATCH(Count_table[[#This Row],[Make]],Sheet1!D:D,0),1)</f>
        <v>Mooney</v>
      </c>
      <c r="G2273" s="1" t="str">
        <f ca="1">IF(OR(Count_table[[#This Row],[STC Number]]&lt;&gt;OFFSET(Count_table[[#This Row],[STC Number]],-1,0),Count_table[[#This Row],[Fixed Make]]&lt;&gt;OFFSET(Count_table[[#This Row],[Fixed Make]],-1,0)),Count_table[[#This Row],[Fixed Make]],"")</f>
        <v/>
      </c>
      <c r="H2273" s="1" t="str">
        <f ca="1">IF(LEN(Count_table[[#This Row],[First]])=0,OFFSET(Count_table[[#This Row],[Range]],-1,0),"E"&amp;ROW(Count_table[[#This Row],[First]])&amp;":E"&amp;COUNTIFS(Count_table[[#All],[STC Number]],Count_table[[#This Row],[STC Number]],Count_table[[#All],[Fixed Make]],Count_table[[#This Row],[First]])+ROW(Count_table[[#This Row],[First]])-1)</f>
        <v>E2269:E2284</v>
      </c>
      <c r="I2273" s="1" t="str">
        <f ca="1">IF(LEN(Count_table[[#This Row],[First]])&lt;&gt;0,Count_table[[#This Row],[First]]&amp;": "&amp;_xlfn.TEXTJOIN(", ",TRUE,INDIRECT(Count_table[[#This Row],[Range]])),"")</f>
        <v/>
      </c>
      <c r="J22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4" spans="1:10" x14ac:dyDescent="0.25">
      <c r="A2274" s="1" t="s">
        <v>173</v>
      </c>
      <c r="B22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Corporation\M20D</v>
      </c>
      <c r="C2274" s="1" t="s">
        <v>877</v>
      </c>
      <c r="D2274" s="1" t="str">
        <f>LEFT(Count_table[[#This Row],[Column1]],SEARCH("\",Count_table[[#This Row],[Column1]])-1)</f>
        <v>Mooney International Corporation</v>
      </c>
      <c r="E2274" s="1" t="str">
        <f>RIGHT(Count_table[[#This Row],[Column1]],LEN(Count_table[[#This Row],[Column1]])-SEARCH("\",Count_table[[#This Row],[Column1]]))</f>
        <v>M20D</v>
      </c>
      <c r="F2274" s="1" t="str">
        <f>INDEX(Sheet1!A:D,MATCH(Count_table[[#This Row],[Make]],Sheet1!D:D,0),1)</f>
        <v>Mooney</v>
      </c>
      <c r="G2274" s="1" t="str">
        <f ca="1">IF(OR(Count_table[[#This Row],[STC Number]]&lt;&gt;OFFSET(Count_table[[#This Row],[STC Number]],-1,0),Count_table[[#This Row],[Fixed Make]]&lt;&gt;OFFSET(Count_table[[#This Row],[Fixed Make]],-1,0)),Count_table[[#This Row],[Fixed Make]],"")</f>
        <v/>
      </c>
      <c r="H2274" s="1" t="str">
        <f ca="1">IF(LEN(Count_table[[#This Row],[First]])=0,OFFSET(Count_table[[#This Row],[Range]],-1,0),"E"&amp;ROW(Count_table[[#This Row],[First]])&amp;":E"&amp;COUNTIFS(Count_table[[#All],[STC Number]],Count_table[[#This Row],[STC Number]],Count_table[[#All],[Fixed Make]],Count_table[[#This Row],[First]])+ROW(Count_table[[#This Row],[First]])-1)</f>
        <v>E2269:E2284</v>
      </c>
      <c r="I2274" s="1" t="str">
        <f ca="1">IF(LEN(Count_table[[#This Row],[First]])&lt;&gt;0,Count_table[[#This Row],[First]]&amp;": "&amp;_xlfn.TEXTJOIN(", ",TRUE,INDIRECT(Count_table[[#This Row],[Range]])),"")</f>
        <v/>
      </c>
      <c r="J22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5" spans="1:10" x14ac:dyDescent="0.25">
      <c r="A2275" s="1" t="s">
        <v>173</v>
      </c>
      <c r="B22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Corporation\M20E</v>
      </c>
      <c r="C2275" s="1" t="s">
        <v>878</v>
      </c>
      <c r="D2275" s="1" t="str">
        <f>LEFT(Count_table[[#This Row],[Column1]],SEARCH("\",Count_table[[#This Row],[Column1]])-1)</f>
        <v>Mooney International Corporation</v>
      </c>
      <c r="E2275" s="1" t="str">
        <f>RIGHT(Count_table[[#This Row],[Column1]],LEN(Count_table[[#This Row],[Column1]])-SEARCH("\",Count_table[[#This Row],[Column1]]))</f>
        <v>M20E</v>
      </c>
      <c r="F2275" s="1" t="str">
        <f>INDEX(Sheet1!A:D,MATCH(Count_table[[#This Row],[Make]],Sheet1!D:D,0),1)</f>
        <v>Mooney</v>
      </c>
      <c r="G2275" s="1" t="str">
        <f ca="1">IF(OR(Count_table[[#This Row],[STC Number]]&lt;&gt;OFFSET(Count_table[[#This Row],[STC Number]],-1,0),Count_table[[#This Row],[Fixed Make]]&lt;&gt;OFFSET(Count_table[[#This Row],[Fixed Make]],-1,0)),Count_table[[#This Row],[Fixed Make]],"")</f>
        <v/>
      </c>
      <c r="H2275" s="1" t="str">
        <f ca="1">IF(LEN(Count_table[[#This Row],[First]])=0,OFFSET(Count_table[[#This Row],[Range]],-1,0),"E"&amp;ROW(Count_table[[#This Row],[First]])&amp;":E"&amp;COUNTIFS(Count_table[[#All],[STC Number]],Count_table[[#This Row],[STC Number]],Count_table[[#All],[Fixed Make]],Count_table[[#This Row],[First]])+ROW(Count_table[[#This Row],[First]])-1)</f>
        <v>E2269:E2284</v>
      </c>
      <c r="I2275" s="1" t="str">
        <f ca="1">IF(LEN(Count_table[[#This Row],[First]])&lt;&gt;0,Count_table[[#This Row],[First]]&amp;": "&amp;_xlfn.TEXTJOIN(", ",TRUE,INDIRECT(Count_table[[#This Row],[Range]])),"")</f>
        <v/>
      </c>
      <c r="J22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6" spans="1:10" x14ac:dyDescent="0.25">
      <c r="A2276" s="1" t="s">
        <v>173</v>
      </c>
      <c r="B22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Corporation\M20F</v>
      </c>
      <c r="C2276" s="1" t="s">
        <v>879</v>
      </c>
      <c r="D2276" s="1" t="str">
        <f>LEFT(Count_table[[#This Row],[Column1]],SEARCH("\",Count_table[[#This Row],[Column1]])-1)</f>
        <v>Mooney International Corporation</v>
      </c>
      <c r="E2276" s="1" t="str">
        <f>RIGHT(Count_table[[#This Row],[Column1]],LEN(Count_table[[#This Row],[Column1]])-SEARCH("\",Count_table[[#This Row],[Column1]]))</f>
        <v>M20F</v>
      </c>
      <c r="F2276" s="1" t="str">
        <f>INDEX(Sheet1!A:D,MATCH(Count_table[[#This Row],[Make]],Sheet1!D:D,0),1)</f>
        <v>Mooney</v>
      </c>
      <c r="G2276" s="1" t="str">
        <f ca="1">IF(OR(Count_table[[#This Row],[STC Number]]&lt;&gt;OFFSET(Count_table[[#This Row],[STC Number]],-1,0),Count_table[[#This Row],[Fixed Make]]&lt;&gt;OFFSET(Count_table[[#This Row],[Fixed Make]],-1,0)),Count_table[[#This Row],[Fixed Make]],"")</f>
        <v/>
      </c>
      <c r="H2276" s="1" t="str">
        <f ca="1">IF(LEN(Count_table[[#This Row],[First]])=0,OFFSET(Count_table[[#This Row],[Range]],-1,0),"E"&amp;ROW(Count_table[[#This Row],[First]])&amp;":E"&amp;COUNTIFS(Count_table[[#All],[STC Number]],Count_table[[#This Row],[STC Number]],Count_table[[#All],[Fixed Make]],Count_table[[#This Row],[First]])+ROW(Count_table[[#This Row],[First]])-1)</f>
        <v>E2269:E2284</v>
      </c>
      <c r="I2276" s="1" t="str">
        <f ca="1">IF(LEN(Count_table[[#This Row],[First]])&lt;&gt;0,Count_table[[#This Row],[First]]&amp;": "&amp;_xlfn.TEXTJOIN(", ",TRUE,INDIRECT(Count_table[[#This Row],[Range]])),"")</f>
        <v/>
      </c>
      <c r="J22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7" spans="1:10" x14ac:dyDescent="0.25">
      <c r="A2277" s="1" t="s">
        <v>173</v>
      </c>
      <c r="B22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Corporation\M20G</v>
      </c>
      <c r="C2277" s="1" t="s">
        <v>880</v>
      </c>
      <c r="D2277" s="1" t="str">
        <f>LEFT(Count_table[[#This Row],[Column1]],SEARCH("\",Count_table[[#This Row],[Column1]])-1)</f>
        <v>Mooney International Corporation</v>
      </c>
      <c r="E2277" s="1" t="str">
        <f>RIGHT(Count_table[[#This Row],[Column1]],LEN(Count_table[[#This Row],[Column1]])-SEARCH("\",Count_table[[#This Row],[Column1]]))</f>
        <v>M20G</v>
      </c>
      <c r="F2277" s="1" t="str">
        <f>INDEX(Sheet1!A:D,MATCH(Count_table[[#This Row],[Make]],Sheet1!D:D,0),1)</f>
        <v>Mooney</v>
      </c>
      <c r="G2277" s="1" t="str">
        <f ca="1">IF(OR(Count_table[[#This Row],[STC Number]]&lt;&gt;OFFSET(Count_table[[#This Row],[STC Number]],-1,0),Count_table[[#This Row],[Fixed Make]]&lt;&gt;OFFSET(Count_table[[#This Row],[Fixed Make]],-1,0)),Count_table[[#This Row],[Fixed Make]],"")</f>
        <v/>
      </c>
      <c r="H2277" s="1" t="str">
        <f ca="1">IF(LEN(Count_table[[#This Row],[First]])=0,OFFSET(Count_table[[#This Row],[Range]],-1,0),"E"&amp;ROW(Count_table[[#This Row],[First]])&amp;":E"&amp;COUNTIFS(Count_table[[#All],[STC Number]],Count_table[[#This Row],[STC Number]],Count_table[[#All],[Fixed Make]],Count_table[[#This Row],[First]])+ROW(Count_table[[#This Row],[First]])-1)</f>
        <v>E2269:E2284</v>
      </c>
      <c r="I2277" s="1" t="str">
        <f ca="1">IF(LEN(Count_table[[#This Row],[First]])&lt;&gt;0,Count_table[[#This Row],[First]]&amp;": "&amp;_xlfn.TEXTJOIN(", ",TRUE,INDIRECT(Count_table[[#This Row],[Range]])),"")</f>
        <v/>
      </c>
      <c r="J22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8" spans="1:10" x14ac:dyDescent="0.25">
      <c r="A2278" s="1" t="s">
        <v>173</v>
      </c>
      <c r="B22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Corporation\M20J</v>
      </c>
      <c r="C2278" s="1" t="s">
        <v>881</v>
      </c>
      <c r="D2278" s="1" t="str">
        <f>LEFT(Count_table[[#This Row],[Column1]],SEARCH("\",Count_table[[#This Row],[Column1]])-1)</f>
        <v>Mooney International Corporation</v>
      </c>
      <c r="E2278" s="1" t="str">
        <f>RIGHT(Count_table[[#This Row],[Column1]],LEN(Count_table[[#This Row],[Column1]])-SEARCH("\",Count_table[[#This Row],[Column1]]))</f>
        <v>M20J</v>
      </c>
      <c r="F2278" s="1" t="str">
        <f>INDEX(Sheet1!A:D,MATCH(Count_table[[#This Row],[Make]],Sheet1!D:D,0),1)</f>
        <v>Mooney</v>
      </c>
      <c r="G2278" s="1" t="str">
        <f ca="1">IF(OR(Count_table[[#This Row],[STC Number]]&lt;&gt;OFFSET(Count_table[[#This Row],[STC Number]],-1,0),Count_table[[#This Row],[Fixed Make]]&lt;&gt;OFFSET(Count_table[[#This Row],[Fixed Make]],-1,0)),Count_table[[#This Row],[Fixed Make]],"")</f>
        <v/>
      </c>
      <c r="H2278" s="1" t="str">
        <f ca="1">IF(LEN(Count_table[[#This Row],[First]])=0,OFFSET(Count_table[[#This Row],[Range]],-1,0),"E"&amp;ROW(Count_table[[#This Row],[First]])&amp;":E"&amp;COUNTIFS(Count_table[[#All],[STC Number]],Count_table[[#This Row],[STC Number]],Count_table[[#All],[Fixed Make]],Count_table[[#This Row],[First]])+ROW(Count_table[[#This Row],[First]])-1)</f>
        <v>E2269:E2284</v>
      </c>
      <c r="I2278" s="1" t="str">
        <f ca="1">IF(LEN(Count_table[[#This Row],[First]])&lt;&gt;0,Count_table[[#This Row],[First]]&amp;": "&amp;_xlfn.TEXTJOIN(", ",TRUE,INDIRECT(Count_table[[#This Row],[Range]])),"")</f>
        <v/>
      </c>
      <c r="J22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79" spans="1:10" x14ac:dyDescent="0.25">
      <c r="A2279" s="1" t="s">
        <v>173</v>
      </c>
      <c r="B22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Corporation\M20K</v>
      </c>
      <c r="C2279" s="1" t="s">
        <v>882</v>
      </c>
      <c r="D2279" s="1" t="str">
        <f>LEFT(Count_table[[#This Row],[Column1]],SEARCH("\",Count_table[[#This Row],[Column1]])-1)</f>
        <v>Mooney International Corporation</v>
      </c>
      <c r="E2279" s="1" t="str">
        <f>RIGHT(Count_table[[#This Row],[Column1]],LEN(Count_table[[#This Row],[Column1]])-SEARCH("\",Count_table[[#This Row],[Column1]]))</f>
        <v>M20K</v>
      </c>
      <c r="F2279" s="1" t="str">
        <f>INDEX(Sheet1!A:D,MATCH(Count_table[[#This Row],[Make]],Sheet1!D:D,0),1)</f>
        <v>Mooney</v>
      </c>
      <c r="G2279" s="1" t="str">
        <f ca="1">IF(OR(Count_table[[#This Row],[STC Number]]&lt;&gt;OFFSET(Count_table[[#This Row],[STC Number]],-1,0),Count_table[[#This Row],[Fixed Make]]&lt;&gt;OFFSET(Count_table[[#This Row],[Fixed Make]],-1,0)),Count_table[[#This Row],[Fixed Make]],"")</f>
        <v/>
      </c>
      <c r="H2279" s="1" t="str">
        <f ca="1">IF(LEN(Count_table[[#This Row],[First]])=0,OFFSET(Count_table[[#This Row],[Range]],-1,0),"E"&amp;ROW(Count_table[[#This Row],[First]])&amp;":E"&amp;COUNTIFS(Count_table[[#All],[STC Number]],Count_table[[#This Row],[STC Number]],Count_table[[#All],[Fixed Make]],Count_table[[#This Row],[First]])+ROW(Count_table[[#This Row],[First]])-1)</f>
        <v>E2269:E2284</v>
      </c>
      <c r="I2279" s="1" t="str">
        <f ca="1">IF(LEN(Count_table[[#This Row],[First]])&lt;&gt;0,Count_table[[#This Row],[First]]&amp;": "&amp;_xlfn.TEXTJOIN(", ",TRUE,INDIRECT(Count_table[[#This Row],[Range]])),"")</f>
        <v/>
      </c>
      <c r="J22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0" spans="1:10" x14ac:dyDescent="0.25">
      <c r="A2280" s="1" t="s">
        <v>173</v>
      </c>
      <c r="B22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Corporation\M20L</v>
      </c>
      <c r="C2280" s="1" t="s">
        <v>883</v>
      </c>
      <c r="D2280" s="1" t="str">
        <f>LEFT(Count_table[[#This Row],[Column1]],SEARCH("\",Count_table[[#This Row],[Column1]])-1)</f>
        <v>Mooney International Corporation</v>
      </c>
      <c r="E2280" s="1" t="str">
        <f>RIGHT(Count_table[[#This Row],[Column1]],LEN(Count_table[[#This Row],[Column1]])-SEARCH("\",Count_table[[#This Row],[Column1]]))</f>
        <v>M20L</v>
      </c>
      <c r="F2280" s="1" t="str">
        <f>INDEX(Sheet1!A:D,MATCH(Count_table[[#This Row],[Make]],Sheet1!D:D,0),1)</f>
        <v>Mooney</v>
      </c>
      <c r="G2280" s="1" t="str">
        <f ca="1">IF(OR(Count_table[[#This Row],[STC Number]]&lt;&gt;OFFSET(Count_table[[#This Row],[STC Number]],-1,0),Count_table[[#This Row],[Fixed Make]]&lt;&gt;OFFSET(Count_table[[#This Row],[Fixed Make]],-1,0)),Count_table[[#This Row],[Fixed Make]],"")</f>
        <v/>
      </c>
      <c r="H2280" s="1" t="str">
        <f ca="1">IF(LEN(Count_table[[#This Row],[First]])=0,OFFSET(Count_table[[#This Row],[Range]],-1,0),"E"&amp;ROW(Count_table[[#This Row],[First]])&amp;":E"&amp;COUNTIFS(Count_table[[#All],[STC Number]],Count_table[[#This Row],[STC Number]],Count_table[[#All],[Fixed Make]],Count_table[[#This Row],[First]])+ROW(Count_table[[#This Row],[First]])-1)</f>
        <v>E2269:E2284</v>
      </c>
      <c r="I2280" s="1" t="str">
        <f ca="1">IF(LEN(Count_table[[#This Row],[First]])&lt;&gt;0,Count_table[[#This Row],[First]]&amp;": "&amp;_xlfn.TEXTJOIN(", ",TRUE,INDIRECT(Count_table[[#This Row],[Range]])),"")</f>
        <v/>
      </c>
      <c r="J22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1" spans="1:10" x14ac:dyDescent="0.25">
      <c r="A2281" s="1" t="s">
        <v>173</v>
      </c>
      <c r="B22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Corporation\M20M</v>
      </c>
      <c r="C2281" s="1" t="s">
        <v>884</v>
      </c>
      <c r="D2281" s="1" t="str">
        <f>LEFT(Count_table[[#This Row],[Column1]],SEARCH("\",Count_table[[#This Row],[Column1]])-1)</f>
        <v>Mooney International Corporation</v>
      </c>
      <c r="E2281" s="1" t="str">
        <f>RIGHT(Count_table[[#This Row],[Column1]],LEN(Count_table[[#This Row],[Column1]])-SEARCH("\",Count_table[[#This Row],[Column1]]))</f>
        <v>M20M</v>
      </c>
      <c r="F2281" s="1" t="str">
        <f>INDEX(Sheet1!A:D,MATCH(Count_table[[#This Row],[Make]],Sheet1!D:D,0),1)</f>
        <v>Mooney</v>
      </c>
      <c r="G2281" s="1" t="str">
        <f ca="1">IF(OR(Count_table[[#This Row],[STC Number]]&lt;&gt;OFFSET(Count_table[[#This Row],[STC Number]],-1,0),Count_table[[#This Row],[Fixed Make]]&lt;&gt;OFFSET(Count_table[[#This Row],[Fixed Make]],-1,0)),Count_table[[#This Row],[Fixed Make]],"")</f>
        <v/>
      </c>
      <c r="H2281" s="1" t="str">
        <f ca="1">IF(LEN(Count_table[[#This Row],[First]])=0,OFFSET(Count_table[[#This Row],[Range]],-1,0),"E"&amp;ROW(Count_table[[#This Row],[First]])&amp;":E"&amp;COUNTIFS(Count_table[[#All],[STC Number]],Count_table[[#This Row],[STC Number]],Count_table[[#All],[Fixed Make]],Count_table[[#This Row],[First]])+ROW(Count_table[[#This Row],[First]])-1)</f>
        <v>E2269:E2284</v>
      </c>
      <c r="I2281" s="1" t="str">
        <f ca="1">IF(LEN(Count_table[[#This Row],[First]])&lt;&gt;0,Count_table[[#This Row],[First]]&amp;": "&amp;_xlfn.TEXTJOIN(", ",TRUE,INDIRECT(Count_table[[#This Row],[Range]])),"")</f>
        <v/>
      </c>
      <c r="J22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2" spans="1:10" x14ac:dyDescent="0.25">
      <c r="A2282" s="1" t="s">
        <v>173</v>
      </c>
      <c r="B22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Corporation\M20R</v>
      </c>
      <c r="C2282" s="1" t="s">
        <v>885</v>
      </c>
      <c r="D2282" s="1" t="str">
        <f>LEFT(Count_table[[#This Row],[Column1]],SEARCH("\",Count_table[[#This Row],[Column1]])-1)</f>
        <v>Mooney International Corporation</v>
      </c>
      <c r="E2282" s="1" t="str">
        <f>RIGHT(Count_table[[#This Row],[Column1]],LEN(Count_table[[#This Row],[Column1]])-SEARCH("\",Count_table[[#This Row],[Column1]]))</f>
        <v>M20R</v>
      </c>
      <c r="F2282" s="1" t="str">
        <f>INDEX(Sheet1!A:D,MATCH(Count_table[[#This Row],[Make]],Sheet1!D:D,0),1)</f>
        <v>Mooney</v>
      </c>
      <c r="G2282" s="1" t="str">
        <f ca="1">IF(OR(Count_table[[#This Row],[STC Number]]&lt;&gt;OFFSET(Count_table[[#This Row],[STC Number]],-1,0),Count_table[[#This Row],[Fixed Make]]&lt;&gt;OFFSET(Count_table[[#This Row],[Fixed Make]],-1,0)),Count_table[[#This Row],[Fixed Make]],"")</f>
        <v/>
      </c>
      <c r="H2282" s="1" t="str">
        <f ca="1">IF(LEN(Count_table[[#This Row],[First]])=0,OFFSET(Count_table[[#This Row],[Range]],-1,0),"E"&amp;ROW(Count_table[[#This Row],[First]])&amp;":E"&amp;COUNTIFS(Count_table[[#All],[STC Number]],Count_table[[#This Row],[STC Number]],Count_table[[#All],[Fixed Make]],Count_table[[#This Row],[First]])+ROW(Count_table[[#This Row],[First]])-1)</f>
        <v>E2269:E2284</v>
      </c>
      <c r="I2282" s="1" t="str">
        <f ca="1">IF(LEN(Count_table[[#This Row],[First]])&lt;&gt;0,Count_table[[#This Row],[First]]&amp;": "&amp;_xlfn.TEXTJOIN(", ",TRUE,INDIRECT(Count_table[[#This Row],[Range]])),"")</f>
        <v/>
      </c>
      <c r="J22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3" spans="1:10" x14ac:dyDescent="0.25">
      <c r="A2283" s="1" t="s">
        <v>173</v>
      </c>
      <c r="B22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Corporation\M20S</v>
      </c>
      <c r="C2283" s="1" t="s">
        <v>886</v>
      </c>
      <c r="D2283" s="1" t="str">
        <f>LEFT(Count_table[[#This Row],[Column1]],SEARCH("\",Count_table[[#This Row],[Column1]])-1)</f>
        <v>Mooney International Corporation</v>
      </c>
      <c r="E2283" s="1" t="str">
        <f>RIGHT(Count_table[[#This Row],[Column1]],LEN(Count_table[[#This Row],[Column1]])-SEARCH("\",Count_table[[#This Row],[Column1]]))</f>
        <v>M20S</v>
      </c>
      <c r="F2283" s="1" t="str">
        <f>INDEX(Sheet1!A:D,MATCH(Count_table[[#This Row],[Make]],Sheet1!D:D,0),1)</f>
        <v>Mooney</v>
      </c>
      <c r="G2283" s="1" t="str">
        <f ca="1">IF(OR(Count_table[[#This Row],[STC Number]]&lt;&gt;OFFSET(Count_table[[#This Row],[STC Number]],-1,0),Count_table[[#This Row],[Fixed Make]]&lt;&gt;OFFSET(Count_table[[#This Row],[Fixed Make]],-1,0)),Count_table[[#This Row],[Fixed Make]],"")</f>
        <v/>
      </c>
      <c r="H2283" s="1" t="str">
        <f ca="1">IF(LEN(Count_table[[#This Row],[First]])=0,OFFSET(Count_table[[#This Row],[Range]],-1,0),"E"&amp;ROW(Count_table[[#This Row],[First]])&amp;":E"&amp;COUNTIFS(Count_table[[#All],[STC Number]],Count_table[[#This Row],[STC Number]],Count_table[[#All],[Fixed Make]],Count_table[[#This Row],[First]])+ROW(Count_table[[#This Row],[First]])-1)</f>
        <v>E2269:E2284</v>
      </c>
      <c r="I2283" s="1" t="str">
        <f ca="1">IF(LEN(Count_table[[#This Row],[First]])&lt;&gt;0,Count_table[[#This Row],[First]]&amp;": "&amp;_xlfn.TEXTJOIN(", ",TRUE,INDIRECT(Count_table[[#This Row],[Range]])),"")</f>
        <v/>
      </c>
      <c r="J22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4" spans="1:10" x14ac:dyDescent="0.25">
      <c r="A2284" s="1" t="s">
        <v>173</v>
      </c>
      <c r="B22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Mooney International Corporation\M20TN</v>
      </c>
      <c r="C2284" s="1" t="s">
        <v>887</v>
      </c>
      <c r="D2284" s="1" t="str">
        <f>LEFT(Count_table[[#This Row],[Column1]],SEARCH("\",Count_table[[#This Row],[Column1]])-1)</f>
        <v>Mooney International Corporation</v>
      </c>
      <c r="E2284" s="1" t="str">
        <f>RIGHT(Count_table[[#This Row],[Column1]],LEN(Count_table[[#This Row],[Column1]])-SEARCH("\",Count_table[[#This Row],[Column1]]))</f>
        <v>M20TN</v>
      </c>
      <c r="F2284" s="1" t="str">
        <f>INDEX(Sheet1!A:D,MATCH(Count_table[[#This Row],[Make]],Sheet1!D:D,0),1)</f>
        <v>Mooney</v>
      </c>
      <c r="G2284" s="1" t="str">
        <f ca="1">IF(OR(Count_table[[#This Row],[STC Number]]&lt;&gt;OFFSET(Count_table[[#This Row],[STC Number]],-1,0),Count_table[[#This Row],[Fixed Make]]&lt;&gt;OFFSET(Count_table[[#This Row],[Fixed Make]],-1,0)),Count_table[[#This Row],[Fixed Make]],"")</f>
        <v/>
      </c>
      <c r="H2284" s="1" t="str">
        <f ca="1">IF(LEN(Count_table[[#This Row],[First]])=0,OFFSET(Count_table[[#This Row],[Range]],-1,0),"E"&amp;ROW(Count_table[[#This Row],[First]])&amp;":E"&amp;COUNTIFS(Count_table[[#All],[STC Number]],Count_table[[#This Row],[STC Number]],Count_table[[#All],[Fixed Make]],Count_table[[#This Row],[First]])+ROW(Count_table[[#This Row],[First]])-1)</f>
        <v>E2269:E2284</v>
      </c>
      <c r="I2284" s="1" t="str">
        <f ca="1">IF(LEN(Count_table[[#This Row],[First]])&lt;&gt;0,Count_table[[#This Row],[First]]&amp;": "&amp;_xlfn.TEXTJOIN(", ",TRUE,INDIRECT(Count_table[[#This Row],[Range]])),"")</f>
        <v/>
      </c>
      <c r="J22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5" spans="1:10" x14ac:dyDescent="0.25">
      <c r="A2285" s="1" t="s">
        <v>173</v>
      </c>
      <c r="B22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Nardi S.A.\FN-333</v>
      </c>
      <c r="C2285" s="1" t="s">
        <v>888</v>
      </c>
      <c r="D2285" s="1" t="str">
        <f>LEFT(Count_table[[#This Row],[Column1]],SEARCH("\",Count_table[[#This Row],[Column1]])-1)</f>
        <v>Nardi S.A.</v>
      </c>
      <c r="E2285" s="1" t="str">
        <f>RIGHT(Count_table[[#This Row],[Column1]],LEN(Count_table[[#This Row],[Column1]])-SEARCH("\",Count_table[[#This Row],[Column1]]))</f>
        <v>FN-333</v>
      </c>
      <c r="F2285" s="1" t="str">
        <f>INDEX(Sheet1!A:D,MATCH(Count_table[[#This Row],[Make]],Sheet1!D:D,0),1)</f>
        <v>Nardi</v>
      </c>
      <c r="G2285" s="1" t="str">
        <f ca="1">IF(OR(Count_table[[#This Row],[STC Number]]&lt;&gt;OFFSET(Count_table[[#This Row],[STC Number]],-1,0),Count_table[[#This Row],[Fixed Make]]&lt;&gt;OFFSET(Count_table[[#This Row],[Fixed Make]],-1,0)),Count_table[[#This Row],[Fixed Make]],"")</f>
        <v>Nardi</v>
      </c>
      <c r="H2285" s="1" t="str">
        <f ca="1">IF(LEN(Count_table[[#This Row],[First]])=0,OFFSET(Count_table[[#This Row],[Range]],-1,0),"E"&amp;ROW(Count_table[[#This Row],[First]])&amp;":E"&amp;COUNTIFS(Count_table[[#All],[STC Number]],Count_table[[#This Row],[STC Number]],Count_table[[#All],[Fixed Make]],Count_table[[#This Row],[First]])+ROW(Count_table[[#This Row],[First]])-1)</f>
        <v>E2285:E2285</v>
      </c>
      <c r="I2285" s="1" t="str">
        <f ca="1">IF(LEN(Count_table[[#This Row],[First]])&lt;&gt;0,Count_table[[#This Row],[First]]&amp;": "&amp;_xlfn.TEXTJOIN(", ",TRUE,INDIRECT(Count_table[[#This Row],[Range]])),"")</f>
        <v>Nardi: FN-333</v>
      </c>
      <c r="J22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6" spans="1:10" x14ac:dyDescent="0.25">
      <c r="A2286" s="1" t="s">
        <v>173</v>
      </c>
      <c r="B22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v>
      </c>
      <c r="C2286" s="1" t="s">
        <v>889</v>
      </c>
      <c r="D2286" s="1" t="str">
        <f>LEFT(Count_table[[#This Row],[Column1]],SEARCH("\",Count_table[[#This Row],[Column1]])-1)</f>
        <v>Piaggio &amp; C.</v>
      </c>
      <c r="E2286" s="1" t="str">
        <f>RIGHT(Count_table[[#This Row],[Column1]],LEN(Count_table[[#This Row],[Column1]])-SEARCH("\",Count_table[[#This Row],[Column1]]))</f>
        <v>P.136-L</v>
      </c>
      <c r="F2286" s="1" t="str">
        <f>INDEX(Sheet1!A:D,MATCH(Count_table[[#This Row],[Make]],Sheet1!D:D,0),1)</f>
        <v>Piaggio</v>
      </c>
      <c r="G2286" s="1" t="str">
        <f ca="1">IF(OR(Count_table[[#This Row],[STC Number]]&lt;&gt;OFFSET(Count_table[[#This Row],[STC Number]],-1,0),Count_table[[#This Row],[Fixed Make]]&lt;&gt;OFFSET(Count_table[[#This Row],[Fixed Make]],-1,0)),Count_table[[#This Row],[Fixed Make]],"")</f>
        <v>Piaggio</v>
      </c>
      <c r="H2286" s="1" t="str">
        <f ca="1">IF(LEN(Count_table[[#This Row],[First]])=0,OFFSET(Count_table[[#This Row],[Range]],-1,0),"E"&amp;ROW(Count_table[[#This Row],[First]])&amp;":E"&amp;COUNTIFS(Count_table[[#All],[STC Number]],Count_table[[#This Row],[STC Number]],Count_table[[#All],[Fixed Make]],Count_table[[#This Row],[First]])+ROW(Count_table[[#This Row],[First]])-1)</f>
        <v>E2286:E2288</v>
      </c>
      <c r="I2286" s="1" t="str">
        <f ca="1">IF(LEN(Count_table[[#This Row],[First]])&lt;&gt;0,Count_table[[#This Row],[First]]&amp;": "&amp;_xlfn.TEXTJOIN(", ",TRUE,INDIRECT(Count_table[[#This Row],[Range]])),"")</f>
        <v>Piaggio: P.136-L, P.136-L1, P.136-L2</v>
      </c>
      <c r="J22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7" spans="1:10" x14ac:dyDescent="0.25">
      <c r="A2287" s="1" t="s">
        <v>173</v>
      </c>
      <c r="B22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C.\P.136-L1</v>
      </c>
      <c r="C2287" s="1" t="s">
        <v>890</v>
      </c>
      <c r="D2287" s="1" t="str">
        <f>LEFT(Count_table[[#This Row],[Column1]],SEARCH("\",Count_table[[#This Row],[Column1]])-1)</f>
        <v>Piaggio &amp; C.</v>
      </c>
      <c r="E2287" s="1" t="str">
        <f>RIGHT(Count_table[[#This Row],[Column1]],LEN(Count_table[[#This Row],[Column1]])-SEARCH("\",Count_table[[#This Row],[Column1]]))</f>
        <v>P.136-L1</v>
      </c>
      <c r="F2287" s="1" t="str">
        <f>INDEX(Sheet1!A:D,MATCH(Count_table[[#This Row],[Make]],Sheet1!D:D,0),1)</f>
        <v>Piaggio</v>
      </c>
      <c r="G2287" s="1" t="str">
        <f ca="1">IF(OR(Count_table[[#This Row],[STC Number]]&lt;&gt;OFFSET(Count_table[[#This Row],[STC Number]],-1,0),Count_table[[#This Row],[Fixed Make]]&lt;&gt;OFFSET(Count_table[[#This Row],[Fixed Make]],-1,0)),Count_table[[#This Row],[Fixed Make]],"")</f>
        <v/>
      </c>
      <c r="H2287" s="1" t="str">
        <f ca="1">IF(LEN(Count_table[[#This Row],[First]])=0,OFFSET(Count_table[[#This Row],[Range]],-1,0),"E"&amp;ROW(Count_table[[#This Row],[First]])&amp;":E"&amp;COUNTIFS(Count_table[[#All],[STC Number]],Count_table[[#This Row],[STC Number]],Count_table[[#All],[Fixed Make]],Count_table[[#This Row],[First]])+ROW(Count_table[[#This Row],[First]])-1)</f>
        <v>E2286:E2288</v>
      </c>
      <c r="I2287" s="1" t="str">
        <f ca="1">IF(LEN(Count_table[[#This Row],[First]])&lt;&gt;0,Count_table[[#This Row],[First]]&amp;": "&amp;_xlfn.TEXTJOIN(", ",TRUE,INDIRECT(Count_table[[#This Row],[Range]])),"")</f>
        <v/>
      </c>
      <c r="J22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8" spans="1:10" x14ac:dyDescent="0.25">
      <c r="A2288" s="1" t="s">
        <v>173</v>
      </c>
      <c r="B22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Piaggio &amp; C.\P.136-L2</v>
      </c>
      <c r="C2288" s="1" t="s">
        <v>891</v>
      </c>
      <c r="D2288" s="1" t="str">
        <f>LEFT(Count_table[[#This Row],[Column1]],SEARCH("\",Count_table[[#This Row],[Column1]])-1)</f>
        <v>Piaggio &amp; C.</v>
      </c>
      <c r="E2288" s="1" t="str">
        <f>RIGHT(Count_table[[#This Row],[Column1]],LEN(Count_table[[#This Row],[Column1]])-SEARCH("\",Count_table[[#This Row],[Column1]]))</f>
        <v>P.136-L2</v>
      </c>
      <c r="F2288" s="1" t="str">
        <f>INDEX(Sheet1!A:D,MATCH(Count_table[[#This Row],[Make]],Sheet1!D:D,0),1)</f>
        <v>Piaggio</v>
      </c>
      <c r="G2288" s="1" t="str">
        <f ca="1">IF(OR(Count_table[[#This Row],[STC Number]]&lt;&gt;OFFSET(Count_table[[#This Row],[STC Number]],-1,0),Count_table[[#This Row],[Fixed Make]]&lt;&gt;OFFSET(Count_table[[#This Row],[Fixed Make]],-1,0)),Count_table[[#This Row],[Fixed Make]],"")</f>
        <v/>
      </c>
      <c r="H2288" s="1" t="str">
        <f ca="1">IF(LEN(Count_table[[#This Row],[First]])=0,OFFSET(Count_table[[#This Row],[Range]],-1,0),"E"&amp;ROW(Count_table[[#This Row],[First]])&amp;":E"&amp;COUNTIFS(Count_table[[#All],[STC Number]],Count_table[[#This Row],[STC Number]],Count_table[[#All],[Fixed Make]],Count_table[[#This Row],[First]])+ROW(Count_table[[#This Row],[First]])-1)</f>
        <v>E2286:E2288</v>
      </c>
      <c r="I2288" s="1" t="str">
        <f ca="1">IF(LEN(Count_table[[#This Row],[First]])&lt;&gt;0,Count_table[[#This Row],[First]]&amp;": "&amp;_xlfn.TEXTJOIN(", ",TRUE,INDIRECT(Count_table[[#This Row],[Range]])),"")</f>
        <v/>
      </c>
      <c r="J22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89" spans="1:10" x14ac:dyDescent="0.25">
      <c r="A2289" s="1" t="s">
        <v>173</v>
      </c>
      <c r="B22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Limited\PC-6-H1</v>
      </c>
      <c r="C2289" s="1" t="s">
        <v>892</v>
      </c>
      <c r="D2289" s="1" t="str">
        <f>LEFT(Count_table[[#This Row],[Column1]],SEARCH("\",Count_table[[#This Row],[Column1]])-1)</f>
        <v>Pilatus Aircraft Limited</v>
      </c>
      <c r="E2289" s="1" t="str">
        <f>RIGHT(Count_table[[#This Row],[Column1]],LEN(Count_table[[#This Row],[Column1]])-SEARCH("\",Count_table[[#This Row],[Column1]]))</f>
        <v>PC-6-H1</v>
      </c>
      <c r="F2289" s="1" t="str">
        <f>INDEX(Sheet1!A:D,MATCH(Count_table[[#This Row],[Make]],Sheet1!D:D,0),1)</f>
        <v>Pilatus</v>
      </c>
      <c r="G2289" s="1" t="str">
        <f ca="1">IF(OR(Count_table[[#This Row],[STC Number]]&lt;&gt;OFFSET(Count_table[[#This Row],[STC Number]],-1,0),Count_table[[#This Row],[Fixed Make]]&lt;&gt;OFFSET(Count_table[[#This Row],[Fixed Make]],-1,0)),Count_table[[#This Row],[Fixed Make]],"")</f>
        <v>Pilatus</v>
      </c>
      <c r="H2289" s="1" t="str">
        <f ca="1">IF(LEN(Count_table[[#This Row],[First]])=0,OFFSET(Count_table[[#This Row],[Range]],-1,0),"E"&amp;ROW(Count_table[[#This Row],[First]])&amp;":E"&amp;COUNTIFS(Count_table[[#All],[STC Number]],Count_table[[#This Row],[STC Number]],Count_table[[#All],[Fixed Make]],Count_table[[#This Row],[First]])+ROW(Count_table[[#This Row],[First]])-1)</f>
        <v>E2289:E2294</v>
      </c>
      <c r="I2289" s="1" t="str">
        <f ca="1">IF(LEN(Count_table[[#This Row],[First]])&lt;&gt;0,Count_table[[#This Row],[First]]&amp;": "&amp;_xlfn.TEXTJOIN(", ",TRUE,INDIRECT(Count_table[[#This Row],[Range]])),"")</f>
        <v>Pilatus: PC-6-H1, PC-6-H2, PC-6, PC-6/350-H1, PC-6/350-H2, PC-6/350</v>
      </c>
      <c r="J22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0" spans="1:10" x14ac:dyDescent="0.25">
      <c r="A2290" s="1" t="s">
        <v>173</v>
      </c>
      <c r="B22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Limited\PC-6-H2</v>
      </c>
      <c r="C2290" s="1" t="s">
        <v>893</v>
      </c>
      <c r="D2290" s="1" t="str">
        <f>LEFT(Count_table[[#This Row],[Column1]],SEARCH("\",Count_table[[#This Row],[Column1]])-1)</f>
        <v>Pilatus Aircraft Limited</v>
      </c>
      <c r="E2290" s="1" t="str">
        <f>RIGHT(Count_table[[#This Row],[Column1]],LEN(Count_table[[#This Row],[Column1]])-SEARCH("\",Count_table[[#This Row],[Column1]]))</f>
        <v>PC-6-H2</v>
      </c>
      <c r="F2290" s="1" t="str">
        <f>INDEX(Sheet1!A:D,MATCH(Count_table[[#This Row],[Make]],Sheet1!D:D,0),1)</f>
        <v>Pilatus</v>
      </c>
      <c r="G2290" s="1" t="str">
        <f ca="1">IF(OR(Count_table[[#This Row],[STC Number]]&lt;&gt;OFFSET(Count_table[[#This Row],[STC Number]],-1,0),Count_table[[#This Row],[Fixed Make]]&lt;&gt;OFFSET(Count_table[[#This Row],[Fixed Make]],-1,0)),Count_table[[#This Row],[Fixed Make]],"")</f>
        <v/>
      </c>
      <c r="H2290" s="1" t="str">
        <f ca="1">IF(LEN(Count_table[[#This Row],[First]])=0,OFFSET(Count_table[[#This Row],[Range]],-1,0),"E"&amp;ROW(Count_table[[#This Row],[First]])&amp;":E"&amp;COUNTIFS(Count_table[[#All],[STC Number]],Count_table[[#This Row],[STC Number]],Count_table[[#All],[Fixed Make]],Count_table[[#This Row],[First]])+ROW(Count_table[[#This Row],[First]])-1)</f>
        <v>E2289:E2294</v>
      </c>
      <c r="I2290" s="1" t="str">
        <f ca="1">IF(LEN(Count_table[[#This Row],[First]])&lt;&gt;0,Count_table[[#This Row],[First]]&amp;": "&amp;_xlfn.TEXTJOIN(", ",TRUE,INDIRECT(Count_table[[#This Row],[Range]])),"")</f>
        <v/>
      </c>
      <c r="J22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1" spans="1:10" x14ac:dyDescent="0.25">
      <c r="A2291" s="1" t="s">
        <v>173</v>
      </c>
      <c r="B22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v>
      </c>
      <c r="C2291" s="1" t="s">
        <v>894</v>
      </c>
      <c r="D2291" s="1" t="str">
        <f>LEFT(Count_table[[#This Row],[Column1]],SEARCH("\",Count_table[[#This Row],[Column1]])-1)</f>
        <v>Pilatus Aircraft Limited</v>
      </c>
      <c r="E2291" s="1" t="str">
        <f>RIGHT(Count_table[[#This Row],[Column1]],LEN(Count_table[[#This Row],[Column1]])-SEARCH("\",Count_table[[#This Row],[Column1]]))</f>
        <v>PC-6</v>
      </c>
      <c r="F2291" s="1" t="str">
        <f>INDEX(Sheet1!A:D,MATCH(Count_table[[#This Row],[Make]],Sheet1!D:D,0),1)</f>
        <v>Pilatus</v>
      </c>
      <c r="G2291" s="1" t="str">
        <f ca="1">IF(OR(Count_table[[#This Row],[STC Number]]&lt;&gt;OFFSET(Count_table[[#This Row],[STC Number]],-1,0),Count_table[[#This Row],[Fixed Make]]&lt;&gt;OFFSET(Count_table[[#This Row],[Fixed Make]],-1,0)),Count_table[[#This Row],[Fixed Make]],"")</f>
        <v/>
      </c>
      <c r="H2291" s="1" t="str">
        <f ca="1">IF(LEN(Count_table[[#This Row],[First]])=0,OFFSET(Count_table[[#This Row],[Range]],-1,0),"E"&amp;ROW(Count_table[[#This Row],[First]])&amp;":E"&amp;COUNTIFS(Count_table[[#All],[STC Number]],Count_table[[#This Row],[STC Number]],Count_table[[#All],[Fixed Make]],Count_table[[#This Row],[First]])+ROW(Count_table[[#This Row],[First]])-1)</f>
        <v>E2289:E2294</v>
      </c>
      <c r="I2291" s="1" t="str">
        <f ca="1">IF(LEN(Count_table[[#This Row],[First]])&lt;&gt;0,Count_table[[#This Row],[First]]&amp;": "&amp;_xlfn.TEXTJOIN(", ",TRUE,INDIRECT(Count_table[[#This Row],[Range]])),"")</f>
        <v/>
      </c>
      <c r="J22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2" spans="1:10" x14ac:dyDescent="0.25">
      <c r="A2292" s="1" t="s">
        <v>173</v>
      </c>
      <c r="B22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Limited\PC-6/350-H1</v>
      </c>
      <c r="C2292" s="1" t="s">
        <v>895</v>
      </c>
      <c r="D2292" s="1" t="str">
        <f>LEFT(Count_table[[#This Row],[Column1]],SEARCH("\",Count_table[[#This Row],[Column1]])-1)</f>
        <v>Pilatus Aircraft Limited</v>
      </c>
      <c r="E2292" s="1" t="str">
        <f>RIGHT(Count_table[[#This Row],[Column1]],LEN(Count_table[[#This Row],[Column1]])-SEARCH("\",Count_table[[#This Row],[Column1]]))</f>
        <v>PC-6/350-H1</v>
      </c>
      <c r="F2292" s="1" t="str">
        <f>INDEX(Sheet1!A:D,MATCH(Count_table[[#This Row],[Make]],Sheet1!D:D,0),1)</f>
        <v>Pilatus</v>
      </c>
      <c r="G2292" s="1" t="str">
        <f ca="1">IF(OR(Count_table[[#This Row],[STC Number]]&lt;&gt;OFFSET(Count_table[[#This Row],[STC Number]],-1,0),Count_table[[#This Row],[Fixed Make]]&lt;&gt;OFFSET(Count_table[[#This Row],[Fixed Make]],-1,0)),Count_table[[#This Row],[Fixed Make]],"")</f>
        <v/>
      </c>
      <c r="H2292" s="1" t="str">
        <f ca="1">IF(LEN(Count_table[[#This Row],[First]])=0,OFFSET(Count_table[[#This Row],[Range]],-1,0),"E"&amp;ROW(Count_table[[#This Row],[First]])&amp;":E"&amp;COUNTIFS(Count_table[[#All],[STC Number]],Count_table[[#This Row],[STC Number]],Count_table[[#All],[Fixed Make]],Count_table[[#This Row],[First]])+ROW(Count_table[[#This Row],[First]])-1)</f>
        <v>E2289:E2294</v>
      </c>
      <c r="I2292" s="1" t="str">
        <f ca="1">IF(LEN(Count_table[[#This Row],[First]])&lt;&gt;0,Count_table[[#This Row],[First]]&amp;": "&amp;_xlfn.TEXTJOIN(", ",TRUE,INDIRECT(Count_table[[#This Row],[Range]])),"")</f>
        <v/>
      </c>
      <c r="J22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3" spans="1:10" x14ac:dyDescent="0.25">
      <c r="A2293" s="1" t="s">
        <v>173</v>
      </c>
      <c r="B22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Limited\PC-6/350-H2</v>
      </c>
      <c r="C2293" s="1" t="s">
        <v>896</v>
      </c>
      <c r="D2293" s="1" t="str">
        <f>LEFT(Count_table[[#This Row],[Column1]],SEARCH("\",Count_table[[#This Row],[Column1]])-1)</f>
        <v>Pilatus Aircraft Limited</v>
      </c>
      <c r="E2293" s="1" t="str">
        <f>RIGHT(Count_table[[#This Row],[Column1]],LEN(Count_table[[#This Row],[Column1]])-SEARCH("\",Count_table[[#This Row],[Column1]]))</f>
        <v>PC-6/350-H2</v>
      </c>
      <c r="F2293" s="1" t="str">
        <f>INDEX(Sheet1!A:D,MATCH(Count_table[[#This Row],[Make]],Sheet1!D:D,0),1)</f>
        <v>Pilatus</v>
      </c>
      <c r="G2293" s="1" t="str">
        <f ca="1">IF(OR(Count_table[[#This Row],[STC Number]]&lt;&gt;OFFSET(Count_table[[#This Row],[STC Number]],-1,0),Count_table[[#This Row],[Fixed Make]]&lt;&gt;OFFSET(Count_table[[#This Row],[Fixed Make]],-1,0)),Count_table[[#This Row],[Fixed Make]],"")</f>
        <v/>
      </c>
      <c r="H2293" s="1" t="str">
        <f ca="1">IF(LEN(Count_table[[#This Row],[First]])=0,OFFSET(Count_table[[#This Row],[Range]],-1,0),"E"&amp;ROW(Count_table[[#This Row],[First]])&amp;":E"&amp;COUNTIFS(Count_table[[#All],[STC Number]],Count_table[[#This Row],[STC Number]],Count_table[[#All],[Fixed Make]],Count_table[[#This Row],[First]])+ROW(Count_table[[#This Row],[First]])-1)</f>
        <v>E2289:E2294</v>
      </c>
      <c r="I2293" s="1" t="str">
        <f ca="1">IF(LEN(Count_table[[#This Row],[First]])&lt;&gt;0,Count_table[[#This Row],[First]]&amp;": "&amp;_xlfn.TEXTJOIN(", ",TRUE,INDIRECT(Count_table[[#This Row],[Range]])),"")</f>
        <v/>
      </c>
      <c r="J22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4" spans="1:10" x14ac:dyDescent="0.25">
      <c r="A2294" s="1" t="s">
        <v>173</v>
      </c>
      <c r="B22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Pilatus Aircraft Limited\PC-6/350</v>
      </c>
      <c r="C2294" s="1" t="s">
        <v>897</v>
      </c>
      <c r="D2294" s="1" t="str">
        <f>LEFT(Count_table[[#This Row],[Column1]],SEARCH("\",Count_table[[#This Row],[Column1]])-1)</f>
        <v>Pilatus Aircraft Limited</v>
      </c>
      <c r="E2294" s="1" t="str">
        <f>RIGHT(Count_table[[#This Row],[Column1]],LEN(Count_table[[#This Row],[Column1]])-SEARCH("\",Count_table[[#This Row],[Column1]]))</f>
        <v>PC-6/350</v>
      </c>
      <c r="F2294" s="1" t="str">
        <f>INDEX(Sheet1!A:D,MATCH(Count_table[[#This Row],[Make]],Sheet1!D:D,0),1)</f>
        <v>Pilatus</v>
      </c>
      <c r="G2294" s="1" t="str">
        <f ca="1">IF(OR(Count_table[[#This Row],[STC Number]]&lt;&gt;OFFSET(Count_table[[#This Row],[STC Number]],-1,0),Count_table[[#This Row],[Fixed Make]]&lt;&gt;OFFSET(Count_table[[#This Row],[Fixed Make]],-1,0)),Count_table[[#This Row],[Fixed Make]],"")</f>
        <v/>
      </c>
      <c r="H2294" s="1" t="str">
        <f ca="1">IF(LEN(Count_table[[#This Row],[First]])=0,OFFSET(Count_table[[#This Row],[Range]],-1,0),"E"&amp;ROW(Count_table[[#This Row],[First]])&amp;":E"&amp;COUNTIFS(Count_table[[#All],[STC Number]],Count_table[[#This Row],[STC Number]],Count_table[[#All],[Fixed Make]],Count_table[[#This Row],[First]])+ROW(Count_table[[#This Row],[First]])-1)</f>
        <v>E2289:E2294</v>
      </c>
      <c r="I2294" s="1" t="str">
        <f ca="1">IF(LEN(Count_table[[#This Row],[First]])&lt;&gt;0,Count_table[[#This Row],[First]]&amp;": "&amp;_xlfn.TEXTJOIN(", ",TRUE,INDIRECT(Count_table[[#This Row],[Range]])),"")</f>
        <v/>
      </c>
      <c r="J22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5" spans="1:10" x14ac:dyDescent="0.25">
      <c r="A2295" s="1" t="s">
        <v>173</v>
      </c>
      <c r="B22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Inc.\PA-20-115</v>
      </c>
      <c r="C2295" s="1" t="s">
        <v>898</v>
      </c>
      <c r="D2295" s="1" t="str">
        <f>LEFT(Count_table[[#This Row],[Column1]],SEARCH("\",Count_table[[#This Row],[Column1]])-1)</f>
        <v>Piper Aircraft, Inc.</v>
      </c>
      <c r="E2295" s="1" t="str">
        <f>RIGHT(Count_table[[#This Row],[Column1]],LEN(Count_table[[#This Row],[Column1]])-SEARCH("\",Count_table[[#This Row],[Column1]]))</f>
        <v>PA-20-115</v>
      </c>
      <c r="F2295" s="1" t="str">
        <f>INDEX(Sheet1!A:D,MATCH(Count_table[[#This Row],[Make]],Sheet1!D:D,0),1)</f>
        <v>Piper</v>
      </c>
      <c r="G2295" s="1" t="str">
        <f ca="1">IF(OR(Count_table[[#This Row],[STC Number]]&lt;&gt;OFFSET(Count_table[[#This Row],[STC Number]],-1,0),Count_table[[#This Row],[Fixed Make]]&lt;&gt;OFFSET(Count_table[[#This Row],[Fixed Make]],-1,0)),Count_table[[#This Row],[Fixed Make]],"")</f>
        <v>Piper</v>
      </c>
      <c r="H2295" s="1" t="str">
        <f ca="1">IF(LEN(Count_table[[#This Row],[First]])=0,OFFSET(Count_table[[#This Row],[Range]],-1,0),"E"&amp;ROW(Count_table[[#This Row],[First]])&amp;":E"&amp;COUNTIFS(Count_table[[#All],[STC Number]],Count_table[[#This Row],[STC Number]],Count_table[[#All],[Fixed Make]],Count_table[[#This Row],[First]])+ROW(Count_table[[#This Row],[First]])-1)</f>
        <v>E2295:E2367</v>
      </c>
      <c r="I2295" s="1" t="str">
        <f ca="1">IF(LEN(Count_table[[#This Row],[First]])&lt;&gt;0,Count_table[[#This Row],[First]]&amp;": "&amp;_xlfn.TEXTJOIN(", ",TRUE,INDIRECT(Count_table[[#This Row],[Range]])),"")</f>
        <v>Piper: PA-20-115, PA-20-135, PA-20, PA-20S-115, PA-20S-135, PA-20S, PA-22-108, PA-22-135, PA-22-150, PA-22-160, PA-22, PA-22S-135, PA-22S-150, PA-22S-160, PA-23-160, PA-23-235, PA-23-250 (Navy UO-1), PA-23-250, PA-23, PA-24-250, PA-24-260, PA-24-400, PA-24, PA-28-140, PA-28-150, PA-28-151, PA-28-160, PA-28-161, PA-28-180, PA-28-181, PA-28-201T, PA-28-235, PA-28-236, PA-28R-180, PA-28R-200, PA-28R-201, PA-28R-201T, PA-28RT-201, PA-28RT-201T, PA-28S-160, PA-28S-180, PA-30, PA-31-300, PA-31-325, PA-31-350, PA-31, PA-31P-350, PA-31P, PA-32-260, PA-32-300, PA-32-301, PA-32-301FT, PA-32-301T, PA-32-301XTC, PA-32R-300, PA-32R-301 (HP), PA-32R-301 (SP), PA-32R-301T, PA-32RT-300, PA-32RT-300T, PA-32S-300, PA-34-200, PA-34-200T, PA-34-220T, PA-38-112, PA-39, PA-40, PA-44-180, PA-44-180T, PA-46-310P, PA-46-350P, PA-46R-350T, PA-E23-250</v>
      </c>
      <c r="J22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6" spans="1:10" x14ac:dyDescent="0.25">
      <c r="A2296" s="1" t="s">
        <v>173</v>
      </c>
      <c r="B22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Inc.\PA-20-135</v>
      </c>
      <c r="C2296" s="1" t="s">
        <v>899</v>
      </c>
      <c r="D2296" s="1" t="str">
        <f>LEFT(Count_table[[#This Row],[Column1]],SEARCH("\",Count_table[[#This Row],[Column1]])-1)</f>
        <v>Piper Aircraft, Inc.</v>
      </c>
      <c r="E2296" s="1" t="str">
        <f>RIGHT(Count_table[[#This Row],[Column1]],LEN(Count_table[[#This Row],[Column1]])-SEARCH("\",Count_table[[#This Row],[Column1]]))</f>
        <v>PA-20-135</v>
      </c>
      <c r="F2296" s="1" t="str">
        <f>INDEX(Sheet1!A:D,MATCH(Count_table[[#This Row],[Make]],Sheet1!D:D,0),1)</f>
        <v>Piper</v>
      </c>
      <c r="G2296" s="1" t="str">
        <f ca="1">IF(OR(Count_table[[#This Row],[STC Number]]&lt;&gt;OFFSET(Count_table[[#This Row],[STC Number]],-1,0),Count_table[[#This Row],[Fixed Make]]&lt;&gt;OFFSET(Count_table[[#This Row],[Fixed Make]],-1,0)),Count_table[[#This Row],[Fixed Make]],"")</f>
        <v/>
      </c>
      <c r="H2296" s="1" t="str">
        <f ca="1">IF(LEN(Count_table[[#This Row],[First]])=0,OFFSET(Count_table[[#This Row],[Range]],-1,0),"E"&amp;ROW(Count_table[[#This Row],[First]])&amp;":E"&amp;COUNTIFS(Count_table[[#All],[STC Number]],Count_table[[#This Row],[STC Number]],Count_table[[#All],[Fixed Make]],Count_table[[#This Row],[First]])+ROW(Count_table[[#This Row],[First]])-1)</f>
        <v>E2295:E2367</v>
      </c>
      <c r="I2296" s="1" t="str">
        <f ca="1">IF(LEN(Count_table[[#This Row],[First]])&lt;&gt;0,Count_table[[#This Row],[First]]&amp;": "&amp;_xlfn.TEXTJOIN(", ",TRUE,INDIRECT(Count_table[[#This Row],[Range]])),"")</f>
        <v/>
      </c>
      <c r="J22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7" spans="1:10" x14ac:dyDescent="0.25">
      <c r="A2297" s="1" t="s">
        <v>173</v>
      </c>
      <c r="B22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v>
      </c>
      <c r="C2297" s="1" t="s">
        <v>900</v>
      </c>
      <c r="D2297" s="1" t="str">
        <f>LEFT(Count_table[[#This Row],[Column1]],SEARCH("\",Count_table[[#This Row],[Column1]])-1)</f>
        <v>Piper Aircraft, Inc.</v>
      </c>
      <c r="E2297" s="1" t="str">
        <f>RIGHT(Count_table[[#This Row],[Column1]],LEN(Count_table[[#This Row],[Column1]])-SEARCH("\",Count_table[[#This Row],[Column1]]))</f>
        <v>PA-20</v>
      </c>
      <c r="F2297" s="1" t="str">
        <f>INDEX(Sheet1!A:D,MATCH(Count_table[[#This Row],[Make]],Sheet1!D:D,0),1)</f>
        <v>Piper</v>
      </c>
      <c r="G2297" s="1" t="str">
        <f ca="1">IF(OR(Count_table[[#This Row],[STC Number]]&lt;&gt;OFFSET(Count_table[[#This Row],[STC Number]],-1,0),Count_table[[#This Row],[Fixed Make]]&lt;&gt;OFFSET(Count_table[[#This Row],[Fixed Make]],-1,0)),Count_table[[#This Row],[Fixed Make]],"")</f>
        <v/>
      </c>
      <c r="H2297" s="1" t="str">
        <f ca="1">IF(LEN(Count_table[[#This Row],[First]])=0,OFFSET(Count_table[[#This Row],[Range]],-1,0),"E"&amp;ROW(Count_table[[#This Row],[First]])&amp;":E"&amp;COUNTIFS(Count_table[[#All],[STC Number]],Count_table[[#This Row],[STC Number]],Count_table[[#All],[Fixed Make]],Count_table[[#This Row],[First]])+ROW(Count_table[[#This Row],[First]])-1)</f>
        <v>E2295:E2367</v>
      </c>
      <c r="I2297" s="1" t="str">
        <f ca="1">IF(LEN(Count_table[[#This Row],[First]])&lt;&gt;0,Count_table[[#This Row],[First]]&amp;": "&amp;_xlfn.TEXTJOIN(", ",TRUE,INDIRECT(Count_table[[#This Row],[Range]])),"")</f>
        <v/>
      </c>
      <c r="J22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8" spans="1:10" x14ac:dyDescent="0.25">
      <c r="A2298" s="1" t="s">
        <v>173</v>
      </c>
      <c r="B22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Inc.\PA-20S-115</v>
      </c>
      <c r="C2298" s="1" t="s">
        <v>901</v>
      </c>
      <c r="D2298" s="1" t="str">
        <f>LEFT(Count_table[[#This Row],[Column1]],SEARCH("\",Count_table[[#This Row],[Column1]])-1)</f>
        <v>Piper Aircraft, Inc.</v>
      </c>
      <c r="E2298" s="1" t="str">
        <f>RIGHT(Count_table[[#This Row],[Column1]],LEN(Count_table[[#This Row],[Column1]])-SEARCH("\",Count_table[[#This Row],[Column1]]))</f>
        <v>PA-20S-115</v>
      </c>
      <c r="F2298" s="1" t="str">
        <f>INDEX(Sheet1!A:D,MATCH(Count_table[[#This Row],[Make]],Sheet1!D:D,0),1)</f>
        <v>Piper</v>
      </c>
      <c r="G2298" s="1" t="str">
        <f ca="1">IF(OR(Count_table[[#This Row],[STC Number]]&lt;&gt;OFFSET(Count_table[[#This Row],[STC Number]],-1,0),Count_table[[#This Row],[Fixed Make]]&lt;&gt;OFFSET(Count_table[[#This Row],[Fixed Make]],-1,0)),Count_table[[#This Row],[Fixed Make]],"")</f>
        <v/>
      </c>
      <c r="H2298" s="1" t="str">
        <f ca="1">IF(LEN(Count_table[[#This Row],[First]])=0,OFFSET(Count_table[[#This Row],[Range]],-1,0),"E"&amp;ROW(Count_table[[#This Row],[First]])&amp;":E"&amp;COUNTIFS(Count_table[[#All],[STC Number]],Count_table[[#This Row],[STC Number]],Count_table[[#All],[Fixed Make]],Count_table[[#This Row],[First]])+ROW(Count_table[[#This Row],[First]])-1)</f>
        <v>E2295:E2367</v>
      </c>
      <c r="I2298" s="1" t="str">
        <f ca="1">IF(LEN(Count_table[[#This Row],[First]])&lt;&gt;0,Count_table[[#This Row],[First]]&amp;": "&amp;_xlfn.TEXTJOIN(", ",TRUE,INDIRECT(Count_table[[#This Row],[Range]])),"")</f>
        <v/>
      </c>
      <c r="J22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299" spans="1:10" x14ac:dyDescent="0.25">
      <c r="A2299" s="1" t="s">
        <v>173</v>
      </c>
      <c r="B22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Inc.\PA-20S-135</v>
      </c>
      <c r="C2299" s="1" t="s">
        <v>902</v>
      </c>
      <c r="D2299" s="1" t="str">
        <f>LEFT(Count_table[[#This Row],[Column1]],SEARCH("\",Count_table[[#This Row],[Column1]])-1)</f>
        <v>Piper Aircraft, Inc.</v>
      </c>
      <c r="E2299" s="1" t="str">
        <f>RIGHT(Count_table[[#This Row],[Column1]],LEN(Count_table[[#This Row],[Column1]])-SEARCH("\",Count_table[[#This Row],[Column1]]))</f>
        <v>PA-20S-135</v>
      </c>
      <c r="F2299" s="1" t="str">
        <f>INDEX(Sheet1!A:D,MATCH(Count_table[[#This Row],[Make]],Sheet1!D:D,0),1)</f>
        <v>Piper</v>
      </c>
      <c r="G2299" s="1" t="str">
        <f ca="1">IF(OR(Count_table[[#This Row],[STC Number]]&lt;&gt;OFFSET(Count_table[[#This Row],[STC Number]],-1,0),Count_table[[#This Row],[Fixed Make]]&lt;&gt;OFFSET(Count_table[[#This Row],[Fixed Make]],-1,0)),Count_table[[#This Row],[Fixed Make]],"")</f>
        <v/>
      </c>
      <c r="H2299" s="1" t="str">
        <f ca="1">IF(LEN(Count_table[[#This Row],[First]])=0,OFFSET(Count_table[[#This Row],[Range]],-1,0),"E"&amp;ROW(Count_table[[#This Row],[First]])&amp;":E"&amp;COUNTIFS(Count_table[[#All],[STC Number]],Count_table[[#This Row],[STC Number]],Count_table[[#All],[Fixed Make]],Count_table[[#This Row],[First]])+ROW(Count_table[[#This Row],[First]])-1)</f>
        <v>E2295:E2367</v>
      </c>
      <c r="I2299" s="1" t="str">
        <f ca="1">IF(LEN(Count_table[[#This Row],[First]])&lt;&gt;0,Count_table[[#This Row],[First]]&amp;": "&amp;_xlfn.TEXTJOIN(", ",TRUE,INDIRECT(Count_table[[#This Row],[Range]])),"")</f>
        <v/>
      </c>
      <c r="J22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0" spans="1:10" x14ac:dyDescent="0.25">
      <c r="A2300" s="1" t="s">
        <v>173</v>
      </c>
      <c r="B23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Inc.\PA-20S</v>
      </c>
      <c r="C2300" s="1" t="s">
        <v>903</v>
      </c>
      <c r="D2300" s="1" t="str">
        <f>LEFT(Count_table[[#This Row],[Column1]],SEARCH("\",Count_table[[#This Row],[Column1]])-1)</f>
        <v>Piper Aircraft, Inc.</v>
      </c>
      <c r="E2300" s="1" t="str">
        <f>RIGHT(Count_table[[#This Row],[Column1]],LEN(Count_table[[#This Row],[Column1]])-SEARCH("\",Count_table[[#This Row],[Column1]]))</f>
        <v>PA-20S</v>
      </c>
      <c r="F2300" s="1" t="str">
        <f>INDEX(Sheet1!A:D,MATCH(Count_table[[#This Row],[Make]],Sheet1!D:D,0),1)</f>
        <v>Piper</v>
      </c>
      <c r="G2300" s="1" t="str">
        <f ca="1">IF(OR(Count_table[[#This Row],[STC Number]]&lt;&gt;OFFSET(Count_table[[#This Row],[STC Number]],-1,0),Count_table[[#This Row],[Fixed Make]]&lt;&gt;OFFSET(Count_table[[#This Row],[Fixed Make]],-1,0)),Count_table[[#This Row],[Fixed Make]],"")</f>
        <v/>
      </c>
      <c r="H2300" s="1" t="str">
        <f ca="1">IF(LEN(Count_table[[#This Row],[First]])=0,OFFSET(Count_table[[#This Row],[Range]],-1,0),"E"&amp;ROW(Count_table[[#This Row],[First]])&amp;":E"&amp;COUNTIFS(Count_table[[#All],[STC Number]],Count_table[[#This Row],[STC Number]],Count_table[[#All],[Fixed Make]],Count_table[[#This Row],[First]])+ROW(Count_table[[#This Row],[First]])-1)</f>
        <v>E2295:E2367</v>
      </c>
      <c r="I2300" s="1" t="str">
        <f ca="1">IF(LEN(Count_table[[#This Row],[First]])&lt;&gt;0,Count_table[[#This Row],[First]]&amp;": "&amp;_xlfn.TEXTJOIN(", ",TRUE,INDIRECT(Count_table[[#This Row],[Range]])),"")</f>
        <v/>
      </c>
      <c r="J23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1" spans="1:10" x14ac:dyDescent="0.25">
      <c r="A2301" s="1" t="s">
        <v>173</v>
      </c>
      <c r="B23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Inc.\PA-22-108</v>
      </c>
      <c r="C2301" s="1" t="s">
        <v>904</v>
      </c>
      <c r="D2301" s="1" t="str">
        <f>LEFT(Count_table[[#This Row],[Column1]],SEARCH("\",Count_table[[#This Row],[Column1]])-1)</f>
        <v>Piper Aircraft, Inc.</v>
      </c>
      <c r="E2301" s="1" t="str">
        <f>RIGHT(Count_table[[#This Row],[Column1]],LEN(Count_table[[#This Row],[Column1]])-SEARCH("\",Count_table[[#This Row],[Column1]]))</f>
        <v>PA-22-108</v>
      </c>
      <c r="F2301" s="1" t="str">
        <f>INDEX(Sheet1!A:D,MATCH(Count_table[[#This Row],[Make]],Sheet1!D:D,0),1)</f>
        <v>Piper</v>
      </c>
      <c r="G2301" s="1" t="str">
        <f ca="1">IF(OR(Count_table[[#This Row],[STC Number]]&lt;&gt;OFFSET(Count_table[[#This Row],[STC Number]],-1,0),Count_table[[#This Row],[Fixed Make]]&lt;&gt;OFFSET(Count_table[[#This Row],[Fixed Make]],-1,0)),Count_table[[#This Row],[Fixed Make]],"")</f>
        <v/>
      </c>
      <c r="H2301" s="1" t="str">
        <f ca="1">IF(LEN(Count_table[[#This Row],[First]])=0,OFFSET(Count_table[[#This Row],[Range]],-1,0),"E"&amp;ROW(Count_table[[#This Row],[First]])&amp;":E"&amp;COUNTIFS(Count_table[[#All],[STC Number]],Count_table[[#This Row],[STC Number]],Count_table[[#All],[Fixed Make]],Count_table[[#This Row],[First]])+ROW(Count_table[[#This Row],[First]])-1)</f>
        <v>E2295:E2367</v>
      </c>
      <c r="I2301" s="1" t="str">
        <f ca="1">IF(LEN(Count_table[[#This Row],[First]])&lt;&gt;0,Count_table[[#This Row],[First]]&amp;": "&amp;_xlfn.TEXTJOIN(", ",TRUE,INDIRECT(Count_table[[#This Row],[Range]])),"")</f>
        <v/>
      </c>
      <c r="J23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2" spans="1:10" x14ac:dyDescent="0.25">
      <c r="A2302" s="1" t="s">
        <v>173</v>
      </c>
      <c r="B23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Inc.\PA-22-135</v>
      </c>
      <c r="C2302" s="1" t="s">
        <v>905</v>
      </c>
      <c r="D2302" s="1" t="str">
        <f>LEFT(Count_table[[#This Row],[Column1]],SEARCH("\",Count_table[[#This Row],[Column1]])-1)</f>
        <v>Piper Aircraft, Inc.</v>
      </c>
      <c r="E2302" s="1" t="str">
        <f>RIGHT(Count_table[[#This Row],[Column1]],LEN(Count_table[[#This Row],[Column1]])-SEARCH("\",Count_table[[#This Row],[Column1]]))</f>
        <v>PA-22-135</v>
      </c>
      <c r="F2302" s="1" t="str">
        <f>INDEX(Sheet1!A:D,MATCH(Count_table[[#This Row],[Make]],Sheet1!D:D,0),1)</f>
        <v>Piper</v>
      </c>
      <c r="G2302" s="1" t="str">
        <f ca="1">IF(OR(Count_table[[#This Row],[STC Number]]&lt;&gt;OFFSET(Count_table[[#This Row],[STC Number]],-1,0),Count_table[[#This Row],[Fixed Make]]&lt;&gt;OFFSET(Count_table[[#This Row],[Fixed Make]],-1,0)),Count_table[[#This Row],[Fixed Make]],"")</f>
        <v/>
      </c>
      <c r="H2302" s="1" t="str">
        <f ca="1">IF(LEN(Count_table[[#This Row],[First]])=0,OFFSET(Count_table[[#This Row],[Range]],-1,0),"E"&amp;ROW(Count_table[[#This Row],[First]])&amp;":E"&amp;COUNTIFS(Count_table[[#All],[STC Number]],Count_table[[#This Row],[STC Number]],Count_table[[#All],[Fixed Make]],Count_table[[#This Row],[First]])+ROW(Count_table[[#This Row],[First]])-1)</f>
        <v>E2295:E2367</v>
      </c>
      <c r="I2302" s="1" t="str">
        <f ca="1">IF(LEN(Count_table[[#This Row],[First]])&lt;&gt;0,Count_table[[#This Row],[First]]&amp;": "&amp;_xlfn.TEXTJOIN(", ",TRUE,INDIRECT(Count_table[[#This Row],[Range]])),"")</f>
        <v/>
      </c>
      <c r="J23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3" spans="1:10" x14ac:dyDescent="0.25">
      <c r="A2303" s="1" t="s">
        <v>173</v>
      </c>
      <c r="B23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Inc.\PA-22-150</v>
      </c>
      <c r="C2303" s="1" t="s">
        <v>906</v>
      </c>
      <c r="D2303" s="1" t="str">
        <f>LEFT(Count_table[[#This Row],[Column1]],SEARCH("\",Count_table[[#This Row],[Column1]])-1)</f>
        <v>Piper Aircraft, Inc.</v>
      </c>
      <c r="E2303" s="1" t="str">
        <f>RIGHT(Count_table[[#This Row],[Column1]],LEN(Count_table[[#This Row],[Column1]])-SEARCH("\",Count_table[[#This Row],[Column1]]))</f>
        <v>PA-22-150</v>
      </c>
      <c r="F2303" s="1" t="str">
        <f>INDEX(Sheet1!A:D,MATCH(Count_table[[#This Row],[Make]],Sheet1!D:D,0),1)</f>
        <v>Piper</v>
      </c>
      <c r="G2303" s="1" t="str">
        <f ca="1">IF(OR(Count_table[[#This Row],[STC Number]]&lt;&gt;OFFSET(Count_table[[#This Row],[STC Number]],-1,0),Count_table[[#This Row],[Fixed Make]]&lt;&gt;OFFSET(Count_table[[#This Row],[Fixed Make]],-1,0)),Count_table[[#This Row],[Fixed Make]],"")</f>
        <v/>
      </c>
      <c r="H2303" s="1" t="str">
        <f ca="1">IF(LEN(Count_table[[#This Row],[First]])=0,OFFSET(Count_table[[#This Row],[Range]],-1,0),"E"&amp;ROW(Count_table[[#This Row],[First]])&amp;":E"&amp;COUNTIFS(Count_table[[#All],[STC Number]],Count_table[[#This Row],[STC Number]],Count_table[[#All],[Fixed Make]],Count_table[[#This Row],[First]])+ROW(Count_table[[#This Row],[First]])-1)</f>
        <v>E2295:E2367</v>
      </c>
      <c r="I2303" s="1" t="str">
        <f ca="1">IF(LEN(Count_table[[#This Row],[First]])&lt;&gt;0,Count_table[[#This Row],[First]]&amp;": "&amp;_xlfn.TEXTJOIN(", ",TRUE,INDIRECT(Count_table[[#This Row],[Range]])),"")</f>
        <v/>
      </c>
      <c r="J23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4" spans="1:10" x14ac:dyDescent="0.25">
      <c r="A2304" s="1" t="s">
        <v>173</v>
      </c>
      <c r="B23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Inc.\PA-22-160</v>
      </c>
      <c r="C2304" s="1" t="s">
        <v>907</v>
      </c>
      <c r="D2304" s="1" t="str">
        <f>LEFT(Count_table[[#This Row],[Column1]],SEARCH("\",Count_table[[#This Row],[Column1]])-1)</f>
        <v>Piper Aircraft, Inc.</v>
      </c>
      <c r="E2304" s="1" t="str">
        <f>RIGHT(Count_table[[#This Row],[Column1]],LEN(Count_table[[#This Row],[Column1]])-SEARCH("\",Count_table[[#This Row],[Column1]]))</f>
        <v>PA-22-160</v>
      </c>
      <c r="F2304" s="1" t="str">
        <f>INDEX(Sheet1!A:D,MATCH(Count_table[[#This Row],[Make]],Sheet1!D:D,0),1)</f>
        <v>Piper</v>
      </c>
      <c r="G2304" s="1" t="str">
        <f ca="1">IF(OR(Count_table[[#This Row],[STC Number]]&lt;&gt;OFFSET(Count_table[[#This Row],[STC Number]],-1,0),Count_table[[#This Row],[Fixed Make]]&lt;&gt;OFFSET(Count_table[[#This Row],[Fixed Make]],-1,0)),Count_table[[#This Row],[Fixed Make]],"")</f>
        <v/>
      </c>
      <c r="H2304" s="1" t="str">
        <f ca="1">IF(LEN(Count_table[[#This Row],[First]])=0,OFFSET(Count_table[[#This Row],[Range]],-1,0),"E"&amp;ROW(Count_table[[#This Row],[First]])&amp;":E"&amp;COUNTIFS(Count_table[[#All],[STC Number]],Count_table[[#This Row],[STC Number]],Count_table[[#All],[Fixed Make]],Count_table[[#This Row],[First]])+ROW(Count_table[[#This Row],[First]])-1)</f>
        <v>E2295:E2367</v>
      </c>
      <c r="I2304" s="1" t="str">
        <f ca="1">IF(LEN(Count_table[[#This Row],[First]])&lt;&gt;0,Count_table[[#This Row],[First]]&amp;": "&amp;_xlfn.TEXTJOIN(", ",TRUE,INDIRECT(Count_table[[#This Row],[Range]])),"")</f>
        <v/>
      </c>
      <c r="J23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5" spans="1:10" x14ac:dyDescent="0.25">
      <c r="A2305" s="1" t="s">
        <v>173</v>
      </c>
      <c r="B23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v>
      </c>
      <c r="C2305" s="1" t="s">
        <v>908</v>
      </c>
      <c r="D2305" s="1" t="str">
        <f>LEFT(Count_table[[#This Row],[Column1]],SEARCH("\",Count_table[[#This Row],[Column1]])-1)</f>
        <v>Piper Aircraft, Inc.</v>
      </c>
      <c r="E2305" s="1" t="str">
        <f>RIGHT(Count_table[[#This Row],[Column1]],LEN(Count_table[[#This Row],[Column1]])-SEARCH("\",Count_table[[#This Row],[Column1]]))</f>
        <v>PA-22</v>
      </c>
      <c r="F2305" s="1" t="str">
        <f>INDEX(Sheet1!A:D,MATCH(Count_table[[#This Row],[Make]],Sheet1!D:D,0),1)</f>
        <v>Piper</v>
      </c>
      <c r="G2305" s="1" t="str">
        <f ca="1">IF(OR(Count_table[[#This Row],[STC Number]]&lt;&gt;OFFSET(Count_table[[#This Row],[STC Number]],-1,0),Count_table[[#This Row],[Fixed Make]]&lt;&gt;OFFSET(Count_table[[#This Row],[Fixed Make]],-1,0)),Count_table[[#This Row],[Fixed Make]],"")</f>
        <v/>
      </c>
      <c r="H2305" s="1" t="str">
        <f ca="1">IF(LEN(Count_table[[#This Row],[First]])=0,OFFSET(Count_table[[#This Row],[Range]],-1,0),"E"&amp;ROW(Count_table[[#This Row],[First]])&amp;":E"&amp;COUNTIFS(Count_table[[#All],[STC Number]],Count_table[[#This Row],[STC Number]],Count_table[[#All],[Fixed Make]],Count_table[[#This Row],[First]])+ROW(Count_table[[#This Row],[First]])-1)</f>
        <v>E2295:E2367</v>
      </c>
      <c r="I2305" s="1" t="str">
        <f ca="1">IF(LEN(Count_table[[#This Row],[First]])&lt;&gt;0,Count_table[[#This Row],[First]]&amp;": "&amp;_xlfn.TEXTJOIN(", ",TRUE,INDIRECT(Count_table[[#This Row],[Range]])),"")</f>
        <v/>
      </c>
      <c r="J23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6" spans="1:10" x14ac:dyDescent="0.25">
      <c r="A2306" s="1" t="s">
        <v>173</v>
      </c>
      <c r="B23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Inc.\PA-22S-135</v>
      </c>
      <c r="C2306" s="1" t="s">
        <v>909</v>
      </c>
      <c r="D2306" s="1" t="str">
        <f>LEFT(Count_table[[#This Row],[Column1]],SEARCH("\",Count_table[[#This Row],[Column1]])-1)</f>
        <v>Piper Aircraft, Inc.</v>
      </c>
      <c r="E2306" s="1" t="str">
        <f>RIGHT(Count_table[[#This Row],[Column1]],LEN(Count_table[[#This Row],[Column1]])-SEARCH("\",Count_table[[#This Row],[Column1]]))</f>
        <v>PA-22S-135</v>
      </c>
      <c r="F2306" s="1" t="str">
        <f>INDEX(Sheet1!A:D,MATCH(Count_table[[#This Row],[Make]],Sheet1!D:D,0),1)</f>
        <v>Piper</v>
      </c>
      <c r="G2306" s="1" t="str">
        <f ca="1">IF(OR(Count_table[[#This Row],[STC Number]]&lt;&gt;OFFSET(Count_table[[#This Row],[STC Number]],-1,0),Count_table[[#This Row],[Fixed Make]]&lt;&gt;OFFSET(Count_table[[#This Row],[Fixed Make]],-1,0)),Count_table[[#This Row],[Fixed Make]],"")</f>
        <v/>
      </c>
      <c r="H2306" s="1" t="str">
        <f ca="1">IF(LEN(Count_table[[#This Row],[First]])=0,OFFSET(Count_table[[#This Row],[Range]],-1,0),"E"&amp;ROW(Count_table[[#This Row],[First]])&amp;":E"&amp;COUNTIFS(Count_table[[#All],[STC Number]],Count_table[[#This Row],[STC Number]],Count_table[[#All],[Fixed Make]],Count_table[[#This Row],[First]])+ROW(Count_table[[#This Row],[First]])-1)</f>
        <v>E2295:E2367</v>
      </c>
      <c r="I2306" s="1" t="str">
        <f ca="1">IF(LEN(Count_table[[#This Row],[First]])&lt;&gt;0,Count_table[[#This Row],[First]]&amp;": "&amp;_xlfn.TEXTJOIN(", ",TRUE,INDIRECT(Count_table[[#This Row],[Range]])),"")</f>
        <v/>
      </c>
      <c r="J23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7" spans="1:10" x14ac:dyDescent="0.25">
      <c r="A2307" s="1" t="s">
        <v>173</v>
      </c>
      <c r="B23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Inc.\PA-22S-150</v>
      </c>
      <c r="C2307" s="1" t="s">
        <v>910</v>
      </c>
      <c r="D2307" s="1" t="str">
        <f>LEFT(Count_table[[#This Row],[Column1]],SEARCH("\",Count_table[[#This Row],[Column1]])-1)</f>
        <v>Piper Aircraft, Inc.</v>
      </c>
      <c r="E2307" s="1" t="str">
        <f>RIGHT(Count_table[[#This Row],[Column1]],LEN(Count_table[[#This Row],[Column1]])-SEARCH("\",Count_table[[#This Row],[Column1]]))</f>
        <v>PA-22S-150</v>
      </c>
      <c r="F2307" s="1" t="str">
        <f>INDEX(Sheet1!A:D,MATCH(Count_table[[#This Row],[Make]],Sheet1!D:D,0),1)</f>
        <v>Piper</v>
      </c>
      <c r="G2307" s="1" t="str">
        <f ca="1">IF(OR(Count_table[[#This Row],[STC Number]]&lt;&gt;OFFSET(Count_table[[#This Row],[STC Number]],-1,0),Count_table[[#This Row],[Fixed Make]]&lt;&gt;OFFSET(Count_table[[#This Row],[Fixed Make]],-1,0)),Count_table[[#This Row],[Fixed Make]],"")</f>
        <v/>
      </c>
      <c r="H2307" s="1" t="str">
        <f ca="1">IF(LEN(Count_table[[#This Row],[First]])=0,OFFSET(Count_table[[#This Row],[Range]],-1,0),"E"&amp;ROW(Count_table[[#This Row],[First]])&amp;":E"&amp;COUNTIFS(Count_table[[#All],[STC Number]],Count_table[[#This Row],[STC Number]],Count_table[[#All],[Fixed Make]],Count_table[[#This Row],[First]])+ROW(Count_table[[#This Row],[First]])-1)</f>
        <v>E2295:E2367</v>
      </c>
      <c r="I2307" s="1" t="str">
        <f ca="1">IF(LEN(Count_table[[#This Row],[First]])&lt;&gt;0,Count_table[[#This Row],[First]]&amp;": "&amp;_xlfn.TEXTJOIN(", ",TRUE,INDIRECT(Count_table[[#This Row],[Range]])),"")</f>
        <v/>
      </c>
      <c r="J23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8" spans="1:10" x14ac:dyDescent="0.25">
      <c r="A2308" s="1" t="s">
        <v>173</v>
      </c>
      <c r="B23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Inc.\PA-22S-160</v>
      </c>
      <c r="C2308" s="1" t="s">
        <v>911</v>
      </c>
      <c r="D2308" s="1" t="str">
        <f>LEFT(Count_table[[#This Row],[Column1]],SEARCH("\",Count_table[[#This Row],[Column1]])-1)</f>
        <v>Piper Aircraft, Inc.</v>
      </c>
      <c r="E2308" s="1" t="str">
        <f>RIGHT(Count_table[[#This Row],[Column1]],LEN(Count_table[[#This Row],[Column1]])-SEARCH("\",Count_table[[#This Row],[Column1]]))</f>
        <v>PA-22S-160</v>
      </c>
      <c r="F2308" s="1" t="str">
        <f>INDEX(Sheet1!A:D,MATCH(Count_table[[#This Row],[Make]],Sheet1!D:D,0),1)</f>
        <v>Piper</v>
      </c>
      <c r="G2308" s="1" t="str">
        <f ca="1">IF(OR(Count_table[[#This Row],[STC Number]]&lt;&gt;OFFSET(Count_table[[#This Row],[STC Number]],-1,0),Count_table[[#This Row],[Fixed Make]]&lt;&gt;OFFSET(Count_table[[#This Row],[Fixed Make]],-1,0)),Count_table[[#This Row],[Fixed Make]],"")</f>
        <v/>
      </c>
      <c r="H2308" s="1" t="str">
        <f ca="1">IF(LEN(Count_table[[#This Row],[First]])=0,OFFSET(Count_table[[#This Row],[Range]],-1,0),"E"&amp;ROW(Count_table[[#This Row],[First]])&amp;":E"&amp;COUNTIFS(Count_table[[#All],[STC Number]],Count_table[[#This Row],[STC Number]],Count_table[[#All],[Fixed Make]],Count_table[[#This Row],[First]])+ROW(Count_table[[#This Row],[First]])-1)</f>
        <v>E2295:E2367</v>
      </c>
      <c r="I2308" s="1" t="str">
        <f ca="1">IF(LEN(Count_table[[#This Row],[First]])&lt;&gt;0,Count_table[[#This Row],[First]]&amp;": "&amp;_xlfn.TEXTJOIN(", ",TRUE,INDIRECT(Count_table[[#This Row],[Range]])),"")</f>
        <v/>
      </c>
      <c r="J23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09" spans="1:10" x14ac:dyDescent="0.25">
      <c r="A2309" s="1" t="s">
        <v>173</v>
      </c>
      <c r="B23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Inc.\PA-23-160</v>
      </c>
      <c r="C2309" s="1" t="s">
        <v>912</v>
      </c>
      <c r="D2309" s="1" t="str">
        <f>LEFT(Count_table[[#This Row],[Column1]],SEARCH("\",Count_table[[#This Row],[Column1]])-1)</f>
        <v>Piper Aircraft, Inc.</v>
      </c>
      <c r="E2309" s="1" t="str">
        <f>RIGHT(Count_table[[#This Row],[Column1]],LEN(Count_table[[#This Row],[Column1]])-SEARCH("\",Count_table[[#This Row],[Column1]]))</f>
        <v>PA-23-160</v>
      </c>
      <c r="F2309" s="1" t="str">
        <f>INDEX(Sheet1!A:D,MATCH(Count_table[[#This Row],[Make]],Sheet1!D:D,0),1)</f>
        <v>Piper</v>
      </c>
      <c r="G2309" s="1" t="str">
        <f ca="1">IF(OR(Count_table[[#This Row],[STC Number]]&lt;&gt;OFFSET(Count_table[[#This Row],[STC Number]],-1,0),Count_table[[#This Row],[Fixed Make]]&lt;&gt;OFFSET(Count_table[[#This Row],[Fixed Make]],-1,0)),Count_table[[#This Row],[Fixed Make]],"")</f>
        <v/>
      </c>
      <c r="H2309" s="1" t="str">
        <f ca="1">IF(LEN(Count_table[[#This Row],[First]])=0,OFFSET(Count_table[[#This Row],[Range]],-1,0),"E"&amp;ROW(Count_table[[#This Row],[First]])&amp;":E"&amp;COUNTIFS(Count_table[[#All],[STC Number]],Count_table[[#This Row],[STC Number]],Count_table[[#All],[Fixed Make]],Count_table[[#This Row],[First]])+ROW(Count_table[[#This Row],[First]])-1)</f>
        <v>E2295:E2367</v>
      </c>
      <c r="I2309" s="1" t="str">
        <f ca="1">IF(LEN(Count_table[[#This Row],[First]])&lt;&gt;0,Count_table[[#This Row],[First]]&amp;": "&amp;_xlfn.TEXTJOIN(", ",TRUE,INDIRECT(Count_table[[#This Row],[Range]])),"")</f>
        <v/>
      </c>
      <c r="J23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0" spans="1:10" x14ac:dyDescent="0.25">
      <c r="A2310" s="1" t="s">
        <v>173</v>
      </c>
      <c r="B23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Inc.\PA-23-235</v>
      </c>
      <c r="C2310" s="1" t="s">
        <v>913</v>
      </c>
      <c r="D2310" s="1" t="str">
        <f>LEFT(Count_table[[#This Row],[Column1]],SEARCH("\",Count_table[[#This Row],[Column1]])-1)</f>
        <v>Piper Aircraft, Inc.</v>
      </c>
      <c r="E2310" s="1" t="str">
        <f>RIGHT(Count_table[[#This Row],[Column1]],LEN(Count_table[[#This Row],[Column1]])-SEARCH("\",Count_table[[#This Row],[Column1]]))</f>
        <v>PA-23-235</v>
      </c>
      <c r="F2310" s="1" t="str">
        <f>INDEX(Sheet1!A:D,MATCH(Count_table[[#This Row],[Make]],Sheet1!D:D,0),1)</f>
        <v>Piper</v>
      </c>
      <c r="G2310" s="1" t="str">
        <f ca="1">IF(OR(Count_table[[#This Row],[STC Number]]&lt;&gt;OFFSET(Count_table[[#This Row],[STC Number]],-1,0),Count_table[[#This Row],[Fixed Make]]&lt;&gt;OFFSET(Count_table[[#This Row],[Fixed Make]],-1,0)),Count_table[[#This Row],[Fixed Make]],"")</f>
        <v/>
      </c>
      <c r="H2310" s="1" t="str">
        <f ca="1">IF(LEN(Count_table[[#This Row],[First]])=0,OFFSET(Count_table[[#This Row],[Range]],-1,0),"E"&amp;ROW(Count_table[[#This Row],[First]])&amp;":E"&amp;COUNTIFS(Count_table[[#All],[STC Number]],Count_table[[#This Row],[STC Number]],Count_table[[#All],[Fixed Make]],Count_table[[#This Row],[First]])+ROW(Count_table[[#This Row],[First]])-1)</f>
        <v>E2295:E2367</v>
      </c>
      <c r="I2310" s="1" t="str">
        <f ca="1">IF(LEN(Count_table[[#This Row],[First]])&lt;&gt;0,Count_table[[#This Row],[First]]&amp;": "&amp;_xlfn.TEXTJOIN(", ",TRUE,INDIRECT(Count_table[[#This Row],[Range]])),"")</f>
        <v/>
      </c>
      <c r="J23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1" spans="1:10" x14ac:dyDescent="0.25">
      <c r="A2311" s="1" t="s">
        <v>173</v>
      </c>
      <c r="B23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 (Navy UO-1)</v>
      </c>
      <c r="C2311" s="1" t="s">
        <v>1599</v>
      </c>
      <c r="D2311" s="1" t="str">
        <f>LEFT(Count_table[[#This Row],[Column1]],SEARCH("\",Count_table[[#This Row],[Column1]])-1)</f>
        <v>Piper Aircraft, Inc.</v>
      </c>
      <c r="E2311" s="1" t="str">
        <f>RIGHT(Count_table[[#This Row],[Column1]],LEN(Count_table[[#This Row],[Column1]])-SEARCH("\",Count_table[[#This Row],[Column1]]))</f>
        <v>PA-23-250 (Navy UO-1)</v>
      </c>
      <c r="F2311" s="1" t="str">
        <f>INDEX(Sheet1!A:D,MATCH(Count_table[[#This Row],[Make]],Sheet1!D:D,0),1)</f>
        <v>Piper</v>
      </c>
      <c r="G2311" s="1" t="str">
        <f ca="1">IF(OR(Count_table[[#This Row],[STC Number]]&lt;&gt;OFFSET(Count_table[[#This Row],[STC Number]],-1,0),Count_table[[#This Row],[Fixed Make]]&lt;&gt;OFFSET(Count_table[[#This Row],[Fixed Make]],-1,0)),Count_table[[#This Row],[Fixed Make]],"")</f>
        <v/>
      </c>
      <c r="H2311" s="1" t="str">
        <f ca="1">IF(LEN(Count_table[[#This Row],[First]])=0,OFFSET(Count_table[[#This Row],[Range]],-1,0),"E"&amp;ROW(Count_table[[#This Row],[First]])&amp;":E"&amp;COUNTIFS(Count_table[[#All],[STC Number]],Count_table[[#This Row],[STC Number]],Count_table[[#All],[Fixed Make]],Count_table[[#This Row],[First]])+ROW(Count_table[[#This Row],[First]])-1)</f>
        <v>E2295:E2367</v>
      </c>
      <c r="I2311" s="1" t="str">
        <f ca="1">IF(LEN(Count_table[[#This Row],[First]])&lt;&gt;0,Count_table[[#This Row],[First]]&amp;": "&amp;_xlfn.TEXTJOIN(", ",TRUE,INDIRECT(Count_table[[#This Row],[Range]])),"")</f>
        <v/>
      </c>
      <c r="J23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2" spans="1:10" x14ac:dyDescent="0.25">
      <c r="A2312" s="1" t="s">
        <v>173</v>
      </c>
      <c r="B23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Inc.\PA-23-250</v>
      </c>
      <c r="C2312" s="1" t="s">
        <v>914</v>
      </c>
      <c r="D2312" s="1" t="str">
        <f>LEFT(Count_table[[#This Row],[Column1]],SEARCH("\",Count_table[[#This Row],[Column1]])-1)</f>
        <v>Piper Aircraft, Inc.</v>
      </c>
      <c r="E2312" s="1" t="str">
        <f>RIGHT(Count_table[[#This Row],[Column1]],LEN(Count_table[[#This Row],[Column1]])-SEARCH("\",Count_table[[#This Row],[Column1]]))</f>
        <v>PA-23-250</v>
      </c>
      <c r="F2312" s="1" t="str">
        <f>INDEX(Sheet1!A:D,MATCH(Count_table[[#This Row],[Make]],Sheet1!D:D,0),1)</f>
        <v>Piper</v>
      </c>
      <c r="G2312" s="1" t="str">
        <f ca="1">IF(OR(Count_table[[#This Row],[STC Number]]&lt;&gt;OFFSET(Count_table[[#This Row],[STC Number]],-1,0),Count_table[[#This Row],[Fixed Make]]&lt;&gt;OFFSET(Count_table[[#This Row],[Fixed Make]],-1,0)),Count_table[[#This Row],[Fixed Make]],"")</f>
        <v/>
      </c>
      <c r="H2312" s="1" t="str">
        <f ca="1">IF(LEN(Count_table[[#This Row],[First]])=0,OFFSET(Count_table[[#This Row],[Range]],-1,0),"E"&amp;ROW(Count_table[[#This Row],[First]])&amp;":E"&amp;COUNTIFS(Count_table[[#All],[STC Number]],Count_table[[#This Row],[STC Number]],Count_table[[#All],[Fixed Make]],Count_table[[#This Row],[First]])+ROW(Count_table[[#This Row],[First]])-1)</f>
        <v>E2295:E2367</v>
      </c>
      <c r="I2312" s="1" t="str">
        <f ca="1">IF(LEN(Count_table[[#This Row],[First]])&lt;&gt;0,Count_table[[#This Row],[First]]&amp;": "&amp;_xlfn.TEXTJOIN(", ",TRUE,INDIRECT(Count_table[[#This Row],[Range]])),"")</f>
        <v/>
      </c>
      <c r="J23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3" spans="1:10" x14ac:dyDescent="0.25">
      <c r="A2313" s="1" t="s">
        <v>173</v>
      </c>
      <c r="B23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Inc.\PA-23</v>
      </c>
      <c r="C2313" s="1" t="s">
        <v>915</v>
      </c>
      <c r="D2313" s="1" t="str">
        <f>LEFT(Count_table[[#This Row],[Column1]],SEARCH("\",Count_table[[#This Row],[Column1]])-1)</f>
        <v>Piper Aircraft, Inc.</v>
      </c>
      <c r="E2313" s="1" t="str">
        <f>RIGHT(Count_table[[#This Row],[Column1]],LEN(Count_table[[#This Row],[Column1]])-SEARCH("\",Count_table[[#This Row],[Column1]]))</f>
        <v>PA-23</v>
      </c>
      <c r="F2313" s="1" t="str">
        <f>INDEX(Sheet1!A:D,MATCH(Count_table[[#This Row],[Make]],Sheet1!D:D,0),1)</f>
        <v>Piper</v>
      </c>
      <c r="G2313" s="1" t="str">
        <f ca="1">IF(OR(Count_table[[#This Row],[STC Number]]&lt;&gt;OFFSET(Count_table[[#This Row],[STC Number]],-1,0),Count_table[[#This Row],[Fixed Make]]&lt;&gt;OFFSET(Count_table[[#This Row],[Fixed Make]],-1,0)),Count_table[[#This Row],[Fixed Make]],"")</f>
        <v/>
      </c>
      <c r="H2313" s="1" t="str">
        <f ca="1">IF(LEN(Count_table[[#This Row],[First]])=0,OFFSET(Count_table[[#This Row],[Range]],-1,0),"E"&amp;ROW(Count_table[[#This Row],[First]])&amp;":E"&amp;COUNTIFS(Count_table[[#All],[STC Number]],Count_table[[#This Row],[STC Number]],Count_table[[#All],[Fixed Make]],Count_table[[#This Row],[First]])+ROW(Count_table[[#This Row],[First]])-1)</f>
        <v>E2295:E2367</v>
      </c>
      <c r="I2313" s="1" t="str">
        <f ca="1">IF(LEN(Count_table[[#This Row],[First]])&lt;&gt;0,Count_table[[#This Row],[First]]&amp;": "&amp;_xlfn.TEXTJOIN(", ",TRUE,INDIRECT(Count_table[[#This Row],[Range]])),"")</f>
        <v/>
      </c>
      <c r="J23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4" spans="1:10" x14ac:dyDescent="0.25">
      <c r="A2314" s="1" t="s">
        <v>173</v>
      </c>
      <c r="B23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Inc.\PA-24-250</v>
      </c>
      <c r="C2314" s="1" t="s">
        <v>916</v>
      </c>
      <c r="D2314" s="1" t="str">
        <f>LEFT(Count_table[[#This Row],[Column1]],SEARCH("\",Count_table[[#This Row],[Column1]])-1)</f>
        <v>Piper Aircraft, Inc.</v>
      </c>
      <c r="E2314" s="1" t="str">
        <f>RIGHT(Count_table[[#This Row],[Column1]],LEN(Count_table[[#This Row],[Column1]])-SEARCH("\",Count_table[[#This Row],[Column1]]))</f>
        <v>PA-24-250</v>
      </c>
      <c r="F2314" s="1" t="str">
        <f>INDEX(Sheet1!A:D,MATCH(Count_table[[#This Row],[Make]],Sheet1!D:D,0),1)</f>
        <v>Piper</v>
      </c>
      <c r="G2314" s="1" t="str">
        <f ca="1">IF(OR(Count_table[[#This Row],[STC Number]]&lt;&gt;OFFSET(Count_table[[#This Row],[STC Number]],-1,0),Count_table[[#This Row],[Fixed Make]]&lt;&gt;OFFSET(Count_table[[#This Row],[Fixed Make]],-1,0)),Count_table[[#This Row],[Fixed Make]],"")</f>
        <v/>
      </c>
      <c r="H2314" s="1" t="str">
        <f ca="1">IF(LEN(Count_table[[#This Row],[First]])=0,OFFSET(Count_table[[#This Row],[Range]],-1,0),"E"&amp;ROW(Count_table[[#This Row],[First]])&amp;":E"&amp;COUNTIFS(Count_table[[#All],[STC Number]],Count_table[[#This Row],[STC Number]],Count_table[[#All],[Fixed Make]],Count_table[[#This Row],[First]])+ROW(Count_table[[#This Row],[First]])-1)</f>
        <v>E2295:E2367</v>
      </c>
      <c r="I2314" s="1" t="str">
        <f ca="1">IF(LEN(Count_table[[#This Row],[First]])&lt;&gt;0,Count_table[[#This Row],[First]]&amp;": "&amp;_xlfn.TEXTJOIN(", ",TRUE,INDIRECT(Count_table[[#This Row],[Range]])),"")</f>
        <v/>
      </c>
      <c r="J23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5" spans="1:10" x14ac:dyDescent="0.25">
      <c r="A2315" s="1" t="s">
        <v>173</v>
      </c>
      <c r="B23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Inc.\PA-24-260</v>
      </c>
      <c r="C2315" s="1" t="s">
        <v>917</v>
      </c>
      <c r="D2315" s="1" t="str">
        <f>LEFT(Count_table[[#This Row],[Column1]],SEARCH("\",Count_table[[#This Row],[Column1]])-1)</f>
        <v>Piper Aircraft, Inc.</v>
      </c>
      <c r="E2315" s="1" t="str">
        <f>RIGHT(Count_table[[#This Row],[Column1]],LEN(Count_table[[#This Row],[Column1]])-SEARCH("\",Count_table[[#This Row],[Column1]]))</f>
        <v>PA-24-260</v>
      </c>
      <c r="F2315" s="1" t="str">
        <f>INDEX(Sheet1!A:D,MATCH(Count_table[[#This Row],[Make]],Sheet1!D:D,0),1)</f>
        <v>Piper</v>
      </c>
      <c r="G2315" s="1" t="str">
        <f ca="1">IF(OR(Count_table[[#This Row],[STC Number]]&lt;&gt;OFFSET(Count_table[[#This Row],[STC Number]],-1,0),Count_table[[#This Row],[Fixed Make]]&lt;&gt;OFFSET(Count_table[[#This Row],[Fixed Make]],-1,0)),Count_table[[#This Row],[Fixed Make]],"")</f>
        <v/>
      </c>
      <c r="H2315" s="1" t="str">
        <f ca="1">IF(LEN(Count_table[[#This Row],[First]])=0,OFFSET(Count_table[[#This Row],[Range]],-1,0),"E"&amp;ROW(Count_table[[#This Row],[First]])&amp;":E"&amp;COUNTIFS(Count_table[[#All],[STC Number]],Count_table[[#This Row],[STC Number]],Count_table[[#All],[Fixed Make]],Count_table[[#This Row],[First]])+ROW(Count_table[[#This Row],[First]])-1)</f>
        <v>E2295:E2367</v>
      </c>
      <c r="I2315" s="1" t="str">
        <f ca="1">IF(LEN(Count_table[[#This Row],[First]])&lt;&gt;0,Count_table[[#This Row],[First]]&amp;": "&amp;_xlfn.TEXTJOIN(", ",TRUE,INDIRECT(Count_table[[#This Row],[Range]])),"")</f>
        <v/>
      </c>
      <c r="J23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6" spans="1:10" x14ac:dyDescent="0.25">
      <c r="A2316" s="1" t="s">
        <v>173</v>
      </c>
      <c r="B23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Inc.\PA-24-400</v>
      </c>
      <c r="C2316" s="1" t="s">
        <v>918</v>
      </c>
      <c r="D2316" s="1" t="str">
        <f>LEFT(Count_table[[#This Row],[Column1]],SEARCH("\",Count_table[[#This Row],[Column1]])-1)</f>
        <v>Piper Aircraft, Inc.</v>
      </c>
      <c r="E2316" s="1" t="str">
        <f>RIGHT(Count_table[[#This Row],[Column1]],LEN(Count_table[[#This Row],[Column1]])-SEARCH("\",Count_table[[#This Row],[Column1]]))</f>
        <v>PA-24-400</v>
      </c>
      <c r="F2316" s="1" t="str">
        <f>INDEX(Sheet1!A:D,MATCH(Count_table[[#This Row],[Make]],Sheet1!D:D,0),1)</f>
        <v>Piper</v>
      </c>
      <c r="G2316" s="1" t="str">
        <f ca="1">IF(OR(Count_table[[#This Row],[STC Number]]&lt;&gt;OFFSET(Count_table[[#This Row],[STC Number]],-1,0),Count_table[[#This Row],[Fixed Make]]&lt;&gt;OFFSET(Count_table[[#This Row],[Fixed Make]],-1,0)),Count_table[[#This Row],[Fixed Make]],"")</f>
        <v/>
      </c>
      <c r="H2316" s="1" t="str">
        <f ca="1">IF(LEN(Count_table[[#This Row],[First]])=0,OFFSET(Count_table[[#This Row],[Range]],-1,0),"E"&amp;ROW(Count_table[[#This Row],[First]])&amp;":E"&amp;COUNTIFS(Count_table[[#All],[STC Number]],Count_table[[#This Row],[STC Number]],Count_table[[#All],[Fixed Make]],Count_table[[#This Row],[First]])+ROW(Count_table[[#This Row],[First]])-1)</f>
        <v>E2295:E2367</v>
      </c>
      <c r="I2316" s="1" t="str">
        <f ca="1">IF(LEN(Count_table[[#This Row],[First]])&lt;&gt;0,Count_table[[#This Row],[First]]&amp;": "&amp;_xlfn.TEXTJOIN(", ",TRUE,INDIRECT(Count_table[[#This Row],[Range]])),"")</f>
        <v/>
      </c>
      <c r="J23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7" spans="1:10" x14ac:dyDescent="0.25">
      <c r="A2317" s="1" t="s">
        <v>173</v>
      </c>
      <c r="B23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Inc.\PA-24</v>
      </c>
      <c r="C2317" s="1" t="s">
        <v>919</v>
      </c>
      <c r="D2317" s="1" t="str">
        <f>LEFT(Count_table[[#This Row],[Column1]],SEARCH("\",Count_table[[#This Row],[Column1]])-1)</f>
        <v>Piper Aircraft, Inc.</v>
      </c>
      <c r="E2317" s="1" t="str">
        <f>RIGHT(Count_table[[#This Row],[Column1]],LEN(Count_table[[#This Row],[Column1]])-SEARCH("\",Count_table[[#This Row],[Column1]]))</f>
        <v>PA-24</v>
      </c>
      <c r="F2317" s="1" t="str">
        <f>INDEX(Sheet1!A:D,MATCH(Count_table[[#This Row],[Make]],Sheet1!D:D,0),1)</f>
        <v>Piper</v>
      </c>
      <c r="G2317" s="1" t="str">
        <f ca="1">IF(OR(Count_table[[#This Row],[STC Number]]&lt;&gt;OFFSET(Count_table[[#This Row],[STC Number]],-1,0),Count_table[[#This Row],[Fixed Make]]&lt;&gt;OFFSET(Count_table[[#This Row],[Fixed Make]],-1,0)),Count_table[[#This Row],[Fixed Make]],"")</f>
        <v/>
      </c>
      <c r="H2317" s="1" t="str">
        <f ca="1">IF(LEN(Count_table[[#This Row],[First]])=0,OFFSET(Count_table[[#This Row],[Range]],-1,0),"E"&amp;ROW(Count_table[[#This Row],[First]])&amp;":E"&amp;COUNTIFS(Count_table[[#All],[STC Number]],Count_table[[#This Row],[STC Number]],Count_table[[#All],[Fixed Make]],Count_table[[#This Row],[First]])+ROW(Count_table[[#This Row],[First]])-1)</f>
        <v>E2295:E2367</v>
      </c>
      <c r="I2317" s="1" t="str">
        <f ca="1">IF(LEN(Count_table[[#This Row],[First]])&lt;&gt;0,Count_table[[#This Row],[First]]&amp;": "&amp;_xlfn.TEXTJOIN(", ",TRUE,INDIRECT(Count_table[[#This Row],[Range]])),"")</f>
        <v/>
      </c>
      <c r="J23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8" spans="1:10" x14ac:dyDescent="0.25">
      <c r="A2318" s="1" t="s">
        <v>173</v>
      </c>
      <c r="B23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Inc.\PA-28-140</v>
      </c>
      <c r="C2318" s="1" t="s">
        <v>920</v>
      </c>
      <c r="D2318" s="1" t="str">
        <f>LEFT(Count_table[[#This Row],[Column1]],SEARCH("\",Count_table[[#This Row],[Column1]])-1)</f>
        <v>Piper Aircraft, Inc.</v>
      </c>
      <c r="E2318" s="1" t="str">
        <f>RIGHT(Count_table[[#This Row],[Column1]],LEN(Count_table[[#This Row],[Column1]])-SEARCH("\",Count_table[[#This Row],[Column1]]))</f>
        <v>PA-28-140</v>
      </c>
      <c r="F2318" s="1" t="str">
        <f>INDEX(Sheet1!A:D,MATCH(Count_table[[#This Row],[Make]],Sheet1!D:D,0),1)</f>
        <v>Piper</v>
      </c>
      <c r="G2318" s="1" t="str">
        <f ca="1">IF(OR(Count_table[[#This Row],[STC Number]]&lt;&gt;OFFSET(Count_table[[#This Row],[STC Number]],-1,0),Count_table[[#This Row],[Fixed Make]]&lt;&gt;OFFSET(Count_table[[#This Row],[Fixed Make]],-1,0)),Count_table[[#This Row],[Fixed Make]],"")</f>
        <v/>
      </c>
      <c r="H2318" s="1" t="str">
        <f ca="1">IF(LEN(Count_table[[#This Row],[First]])=0,OFFSET(Count_table[[#This Row],[Range]],-1,0),"E"&amp;ROW(Count_table[[#This Row],[First]])&amp;":E"&amp;COUNTIFS(Count_table[[#All],[STC Number]],Count_table[[#This Row],[STC Number]],Count_table[[#All],[Fixed Make]],Count_table[[#This Row],[First]])+ROW(Count_table[[#This Row],[First]])-1)</f>
        <v>E2295:E2367</v>
      </c>
      <c r="I2318" s="1" t="str">
        <f ca="1">IF(LEN(Count_table[[#This Row],[First]])&lt;&gt;0,Count_table[[#This Row],[First]]&amp;": "&amp;_xlfn.TEXTJOIN(", ",TRUE,INDIRECT(Count_table[[#This Row],[Range]])),"")</f>
        <v/>
      </c>
      <c r="J23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19" spans="1:10" x14ac:dyDescent="0.25">
      <c r="A2319" s="1" t="s">
        <v>173</v>
      </c>
      <c r="B23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Inc.\PA-28-150</v>
      </c>
      <c r="C2319" s="1" t="s">
        <v>921</v>
      </c>
      <c r="D2319" s="1" t="str">
        <f>LEFT(Count_table[[#This Row],[Column1]],SEARCH("\",Count_table[[#This Row],[Column1]])-1)</f>
        <v>Piper Aircraft, Inc.</v>
      </c>
      <c r="E2319" s="1" t="str">
        <f>RIGHT(Count_table[[#This Row],[Column1]],LEN(Count_table[[#This Row],[Column1]])-SEARCH("\",Count_table[[#This Row],[Column1]]))</f>
        <v>PA-28-150</v>
      </c>
      <c r="F2319" s="1" t="str">
        <f>INDEX(Sheet1!A:D,MATCH(Count_table[[#This Row],[Make]],Sheet1!D:D,0),1)</f>
        <v>Piper</v>
      </c>
      <c r="G2319" s="1" t="str">
        <f ca="1">IF(OR(Count_table[[#This Row],[STC Number]]&lt;&gt;OFFSET(Count_table[[#This Row],[STC Number]],-1,0),Count_table[[#This Row],[Fixed Make]]&lt;&gt;OFFSET(Count_table[[#This Row],[Fixed Make]],-1,0)),Count_table[[#This Row],[Fixed Make]],"")</f>
        <v/>
      </c>
      <c r="H2319" s="1" t="str">
        <f ca="1">IF(LEN(Count_table[[#This Row],[First]])=0,OFFSET(Count_table[[#This Row],[Range]],-1,0),"E"&amp;ROW(Count_table[[#This Row],[First]])&amp;":E"&amp;COUNTIFS(Count_table[[#All],[STC Number]],Count_table[[#This Row],[STC Number]],Count_table[[#All],[Fixed Make]],Count_table[[#This Row],[First]])+ROW(Count_table[[#This Row],[First]])-1)</f>
        <v>E2295:E2367</v>
      </c>
      <c r="I2319" s="1" t="str">
        <f ca="1">IF(LEN(Count_table[[#This Row],[First]])&lt;&gt;0,Count_table[[#This Row],[First]]&amp;": "&amp;_xlfn.TEXTJOIN(", ",TRUE,INDIRECT(Count_table[[#This Row],[Range]])),"")</f>
        <v/>
      </c>
      <c r="J23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0" spans="1:10" x14ac:dyDescent="0.25">
      <c r="A2320" s="1" t="s">
        <v>173</v>
      </c>
      <c r="B23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Inc.\PA-28-151</v>
      </c>
      <c r="C2320" s="1" t="s">
        <v>922</v>
      </c>
      <c r="D2320" s="1" t="str">
        <f>LEFT(Count_table[[#This Row],[Column1]],SEARCH("\",Count_table[[#This Row],[Column1]])-1)</f>
        <v>Piper Aircraft, Inc.</v>
      </c>
      <c r="E2320" s="1" t="str">
        <f>RIGHT(Count_table[[#This Row],[Column1]],LEN(Count_table[[#This Row],[Column1]])-SEARCH("\",Count_table[[#This Row],[Column1]]))</f>
        <v>PA-28-151</v>
      </c>
      <c r="F2320" s="1" t="str">
        <f>INDEX(Sheet1!A:D,MATCH(Count_table[[#This Row],[Make]],Sheet1!D:D,0),1)</f>
        <v>Piper</v>
      </c>
      <c r="G2320" s="1" t="str">
        <f ca="1">IF(OR(Count_table[[#This Row],[STC Number]]&lt;&gt;OFFSET(Count_table[[#This Row],[STC Number]],-1,0),Count_table[[#This Row],[Fixed Make]]&lt;&gt;OFFSET(Count_table[[#This Row],[Fixed Make]],-1,0)),Count_table[[#This Row],[Fixed Make]],"")</f>
        <v/>
      </c>
      <c r="H2320" s="1" t="str">
        <f ca="1">IF(LEN(Count_table[[#This Row],[First]])=0,OFFSET(Count_table[[#This Row],[Range]],-1,0),"E"&amp;ROW(Count_table[[#This Row],[First]])&amp;":E"&amp;COUNTIFS(Count_table[[#All],[STC Number]],Count_table[[#This Row],[STC Number]],Count_table[[#All],[Fixed Make]],Count_table[[#This Row],[First]])+ROW(Count_table[[#This Row],[First]])-1)</f>
        <v>E2295:E2367</v>
      </c>
      <c r="I2320" s="1" t="str">
        <f ca="1">IF(LEN(Count_table[[#This Row],[First]])&lt;&gt;0,Count_table[[#This Row],[First]]&amp;": "&amp;_xlfn.TEXTJOIN(", ",TRUE,INDIRECT(Count_table[[#This Row],[Range]])),"")</f>
        <v/>
      </c>
      <c r="J23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1" spans="1:10" x14ac:dyDescent="0.25">
      <c r="A2321" s="1" t="s">
        <v>173</v>
      </c>
      <c r="B23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Inc.\PA-28-160</v>
      </c>
      <c r="C2321" s="1" t="s">
        <v>923</v>
      </c>
      <c r="D2321" s="1" t="str">
        <f>LEFT(Count_table[[#This Row],[Column1]],SEARCH("\",Count_table[[#This Row],[Column1]])-1)</f>
        <v>Piper Aircraft, Inc.</v>
      </c>
      <c r="E2321" s="1" t="str">
        <f>RIGHT(Count_table[[#This Row],[Column1]],LEN(Count_table[[#This Row],[Column1]])-SEARCH("\",Count_table[[#This Row],[Column1]]))</f>
        <v>PA-28-160</v>
      </c>
      <c r="F2321" s="1" t="str">
        <f>INDEX(Sheet1!A:D,MATCH(Count_table[[#This Row],[Make]],Sheet1!D:D,0),1)</f>
        <v>Piper</v>
      </c>
      <c r="G2321" s="1" t="str">
        <f ca="1">IF(OR(Count_table[[#This Row],[STC Number]]&lt;&gt;OFFSET(Count_table[[#This Row],[STC Number]],-1,0),Count_table[[#This Row],[Fixed Make]]&lt;&gt;OFFSET(Count_table[[#This Row],[Fixed Make]],-1,0)),Count_table[[#This Row],[Fixed Make]],"")</f>
        <v/>
      </c>
      <c r="H2321" s="1" t="str">
        <f ca="1">IF(LEN(Count_table[[#This Row],[First]])=0,OFFSET(Count_table[[#This Row],[Range]],-1,0),"E"&amp;ROW(Count_table[[#This Row],[First]])&amp;":E"&amp;COUNTIFS(Count_table[[#All],[STC Number]],Count_table[[#This Row],[STC Number]],Count_table[[#All],[Fixed Make]],Count_table[[#This Row],[First]])+ROW(Count_table[[#This Row],[First]])-1)</f>
        <v>E2295:E2367</v>
      </c>
      <c r="I2321" s="1" t="str">
        <f ca="1">IF(LEN(Count_table[[#This Row],[First]])&lt;&gt;0,Count_table[[#This Row],[First]]&amp;": "&amp;_xlfn.TEXTJOIN(", ",TRUE,INDIRECT(Count_table[[#This Row],[Range]])),"")</f>
        <v/>
      </c>
      <c r="J23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2" spans="1:10" x14ac:dyDescent="0.25">
      <c r="A2322" s="1" t="s">
        <v>173</v>
      </c>
      <c r="B23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Inc.\PA-28-161</v>
      </c>
      <c r="C2322" s="1" t="s">
        <v>924</v>
      </c>
      <c r="D2322" s="1" t="str">
        <f>LEFT(Count_table[[#This Row],[Column1]],SEARCH("\",Count_table[[#This Row],[Column1]])-1)</f>
        <v>Piper Aircraft, Inc.</v>
      </c>
      <c r="E2322" s="1" t="str">
        <f>RIGHT(Count_table[[#This Row],[Column1]],LEN(Count_table[[#This Row],[Column1]])-SEARCH("\",Count_table[[#This Row],[Column1]]))</f>
        <v>PA-28-161</v>
      </c>
      <c r="F2322" s="1" t="str">
        <f>INDEX(Sheet1!A:D,MATCH(Count_table[[#This Row],[Make]],Sheet1!D:D,0),1)</f>
        <v>Piper</v>
      </c>
      <c r="G2322" s="1" t="str">
        <f ca="1">IF(OR(Count_table[[#This Row],[STC Number]]&lt;&gt;OFFSET(Count_table[[#This Row],[STC Number]],-1,0),Count_table[[#This Row],[Fixed Make]]&lt;&gt;OFFSET(Count_table[[#This Row],[Fixed Make]],-1,0)),Count_table[[#This Row],[Fixed Make]],"")</f>
        <v/>
      </c>
      <c r="H2322" s="1" t="str">
        <f ca="1">IF(LEN(Count_table[[#This Row],[First]])=0,OFFSET(Count_table[[#This Row],[Range]],-1,0),"E"&amp;ROW(Count_table[[#This Row],[First]])&amp;":E"&amp;COUNTIFS(Count_table[[#All],[STC Number]],Count_table[[#This Row],[STC Number]],Count_table[[#All],[Fixed Make]],Count_table[[#This Row],[First]])+ROW(Count_table[[#This Row],[First]])-1)</f>
        <v>E2295:E2367</v>
      </c>
      <c r="I2322" s="1" t="str">
        <f ca="1">IF(LEN(Count_table[[#This Row],[First]])&lt;&gt;0,Count_table[[#This Row],[First]]&amp;": "&amp;_xlfn.TEXTJOIN(", ",TRUE,INDIRECT(Count_table[[#This Row],[Range]])),"")</f>
        <v/>
      </c>
      <c r="J23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3" spans="1:10" x14ac:dyDescent="0.25">
      <c r="A2323" s="1" t="s">
        <v>173</v>
      </c>
      <c r="B23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Inc.\PA-28-180</v>
      </c>
      <c r="C2323" s="1" t="s">
        <v>925</v>
      </c>
      <c r="D2323" s="1" t="str">
        <f>LEFT(Count_table[[#This Row],[Column1]],SEARCH("\",Count_table[[#This Row],[Column1]])-1)</f>
        <v>Piper Aircraft, Inc.</v>
      </c>
      <c r="E2323" s="1" t="str">
        <f>RIGHT(Count_table[[#This Row],[Column1]],LEN(Count_table[[#This Row],[Column1]])-SEARCH("\",Count_table[[#This Row],[Column1]]))</f>
        <v>PA-28-180</v>
      </c>
      <c r="F2323" s="1" t="str">
        <f>INDEX(Sheet1!A:D,MATCH(Count_table[[#This Row],[Make]],Sheet1!D:D,0),1)</f>
        <v>Piper</v>
      </c>
      <c r="G2323" s="1" t="str">
        <f ca="1">IF(OR(Count_table[[#This Row],[STC Number]]&lt;&gt;OFFSET(Count_table[[#This Row],[STC Number]],-1,0),Count_table[[#This Row],[Fixed Make]]&lt;&gt;OFFSET(Count_table[[#This Row],[Fixed Make]],-1,0)),Count_table[[#This Row],[Fixed Make]],"")</f>
        <v/>
      </c>
      <c r="H2323" s="1" t="str">
        <f ca="1">IF(LEN(Count_table[[#This Row],[First]])=0,OFFSET(Count_table[[#This Row],[Range]],-1,0),"E"&amp;ROW(Count_table[[#This Row],[First]])&amp;":E"&amp;COUNTIFS(Count_table[[#All],[STC Number]],Count_table[[#This Row],[STC Number]],Count_table[[#All],[Fixed Make]],Count_table[[#This Row],[First]])+ROW(Count_table[[#This Row],[First]])-1)</f>
        <v>E2295:E2367</v>
      </c>
      <c r="I2323" s="1" t="str">
        <f ca="1">IF(LEN(Count_table[[#This Row],[First]])&lt;&gt;0,Count_table[[#This Row],[First]]&amp;": "&amp;_xlfn.TEXTJOIN(", ",TRUE,INDIRECT(Count_table[[#This Row],[Range]])),"")</f>
        <v/>
      </c>
      <c r="J23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4" spans="1:10" x14ac:dyDescent="0.25">
      <c r="A2324" s="1" t="s">
        <v>173</v>
      </c>
      <c r="B23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Inc.\PA-28-181</v>
      </c>
      <c r="C2324" s="1" t="s">
        <v>926</v>
      </c>
      <c r="D2324" s="1" t="str">
        <f>LEFT(Count_table[[#This Row],[Column1]],SEARCH("\",Count_table[[#This Row],[Column1]])-1)</f>
        <v>Piper Aircraft, Inc.</v>
      </c>
      <c r="E2324" s="1" t="str">
        <f>RIGHT(Count_table[[#This Row],[Column1]],LEN(Count_table[[#This Row],[Column1]])-SEARCH("\",Count_table[[#This Row],[Column1]]))</f>
        <v>PA-28-181</v>
      </c>
      <c r="F2324" s="1" t="str">
        <f>INDEX(Sheet1!A:D,MATCH(Count_table[[#This Row],[Make]],Sheet1!D:D,0),1)</f>
        <v>Piper</v>
      </c>
      <c r="G2324" s="1" t="str">
        <f ca="1">IF(OR(Count_table[[#This Row],[STC Number]]&lt;&gt;OFFSET(Count_table[[#This Row],[STC Number]],-1,0),Count_table[[#This Row],[Fixed Make]]&lt;&gt;OFFSET(Count_table[[#This Row],[Fixed Make]],-1,0)),Count_table[[#This Row],[Fixed Make]],"")</f>
        <v/>
      </c>
      <c r="H2324" s="1" t="str">
        <f ca="1">IF(LEN(Count_table[[#This Row],[First]])=0,OFFSET(Count_table[[#This Row],[Range]],-1,0),"E"&amp;ROW(Count_table[[#This Row],[First]])&amp;":E"&amp;COUNTIFS(Count_table[[#All],[STC Number]],Count_table[[#This Row],[STC Number]],Count_table[[#All],[Fixed Make]],Count_table[[#This Row],[First]])+ROW(Count_table[[#This Row],[First]])-1)</f>
        <v>E2295:E2367</v>
      </c>
      <c r="I2324" s="1" t="str">
        <f ca="1">IF(LEN(Count_table[[#This Row],[First]])&lt;&gt;0,Count_table[[#This Row],[First]]&amp;": "&amp;_xlfn.TEXTJOIN(", ",TRUE,INDIRECT(Count_table[[#This Row],[Range]])),"")</f>
        <v/>
      </c>
      <c r="J23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5" spans="1:10" x14ac:dyDescent="0.25">
      <c r="A2325" s="1" t="s">
        <v>173</v>
      </c>
      <c r="B23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Inc.\PA-28-201T</v>
      </c>
      <c r="C2325" s="1" t="s">
        <v>927</v>
      </c>
      <c r="D2325" s="1" t="str">
        <f>LEFT(Count_table[[#This Row],[Column1]],SEARCH("\",Count_table[[#This Row],[Column1]])-1)</f>
        <v>Piper Aircraft, Inc.</v>
      </c>
      <c r="E2325" s="1" t="str">
        <f>RIGHT(Count_table[[#This Row],[Column1]],LEN(Count_table[[#This Row],[Column1]])-SEARCH("\",Count_table[[#This Row],[Column1]]))</f>
        <v>PA-28-201T</v>
      </c>
      <c r="F2325" s="1" t="str">
        <f>INDEX(Sheet1!A:D,MATCH(Count_table[[#This Row],[Make]],Sheet1!D:D,0),1)</f>
        <v>Piper</v>
      </c>
      <c r="G2325" s="1" t="str">
        <f ca="1">IF(OR(Count_table[[#This Row],[STC Number]]&lt;&gt;OFFSET(Count_table[[#This Row],[STC Number]],-1,0),Count_table[[#This Row],[Fixed Make]]&lt;&gt;OFFSET(Count_table[[#This Row],[Fixed Make]],-1,0)),Count_table[[#This Row],[Fixed Make]],"")</f>
        <v/>
      </c>
      <c r="H2325" s="1" t="str">
        <f ca="1">IF(LEN(Count_table[[#This Row],[First]])=0,OFFSET(Count_table[[#This Row],[Range]],-1,0),"E"&amp;ROW(Count_table[[#This Row],[First]])&amp;":E"&amp;COUNTIFS(Count_table[[#All],[STC Number]],Count_table[[#This Row],[STC Number]],Count_table[[#All],[Fixed Make]],Count_table[[#This Row],[First]])+ROW(Count_table[[#This Row],[First]])-1)</f>
        <v>E2295:E2367</v>
      </c>
      <c r="I2325" s="1" t="str">
        <f ca="1">IF(LEN(Count_table[[#This Row],[First]])&lt;&gt;0,Count_table[[#This Row],[First]]&amp;": "&amp;_xlfn.TEXTJOIN(", ",TRUE,INDIRECT(Count_table[[#This Row],[Range]])),"")</f>
        <v/>
      </c>
      <c r="J23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6" spans="1:10" x14ac:dyDescent="0.25">
      <c r="A2326" s="1" t="s">
        <v>173</v>
      </c>
      <c r="B23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Inc.\PA-28-235</v>
      </c>
      <c r="C2326" s="1" t="s">
        <v>928</v>
      </c>
      <c r="D2326" s="1" t="str">
        <f>LEFT(Count_table[[#This Row],[Column1]],SEARCH("\",Count_table[[#This Row],[Column1]])-1)</f>
        <v>Piper Aircraft, Inc.</v>
      </c>
      <c r="E2326" s="1" t="str">
        <f>RIGHT(Count_table[[#This Row],[Column1]],LEN(Count_table[[#This Row],[Column1]])-SEARCH("\",Count_table[[#This Row],[Column1]]))</f>
        <v>PA-28-235</v>
      </c>
      <c r="F2326" s="1" t="str">
        <f>INDEX(Sheet1!A:D,MATCH(Count_table[[#This Row],[Make]],Sheet1!D:D,0),1)</f>
        <v>Piper</v>
      </c>
      <c r="G2326" s="1" t="str">
        <f ca="1">IF(OR(Count_table[[#This Row],[STC Number]]&lt;&gt;OFFSET(Count_table[[#This Row],[STC Number]],-1,0),Count_table[[#This Row],[Fixed Make]]&lt;&gt;OFFSET(Count_table[[#This Row],[Fixed Make]],-1,0)),Count_table[[#This Row],[Fixed Make]],"")</f>
        <v/>
      </c>
      <c r="H2326" s="1" t="str">
        <f ca="1">IF(LEN(Count_table[[#This Row],[First]])=0,OFFSET(Count_table[[#This Row],[Range]],-1,0),"E"&amp;ROW(Count_table[[#This Row],[First]])&amp;":E"&amp;COUNTIFS(Count_table[[#All],[STC Number]],Count_table[[#This Row],[STC Number]],Count_table[[#All],[Fixed Make]],Count_table[[#This Row],[First]])+ROW(Count_table[[#This Row],[First]])-1)</f>
        <v>E2295:E2367</v>
      </c>
      <c r="I2326" s="1" t="str">
        <f ca="1">IF(LEN(Count_table[[#This Row],[First]])&lt;&gt;0,Count_table[[#This Row],[First]]&amp;": "&amp;_xlfn.TEXTJOIN(", ",TRUE,INDIRECT(Count_table[[#This Row],[Range]])),"")</f>
        <v/>
      </c>
      <c r="J23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7" spans="1:10" x14ac:dyDescent="0.25">
      <c r="A2327" s="1" t="s">
        <v>173</v>
      </c>
      <c r="B23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Inc.\PA-28-236</v>
      </c>
      <c r="C2327" s="1" t="s">
        <v>929</v>
      </c>
      <c r="D2327" s="1" t="str">
        <f>LEFT(Count_table[[#This Row],[Column1]],SEARCH("\",Count_table[[#This Row],[Column1]])-1)</f>
        <v>Piper Aircraft, Inc.</v>
      </c>
      <c r="E2327" s="1" t="str">
        <f>RIGHT(Count_table[[#This Row],[Column1]],LEN(Count_table[[#This Row],[Column1]])-SEARCH("\",Count_table[[#This Row],[Column1]]))</f>
        <v>PA-28-236</v>
      </c>
      <c r="F2327" s="1" t="str">
        <f>INDEX(Sheet1!A:D,MATCH(Count_table[[#This Row],[Make]],Sheet1!D:D,0),1)</f>
        <v>Piper</v>
      </c>
      <c r="G2327" s="1" t="str">
        <f ca="1">IF(OR(Count_table[[#This Row],[STC Number]]&lt;&gt;OFFSET(Count_table[[#This Row],[STC Number]],-1,0),Count_table[[#This Row],[Fixed Make]]&lt;&gt;OFFSET(Count_table[[#This Row],[Fixed Make]],-1,0)),Count_table[[#This Row],[Fixed Make]],"")</f>
        <v/>
      </c>
      <c r="H2327" s="1" t="str">
        <f ca="1">IF(LEN(Count_table[[#This Row],[First]])=0,OFFSET(Count_table[[#This Row],[Range]],-1,0),"E"&amp;ROW(Count_table[[#This Row],[First]])&amp;":E"&amp;COUNTIFS(Count_table[[#All],[STC Number]],Count_table[[#This Row],[STC Number]],Count_table[[#All],[Fixed Make]],Count_table[[#This Row],[First]])+ROW(Count_table[[#This Row],[First]])-1)</f>
        <v>E2295:E2367</v>
      </c>
      <c r="I2327" s="1" t="str">
        <f ca="1">IF(LEN(Count_table[[#This Row],[First]])&lt;&gt;0,Count_table[[#This Row],[First]]&amp;": "&amp;_xlfn.TEXTJOIN(", ",TRUE,INDIRECT(Count_table[[#This Row],[Range]])),"")</f>
        <v/>
      </c>
      <c r="J23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8" spans="1:10" x14ac:dyDescent="0.25">
      <c r="A2328" s="1" t="s">
        <v>173</v>
      </c>
      <c r="B23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Inc.\PA-28R-180</v>
      </c>
      <c r="C2328" s="1" t="s">
        <v>930</v>
      </c>
      <c r="D2328" s="1" t="str">
        <f>LEFT(Count_table[[#This Row],[Column1]],SEARCH("\",Count_table[[#This Row],[Column1]])-1)</f>
        <v>Piper Aircraft, Inc.</v>
      </c>
      <c r="E2328" s="1" t="str">
        <f>RIGHT(Count_table[[#This Row],[Column1]],LEN(Count_table[[#This Row],[Column1]])-SEARCH("\",Count_table[[#This Row],[Column1]]))</f>
        <v>PA-28R-180</v>
      </c>
      <c r="F2328" s="1" t="str">
        <f>INDEX(Sheet1!A:D,MATCH(Count_table[[#This Row],[Make]],Sheet1!D:D,0),1)</f>
        <v>Piper</v>
      </c>
      <c r="G2328" s="1" t="str">
        <f ca="1">IF(OR(Count_table[[#This Row],[STC Number]]&lt;&gt;OFFSET(Count_table[[#This Row],[STC Number]],-1,0),Count_table[[#This Row],[Fixed Make]]&lt;&gt;OFFSET(Count_table[[#This Row],[Fixed Make]],-1,0)),Count_table[[#This Row],[Fixed Make]],"")</f>
        <v/>
      </c>
      <c r="H2328" s="1" t="str">
        <f ca="1">IF(LEN(Count_table[[#This Row],[First]])=0,OFFSET(Count_table[[#This Row],[Range]],-1,0),"E"&amp;ROW(Count_table[[#This Row],[First]])&amp;":E"&amp;COUNTIFS(Count_table[[#All],[STC Number]],Count_table[[#This Row],[STC Number]],Count_table[[#All],[Fixed Make]],Count_table[[#This Row],[First]])+ROW(Count_table[[#This Row],[First]])-1)</f>
        <v>E2295:E2367</v>
      </c>
      <c r="I2328" s="1" t="str">
        <f ca="1">IF(LEN(Count_table[[#This Row],[First]])&lt;&gt;0,Count_table[[#This Row],[First]]&amp;": "&amp;_xlfn.TEXTJOIN(", ",TRUE,INDIRECT(Count_table[[#This Row],[Range]])),"")</f>
        <v/>
      </c>
      <c r="J23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29" spans="1:10" x14ac:dyDescent="0.25">
      <c r="A2329" s="1" t="s">
        <v>173</v>
      </c>
      <c r="B23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Inc.\PA-28R-200</v>
      </c>
      <c r="C2329" s="1" t="s">
        <v>931</v>
      </c>
      <c r="D2329" s="1" t="str">
        <f>LEFT(Count_table[[#This Row],[Column1]],SEARCH("\",Count_table[[#This Row],[Column1]])-1)</f>
        <v>Piper Aircraft, Inc.</v>
      </c>
      <c r="E2329" s="1" t="str">
        <f>RIGHT(Count_table[[#This Row],[Column1]],LEN(Count_table[[#This Row],[Column1]])-SEARCH("\",Count_table[[#This Row],[Column1]]))</f>
        <v>PA-28R-200</v>
      </c>
      <c r="F2329" s="1" t="str">
        <f>INDEX(Sheet1!A:D,MATCH(Count_table[[#This Row],[Make]],Sheet1!D:D,0),1)</f>
        <v>Piper</v>
      </c>
      <c r="G2329" s="1" t="str">
        <f ca="1">IF(OR(Count_table[[#This Row],[STC Number]]&lt;&gt;OFFSET(Count_table[[#This Row],[STC Number]],-1,0),Count_table[[#This Row],[Fixed Make]]&lt;&gt;OFFSET(Count_table[[#This Row],[Fixed Make]],-1,0)),Count_table[[#This Row],[Fixed Make]],"")</f>
        <v/>
      </c>
      <c r="H2329" s="1" t="str">
        <f ca="1">IF(LEN(Count_table[[#This Row],[First]])=0,OFFSET(Count_table[[#This Row],[Range]],-1,0),"E"&amp;ROW(Count_table[[#This Row],[First]])&amp;":E"&amp;COUNTIFS(Count_table[[#All],[STC Number]],Count_table[[#This Row],[STC Number]],Count_table[[#All],[Fixed Make]],Count_table[[#This Row],[First]])+ROW(Count_table[[#This Row],[First]])-1)</f>
        <v>E2295:E2367</v>
      </c>
      <c r="I2329" s="1" t="str">
        <f ca="1">IF(LEN(Count_table[[#This Row],[First]])&lt;&gt;0,Count_table[[#This Row],[First]]&amp;": "&amp;_xlfn.TEXTJOIN(", ",TRUE,INDIRECT(Count_table[[#This Row],[Range]])),"")</f>
        <v/>
      </c>
      <c r="J23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0" spans="1:10" x14ac:dyDescent="0.25">
      <c r="A2330" s="1" t="s">
        <v>173</v>
      </c>
      <c r="B23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v>
      </c>
      <c r="C2330" s="1" t="s">
        <v>932</v>
      </c>
      <c r="D2330" s="1" t="str">
        <f>LEFT(Count_table[[#This Row],[Column1]],SEARCH("\",Count_table[[#This Row],[Column1]])-1)</f>
        <v>Piper Aircraft, Inc.</v>
      </c>
      <c r="E2330" s="1" t="str">
        <f>RIGHT(Count_table[[#This Row],[Column1]],LEN(Count_table[[#This Row],[Column1]])-SEARCH("\",Count_table[[#This Row],[Column1]]))</f>
        <v>PA-28R-201</v>
      </c>
      <c r="F2330" s="1" t="str">
        <f>INDEX(Sheet1!A:D,MATCH(Count_table[[#This Row],[Make]],Sheet1!D:D,0),1)</f>
        <v>Piper</v>
      </c>
      <c r="G2330" s="1" t="str">
        <f ca="1">IF(OR(Count_table[[#This Row],[STC Number]]&lt;&gt;OFFSET(Count_table[[#This Row],[STC Number]],-1,0),Count_table[[#This Row],[Fixed Make]]&lt;&gt;OFFSET(Count_table[[#This Row],[Fixed Make]],-1,0)),Count_table[[#This Row],[Fixed Make]],"")</f>
        <v/>
      </c>
      <c r="H2330" s="1" t="str">
        <f ca="1">IF(LEN(Count_table[[#This Row],[First]])=0,OFFSET(Count_table[[#This Row],[Range]],-1,0),"E"&amp;ROW(Count_table[[#This Row],[First]])&amp;":E"&amp;COUNTIFS(Count_table[[#All],[STC Number]],Count_table[[#This Row],[STC Number]],Count_table[[#All],[Fixed Make]],Count_table[[#This Row],[First]])+ROW(Count_table[[#This Row],[First]])-1)</f>
        <v>E2295:E2367</v>
      </c>
      <c r="I2330" s="1" t="str">
        <f ca="1">IF(LEN(Count_table[[#This Row],[First]])&lt;&gt;0,Count_table[[#This Row],[First]]&amp;": "&amp;_xlfn.TEXTJOIN(", ",TRUE,INDIRECT(Count_table[[#This Row],[Range]])),"")</f>
        <v/>
      </c>
      <c r="J23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1" spans="1:10" x14ac:dyDescent="0.25">
      <c r="A2331" s="1" t="s">
        <v>173</v>
      </c>
      <c r="B23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Inc.\PA-28R-201T</v>
      </c>
      <c r="C2331" s="1" t="s">
        <v>933</v>
      </c>
      <c r="D2331" s="1" t="str">
        <f>LEFT(Count_table[[#This Row],[Column1]],SEARCH("\",Count_table[[#This Row],[Column1]])-1)</f>
        <v>Piper Aircraft, Inc.</v>
      </c>
      <c r="E2331" s="1" t="str">
        <f>RIGHT(Count_table[[#This Row],[Column1]],LEN(Count_table[[#This Row],[Column1]])-SEARCH("\",Count_table[[#This Row],[Column1]]))</f>
        <v>PA-28R-201T</v>
      </c>
      <c r="F2331" s="1" t="str">
        <f>INDEX(Sheet1!A:D,MATCH(Count_table[[#This Row],[Make]],Sheet1!D:D,0),1)</f>
        <v>Piper</v>
      </c>
      <c r="G2331" s="1" t="str">
        <f ca="1">IF(OR(Count_table[[#This Row],[STC Number]]&lt;&gt;OFFSET(Count_table[[#This Row],[STC Number]],-1,0),Count_table[[#This Row],[Fixed Make]]&lt;&gt;OFFSET(Count_table[[#This Row],[Fixed Make]],-1,0)),Count_table[[#This Row],[Fixed Make]],"")</f>
        <v/>
      </c>
      <c r="H2331" s="1" t="str">
        <f ca="1">IF(LEN(Count_table[[#This Row],[First]])=0,OFFSET(Count_table[[#This Row],[Range]],-1,0),"E"&amp;ROW(Count_table[[#This Row],[First]])&amp;":E"&amp;COUNTIFS(Count_table[[#All],[STC Number]],Count_table[[#This Row],[STC Number]],Count_table[[#All],[Fixed Make]],Count_table[[#This Row],[First]])+ROW(Count_table[[#This Row],[First]])-1)</f>
        <v>E2295:E2367</v>
      </c>
      <c r="I2331" s="1" t="str">
        <f ca="1">IF(LEN(Count_table[[#This Row],[First]])&lt;&gt;0,Count_table[[#This Row],[First]]&amp;": "&amp;_xlfn.TEXTJOIN(", ",TRUE,INDIRECT(Count_table[[#This Row],[Range]])),"")</f>
        <v/>
      </c>
      <c r="J23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2" spans="1:10" x14ac:dyDescent="0.25">
      <c r="A2332" s="1" t="s">
        <v>173</v>
      </c>
      <c r="B23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v>
      </c>
      <c r="C2332" s="1" t="s">
        <v>934</v>
      </c>
      <c r="D2332" s="1" t="str">
        <f>LEFT(Count_table[[#This Row],[Column1]],SEARCH("\",Count_table[[#This Row],[Column1]])-1)</f>
        <v>Piper Aircraft, Inc.</v>
      </c>
      <c r="E2332" s="1" t="str">
        <f>RIGHT(Count_table[[#This Row],[Column1]],LEN(Count_table[[#This Row],[Column1]])-SEARCH("\",Count_table[[#This Row],[Column1]]))</f>
        <v>PA-28RT-201</v>
      </c>
      <c r="F2332" s="1" t="str">
        <f>INDEX(Sheet1!A:D,MATCH(Count_table[[#This Row],[Make]],Sheet1!D:D,0),1)</f>
        <v>Piper</v>
      </c>
      <c r="G2332" s="1" t="str">
        <f ca="1">IF(OR(Count_table[[#This Row],[STC Number]]&lt;&gt;OFFSET(Count_table[[#This Row],[STC Number]],-1,0),Count_table[[#This Row],[Fixed Make]]&lt;&gt;OFFSET(Count_table[[#This Row],[Fixed Make]],-1,0)),Count_table[[#This Row],[Fixed Make]],"")</f>
        <v/>
      </c>
      <c r="H2332" s="1" t="str">
        <f ca="1">IF(LEN(Count_table[[#This Row],[First]])=0,OFFSET(Count_table[[#This Row],[Range]],-1,0),"E"&amp;ROW(Count_table[[#This Row],[First]])&amp;":E"&amp;COUNTIFS(Count_table[[#All],[STC Number]],Count_table[[#This Row],[STC Number]],Count_table[[#All],[Fixed Make]],Count_table[[#This Row],[First]])+ROW(Count_table[[#This Row],[First]])-1)</f>
        <v>E2295:E2367</v>
      </c>
      <c r="I2332" s="1" t="str">
        <f ca="1">IF(LEN(Count_table[[#This Row],[First]])&lt;&gt;0,Count_table[[#This Row],[First]]&amp;": "&amp;_xlfn.TEXTJOIN(", ",TRUE,INDIRECT(Count_table[[#This Row],[Range]])),"")</f>
        <v/>
      </c>
      <c r="J23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3" spans="1:10" x14ac:dyDescent="0.25">
      <c r="A2333" s="1" t="s">
        <v>173</v>
      </c>
      <c r="B23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Inc.\PA-28RT-201T</v>
      </c>
      <c r="C2333" s="1" t="s">
        <v>935</v>
      </c>
      <c r="D2333" s="1" t="str">
        <f>LEFT(Count_table[[#This Row],[Column1]],SEARCH("\",Count_table[[#This Row],[Column1]])-1)</f>
        <v>Piper Aircraft, Inc.</v>
      </c>
      <c r="E2333" s="1" t="str">
        <f>RIGHT(Count_table[[#This Row],[Column1]],LEN(Count_table[[#This Row],[Column1]])-SEARCH("\",Count_table[[#This Row],[Column1]]))</f>
        <v>PA-28RT-201T</v>
      </c>
      <c r="F2333" s="1" t="str">
        <f>INDEX(Sheet1!A:D,MATCH(Count_table[[#This Row],[Make]],Sheet1!D:D,0),1)</f>
        <v>Piper</v>
      </c>
      <c r="G2333" s="1" t="str">
        <f ca="1">IF(OR(Count_table[[#This Row],[STC Number]]&lt;&gt;OFFSET(Count_table[[#This Row],[STC Number]],-1,0),Count_table[[#This Row],[Fixed Make]]&lt;&gt;OFFSET(Count_table[[#This Row],[Fixed Make]],-1,0)),Count_table[[#This Row],[Fixed Make]],"")</f>
        <v/>
      </c>
      <c r="H2333" s="1" t="str">
        <f ca="1">IF(LEN(Count_table[[#This Row],[First]])=0,OFFSET(Count_table[[#This Row],[Range]],-1,0),"E"&amp;ROW(Count_table[[#This Row],[First]])&amp;":E"&amp;COUNTIFS(Count_table[[#All],[STC Number]],Count_table[[#This Row],[STC Number]],Count_table[[#All],[Fixed Make]],Count_table[[#This Row],[First]])+ROW(Count_table[[#This Row],[First]])-1)</f>
        <v>E2295:E2367</v>
      </c>
      <c r="I2333" s="1" t="str">
        <f ca="1">IF(LEN(Count_table[[#This Row],[First]])&lt;&gt;0,Count_table[[#This Row],[First]]&amp;": "&amp;_xlfn.TEXTJOIN(", ",TRUE,INDIRECT(Count_table[[#This Row],[Range]])),"")</f>
        <v/>
      </c>
      <c r="J23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4" spans="1:10" x14ac:dyDescent="0.25">
      <c r="A2334" s="1" t="s">
        <v>173</v>
      </c>
      <c r="B23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Inc.\PA-28S-160</v>
      </c>
      <c r="C2334" s="1" t="s">
        <v>936</v>
      </c>
      <c r="D2334" s="1" t="str">
        <f>LEFT(Count_table[[#This Row],[Column1]],SEARCH("\",Count_table[[#This Row],[Column1]])-1)</f>
        <v>Piper Aircraft, Inc.</v>
      </c>
      <c r="E2334" s="1" t="str">
        <f>RIGHT(Count_table[[#This Row],[Column1]],LEN(Count_table[[#This Row],[Column1]])-SEARCH("\",Count_table[[#This Row],[Column1]]))</f>
        <v>PA-28S-160</v>
      </c>
      <c r="F2334" s="1" t="str">
        <f>INDEX(Sheet1!A:D,MATCH(Count_table[[#This Row],[Make]],Sheet1!D:D,0),1)</f>
        <v>Piper</v>
      </c>
      <c r="G2334" s="1" t="str">
        <f ca="1">IF(OR(Count_table[[#This Row],[STC Number]]&lt;&gt;OFFSET(Count_table[[#This Row],[STC Number]],-1,0),Count_table[[#This Row],[Fixed Make]]&lt;&gt;OFFSET(Count_table[[#This Row],[Fixed Make]],-1,0)),Count_table[[#This Row],[Fixed Make]],"")</f>
        <v/>
      </c>
      <c r="H2334" s="1" t="str">
        <f ca="1">IF(LEN(Count_table[[#This Row],[First]])=0,OFFSET(Count_table[[#This Row],[Range]],-1,0),"E"&amp;ROW(Count_table[[#This Row],[First]])&amp;":E"&amp;COUNTIFS(Count_table[[#All],[STC Number]],Count_table[[#This Row],[STC Number]],Count_table[[#All],[Fixed Make]],Count_table[[#This Row],[First]])+ROW(Count_table[[#This Row],[First]])-1)</f>
        <v>E2295:E2367</v>
      </c>
      <c r="I2334" s="1" t="str">
        <f ca="1">IF(LEN(Count_table[[#This Row],[First]])&lt;&gt;0,Count_table[[#This Row],[First]]&amp;": "&amp;_xlfn.TEXTJOIN(", ",TRUE,INDIRECT(Count_table[[#This Row],[Range]])),"")</f>
        <v/>
      </c>
      <c r="J23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5" spans="1:10" x14ac:dyDescent="0.25">
      <c r="A2335" s="1" t="s">
        <v>173</v>
      </c>
      <c r="B23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Inc.\PA-28S-180</v>
      </c>
      <c r="C2335" s="1" t="s">
        <v>937</v>
      </c>
      <c r="D2335" s="1" t="str">
        <f>LEFT(Count_table[[#This Row],[Column1]],SEARCH("\",Count_table[[#This Row],[Column1]])-1)</f>
        <v>Piper Aircraft, Inc.</v>
      </c>
      <c r="E2335" s="1" t="str">
        <f>RIGHT(Count_table[[#This Row],[Column1]],LEN(Count_table[[#This Row],[Column1]])-SEARCH("\",Count_table[[#This Row],[Column1]]))</f>
        <v>PA-28S-180</v>
      </c>
      <c r="F2335" s="1" t="str">
        <f>INDEX(Sheet1!A:D,MATCH(Count_table[[#This Row],[Make]],Sheet1!D:D,0),1)</f>
        <v>Piper</v>
      </c>
      <c r="G2335" s="1" t="str">
        <f ca="1">IF(OR(Count_table[[#This Row],[STC Number]]&lt;&gt;OFFSET(Count_table[[#This Row],[STC Number]],-1,0),Count_table[[#This Row],[Fixed Make]]&lt;&gt;OFFSET(Count_table[[#This Row],[Fixed Make]],-1,0)),Count_table[[#This Row],[Fixed Make]],"")</f>
        <v/>
      </c>
      <c r="H2335" s="1" t="str">
        <f ca="1">IF(LEN(Count_table[[#This Row],[First]])=0,OFFSET(Count_table[[#This Row],[Range]],-1,0),"E"&amp;ROW(Count_table[[#This Row],[First]])&amp;":E"&amp;COUNTIFS(Count_table[[#All],[STC Number]],Count_table[[#This Row],[STC Number]],Count_table[[#All],[Fixed Make]],Count_table[[#This Row],[First]])+ROW(Count_table[[#This Row],[First]])-1)</f>
        <v>E2295:E2367</v>
      </c>
      <c r="I2335" s="1" t="str">
        <f ca="1">IF(LEN(Count_table[[#This Row],[First]])&lt;&gt;0,Count_table[[#This Row],[First]]&amp;": "&amp;_xlfn.TEXTJOIN(", ",TRUE,INDIRECT(Count_table[[#This Row],[Range]])),"")</f>
        <v/>
      </c>
      <c r="J23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6" spans="1:10" x14ac:dyDescent="0.25">
      <c r="A2336" s="1" t="s">
        <v>173</v>
      </c>
      <c r="B23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Inc.\PA-30</v>
      </c>
      <c r="C2336" s="1" t="s">
        <v>938</v>
      </c>
      <c r="D2336" s="1" t="str">
        <f>LEFT(Count_table[[#This Row],[Column1]],SEARCH("\",Count_table[[#This Row],[Column1]])-1)</f>
        <v>Piper Aircraft, Inc.</v>
      </c>
      <c r="E2336" s="1" t="str">
        <f>RIGHT(Count_table[[#This Row],[Column1]],LEN(Count_table[[#This Row],[Column1]])-SEARCH("\",Count_table[[#This Row],[Column1]]))</f>
        <v>PA-30</v>
      </c>
      <c r="F2336" s="1" t="str">
        <f>INDEX(Sheet1!A:D,MATCH(Count_table[[#This Row],[Make]],Sheet1!D:D,0),1)</f>
        <v>Piper</v>
      </c>
      <c r="G2336" s="1" t="str">
        <f ca="1">IF(OR(Count_table[[#This Row],[STC Number]]&lt;&gt;OFFSET(Count_table[[#This Row],[STC Number]],-1,0),Count_table[[#This Row],[Fixed Make]]&lt;&gt;OFFSET(Count_table[[#This Row],[Fixed Make]],-1,0)),Count_table[[#This Row],[Fixed Make]],"")</f>
        <v/>
      </c>
      <c r="H2336" s="1" t="str">
        <f ca="1">IF(LEN(Count_table[[#This Row],[First]])=0,OFFSET(Count_table[[#This Row],[Range]],-1,0),"E"&amp;ROW(Count_table[[#This Row],[First]])&amp;":E"&amp;COUNTIFS(Count_table[[#All],[STC Number]],Count_table[[#This Row],[STC Number]],Count_table[[#All],[Fixed Make]],Count_table[[#This Row],[First]])+ROW(Count_table[[#This Row],[First]])-1)</f>
        <v>E2295:E2367</v>
      </c>
      <c r="I2336" s="1" t="str">
        <f ca="1">IF(LEN(Count_table[[#This Row],[First]])&lt;&gt;0,Count_table[[#This Row],[First]]&amp;": "&amp;_xlfn.TEXTJOIN(", ",TRUE,INDIRECT(Count_table[[#This Row],[Range]])),"")</f>
        <v/>
      </c>
      <c r="J23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7" spans="1:10" x14ac:dyDescent="0.25">
      <c r="A2337" s="1" t="s">
        <v>173</v>
      </c>
      <c r="B23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Inc.\PA-31-300</v>
      </c>
      <c r="C2337" s="1" t="s">
        <v>939</v>
      </c>
      <c r="D2337" s="1" t="str">
        <f>LEFT(Count_table[[#This Row],[Column1]],SEARCH("\",Count_table[[#This Row],[Column1]])-1)</f>
        <v>Piper Aircraft, Inc.</v>
      </c>
      <c r="E2337" s="1" t="str">
        <f>RIGHT(Count_table[[#This Row],[Column1]],LEN(Count_table[[#This Row],[Column1]])-SEARCH("\",Count_table[[#This Row],[Column1]]))</f>
        <v>PA-31-300</v>
      </c>
      <c r="F2337" s="1" t="str">
        <f>INDEX(Sheet1!A:D,MATCH(Count_table[[#This Row],[Make]],Sheet1!D:D,0),1)</f>
        <v>Piper</v>
      </c>
      <c r="G2337" s="1" t="str">
        <f ca="1">IF(OR(Count_table[[#This Row],[STC Number]]&lt;&gt;OFFSET(Count_table[[#This Row],[STC Number]],-1,0),Count_table[[#This Row],[Fixed Make]]&lt;&gt;OFFSET(Count_table[[#This Row],[Fixed Make]],-1,0)),Count_table[[#This Row],[Fixed Make]],"")</f>
        <v/>
      </c>
      <c r="H2337" s="1" t="str">
        <f ca="1">IF(LEN(Count_table[[#This Row],[First]])=0,OFFSET(Count_table[[#This Row],[Range]],-1,0),"E"&amp;ROW(Count_table[[#This Row],[First]])&amp;":E"&amp;COUNTIFS(Count_table[[#All],[STC Number]],Count_table[[#This Row],[STC Number]],Count_table[[#All],[Fixed Make]],Count_table[[#This Row],[First]])+ROW(Count_table[[#This Row],[First]])-1)</f>
        <v>E2295:E2367</v>
      </c>
      <c r="I2337" s="1" t="str">
        <f ca="1">IF(LEN(Count_table[[#This Row],[First]])&lt;&gt;0,Count_table[[#This Row],[First]]&amp;": "&amp;_xlfn.TEXTJOIN(", ",TRUE,INDIRECT(Count_table[[#This Row],[Range]])),"")</f>
        <v/>
      </c>
      <c r="J23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8" spans="1:10" x14ac:dyDescent="0.25">
      <c r="A2338" s="1" t="s">
        <v>173</v>
      </c>
      <c r="B23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Inc.\PA-31-325</v>
      </c>
      <c r="C2338" s="1" t="s">
        <v>940</v>
      </c>
      <c r="D2338" s="1" t="str">
        <f>LEFT(Count_table[[#This Row],[Column1]],SEARCH("\",Count_table[[#This Row],[Column1]])-1)</f>
        <v>Piper Aircraft, Inc.</v>
      </c>
      <c r="E2338" s="1" t="str">
        <f>RIGHT(Count_table[[#This Row],[Column1]],LEN(Count_table[[#This Row],[Column1]])-SEARCH("\",Count_table[[#This Row],[Column1]]))</f>
        <v>PA-31-325</v>
      </c>
      <c r="F2338" s="1" t="str">
        <f>INDEX(Sheet1!A:D,MATCH(Count_table[[#This Row],[Make]],Sheet1!D:D,0),1)</f>
        <v>Piper</v>
      </c>
      <c r="G2338" s="1" t="str">
        <f ca="1">IF(OR(Count_table[[#This Row],[STC Number]]&lt;&gt;OFFSET(Count_table[[#This Row],[STC Number]],-1,0),Count_table[[#This Row],[Fixed Make]]&lt;&gt;OFFSET(Count_table[[#This Row],[Fixed Make]],-1,0)),Count_table[[#This Row],[Fixed Make]],"")</f>
        <v/>
      </c>
      <c r="H2338" s="1" t="str">
        <f ca="1">IF(LEN(Count_table[[#This Row],[First]])=0,OFFSET(Count_table[[#This Row],[Range]],-1,0),"E"&amp;ROW(Count_table[[#This Row],[First]])&amp;":E"&amp;COUNTIFS(Count_table[[#All],[STC Number]],Count_table[[#This Row],[STC Number]],Count_table[[#All],[Fixed Make]],Count_table[[#This Row],[First]])+ROW(Count_table[[#This Row],[First]])-1)</f>
        <v>E2295:E2367</v>
      </c>
      <c r="I2338" s="1" t="str">
        <f ca="1">IF(LEN(Count_table[[#This Row],[First]])&lt;&gt;0,Count_table[[#This Row],[First]]&amp;": "&amp;_xlfn.TEXTJOIN(", ",TRUE,INDIRECT(Count_table[[#This Row],[Range]])),"")</f>
        <v/>
      </c>
      <c r="J23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39" spans="1:10" x14ac:dyDescent="0.25">
      <c r="A2339" s="1" t="s">
        <v>173</v>
      </c>
      <c r="B23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Inc.\PA-31-350</v>
      </c>
      <c r="C2339" s="1" t="s">
        <v>941</v>
      </c>
      <c r="D2339" s="1" t="str">
        <f>LEFT(Count_table[[#This Row],[Column1]],SEARCH("\",Count_table[[#This Row],[Column1]])-1)</f>
        <v>Piper Aircraft, Inc.</v>
      </c>
      <c r="E2339" s="1" t="str">
        <f>RIGHT(Count_table[[#This Row],[Column1]],LEN(Count_table[[#This Row],[Column1]])-SEARCH("\",Count_table[[#This Row],[Column1]]))</f>
        <v>PA-31-350</v>
      </c>
      <c r="F2339" s="1" t="str">
        <f>INDEX(Sheet1!A:D,MATCH(Count_table[[#This Row],[Make]],Sheet1!D:D,0),1)</f>
        <v>Piper</v>
      </c>
      <c r="G2339" s="1" t="str">
        <f ca="1">IF(OR(Count_table[[#This Row],[STC Number]]&lt;&gt;OFFSET(Count_table[[#This Row],[STC Number]],-1,0),Count_table[[#This Row],[Fixed Make]]&lt;&gt;OFFSET(Count_table[[#This Row],[Fixed Make]],-1,0)),Count_table[[#This Row],[Fixed Make]],"")</f>
        <v/>
      </c>
      <c r="H2339" s="1" t="str">
        <f ca="1">IF(LEN(Count_table[[#This Row],[First]])=0,OFFSET(Count_table[[#This Row],[Range]],-1,0),"E"&amp;ROW(Count_table[[#This Row],[First]])&amp;":E"&amp;COUNTIFS(Count_table[[#All],[STC Number]],Count_table[[#This Row],[STC Number]],Count_table[[#All],[Fixed Make]],Count_table[[#This Row],[First]])+ROW(Count_table[[#This Row],[First]])-1)</f>
        <v>E2295:E2367</v>
      </c>
      <c r="I2339" s="1" t="str">
        <f ca="1">IF(LEN(Count_table[[#This Row],[First]])&lt;&gt;0,Count_table[[#This Row],[First]]&amp;": "&amp;_xlfn.TEXTJOIN(", ",TRUE,INDIRECT(Count_table[[#This Row],[Range]])),"")</f>
        <v/>
      </c>
      <c r="J23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0" spans="1:10" x14ac:dyDescent="0.25">
      <c r="A2340" s="1" t="s">
        <v>173</v>
      </c>
      <c r="B23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v>
      </c>
      <c r="C2340" s="1" t="s">
        <v>942</v>
      </c>
      <c r="D2340" s="1" t="str">
        <f>LEFT(Count_table[[#This Row],[Column1]],SEARCH("\",Count_table[[#This Row],[Column1]])-1)</f>
        <v>Piper Aircraft, Inc.</v>
      </c>
      <c r="E2340" s="1" t="str">
        <f>RIGHT(Count_table[[#This Row],[Column1]],LEN(Count_table[[#This Row],[Column1]])-SEARCH("\",Count_table[[#This Row],[Column1]]))</f>
        <v>PA-31</v>
      </c>
      <c r="F2340" s="1" t="str">
        <f>INDEX(Sheet1!A:D,MATCH(Count_table[[#This Row],[Make]],Sheet1!D:D,0),1)</f>
        <v>Piper</v>
      </c>
      <c r="G2340" s="1" t="str">
        <f ca="1">IF(OR(Count_table[[#This Row],[STC Number]]&lt;&gt;OFFSET(Count_table[[#This Row],[STC Number]],-1,0),Count_table[[#This Row],[Fixed Make]]&lt;&gt;OFFSET(Count_table[[#This Row],[Fixed Make]],-1,0)),Count_table[[#This Row],[Fixed Make]],"")</f>
        <v/>
      </c>
      <c r="H2340" s="1" t="str">
        <f ca="1">IF(LEN(Count_table[[#This Row],[First]])=0,OFFSET(Count_table[[#This Row],[Range]],-1,0),"E"&amp;ROW(Count_table[[#This Row],[First]])&amp;":E"&amp;COUNTIFS(Count_table[[#All],[STC Number]],Count_table[[#This Row],[STC Number]],Count_table[[#All],[Fixed Make]],Count_table[[#This Row],[First]])+ROW(Count_table[[#This Row],[First]])-1)</f>
        <v>E2295:E2367</v>
      </c>
      <c r="I2340" s="1" t="str">
        <f ca="1">IF(LEN(Count_table[[#This Row],[First]])&lt;&gt;0,Count_table[[#This Row],[First]]&amp;": "&amp;_xlfn.TEXTJOIN(", ",TRUE,INDIRECT(Count_table[[#This Row],[Range]])),"")</f>
        <v/>
      </c>
      <c r="J23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1" spans="1:10" x14ac:dyDescent="0.25">
      <c r="A2341" s="1" t="s">
        <v>173</v>
      </c>
      <c r="B23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Inc.\PA-31P-350</v>
      </c>
      <c r="C2341" s="1" t="s">
        <v>943</v>
      </c>
      <c r="D2341" s="1" t="str">
        <f>LEFT(Count_table[[#This Row],[Column1]],SEARCH("\",Count_table[[#This Row],[Column1]])-1)</f>
        <v>Piper Aircraft, Inc.</v>
      </c>
      <c r="E2341" s="1" t="str">
        <f>RIGHT(Count_table[[#This Row],[Column1]],LEN(Count_table[[#This Row],[Column1]])-SEARCH("\",Count_table[[#This Row],[Column1]]))</f>
        <v>PA-31P-350</v>
      </c>
      <c r="F2341" s="1" t="str">
        <f>INDEX(Sheet1!A:D,MATCH(Count_table[[#This Row],[Make]],Sheet1!D:D,0),1)</f>
        <v>Piper</v>
      </c>
      <c r="G2341" s="1" t="str">
        <f ca="1">IF(OR(Count_table[[#This Row],[STC Number]]&lt;&gt;OFFSET(Count_table[[#This Row],[STC Number]],-1,0),Count_table[[#This Row],[Fixed Make]]&lt;&gt;OFFSET(Count_table[[#This Row],[Fixed Make]],-1,0)),Count_table[[#This Row],[Fixed Make]],"")</f>
        <v/>
      </c>
      <c r="H2341" s="1" t="str">
        <f ca="1">IF(LEN(Count_table[[#This Row],[First]])=0,OFFSET(Count_table[[#This Row],[Range]],-1,0),"E"&amp;ROW(Count_table[[#This Row],[First]])&amp;":E"&amp;COUNTIFS(Count_table[[#All],[STC Number]],Count_table[[#This Row],[STC Number]],Count_table[[#All],[Fixed Make]],Count_table[[#This Row],[First]])+ROW(Count_table[[#This Row],[First]])-1)</f>
        <v>E2295:E2367</v>
      </c>
      <c r="I2341" s="1" t="str">
        <f ca="1">IF(LEN(Count_table[[#This Row],[First]])&lt;&gt;0,Count_table[[#This Row],[First]]&amp;": "&amp;_xlfn.TEXTJOIN(", ",TRUE,INDIRECT(Count_table[[#This Row],[Range]])),"")</f>
        <v/>
      </c>
      <c r="J23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2" spans="1:10" x14ac:dyDescent="0.25">
      <c r="A2342" s="1" t="s">
        <v>173</v>
      </c>
      <c r="B23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Inc.\PA-31P</v>
      </c>
      <c r="C2342" s="1" t="s">
        <v>944</v>
      </c>
      <c r="D2342" s="1" t="str">
        <f>LEFT(Count_table[[#This Row],[Column1]],SEARCH("\",Count_table[[#This Row],[Column1]])-1)</f>
        <v>Piper Aircraft, Inc.</v>
      </c>
      <c r="E2342" s="1" t="str">
        <f>RIGHT(Count_table[[#This Row],[Column1]],LEN(Count_table[[#This Row],[Column1]])-SEARCH("\",Count_table[[#This Row],[Column1]]))</f>
        <v>PA-31P</v>
      </c>
      <c r="F2342" s="1" t="str">
        <f>INDEX(Sheet1!A:D,MATCH(Count_table[[#This Row],[Make]],Sheet1!D:D,0),1)</f>
        <v>Piper</v>
      </c>
      <c r="G2342" s="1" t="str">
        <f ca="1">IF(OR(Count_table[[#This Row],[STC Number]]&lt;&gt;OFFSET(Count_table[[#This Row],[STC Number]],-1,0),Count_table[[#This Row],[Fixed Make]]&lt;&gt;OFFSET(Count_table[[#This Row],[Fixed Make]],-1,0)),Count_table[[#This Row],[Fixed Make]],"")</f>
        <v/>
      </c>
      <c r="H2342" s="1" t="str">
        <f ca="1">IF(LEN(Count_table[[#This Row],[First]])=0,OFFSET(Count_table[[#This Row],[Range]],-1,0),"E"&amp;ROW(Count_table[[#This Row],[First]])&amp;":E"&amp;COUNTIFS(Count_table[[#All],[STC Number]],Count_table[[#This Row],[STC Number]],Count_table[[#All],[Fixed Make]],Count_table[[#This Row],[First]])+ROW(Count_table[[#This Row],[First]])-1)</f>
        <v>E2295:E2367</v>
      </c>
      <c r="I2342" s="1" t="str">
        <f ca="1">IF(LEN(Count_table[[#This Row],[First]])&lt;&gt;0,Count_table[[#This Row],[First]]&amp;": "&amp;_xlfn.TEXTJOIN(", ",TRUE,INDIRECT(Count_table[[#This Row],[Range]])),"")</f>
        <v/>
      </c>
      <c r="J23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3" spans="1:10" x14ac:dyDescent="0.25">
      <c r="A2343" s="1" t="s">
        <v>173</v>
      </c>
      <c r="B23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Inc.\PA-32-260</v>
      </c>
      <c r="C2343" s="1" t="s">
        <v>945</v>
      </c>
      <c r="D2343" s="1" t="str">
        <f>LEFT(Count_table[[#This Row],[Column1]],SEARCH("\",Count_table[[#This Row],[Column1]])-1)</f>
        <v>Piper Aircraft, Inc.</v>
      </c>
      <c r="E2343" s="1" t="str">
        <f>RIGHT(Count_table[[#This Row],[Column1]],LEN(Count_table[[#This Row],[Column1]])-SEARCH("\",Count_table[[#This Row],[Column1]]))</f>
        <v>PA-32-260</v>
      </c>
      <c r="F2343" s="1" t="str">
        <f>INDEX(Sheet1!A:D,MATCH(Count_table[[#This Row],[Make]],Sheet1!D:D,0),1)</f>
        <v>Piper</v>
      </c>
      <c r="G2343" s="1" t="str">
        <f ca="1">IF(OR(Count_table[[#This Row],[STC Number]]&lt;&gt;OFFSET(Count_table[[#This Row],[STC Number]],-1,0),Count_table[[#This Row],[Fixed Make]]&lt;&gt;OFFSET(Count_table[[#This Row],[Fixed Make]],-1,0)),Count_table[[#This Row],[Fixed Make]],"")</f>
        <v/>
      </c>
      <c r="H2343" s="1" t="str">
        <f ca="1">IF(LEN(Count_table[[#This Row],[First]])=0,OFFSET(Count_table[[#This Row],[Range]],-1,0),"E"&amp;ROW(Count_table[[#This Row],[First]])&amp;":E"&amp;COUNTIFS(Count_table[[#All],[STC Number]],Count_table[[#This Row],[STC Number]],Count_table[[#All],[Fixed Make]],Count_table[[#This Row],[First]])+ROW(Count_table[[#This Row],[First]])-1)</f>
        <v>E2295:E2367</v>
      </c>
      <c r="I2343" s="1" t="str">
        <f ca="1">IF(LEN(Count_table[[#This Row],[First]])&lt;&gt;0,Count_table[[#This Row],[First]]&amp;": "&amp;_xlfn.TEXTJOIN(", ",TRUE,INDIRECT(Count_table[[#This Row],[Range]])),"")</f>
        <v/>
      </c>
      <c r="J23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4" spans="1:10" x14ac:dyDescent="0.25">
      <c r="A2344" s="1" t="s">
        <v>173</v>
      </c>
      <c r="B23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Inc.\PA-32-300</v>
      </c>
      <c r="C2344" s="1" t="s">
        <v>946</v>
      </c>
      <c r="D2344" s="1" t="str">
        <f>LEFT(Count_table[[#This Row],[Column1]],SEARCH("\",Count_table[[#This Row],[Column1]])-1)</f>
        <v>Piper Aircraft, Inc.</v>
      </c>
      <c r="E2344" s="1" t="str">
        <f>RIGHT(Count_table[[#This Row],[Column1]],LEN(Count_table[[#This Row],[Column1]])-SEARCH("\",Count_table[[#This Row],[Column1]]))</f>
        <v>PA-32-300</v>
      </c>
      <c r="F2344" s="1" t="str">
        <f>INDEX(Sheet1!A:D,MATCH(Count_table[[#This Row],[Make]],Sheet1!D:D,0),1)</f>
        <v>Piper</v>
      </c>
      <c r="G2344" s="1" t="str">
        <f ca="1">IF(OR(Count_table[[#This Row],[STC Number]]&lt;&gt;OFFSET(Count_table[[#This Row],[STC Number]],-1,0),Count_table[[#This Row],[Fixed Make]]&lt;&gt;OFFSET(Count_table[[#This Row],[Fixed Make]],-1,0)),Count_table[[#This Row],[Fixed Make]],"")</f>
        <v/>
      </c>
      <c r="H2344" s="1" t="str">
        <f ca="1">IF(LEN(Count_table[[#This Row],[First]])=0,OFFSET(Count_table[[#This Row],[Range]],-1,0),"E"&amp;ROW(Count_table[[#This Row],[First]])&amp;":E"&amp;COUNTIFS(Count_table[[#All],[STC Number]],Count_table[[#This Row],[STC Number]],Count_table[[#All],[Fixed Make]],Count_table[[#This Row],[First]])+ROW(Count_table[[#This Row],[First]])-1)</f>
        <v>E2295:E2367</v>
      </c>
      <c r="I2344" s="1" t="str">
        <f ca="1">IF(LEN(Count_table[[#This Row],[First]])&lt;&gt;0,Count_table[[#This Row],[First]]&amp;": "&amp;_xlfn.TEXTJOIN(", ",TRUE,INDIRECT(Count_table[[#This Row],[Range]])),"")</f>
        <v/>
      </c>
      <c r="J23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5" spans="1:10" x14ac:dyDescent="0.25">
      <c r="A2345" s="1" t="s">
        <v>173</v>
      </c>
      <c r="B23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v>
      </c>
      <c r="C2345" s="1" t="s">
        <v>947</v>
      </c>
      <c r="D2345" s="1" t="str">
        <f>LEFT(Count_table[[#This Row],[Column1]],SEARCH("\",Count_table[[#This Row],[Column1]])-1)</f>
        <v>Piper Aircraft, Inc.</v>
      </c>
      <c r="E2345" s="1" t="str">
        <f>RIGHT(Count_table[[#This Row],[Column1]],LEN(Count_table[[#This Row],[Column1]])-SEARCH("\",Count_table[[#This Row],[Column1]]))</f>
        <v>PA-32-301</v>
      </c>
      <c r="F2345" s="1" t="str">
        <f>INDEX(Sheet1!A:D,MATCH(Count_table[[#This Row],[Make]],Sheet1!D:D,0),1)</f>
        <v>Piper</v>
      </c>
      <c r="G2345" s="1" t="str">
        <f ca="1">IF(OR(Count_table[[#This Row],[STC Number]]&lt;&gt;OFFSET(Count_table[[#This Row],[STC Number]],-1,0),Count_table[[#This Row],[Fixed Make]]&lt;&gt;OFFSET(Count_table[[#This Row],[Fixed Make]],-1,0)),Count_table[[#This Row],[Fixed Make]],"")</f>
        <v/>
      </c>
      <c r="H2345" s="1" t="str">
        <f ca="1">IF(LEN(Count_table[[#This Row],[First]])=0,OFFSET(Count_table[[#This Row],[Range]],-1,0),"E"&amp;ROW(Count_table[[#This Row],[First]])&amp;":E"&amp;COUNTIFS(Count_table[[#All],[STC Number]],Count_table[[#This Row],[STC Number]],Count_table[[#All],[Fixed Make]],Count_table[[#This Row],[First]])+ROW(Count_table[[#This Row],[First]])-1)</f>
        <v>E2295:E2367</v>
      </c>
      <c r="I2345" s="1" t="str">
        <f ca="1">IF(LEN(Count_table[[#This Row],[First]])&lt;&gt;0,Count_table[[#This Row],[First]]&amp;": "&amp;_xlfn.TEXTJOIN(", ",TRUE,INDIRECT(Count_table[[#This Row],[Range]])),"")</f>
        <v/>
      </c>
      <c r="J23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6" spans="1:10" x14ac:dyDescent="0.25">
      <c r="A2346" s="1" t="s">
        <v>173</v>
      </c>
      <c r="B23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Inc.\PA-32-301FT</v>
      </c>
      <c r="C2346" s="1" t="s">
        <v>948</v>
      </c>
      <c r="D2346" s="1" t="str">
        <f>LEFT(Count_table[[#This Row],[Column1]],SEARCH("\",Count_table[[#This Row],[Column1]])-1)</f>
        <v>Piper Aircraft, Inc.</v>
      </c>
      <c r="E2346" s="1" t="str">
        <f>RIGHT(Count_table[[#This Row],[Column1]],LEN(Count_table[[#This Row],[Column1]])-SEARCH("\",Count_table[[#This Row],[Column1]]))</f>
        <v>PA-32-301FT</v>
      </c>
      <c r="F2346" s="1" t="str">
        <f>INDEX(Sheet1!A:D,MATCH(Count_table[[#This Row],[Make]],Sheet1!D:D,0),1)</f>
        <v>Piper</v>
      </c>
      <c r="G2346" s="1" t="str">
        <f ca="1">IF(OR(Count_table[[#This Row],[STC Number]]&lt;&gt;OFFSET(Count_table[[#This Row],[STC Number]],-1,0),Count_table[[#This Row],[Fixed Make]]&lt;&gt;OFFSET(Count_table[[#This Row],[Fixed Make]],-1,0)),Count_table[[#This Row],[Fixed Make]],"")</f>
        <v/>
      </c>
      <c r="H2346" s="1" t="str">
        <f ca="1">IF(LEN(Count_table[[#This Row],[First]])=0,OFFSET(Count_table[[#This Row],[Range]],-1,0),"E"&amp;ROW(Count_table[[#This Row],[First]])&amp;":E"&amp;COUNTIFS(Count_table[[#All],[STC Number]],Count_table[[#This Row],[STC Number]],Count_table[[#All],[Fixed Make]],Count_table[[#This Row],[First]])+ROW(Count_table[[#This Row],[First]])-1)</f>
        <v>E2295:E2367</v>
      </c>
      <c r="I2346" s="1" t="str">
        <f ca="1">IF(LEN(Count_table[[#This Row],[First]])&lt;&gt;0,Count_table[[#This Row],[First]]&amp;": "&amp;_xlfn.TEXTJOIN(", ",TRUE,INDIRECT(Count_table[[#This Row],[Range]])),"")</f>
        <v/>
      </c>
      <c r="J23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7" spans="1:10" x14ac:dyDescent="0.25">
      <c r="A2347" s="1" t="s">
        <v>173</v>
      </c>
      <c r="B23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Inc.\PA-32-301T</v>
      </c>
      <c r="C2347" s="1" t="s">
        <v>949</v>
      </c>
      <c r="D2347" s="1" t="str">
        <f>LEFT(Count_table[[#This Row],[Column1]],SEARCH("\",Count_table[[#This Row],[Column1]])-1)</f>
        <v>Piper Aircraft, Inc.</v>
      </c>
      <c r="E2347" s="1" t="str">
        <f>RIGHT(Count_table[[#This Row],[Column1]],LEN(Count_table[[#This Row],[Column1]])-SEARCH("\",Count_table[[#This Row],[Column1]]))</f>
        <v>PA-32-301T</v>
      </c>
      <c r="F2347" s="1" t="str">
        <f>INDEX(Sheet1!A:D,MATCH(Count_table[[#This Row],[Make]],Sheet1!D:D,0),1)</f>
        <v>Piper</v>
      </c>
      <c r="G2347" s="1" t="str">
        <f ca="1">IF(OR(Count_table[[#This Row],[STC Number]]&lt;&gt;OFFSET(Count_table[[#This Row],[STC Number]],-1,0),Count_table[[#This Row],[Fixed Make]]&lt;&gt;OFFSET(Count_table[[#This Row],[Fixed Make]],-1,0)),Count_table[[#This Row],[Fixed Make]],"")</f>
        <v/>
      </c>
      <c r="H2347" s="1" t="str">
        <f ca="1">IF(LEN(Count_table[[#This Row],[First]])=0,OFFSET(Count_table[[#This Row],[Range]],-1,0),"E"&amp;ROW(Count_table[[#This Row],[First]])&amp;":E"&amp;COUNTIFS(Count_table[[#All],[STC Number]],Count_table[[#This Row],[STC Number]],Count_table[[#All],[Fixed Make]],Count_table[[#This Row],[First]])+ROW(Count_table[[#This Row],[First]])-1)</f>
        <v>E2295:E2367</v>
      </c>
      <c r="I2347" s="1" t="str">
        <f ca="1">IF(LEN(Count_table[[#This Row],[First]])&lt;&gt;0,Count_table[[#This Row],[First]]&amp;": "&amp;_xlfn.TEXTJOIN(", ",TRUE,INDIRECT(Count_table[[#This Row],[Range]])),"")</f>
        <v/>
      </c>
      <c r="J23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8" spans="1:10" x14ac:dyDescent="0.25">
      <c r="A2348" s="1" t="s">
        <v>173</v>
      </c>
      <c r="B23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Inc.\PA-32-301XTC</v>
      </c>
      <c r="C2348" s="1" t="s">
        <v>950</v>
      </c>
      <c r="D2348" s="1" t="str">
        <f>LEFT(Count_table[[#This Row],[Column1]],SEARCH("\",Count_table[[#This Row],[Column1]])-1)</f>
        <v>Piper Aircraft, Inc.</v>
      </c>
      <c r="E2348" s="1" t="str">
        <f>RIGHT(Count_table[[#This Row],[Column1]],LEN(Count_table[[#This Row],[Column1]])-SEARCH("\",Count_table[[#This Row],[Column1]]))</f>
        <v>PA-32-301XTC</v>
      </c>
      <c r="F2348" s="1" t="str">
        <f>INDEX(Sheet1!A:D,MATCH(Count_table[[#This Row],[Make]],Sheet1!D:D,0),1)</f>
        <v>Piper</v>
      </c>
      <c r="G2348" s="1" t="str">
        <f ca="1">IF(OR(Count_table[[#This Row],[STC Number]]&lt;&gt;OFFSET(Count_table[[#This Row],[STC Number]],-1,0),Count_table[[#This Row],[Fixed Make]]&lt;&gt;OFFSET(Count_table[[#This Row],[Fixed Make]],-1,0)),Count_table[[#This Row],[Fixed Make]],"")</f>
        <v/>
      </c>
      <c r="H2348" s="1" t="str">
        <f ca="1">IF(LEN(Count_table[[#This Row],[First]])=0,OFFSET(Count_table[[#This Row],[Range]],-1,0),"E"&amp;ROW(Count_table[[#This Row],[First]])&amp;":E"&amp;COUNTIFS(Count_table[[#All],[STC Number]],Count_table[[#This Row],[STC Number]],Count_table[[#All],[Fixed Make]],Count_table[[#This Row],[First]])+ROW(Count_table[[#This Row],[First]])-1)</f>
        <v>E2295:E2367</v>
      </c>
      <c r="I2348" s="1" t="str">
        <f ca="1">IF(LEN(Count_table[[#This Row],[First]])&lt;&gt;0,Count_table[[#This Row],[First]]&amp;": "&amp;_xlfn.TEXTJOIN(", ",TRUE,INDIRECT(Count_table[[#This Row],[Range]])),"")</f>
        <v/>
      </c>
      <c r="J23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49" spans="1:10" x14ac:dyDescent="0.25">
      <c r="A2349" s="1" t="s">
        <v>173</v>
      </c>
      <c r="B23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Inc.\PA-32R-300</v>
      </c>
      <c r="C2349" s="1" t="s">
        <v>951</v>
      </c>
      <c r="D2349" s="1" t="str">
        <f>LEFT(Count_table[[#This Row],[Column1]],SEARCH("\",Count_table[[#This Row],[Column1]])-1)</f>
        <v>Piper Aircraft, Inc.</v>
      </c>
      <c r="E2349" s="1" t="str">
        <f>RIGHT(Count_table[[#This Row],[Column1]],LEN(Count_table[[#This Row],[Column1]])-SEARCH("\",Count_table[[#This Row],[Column1]]))</f>
        <v>PA-32R-300</v>
      </c>
      <c r="F2349" s="1" t="str">
        <f>INDEX(Sheet1!A:D,MATCH(Count_table[[#This Row],[Make]],Sheet1!D:D,0),1)</f>
        <v>Piper</v>
      </c>
      <c r="G2349" s="1" t="str">
        <f ca="1">IF(OR(Count_table[[#This Row],[STC Number]]&lt;&gt;OFFSET(Count_table[[#This Row],[STC Number]],-1,0),Count_table[[#This Row],[Fixed Make]]&lt;&gt;OFFSET(Count_table[[#This Row],[Fixed Make]],-1,0)),Count_table[[#This Row],[Fixed Make]],"")</f>
        <v/>
      </c>
      <c r="H2349" s="1" t="str">
        <f ca="1">IF(LEN(Count_table[[#This Row],[First]])=0,OFFSET(Count_table[[#This Row],[Range]],-1,0),"E"&amp;ROW(Count_table[[#This Row],[First]])&amp;":E"&amp;COUNTIFS(Count_table[[#All],[STC Number]],Count_table[[#This Row],[STC Number]],Count_table[[#All],[Fixed Make]],Count_table[[#This Row],[First]])+ROW(Count_table[[#This Row],[First]])-1)</f>
        <v>E2295:E2367</v>
      </c>
      <c r="I2349" s="1" t="str">
        <f ca="1">IF(LEN(Count_table[[#This Row],[First]])&lt;&gt;0,Count_table[[#This Row],[First]]&amp;": "&amp;_xlfn.TEXTJOIN(", ",TRUE,INDIRECT(Count_table[[#This Row],[Range]])),"")</f>
        <v/>
      </c>
      <c r="J23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0" spans="1:10" x14ac:dyDescent="0.25">
      <c r="A2350" s="1" t="s">
        <v>173</v>
      </c>
      <c r="B23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(HP)</v>
      </c>
      <c r="C2350" s="1" t="s">
        <v>952</v>
      </c>
      <c r="D2350" s="1" t="str">
        <f>LEFT(Count_table[[#This Row],[Column1]],SEARCH("\",Count_table[[#This Row],[Column1]])-1)</f>
        <v>Piper Aircraft, Inc.</v>
      </c>
      <c r="E2350" s="1" t="str">
        <f>RIGHT(Count_table[[#This Row],[Column1]],LEN(Count_table[[#This Row],[Column1]])-SEARCH("\",Count_table[[#This Row],[Column1]]))</f>
        <v>PA-32R-301 (HP)</v>
      </c>
      <c r="F2350" s="1" t="str">
        <f>INDEX(Sheet1!A:D,MATCH(Count_table[[#This Row],[Make]],Sheet1!D:D,0),1)</f>
        <v>Piper</v>
      </c>
      <c r="G2350" s="1" t="str">
        <f ca="1">IF(OR(Count_table[[#This Row],[STC Number]]&lt;&gt;OFFSET(Count_table[[#This Row],[STC Number]],-1,0),Count_table[[#This Row],[Fixed Make]]&lt;&gt;OFFSET(Count_table[[#This Row],[Fixed Make]],-1,0)),Count_table[[#This Row],[Fixed Make]],"")</f>
        <v/>
      </c>
      <c r="H2350" s="1" t="str">
        <f ca="1">IF(LEN(Count_table[[#This Row],[First]])=0,OFFSET(Count_table[[#This Row],[Range]],-1,0),"E"&amp;ROW(Count_table[[#This Row],[First]])&amp;":E"&amp;COUNTIFS(Count_table[[#All],[STC Number]],Count_table[[#This Row],[STC Number]],Count_table[[#All],[Fixed Make]],Count_table[[#This Row],[First]])+ROW(Count_table[[#This Row],[First]])-1)</f>
        <v>E2295:E2367</v>
      </c>
      <c r="I2350" s="1" t="str">
        <f ca="1">IF(LEN(Count_table[[#This Row],[First]])&lt;&gt;0,Count_table[[#This Row],[First]]&amp;": "&amp;_xlfn.TEXTJOIN(", ",TRUE,INDIRECT(Count_table[[#This Row],[Range]])),"")</f>
        <v/>
      </c>
      <c r="J23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1" spans="1:10" x14ac:dyDescent="0.25">
      <c r="A2351" s="1" t="s">
        <v>173</v>
      </c>
      <c r="B23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 (SP)</v>
      </c>
      <c r="C2351" s="1" t="s">
        <v>953</v>
      </c>
      <c r="D2351" s="1" t="str">
        <f>LEFT(Count_table[[#This Row],[Column1]],SEARCH("\",Count_table[[#This Row],[Column1]])-1)</f>
        <v>Piper Aircraft, Inc.</v>
      </c>
      <c r="E2351" s="1" t="str">
        <f>RIGHT(Count_table[[#This Row],[Column1]],LEN(Count_table[[#This Row],[Column1]])-SEARCH("\",Count_table[[#This Row],[Column1]]))</f>
        <v>PA-32R-301 (SP)</v>
      </c>
      <c r="F2351" s="1" t="str">
        <f>INDEX(Sheet1!A:D,MATCH(Count_table[[#This Row],[Make]],Sheet1!D:D,0),1)</f>
        <v>Piper</v>
      </c>
      <c r="G2351" s="1" t="str">
        <f ca="1">IF(OR(Count_table[[#This Row],[STC Number]]&lt;&gt;OFFSET(Count_table[[#This Row],[STC Number]],-1,0),Count_table[[#This Row],[Fixed Make]]&lt;&gt;OFFSET(Count_table[[#This Row],[Fixed Make]],-1,0)),Count_table[[#This Row],[Fixed Make]],"")</f>
        <v/>
      </c>
      <c r="H2351" s="1" t="str">
        <f ca="1">IF(LEN(Count_table[[#This Row],[First]])=0,OFFSET(Count_table[[#This Row],[Range]],-1,0),"E"&amp;ROW(Count_table[[#This Row],[First]])&amp;":E"&amp;COUNTIFS(Count_table[[#All],[STC Number]],Count_table[[#This Row],[STC Number]],Count_table[[#All],[Fixed Make]],Count_table[[#This Row],[First]])+ROW(Count_table[[#This Row],[First]])-1)</f>
        <v>E2295:E2367</v>
      </c>
      <c r="I2351" s="1" t="str">
        <f ca="1">IF(LEN(Count_table[[#This Row],[First]])&lt;&gt;0,Count_table[[#This Row],[First]]&amp;": "&amp;_xlfn.TEXTJOIN(", ",TRUE,INDIRECT(Count_table[[#This Row],[Range]])),"")</f>
        <v/>
      </c>
      <c r="J23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2" spans="1:10" x14ac:dyDescent="0.25">
      <c r="A2352" s="1" t="s">
        <v>173</v>
      </c>
      <c r="B23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Inc.\PA-32R-301T</v>
      </c>
      <c r="C2352" s="1" t="s">
        <v>954</v>
      </c>
      <c r="D2352" s="1" t="str">
        <f>LEFT(Count_table[[#This Row],[Column1]],SEARCH("\",Count_table[[#This Row],[Column1]])-1)</f>
        <v>Piper Aircraft, Inc.</v>
      </c>
      <c r="E2352" s="1" t="str">
        <f>RIGHT(Count_table[[#This Row],[Column1]],LEN(Count_table[[#This Row],[Column1]])-SEARCH("\",Count_table[[#This Row],[Column1]]))</f>
        <v>PA-32R-301T</v>
      </c>
      <c r="F2352" s="1" t="str">
        <f>INDEX(Sheet1!A:D,MATCH(Count_table[[#This Row],[Make]],Sheet1!D:D,0),1)</f>
        <v>Piper</v>
      </c>
      <c r="G2352" s="1" t="str">
        <f ca="1">IF(OR(Count_table[[#This Row],[STC Number]]&lt;&gt;OFFSET(Count_table[[#This Row],[STC Number]],-1,0),Count_table[[#This Row],[Fixed Make]]&lt;&gt;OFFSET(Count_table[[#This Row],[Fixed Make]],-1,0)),Count_table[[#This Row],[Fixed Make]],"")</f>
        <v/>
      </c>
      <c r="H2352" s="1" t="str">
        <f ca="1">IF(LEN(Count_table[[#This Row],[First]])=0,OFFSET(Count_table[[#This Row],[Range]],-1,0),"E"&amp;ROW(Count_table[[#This Row],[First]])&amp;":E"&amp;COUNTIFS(Count_table[[#All],[STC Number]],Count_table[[#This Row],[STC Number]],Count_table[[#All],[Fixed Make]],Count_table[[#This Row],[First]])+ROW(Count_table[[#This Row],[First]])-1)</f>
        <v>E2295:E2367</v>
      </c>
      <c r="I2352" s="1" t="str">
        <f ca="1">IF(LEN(Count_table[[#This Row],[First]])&lt;&gt;0,Count_table[[#This Row],[First]]&amp;": "&amp;_xlfn.TEXTJOIN(", ",TRUE,INDIRECT(Count_table[[#This Row],[Range]])),"")</f>
        <v/>
      </c>
      <c r="J23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3" spans="1:10" x14ac:dyDescent="0.25">
      <c r="A2353" s="1" t="s">
        <v>173</v>
      </c>
      <c r="B23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v>
      </c>
      <c r="C2353" s="1" t="s">
        <v>955</v>
      </c>
      <c r="D2353" s="1" t="str">
        <f>LEFT(Count_table[[#This Row],[Column1]],SEARCH("\",Count_table[[#This Row],[Column1]])-1)</f>
        <v>Piper Aircraft, Inc.</v>
      </c>
      <c r="E2353" s="1" t="str">
        <f>RIGHT(Count_table[[#This Row],[Column1]],LEN(Count_table[[#This Row],[Column1]])-SEARCH("\",Count_table[[#This Row],[Column1]]))</f>
        <v>PA-32RT-300</v>
      </c>
      <c r="F2353" s="1" t="str">
        <f>INDEX(Sheet1!A:D,MATCH(Count_table[[#This Row],[Make]],Sheet1!D:D,0),1)</f>
        <v>Piper</v>
      </c>
      <c r="G2353" s="1" t="str">
        <f ca="1">IF(OR(Count_table[[#This Row],[STC Number]]&lt;&gt;OFFSET(Count_table[[#This Row],[STC Number]],-1,0),Count_table[[#This Row],[Fixed Make]]&lt;&gt;OFFSET(Count_table[[#This Row],[Fixed Make]],-1,0)),Count_table[[#This Row],[Fixed Make]],"")</f>
        <v/>
      </c>
      <c r="H2353" s="1" t="str">
        <f ca="1">IF(LEN(Count_table[[#This Row],[First]])=0,OFFSET(Count_table[[#This Row],[Range]],-1,0),"E"&amp;ROW(Count_table[[#This Row],[First]])&amp;":E"&amp;COUNTIFS(Count_table[[#All],[STC Number]],Count_table[[#This Row],[STC Number]],Count_table[[#All],[Fixed Make]],Count_table[[#This Row],[First]])+ROW(Count_table[[#This Row],[First]])-1)</f>
        <v>E2295:E2367</v>
      </c>
      <c r="I2353" s="1" t="str">
        <f ca="1">IF(LEN(Count_table[[#This Row],[First]])&lt;&gt;0,Count_table[[#This Row],[First]]&amp;": "&amp;_xlfn.TEXTJOIN(", ",TRUE,INDIRECT(Count_table[[#This Row],[Range]])),"")</f>
        <v/>
      </c>
      <c r="J23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4" spans="1:10" x14ac:dyDescent="0.25">
      <c r="A2354" s="1" t="s">
        <v>173</v>
      </c>
      <c r="B23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Inc.\PA-32RT-300T</v>
      </c>
      <c r="C2354" s="1" t="s">
        <v>956</v>
      </c>
      <c r="D2354" s="1" t="str">
        <f>LEFT(Count_table[[#This Row],[Column1]],SEARCH("\",Count_table[[#This Row],[Column1]])-1)</f>
        <v>Piper Aircraft, Inc.</v>
      </c>
      <c r="E2354" s="1" t="str">
        <f>RIGHT(Count_table[[#This Row],[Column1]],LEN(Count_table[[#This Row],[Column1]])-SEARCH("\",Count_table[[#This Row],[Column1]]))</f>
        <v>PA-32RT-300T</v>
      </c>
      <c r="F2354" s="1" t="str">
        <f>INDEX(Sheet1!A:D,MATCH(Count_table[[#This Row],[Make]],Sheet1!D:D,0),1)</f>
        <v>Piper</v>
      </c>
      <c r="G2354" s="1" t="str">
        <f ca="1">IF(OR(Count_table[[#This Row],[STC Number]]&lt;&gt;OFFSET(Count_table[[#This Row],[STC Number]],-1,0),Count_table[[#This Row],[Fixed Make]]&lt;&gt;OFFSET(Count_table[[#This Row],[Fixed Make]],-1,0)),Count_table[[#This Row],[Fixed Make]],"")</f>
        <v/>
      </c>
      <c r="H2354" s="1" t="str">
        <f ca="1">IF(LEN(Count_table[[#This Row],[First]])=0,OFFSET(Count_table[[#This Row],[Range]],-1,0),"E"&amp;ROW(Count_table[[#This Row],[First]])&amp;":E"&amp;COUNTIFS(Count_table[[#All],[STC Number]],Count_table[[#This Row],[STC Number]],Count_table[[#All],[Fixed Make]],Count_table[[#This Row],[First]])+ROW(Count_table[[#This Row],[First]])-1)</f>
        <v>E2295:E2367</v>
      </c>
      <c r="I2354" s="1" t="str">
        <f ca="1">IF(LEN(Count_table[[#This Row],[First]])&lt;&gt;0,Count_table[[#This Row],[First]]&amp;": "&amp;_xlfn.TEXTJOIN(", ",TRUE,INDIRECT(Count_table[[#This Row],[Range]])),"")</f>
        <v/>
      </c>
      <c r="J23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5" spans="1:10" x14ac:dyDescent="0.25">
      <c r="A2355" s="1" t="s">
        <v>173</v>
      </c>
      <c r="B23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Inc.\PA-32S-300</v>
      </c>
      <c r="C2355" s="1" t="s">
        <v>957</v>
      </c>
      <c r="D2355" s="1" t="str">
        <f>LEFT(Count_table[[#This Row],[Column1]],SEARCH("\",Count_table[[#This Row],[Column1]])-1)</f>
        <v>Piper Aircraft, Inc.</v>
      </c>
      <c r="E2355" s="1" t="str">
        <f>RIGHT(Count_table[[#This Row],[Column1]],LEN(Count_table[[#This Row],[Column1]])-SEARCH("\",Count_table[[#This Row],[Column1]]))</f>
        <v>PA-32S-300</v>
      </c>
      <c r="F2355" s="1" t="str">
        <f>INDEX(Sheet1!A:D,MATCH(Count_table[[#This Row],[Make]],Sheet1!D:D,0),1)</f>
        <v>Piper</v>
      </c>
      <c r="G2355" s="1" t="str">
        <f ca="1">IF(OR(Count_table[[#This Row],[STC Number]]&lt;&gt;OFFSET(Count_table[[#This Row],[STC Number]],-1,0),Count_table[[#This Row],[Fixed Make]]&lt;&gt;OFFSET(Count_table[[#This Row],[Fixed Make]],-1,0)),Count_table[[#This Row],[Fixed Make]],"")</f>
        <v/>
      </c>
      <c r="H2355" s="1" t="str">
        <f ca="1">IF(LEN(Count_table[[#This Row],[First]])=0,OFFSET(Count_table[[#This Row],[Range]],-1,0),"E"&amp;ROW(Count_table[[#This Row],[First]])&amp;":E"&amp;COUNTIFS(Count_table[[#All],[STC Number]],Count_table[[#This Row],[STC Number]],Count_table[[#All],[Fixed Make]],Count_table[[#This Row],[First]])+ROW(Count_table[[#This Row],[First]])-1)</f>
        <v>E2295:E2367</v>
      </c>
      <c r="I2355" s="1" t="str">
        <f ca="1">IF(LEN(Count_table[[#This Row],[First]])&lt;&gt;0,Count_table[[#This Row],[First]]&amp;": "&amp;_xlfn.TEXTJOIN(", ",TRUE,INDIRECT(Count_table[[#This Row],[Range]])),"")</f>
        <v/>
      </c>
      <c r="J23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6" spans="1:10" x14ac:dyDescent="0.25">
      <c r="A2356" s="1" t="s">
        <v>173</v>
      </c>
      <c r="B23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v>
      </c>
      <c r="C2356" s="1" t="s">
        <v>958</v>
      </c>
      <c r="D2356" s="1" t="str">
        <f>LEFT(Count_table[[#This Row],[Column1]],SEARCH("\",Count_table[[#This Row],[Column1]])-1)</f>
        <v>Piper Aircraft, Inc.</v>
      </c>
      <c r="E2356" s="1" t="str">
        <f>RIGHT(Count_table[[#This Row],[Column1]],LEN(Count_table[[#This Row],[Column1]])-SEARCH("\",Count_table[[#This Row],[Column1]]))</f>
        <v>PA-34-200</v>
      </c>
      <c r="F2356" s="1" t="str">
        <f>INDEX(Sheet1!A:D,MATCH(Count_table[[#This Row],[Make]],Sheet1!D:D,0),1)</f>
        <v>Piper</v>
      </c>
      <c r="G2356" s="1" t="str">
        <f ca="1">IF(OR(Count_table[[#This Row],[STC Number]]&lt;&gt;OFFSET(Count_table[[#This Row],[STC Number]],-1,0),Count_table[[#This Row],[Fixed Make]]&lt;&gt;OFFSET(Count_table[[#This Row],[Fixed Make]],-1,0)),Count_table[[#This Row],[Fixed Make]],"")</f>
        <v/>
      </c>
      <c r="H2356" s="1" t="str">
        <f ca="1">IF(LEN(Count_table[[#This Row],[First]])=0,OFFSET(Count_table[[#This Row],[Range]],-1,0),"E"&amp;ROW(Count_table[[#This Row],[First]])&amp;":E"&amp;COUNTIFS(Count_table[[#All],[STC Number]],Count_table[[#This Row],[STC Number]],Count_table[[#All],[Fixed Make]],Count_table[[#This Row],[First]])+ROW(Count_table[[#This Row],[First]])-1)</f>
        <v>E2295:E2367</v>
      </c>
      <c r="I2356" s="1" t="str">
        <f ca="1">IF(LEN(Count_table[[#This Row],[First]])&lt;&gt;0,Count_table[[#This Row],[First]]&amp;": "&amp;_xlfn.TEXTJOIN(", ",TRUE,INDIRECT(Count_table[[#This Row],[Range]])),"")</f>
        <v/>
      </c>
      <c r="J23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7" spans="1:10" x14ac:dyDescent="0.25">
      <c r="A2357" s="1" t="s">
        <v>173</v>
      </c>
      <c r="B23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Inc.\PA-34-200T</v>
      </c>
      <c r="C2357" s="1" t="s">
        <v>959</v>
      </c>
      <c r="D2357" s="1" t="str">
        <f>LEFT(Count_table[[#This Row],[Column1]],SEARCH("\",Count_table[[#This Row],[Column1]])-1)</f>
        <v>Piper Aircraft, Inc.</v>
      </c>
      <c r="E2357" s="1" t="str">
        <f>RIGHT(Count_table[[#This Row],[Column1]],LEN(Count_table[[#This Row],[Column1]])-SEARCH("\",Count_table[[#This Row],[Column1]]))</f>
        <v>PA-34-200T</v>
      </c>
      <c r="F2357" s="1" t="str">
        <f>INDEX(Sheet1!A:D,MATCH(Count_table[[#This Row],[Make]],Sheet1!D:D,0),1)</f>
        <v>Piper</v>
      </c>
      <c r="G2357" s="1" t="str">
        <f ca="1">IF(OR(Count_table[[#This Row],[STC Number]]&lt;&gt;OFFSET(Count_table[[#This Row],[STC Number]],-1,0),Count_table[[#This Row],[Fixed Make]]&lt;&gt;OFFSET(Count_table[[#This Row],[Fixed Make]],-1,0)),Count_table[[#This Row],[Fixed Make]],"")</f>
        <v/>
      </c>
      <c r="H2357" s="1" t="str">
        <f ca="1">IF(LEN(Count_table[[#This Row],[First]])=0,OFFSET(Count_table[[#This Row],[Range]],-1,0),"E"&amp;ROW(Count_table[[#This Row],[First]])&amp;":E"&amp;COUNTIFS(Count_table[[#All],[STC Number]],Count_table[[#This Row],[STC Number]],Count_table[[#All],[Fixed Make]],Count_table[[#This Row],[First]])+ROW(Count_table[[#This Row],[First]])-1)</f>
        <v>E2295:E2367</v>
      </c>
      <c r="I2357" s="1" t="str">
        <f ca="1">IF(LEN(Count_table[[#This Row],[First]])&lt;&gt;0,Count_table[[#This Row],[First]]&amp;": "&amp;_xlfn.TEXTJOIN(", ",TRUE,INDIRECT(Count_table[[#This Row],[Range]])),"")</f>
        <v/>
      </c>
      <c r="J23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8" spans="1:10" x14ac:dyDescent="0.25">
      <c r="A2358" s="1" t="s">
        <v>173</v>
      </c>
      <c r="B23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Inc.\PA-34-220T</v>
      </c>
      <c r="C2358" s="1" t="s">
        <v>960</v>
      </c>
      <c r="D2358" s="1" t="str">
        <f>LEFT(Count_table[[#This Row],[Column1]],SEARCH("\",Count_table[[#This Row],[Column1]])-1)</f>
        <v>Piper Aircraft, Inc.</v>
      </c>
      <c r="E2358" s="1" t="str">
        <f>RIGHT(Count_table[[#This Row],[Column1]],LEN(Count_table[[#This Row],[Column1]])-SEARCH("\",Count_table[[#This Row],[Column1]]))</f>
        <v>PA-34-220T</v>
      </c>
      <c r="F2358" s="1" t="str">
        <f>INDEX(Sheet1!A:D,MATCH(Count_table[[#This Row],[Make]],Sheet1!D:D,0),1)</f>
        <v>Piper</v>
      </c>
      <c r="G2358" s="1" t="str">
        <f ca="1">IF(OR(Count_table[[#This Row],[STC Number]]&lt;&gt;OFFSET(Count_table[[#This Row],[STC Number]],-1,0),Count_table[[#This Row],[Fixed Make]]&lt;&gt;OFFSET(Count_table[[#This Row],[Fixed Make]],-1,0)),Count_table[[#This Row],[Fixed Make]],"")</f>
        <v/>
      </c>
      <c r="H2358" s="1" t="str">
        <f ca="1">IF(LEN(Count_table[[#This Row],[First]])=0,OFFSET(Count_table[[#This Row],[Range]],-1,0),"E"&amp;ROW(Count_table[[#This Row],[First]])&amp;":E"&amp;COUNTIFS(Count_table[[#All],[STC Number]],Count_table[[#This Row],[STC Number]],Count_table[[#All],[Fixed Make]],Count_table[[#This Row],[First]])+ROW(Count_table[[#This Row],[First]])-1)</f>
        <v>E2295:E2367</v>
      </c>
      <c r="I2358" s="1" t="str">
        <f ca="1">IF(LEN(Count_table[[#This Row],[First]])&lt;&gt;0,Count_table[[#This Row],[First]]&amp;": "&amp;_xlfn.TEXTJOIN(", ",TRUE,INDIRECT(Count_table[[#This Row],[Range]])),"")</f>
        <v/>
      </c>
      <c r="J23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59" spans="1:10" x14ac:dyDescent="0.25">
      <c r="A2359" s="1" t="s">
        <v>173</v>
      </c>
      <c r="B23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Inc.\PA-38-112</v>
      </c>
      <c r="C2359" s="1" t="s">
        <v>961</v>
      </c>
      <c r="D2359" s="1" t="str">
        <f>LEFT(Count_table[[#This Row],[Column1]],SEARCH("\",Count_table[[#This Row],[Column1]])-1)</f>
        <v>Piper Aircraft, Inc.</v>
      </c>
      <c r="E2359" s="1" t="str">
        <f>RIGHT(Count_table[[#This Row],[Column1]],LEN(Count_table[[#This Row],[Column1]])-SEARCH("\",Count_table[[#This Row],[Column1]]))</f>
        <v>PA-38-112</v>
      </c>
      <c r="F2359" s="1" t="str">
        <f>INDEX(Sheet1!A:D,MATCH(Count_table[[#This Row],[Make]],Sheet1!D:D,0),1)</f>
        <v>Piper</v>
      </c>
      <c r="G2359" s="1" t="str">
        <f ca="1">IF(OR(Count_table[[#This Row],[STC Number]]&lt;&gt;OFFSET(Count_table[[#This Row],[STC Number]],-1,0),Count_table[[#This Row],[Fixed Make]]&lt;&gt;OFFSET(Count_table[[#This Row],[Fixed Make]],-1,0)),Count_table[[#This Row],[Fixed Make]],"")</f>
        <v/>
      </c>
      <c r="H2359" s="1" t="str">
        <f ca="1">IF(LEN(Count_table[[#This Row],[First]])=0,OFFSET(Count_table[[#This Row],[Range]],-1,0),"E"&amp;ROW(Count_table[[#This Row],[First]])&amp;":E"&amp;COUNTIFS(Count_table[[#All],[STC Number]],Count_table[[#This Row],[STC Number]],Count_table[[#All],[Fixed Make]],Count_table[[#This Row],[First]])+ROW(Count_table[[#This Row],[First]])-1)</f>
        <v>E2295:E2367</v>
      </c>
      <c r="I2359" s="1" t="str">
        <f ca="1">IF(LEN(Count_table[[#This Row],[First]])&lt;&gt;0,Count_table[[#This Row],[First]]&amp;": "&amp;_xlfn.TEXTJOIN(", ",TRUE,INDIRECT(Count_table[[#This Row],[Range]])),"")</f>
        <v/>
      </c>
      <c r="J23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0" spans="1:10" x14ac:dyDescent="0.25">
      <c r="A2360" s="1" t="s">
        <v>173</v>
      </c>
      <c r="B23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Inc.\PA-39</v>
      </c>
      <c r="C2360" s="1" t="s">
        <v>1116</v>
      </c>
      <c r="D2360" s="1" t="str">
        <f>LEFT(Count_table[[#This Row],[Column1]],SEARCH("\",Count_table[[#This Row],[Column1]])-1)</f>
        <v>Piper Aircraft, Inc.</v>
      </c>
      <c r="E2360" s="1" t="str">
        <f>RIGHT(Count_table[[#This Row],[Column1]],LEN(Count_table[[#This Row],[Column1]])-SEARCH("\",Count_table[[#This Row],[Column1]]))</f>
        <v>PA-39</v>
      </c>
      <c r="F2360" s="1" t="str">
        <f>INDEX(Sheet1!A:D,MATCH(Count_table[[#This Row],[Make]],Sheet1!D:D,0),1)</f>
        <v>Piper</v>
      </c>
      <c r="G2360" s="1" t="str">
        <f ca="1">IF(OR(Count_table[[#This Row],[STC Number]]&lt;&gt;OFFSET(Count_table[[#This Row],[STC Number]],-1,0),Count_table[[#This Row],[Fixed Make]]&lt;&gt;OFFSET(Count_table[[#This Row],[Fixed Make]],-1,0)),Count_table[[#This Row],[Fixed Make]],"")</f>
        <v/>
      </c>
      <c r="H2360" s="1" t="str">
        <f ca="1">IF(LEN(Count_table[[#This Row],[First]])=0,OFFSET(Count_table[[#This Row],[Range]],-1,0),"E"&amp;ROW(Count_table[[#This Row],[First]])&amp;":E"&amp;COUNTIFS(Count_table[[#All],[STC Number]],Count_table[[#This Row],[STC Number]],Count_table[[#All],[Fixed Make]],Count_table[[#This Row],[First]])+ROW(Count_table[[#This Row],[First]])-1)</f>
        <v>E2295:E2367</v>
      </c>
      <c r="I2360" s="1" t="str">
        <f ca="1">IF(LEN(Count_table[[#This Row],[First]])&lt;&gt;0,Count_table[[#This Row],[First]]&amp;": "&amp;_xlfn.TEXTJOIN(", ",TRUE,INDIRECT(Count_table[[#This Row],[Range]])),"")</f>
        <v/>
      </c>
      <c r="J23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1" spans="1:10" x14ac:dyDescent="0.25">
      <c r="A2361" s="1" t="s">
        <v>173</v>
      </c>
      <c r="B23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Inc.\PA-40</v>
      </c>
      <c r="C2361" s="1" t="s">
        <v>963</v>
      </c>
      <c r="D2361" s="1" t="str">
        <f>LEFT(Count_table[[#This Row],[Column1]],SEARCH("\",Count_table[[#This Row],[Column1]])-1)</f>
        <v>Piper Aircraft, Inc.</v>
      </c>
      <c r="E2361" s="1" t="str">
        <f>RIGHT(Count_table[[#This Row],[Column1]],LEN(Count_table[[#This Row],[Column1]])-SEARCH("\",Count_table[[#This Row],[Column1]]))</f>
        <v>PA-40</v>
      </c>
      <c r="F2361" s="1" t="str">
        <f>INDEX(Sheet1!A:D,MATCH(Count_table[[#This Row],[Make]],Sheet1!D:D,0),1)</f>
        <v>Piper</v>
      </c>
      <c r="G2361" s="1" t="str">
        <f ca="1">IF(OR(Count_table[[#This Row],[STC Number]]&lt;&gt;OFFSET(Count_table[[#This Row],[STC Number]],-1,0),Count_table[[#This Row],[Fixed Make]]&lt;&gt;OFFSET(Count_table[[#This Row],[Fixed Make]],-1,0)),Count_table[[#This Row],[Fixed Make]],"")</f>
        <v/>
      </c>
      <c r="H2361" s="1" t="str">
        <f ca="1">IF(LEN(Count_table[[#This Row],[First]])=0,OFFSET(Count_table[[#This Row],[Range]],-1,0),"E"&amp;ROW(Count_table[[#This Row],[First]])&amp;":E"&amp;COUNTIFS(Count_table[[#All],[STC Number]],Count_table[[#This Row],[STC Number]],Count_table[[#All],[Fixed Make]],Count_table[[#This Row],[First]])+ROW(Count_table[[#This Row],[First]])-1)</f>
        <v>E2295:E2367</v>
      </c>
      <c r="I2361" s="1" t="str">
        <f ca="1">IF(LEN(Count_table[[#This Row],[First]])&lt;&gt;0,Count_table[[#This Row],[First]]&amp;": "&amp;_xlfn.TEXTJOIN(", ",TRUE,INDIRECT(Count_table[[#This Row],[Range]])),"")</f>
        <v/>
      </c>
      <c r="J23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2" spans="1:10" x14ac:dyDescent="0.25">
      <c r="A2362" s="1" t="s">
        <v>173</v>
      </c>
      <c r="B23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v>
      </c>
      <c r="C2362" s="1" t="s">
        <v>964</v>
      </c>
      <c r="D2362" s="1" t="str">
        <f>LEFT(Count_table[[#This Row],[Column1]],SEARCH("\",Count_table[[#This Row],[Column1]])-1)</f>
        <v>Piper Aircraft, Inc.</v>
      </c>
      <c r="E2362" s="1" t="str">
        <f>RIGHT(Count_table[[#This Row],[Column1]],LEN(Count_table[[#This Row],[Column1]])-SEARCH("\",Count_table[[#This Row],[Column1]]))</f>
        <v>PA-44-180</v>
      </c>
      <c r="F2362" s="1" t="str">
        <f>INDEX(Sheet1!A:D,MATCH(Count_table[[#This Row],[Make]],Sheet1!D:D,0),1)</f>
        <v>Piper</v>
      </c>
      <c r="G2362" s="1" t="str">
        <f ca="1">IF(OR(Count_table[[#This Row],[STC Number]]&lt;&gt;OFFSET(Count_table[[#This Row],[STC Number]],-1,0),Count_table[[#This Row],[Fixed Make]]&lt;&gt;OFFSET(Count_table[[#This Row],[Fixed Make]],-1,0)),Count_table[[#This Row],[Fixed Make]],"")</f>
        <v/>
      </c>
      <c r="H2362" s="1" t="str">
        <f ca="1">IF(LEN(Count_table[[#This Row],[First]])=0,OFFSET(Count_table[[#This Row],[Range]],-1,0),"E"&amp;ROW(Count_table[[#This Row],[First]])&amp;":E"&amp;COUNTIFS(Count_table[[#All],[STC Number]],Count_table[[#This Row],[STC Number]],Count_table[[#All],[Fixed Make]],Count_table[[#This Row],[First]])+ROW(Count_table[[#This Row],[First]])-1)</f>
        <v>E2295:E2367</v>
      </c>
      <c r="I2362" s="1" t="str">
        <f ca="1">IF(LEN(Count_table[[#This Row],[First]])&lt;&gt;0,Count_table[[#This Row],[First]]&amp;": "&amp;_xlfn.TEXTJOIN(", ",TRUE,INDIRECT(Count_table[[#This Row],[Range]])),"")</f>
        <v/>
      </c>
      <c r="J23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3" spans="1:10" x14ac:dyDescent="0.25">
      <c r="A2363" s="1" t="s">
        <v>173</v>
      </c>
      <c r="B23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Inc.\PA-44-180T</v>
      </c>
      <c r="C2363" s="1" t="s">
        <v>965</v>
      </c>
      <c r="D2363" s="1" t="str">
        <f>LEFT(Count_table[[#This Row],[Column1]],SEARCH("\",Count_table[[#This Row],[Column1]])-1)</f>
        <v>Piper Aircraft, Inc.</v>
      </c>
      <c r="E2363" s="1" t="str">
        <f>RIGHT(Count_table[[#This Row],[Column1]],LEN(Count_table[[#This Row],[Column1]])-SEARCH("\",Count_table[[#This Row],[Column1]]))</f>
        <v>PA-44-180T</v>
      </c>
      <c r="F2363" s="1" t="str">
        <f>INDEX(Sheet1!A:D,MATCH(Count_table[[#This Row],[Make]],Sheet1!D:D,0),1)</f>
        <v>Piper</v>
      </c>
      <c r="G2363" s="1" t="str">
        <f ca="1">IF(OR(Count_table[[#This Row],[STC Number]]&lt;&gt;OFFSET(Count_table[[#This Row],[STC Number]],-1,0),Count_table[[#This Row],[Fixed Make]]&lt;&gt;OFFSET(Count_table[[#This Row],[Fixed Make]],-1,0)),Count_table[[#This Row],[Fixed Make]],"")</f>
        <v/>
      </c>
      <c r="H2363" s="1" t="str">
        <f ca="1">IF(LEN(Count_table[[#This Row],[First]])=0,OFFSET(Count_table[[#This Row],[Range]],-1,0),"E"&amp;ROW(Count_table[[#This Row],[First]])&amp;":E"&amp;COUNTIFS(Count_table[[#All],[STC Number]],Count_table[[#This Row],[STC Number]],Count_table[[#All],[Fixed Make]],Count_table[[#This Row],[First]])+ROW(Count_table[[#This Row],[First]])-1)</f>
        <v>E2295:E2367</v>
      </c>
      <c r="I2363" s="1" t="str">
        <f ca="1">IF(LEN(Count_table[[#This Row],[First]])&lt;&gt;0,Count_table[[#This Row],[First]]&amp;": "&amp;_xlfn.TEXTJOIN(", ",TRUE,INDIRECT(Count_table[[#This Row],[Range]])),"")</f>
        <v/>
      </c>
      <c r="J23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4" spans="1:10" x14ac:dyDescent="0.25">
      <c r="A2364" s="1" t="s">
        <v>173</v>
      </c>
      <c r="B23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Inc.\PA-46-310P</v>
      </c>
      <c r="C2364" s="1" t="s">
        <v>966</v>
      </c>
      <c r="D2364" s="1" t="str">
        <f>LEFT(Count_table[[#This Row],[Column1]],SEARCH("\",Count_table[[#This Row],[Column1]])-1)</f>
        <v>Piper Aircraft, Inc.</v>
      </c>
      <c r="E2364" s="1" t="str">
        <f>RIGHT(Count_table[[#This Row],[Column1]],LEN(Count_table[[#This Row],[Column1]])-SEARCH("\",Count_table[[#This Row],[Column1]]))</f>
        <v>PA-46-310P</v>
      </c>
      <c r="F2364" s="1" t="str">
        <f>INDEX(Sheet1!A:D,MATCH(Count_table[[#This Row],[Make]],Sheet1!D:D,0),1)</f>
        <v>Piper</v>
      </c>
      <c r="G2364" s="1" t="str">
        <f ca="1">IF(OR(Count_table[[#This Row],[STC Number]]&lt;&gt;OFFSET(Count_table[[#This Row],[STC Number]],-1,0),Count_table[[#This Row],[Fixed Make]]&lt;&gt;OFFSET(Count_table[[#This Row],[Fixed Make]],-1,0)),Count_table[[#This Row],[Fixed Make]],"")</f>
        <v/>
      </c>
      <c r="H2364" s="1" t="str">
        <f ca="1">IF(LEN(Count_table[[#This Row],[First]])=0,OFFSET(Count_table[[#This Row],[Range]],-1,0),"E"&amp;ROW(Count_table[[#This Row],[First]])&amp;":E"&amp;COUNTIFS(Count_table[[#All],[STC Number]],Count_table[[#This Row],[STC Number]],Count_table[[#All],[Fixed Make]],Count_table[[#This Row],[First]])+ROW(Count_table[[#This Row],[First]])-1)</f>
        <v>E2295:E2367</v>
      </c>
      <c r="I2364" s="1" t="str">
        <f ca="1">IF(LEN(Count_table[[#This Row],[First]])&lt;&gt;0,Count_table[[#This Row],[First]]&amp;": "&amp;_xlfn.TEXTJOIN(", ",TRUE,INDIRECT(Count_table[[#This Row],[Range]])),"")</f>
        <v/>
      </c>
      <c r="J23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5" spans="1:10" x14ac:dyDescent="0.25">
      <c r="A2365" s="1" t="s">
        <v>173</v>
      </c>
      <c r="B23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Inc.\PA-46-350P</v>
      </c>
      <c r="C2365" s="1" t="s">
        <v>967</v>
      </c>
      <c r="D2365" s="1" t="str">
        <f>LEFT(Count_table[[#This Row],[Column1]],SEARCH("\",Count_table[[#This Row],[Column1]])-1)</f>
        <v>Piper Aircraft, Inc.</v>
      </c>
      <c r="E2365" s="1" t="str">
        <f>RIGHT(Count_table[[#This Row],[Column1]],LEN(Count_table[[#This Row],[Column1]])-SEARCH("\",Count_table[[#This Row],[Column1]]))</f>
        <v>PA-46-350P</v>
      </c>
      <c r="F2365" s="1" t="str">
        <f>INDEX(Sheet1!A:D,MATCH(Count_table[[#This Row],[Make]],Sheet1!D:D,0),1)</f>
        <v>Piper</v>
      </c>
      <c r="G2365" s="1" t="str">
        <f ca="1">IF(OR(Count_table[[#This Row],[STC Number]]&lt;&gt;OFFSET(Count_table[[#This Row],[STC Number]],-1,0),Count_table[[#This Row],[Fixed Make]]&lt;&gt;OFFSET(Count_table[[#This Row],[Fixed Make]],-1,0)),Count_table[[#This Row],[Fixed Make]],"")</f>
        <v/>
      </c>
      <c r="H2365" s="1" t="str">
        <f ca="1">IF(LEN(Count_table[[#This Row],[First]])=0,OFFSET(Count_table[[#This Row],[Range]],-1,0),"E"&amp;ROW(Count_table[[#This Row],[First]])&amp;":E"&amp;COUNTIFS(Count_table[[#All],[STC Number]],Count_table[[#This Row],[STC Number]],Count_table[[#All],[Fixed Make]],Count_table[[#This Row],[First]])+ROW(Count_table[[#This Row],[First]])-1)</f>
        <v>E2295:E2367</v>
      </c>
      <c r="I2365" s="1" t="str">
        <f ca="1">IF(LEN(Count_table[[#This Row],[First]])&lt;&gt;0,Count_table[[#This Row],[First]]&amp;": "&amp;_xlfn.TEXTJOIN(", ",TRUE,INDIRECT(Count_table[[#This Row],[Range]])),"")</f>
        <v/>
      </c>
      <c r="J23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6" spans="1:10" x14ac:dyDescent="0.25">
      <c r="A2366" s="1" t="s">
        <v>173</v>
      </c>
      <c r="B23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Inc.\PA-46R-350T</v>
      </c>
      <c r="C2366" s="1" t="s">
        <v>968</v>
      </c>
      <c r="D2366" s="1" t="str">
        <f>LEFT(Count_table[[#This Row],[Column1]],SEARCH("\",Count_table[[#This Row],[Column1]])-1)</f>
        <v>Piper Aircraft, Inc.</v>
      </c>
      <c r="E2366" s="1" t="str">
        <f>RIGHT(Count_table[[#This Row],[Column1]],LEN(Count_table[[#This Row],[Column1]])-SEARCH("\",Count_table[[#This Row],[Column1]]))</f>
        <v>PA-46R-350T</v>
      </c>
      <c r="F2366" s="1" t="str">
        <f>INDEX(Sheet1!A:D,MATCH(Count_table[[#This Row],[Make]],Sheet1!D:D,0),1)</f>
        <v>Piper</v>
      </c>
      <c r="G2366" s="1" t="str">
        <f ca="1">IF(OR(Count_table[[#This Row],[STC Number]]&lt;&gt;OFFSET(Count_table[[#This Row],[STC Number]],-1,0),Count_table[[#This Row],[Fixed Make]]&lt;&gt;OFFSET(Count_table[[#This Row],[Fixed Make]],-1,0)),Count_table[[#This Row],[Fixed Make]],"")</f>
        <v/>
      </c>
      <c r="H2366" s="1" t="str">
        <f ca="1">IF(LEN(Count_table[[#This Row],[First]])=0,OFFSET(Count_table[[#This Row],[Range]],-1,0),"E"&amp;ROW(Count_table[[#This Row],[First]])&amp;":E"&amp;COUNTIFS(Count_table[[#All],[STC Number]],Count_table[[#This Row],[STC Number]],Count_table[[#All],[Fixed Make]],Count_table[[#This Row],[First]])+ROW(Count_table[[#This Row],[First]])-1)</f>
        <v>E2295:E2367</v>
      </c>
      <c r="I2366" s="1" t="str">
        <f ca="1">IF(LEN(Count_table[[#This Row],[First]])&lt;&gt;0,Count_table[[#This Row],[First]]&amp;": "&amp;_xlfn.TEXTJOIN(", ",TRUE,INDIRECT(Count_table[[#This Row],[Range]])),"")</f>
        <v/>
      </c>
      <c r="J23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7" spans="1:10" x14ac:dyDescent="0.25">
      <c r="A2367" s="1" t="s">
        <v>173</v>
      </c>
      <c r="B23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Piper Aircraft, Inc.\PA-E23-250</v>
      </c>
      <c r="C2367" s="1" t="s">
        <v>969</v>
      </c>
      <c r="D2367" s="1" t="str">
        <f>LEFT(Count_table[[#This Row],[Column1]],SEARCH("\",Count_table[[#This Row],[Column1]])-1)</f>
        <v>Piper Aircraft, Inc.</v>
      </c>
      <c r="E2367" s="1" t="str">
        <f>RIGHT(Count_table[[#This Row],[Column1]],LEN(Count_table[[#This Row],[Column1]])-SEARCH("\",Count_table[[#This Row],[Column1]]))</f>
        <v>PA-E23-250</v>
      </c>
      <c r="F2367" s="1" t="str">
        <f>INDEX(Sheet1!A:D,MATCH(Count_table[[#This Row],[Make]],Sheet1!D:D,0),1)</f>
        <v>Piper</v>
      </c>
      <c r="G2367" s="1" t="str">
        <f ca="1">IF(OR(Count_table[[#This Row],[STC Number]]&lt;&gt;OFFSET(Count_table[[#This Row],[STC Number]],-1,0),Count_table[[#This Row],[Fixed Make]]&lt;&gt;OFFSET(Count_table[[#This Row],[Fixed Make]],-1,0)),Count_table[[#This Row],[Fixed Make]],"")</f>
        <v/>
      </c>
      <c r="H2367" s="1" t="str">
        <f ca="1">IF(LEN(Count_table[[#This Row],[First]])=0,OFFSET(Count_table[[#This Row],[Range]],-1,0),"E"&amp;ROW(Count_table[[#This Row],[First]])&amp;":E"&amp;COUNTIFS(Count_table[[#All],[STC Number]],Count_table[[#This Row],[STC Number]],Count_table[[#All],[Fixed Make]],Count_table[[#This Row],[First]])+ROW(Count_table[[#This Row],[First]])-1)</f>
        <v>E2295:E2367</v>
      </c>
      <c r="I2367" s="1" t="str">
        <f ca="1">IF(LEN(Count_table[[#This Row],[First]])&lt;&gt;0,Count_table[[#This Row],[First]]&amp;": "&amp;_xlfn.TEXTJOIN(", ",TRUE,INDIRECT(Count_table[[#This Row],[Range]])),"")</f>
        <v/>
      </c>
      <c r="J23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8" spans="1:10" x14ac:dyDescent="0.25">
      <c r="A2368" s="1" t="s">
        <v>173</v>
      </c>
      <c r="B23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Polskie Zaklady Lotnieze Spolka zo.o\PZL M26 01</v>
      </c>
      <c r="C2368" s="1" t="s">
        <v>970</v>
      </c>
      <c r="D2368" s="1" t="str">
        <f>LEFT(Count_table[[#This Row],[Column1]],SEARCH("\",Count_table[[#This Row],[Column1]])-1)</f>
        <v>Polskie Zaklady Lotnieze Spolka zo.o</v>
      </c>
      <c r="E2368" s="1" t="str">
        <f>RIGHT(Count_table[[#This Row],[Column1]],LEN(Count_table[[#This Row],[Column1]])-SEARCH("\",Count_table[[#This Row],[Column1]]))</f>
        <v>PZL M26 01</v>
      </c>
      <c r="F2368" s="1" t="str">
        <f>INDEX(Sheet1!A:D,MATCH(Count_table[[#This Row],[Make]],Sheet1!D:D,0),1)</f>
        <v>PZL</v>
      </c>
      <c r="G2368" s="1" t="str">
        <f ca="1">IF(OR(Count_table[[#This Row],[STC Number]]&lt;&gt;OFFSET(Count_table[[#This Row],[STC Number]],-1,0),Count_table[[#This Row],[Fixed Make]]&lt;&gt;OFFSET(Count_table[[#This Row],[Fixed Make]],-1,0)),Count_table[[#This Row],[Fixed Make]],"")</f>
        <v>PZL</v>
      </c>
      <c r="H2368" s="1" t="str">
        <f ca="1">IF(LEN(Count_table[[#This Row],[First]])=0,OFFSET(Count_table[[#This Row],[Range]],-1,0),"E"&amp;ROW(Count_table[[#This Row],[First]])&amp;":E"&amp;COUNTIFS(Count_table[[#All],[STC Number]],Count_table[[#This Row],[STC Number]],Count_table[[#All],[Fixed Make]],Count_table[[#This Row],[First]])+ROW(Count_table[[#This Row],[First]])-1)</f>
        <v>E2368:E2368</v>
      </c>
      <c r="I2368" s="1" t="str">
        <f ca="1">IF(LEN(Count_table[[#This Row],[First]])&lt;&gt;0,Count_table[[#This Row],[First]]&amp;": "&amp;_xlfn.TEXTJOIN(", ",TRUE,INDIRECT(Count_table[[#This Row],[Range]])),"")</f>
        <v>PZL: PZL M26 01</v>
      </c>
      <c r="J23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69" spans="1:10" x14ac:dyDescent="0.25">
      <c r="A2369" s="1" t="s">
        <v>173</v>
      </c>
      <c r="B23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C-1</v>
      </c>
      <c r="C2369" s="1" t="s">
        <v>971</v>
      </c>
      <c r="D2369" s="1" t="str">
        <f>LEFT(Count_table[[#This Row],[Column1]],SEARCH("\",Count_table[[#This Row],[Column1]])-1)</f>
        <v>Revo, Incorporated</v>
      </c>
      <c r="E2369" s="1" t="str">
        <f>RIGHT(Count_table[[#This Row],[Column1]],LEN(Count_table[[#This Row],[Column1]])-SEARCH("\",Count_table[[#This Row],[Column1]]))</f>
        <v>Colonial C-1</v>
      </c>
      <c r="F2369" s="1" t="str">
        <f>INDEX(Sheet1!A:D,MATCH(Count_table[[#This Row],[Make]],Sheet1!D:D,0),1)</f>
        <v>Revo</v>
      </c>
      <c r="G2369" s="1" t="str">
        <f ca="1">IF(OR(Count_table[[#This Row],[STC Number]]&lt;&gt;OFFSET(Count_table[[#This Row],[STC Number]],-1,0),Count_table[[#This Row],[Fixed Make]]&lt;&gt;OFFSET(Count_table[[#This Row],[Fixed Make]],-1,0)),Count_table[[#This Row],[Fixed Make]],"")</f>
        <v>Revo</v>
      </c>
      <c r="H2369" s="1" t="str">
        <f ca="1">IF(LEN(Count_table[[#This Row],[First]])=0,OFFSET(Count_table[[#This Row],[Range]],-1,0),"E"&amp;ROW(Count_table[[#This Row],[First]])&amp;":E"&amp;COUNTIFS(Count_table[[#All],[STC Number]],Count_table[[#This Row],[STC Number]],Count_table[[#All],[Fixed Make]],Count_table[[#This Row],[First]])+ROW(Count_table[[#This Row],[First]])-1)</f>
        <v>E2369:E2375</v>
      </c>
      <c r="I2369" s="1" t="str">
        <f ca="1">IF(LEN(Count_table[[#This Row],[First]])&lt;&gt;0,Count_table[[#This Row],[First]]&amp;": "&amp;_xlfn.TEXTJOIN(", ",TRUE,INDIRECT(Count_table[[#This Row],[Range]])),"")</f>
        <v>Revo: Colonial C-1, Colonial C-2, Lake LA-4-200, Lake LA-4, Lake LA-4A, Lake LA-4P, Lake Model 250</v>
      </c>
      <c r="J23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0" spans="1:10" x14ac:dyDescent="0.25">
      <c r="A2370" s="1" t="s">
        <v>173</v>
      </c>
      <c r="B23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Incorporated\Colonial C-2</v>
      </c>
      <c r="C2370" s="1" t="s">
        <v>972</v>
      </c>
      <c r="D2370" s="1" t="str">
        <f>LEFT(Count_table[[#This Row],[Column1]],SEARCH("\",Count_table[[#This Row],[Column1]])-1)</f>
        <v>Revo, Incorporated</v>
      </c>
      <c r="E2370" s="1" t="str">
        <f>RIGHT(Count_table[[#This Row],[Column1]],LEN(Count_table[[#This Row],[Column1]])-SEARCH("\",Count_table[[#This Row],[Column1]]))</f>
        <v>Colonial C-2</v>
      </c>
      <c r="F2370" s="1" t="str">
        <f>INDEX(Sheet1!A:D,MATCH(Count_table[[#This Row],[Make]],Sheet1!D:D,0),1)</f>
        <v>Revo</v>
      </c>
      <c r="G2370" s="1" t="str">
        <f ca="1">IF(OR(Count_table[[#This Row],[STC Number]]&lt;&gt;OFFSET(Count_table[[#This Row],[STC Number]],-1,0),Count_table[[#This Row],[Fixed Make]]&lt;&gt;OFFSET(Count_table[[#This Row],[Fixed Make]],-1,0)),Count_table[[#This Row],[Fixed Make]],"")</f>
        <v/>
      </c>
      <c r="H2370" s="1" t="str">
        <f ca="1">IF(LEN(Count_table[[#This Row],[First]])=0,OFFSET(Count_table[[#This Row],[Range]],-1,0),"E"&amp;ROW(Count_table[[#This Row],[First]])&amp;":E"&amp;COUNTIFS(Count_table[[#All],[STC Number]],Count_table[[#This Row],[STC Number]],Count_table[[#All],[Fixed Make]],Count_table[[#This Row],[First]])+ROW(Count_table[[#This Row],[First]])-1)</f>
        <v>E2369:E2375</v>
      </c>
      <c r="I2370" s="1" t="str">
        <f ca="1">IF(LEN(Count_table[[#This Row],[First]])&lt;&gt;0,Count_table[[#This Row],[First]]&amp;": "&amp;_xlfn.TEXTJOIN(", ",TRUE,INDIRECT(Count_table[[#This Row],[Range]])),"")</f>
        <v/>
      </c>
      <c r="J23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1" spans="1:10" x14ac:dyDescent="0.25">
      <c r="A2371" s="1" t="s">
        <v>173</v>
      </c>
      <c r="B23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LA-4-200</v>
      </c>
      <c r="C2371" s="1" t="s">
        <v>973</v>
      </c>
      <c r="D2371" s="1" t="str">
        <f>LEFT(Count_table[[#This Row],[Column1]],SEARCH("\",Count_table[[#This Row],[Column1]])-1)</f>
        <v>Revo, Incorporated</v>
      </c>
      <c r="E2371" s="1" t="str">
        <f>RIGHT(Count_table[[#This Row],[Column1]],LEN(Count_table[[#This Row],[Column1]])-SEARCH("\",Count_table[[#This Row],[Column1]]))</f>
        <v>Lake LA-4-200</v>
      </c>
      <c r="F2371" s="1" t="str">
        <f>INDEX(Sheet1!A:D,MATCH(Count_table[[#This Row],[Make]],Sheet1!D:D,0),1)</f>
        <v>Revo</v>
      </c>
      <c r="G2371" s="1" t="str">
        <f ca="1">IF(OR(Count_table[[#This Row],[STC Number]]&lt;&gt;OFFSET(Count_table[[#This Row],[STC Number]],-1,0),Count_table[[#This Row],[Fixed Make]]&lt;&gt;OFFSET(Count_table[[#This Row],[Fixed Make]],-1,0)),Count_table[[#This Row],[Fixed Make]],"")</f>
        <v/>
      </c>
      <c r="H2371" s="1" t="str">
        <f ca="1">IF(LEN(Count_table[[#This Row],[First]])=0,OFFSET(Count_table[[#This Row],[Range]],-1,0),"E"&amp;ROW(Count_table[[#This Row],[First]])&amp;":E"&amp;COUNTIFS(Count_table[[#All],[STC Number]],Count_table[[#This Row],[STC Number]],Count_table[[#All],[Fixed Make]],Count_table[[#This Row],[First]])+ROW(Count_table[[#This Row],[First]])-1)</f>
        <v>E2369:E2375</v>
      </c>
      <c r="I2371" s="1" t="str">
        <f ca="1">IF(LEN(Count_table[[#This Row],[First]])&lt;&gt;0,Count_table[[#This Row],[First]]&amp;": "&amp;_xlfn.TEXTJOIN(", ",TRUE,INDIRECT(Count_table[[#This Row],[Range]])),"")</f>
        <v/>
      </c>
      <c r="J23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2" spans="1:10" x14ac:dyDescent="0.25">
      <c r="A2372" s="1" t="s">
        <v>173</v>
      </c>
      <c r="B23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v>
      </c>
      <c r="C2372" s="1" t="s">
        <v>974</v>
      </c>
      <c r="D2372" s="1" t="str">
        <f>LEFT(Count_table[[#This Row],[Column1]],SEARCH("\",Count_table[[#This Row],[Column1]])-1)</f>
        <v>Revo, Incorporated</v>
      </c>
      <c r="E2372" s="1" t="str">
        <f>RIGHT(Count_table[[#This Row],[Column1]],LEN(Count_table[[#This Row],[Column1]])-SEARCH("\",Count_table[[#This Row],[Column1]]))</f>
        <v>Lake LA-4</v>
      </c>
      <c r="F2372" s="1" t="str">
        <f>INDEX(Sheet1!A:D,MATCH(Count_table[[#This Row],[Make]],Sheet1!D:D,0),1)</f>
        <v>Revo</v>
      </c>
      <c r="G2372" s="1" t="str">
        <f ca="1">IF(OR(Count_table[[#This Row],[STC Number]]&lt;&gt;OFFSET(Count_table[[#This Row],[STC Number]],-1,0),Count_table[[#This Row],[Fixed Make]]&lt;&gt;OFFSET(Count_table[[#This Row],[Fixed Make]],-1,0)),Count_table[[#This Row],[Fixed Make]],"")</f>
        <v/>
      </c>
      <c r="H2372" s="1" t="str">
        <f ca="1">IF(LEN(Count_table[[#This Row],[First]])=0,OFFSET(Count_table[[#This Row],[Range]],-1,0),"E"&amp;ROW(Count_table[[#This Row],[First]])&amp;":E"&amp;COUNTIFS(Count_table[[#All],[STC Number]],Count_table[[#This Row],[STC Number]],Count_table[[#All],[Fixed Make]],Count_table[[#This Row],[First]])+ROW(Count_table[[#This Row],[First]])-1)</f>
        <v>E2369:E2375</v>
      </c>
      <c r="I2372" s="1" t="str">
        <f ca="1">IF(LEN(Count_table[[#This Row],[First]])&lt;&gt;0,Count_table[[#This Row],[First]]&amp;": "&amp;_xlfn.TEXTJOIN(", ",TRUE,INDIRECT(Count_table[[#This Row],[Range]])),"")</f>
        <v/>
      </c>
      <c r="J23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3" spans="1:10" x14ac:dyDescent="0.25">
      <c r="A2373" s="1" t="s">
        <v>173</v>
      </c>
      <c r="B23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LA-4A</v>
      </c>
      <c r="C2373" s="1" t="s">
        <v>975</v>
      </c>
      <c r="D2373" s="1" t="str">
        <f>LEFT(Count_table[[#This Row],[Column1]],SEARCH("\",Count_table[[#This Row],[Column1]])-1)</f>
        <v>Revo, Incorporated</v>
      </c>
      <c r="E2373" s="1" t="str">
        <f>RIGHT(Count_table[[#This Row],[Column1]],LEN(Count_table[[#This Row],[Column1]])-SEARCH("\",Count_table[[#This Row],[Column1]]))</f>
        <v>Lake LA-4A</v>
      </c>
      <c r="F2373" s="1" t="str">
        <f>INDEX(Sheet1!A:D,MATCH(Count_table[[#This Row],[Make]],Sheet1!D:D,0),1)</f>
        <v>Revo</v>
      </c>
      <c r="G2373" s="1" t="str">
        <f ca="1">IF(OR(Count_table[[#This Row],[STC Number]]&lt;&gt;OFFSET(Count_table[[#This Row],[STC Number]],-1,0),Count_table[[#This Row],[Fixed Make]]&lt;&gt;OFFSET(Count_table[[#This Row],[Fixed Make]],-1,0)),Count_table[[#This Row],[Fixed Make]],"")</f>
        <v/>
      </c>
      <c r="H2373" s="1" t="str">
        <f ca="1">IF(LEN(Count_table[[#This Row],[First]])=0,OFFSET(Count_table[[#This Row],[Range]],-1,0),"E"&amp;ROW(Count_table[[#This Row],[First]])&amp;":E"&amp;COUNTIFS(Count_table[[#All],[STC Number]],Count_table[[#This Row],[STC Number]],Count_table[[#All],[Fixed Make]],Count_table[[#This Row],[First]])+ROW(Count_table[[#This Row],[First]])-1)</f>
        <v>E2369:E2375</v>
      </c>
      <c r="I2373" s="1" t="str">
        <f ca="1">IF(LEN(Count_table[[#This Row],[First]])&lt;&gt;0,Count_table[[#This Row],[First]]&amp;": "&amp;_xlfn.TEXTJOIN(", ",TRUE,INDIRECT(Count_table[[#This Row],[Range]])),"")</f>
        <v/>
      </c>
      <c r="J23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4" spans="1:10" x14ac:dyDescent="0.25">
      <c r="A2374" s="1" t="s">
        <v>173</v>
      </c>
      <c r="B23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LA-4P</v>
      </c>
      <c r="C2374" s="1" t="s">
        <v>976</v>
      </c>
      <c r="D2374" s="1" t="str">
        <f>LEFT(Count_table[[#This Row],[Column1]],SEARCH("\",Count_table[[#This Row],[Column1]])-1)</f>
        <v>Revo, Incorporated</v>
      </c>
      <c r="E2374" s="1" t="str">
        <f>RIGHT(Count_table[[#This Row],[Column1]],LEN(Count_table[[#This Row],[Column1]])-SEARCH("\",Count_table[[#This Row],[Column1]]))</f>
        <v>Lake LA-4P</v>
      </c>
      <c r="F2374" s="1" t="str">
        <f>INDEX(Sheet1!A:D,MATCH(Count_table[[#This Row],[Make]],Sheet1!D:D,0),1)</f>
        <v>Revo</v>
      </c>
      <c r="G2374" s="1" t="str">
        <f ca="1">IF(OR(Count_table[[#This Row],[STC Number]]&lt;&gt;OFFSET(Count_table[[#This Row],[STC Number]],-1,0),Count_table[[#This Row],[Fixed Make]]&lt;&gt;OFFSET(Count_table[[#This Row],[Fixed Make]],-1,0)),Count_table[[#This Row],[Fixed Make]],"")</f>
        <v/>
      </c>
      <c r="H2374" s="1" t="str">
        <f ca="1">IF(LEN(Count_table[[#This Row],[First]])=0,OFFSET(Count_table[[#This Row],[Range]],-1,0),"E"&amp;ROW(Count_table[[#This Row],[First]])&amp;":E"&amp;COUNTIFS(Count_table[[#All],[STC Number]],Count_table[[#This Row],[STC Number]],Count_table[[#All],[Fixed Make]],Count_table[[#This Row],[First]])+ROW(Count_table[[#This Row],[First]])-1)</f>
        <v>E2369:E2375</v>
      </c>
      <c r="I2374" s="1" t="str">
        <f ca="1">IF(LEN(Count_table[[#This Row],[First]])&lt;&gt;0,Count_table[[#This Row],[First]]&amp;": "&amp;_xlfn.TEXTJOIN(", ",TRUE,INDIRECT(Count_table[[#This Row],[Range]])),"")</f>
        <v/>
      </c>
      <c r="J23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5" spans="1:10" x14ac:dyDescent="0.25">
      <c r="A2375" s="1" t="s">
        <v>173</v>
      </c>
      <c r="B23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Revo, Incorporated\Lake Model 250</v>
      </c>
      <c r="C2375" s="1" t="s">
        <v>977</v>
      </c>
      <c r="D2375" s="1" t="str">
        <f>LEFT(Count_table[[#This Row],[Column1]],SEARCH("\",Count_table[[#This Row],[Column1]])-1)</f>
        <v>Revo, Incorporated</v>
      </c>
      <c r="E2375" s="1" t="str">
        <f>RIGHT(Count_table[[#This Row],[Column1]],LEN(Count_table[[#This Row],[Column1]])-SEARCH("\",Count_table[[#This Row],[Column1]]))</f>
        <v>Lake Model 250</v>
      </c>
      <c r="F2375" s="1" t="str">
        <f>INDEX(Sheet1!A:D,MATCH(Count_table[[#This Row],[Make]],Sheet1!D:D,0),1)</f>
        <v>Revo</v>
      </c>
      <c r="G2375" s="1" t="str">
        <f ca="1">IF(OR(Count_table[[#This Row],[STC Number]]&lt;&gt;OFFSET(Count_table[[#This Row],[STC Number]],-1,0),Count_table[[#This Row],[Fixed Make]]&lt;&gt;OFFSET(Count_table[[#This Row],[Fixed Make]],-1,0)),Count_table[[#This Row],[Fixed Make]],"")</f>
        <v/>
      </c>
      <c r="H2375" s="1" t="str">
        <f ca="1">IF(LEN(Count_table[[#This Row],[First]])=0,OFFSET(Count_table[[#This Row],[Range]],-1,0),"E"&amp;ROW(Count_table[[#This Row],[First]])&amp;":E"&amp;COUNTIFS(Count_table[[#All],[STC Number]],Count_table[[#This Row],[STC Number]],Count_table[[#All],[Fixed Make]],Count_table[[#This Row],[First]])+ROW(Count_table[[#This Row],[First]])-1)</f>
        <v>E2369:E2375</v>
      </c>
      <c r="I2375" s="1" t="str">
        <f ca="1">IF(LEN(Count_table[[#This Row],[First]])&lt;&gt;0,Count_table[[#This Row],[First]]&amp;": "&amp;_xlfn.TEXTJOIN(", ",TRUE,INDIRECT(Count_table[[#This Row],[Range]])),"")</f>
        <v/>
      </c>
      <c r="J23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6" spans="1:10" x14ac:dyDescent="0.25">
      <c r="A2376" s="1" t="s">
        <v>173</v>
      </c>
      <c r="B23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A-1</v>
      </c>
      <c r="C2376" s="1" t="s">
        <v>1171</v>
      </c>
      <c r="D2376" s="1" t="str">
        <f>LEFT(Count_table[[#This Row],[Column1]],SEARCH("\",Count_table[[#This Row],[Column1]])-1)</f>
        <v>RUAG Aerospace Services GmbH</v>
      </c>
      <c r="E2376" s="1" t="str">
        <f>RIGHT(Count_table[[#This Row],[Column1]],LEN(Count_table[[#This Row],[Column1]])-SEARCH("\",Count_table[[#This Row],[Column1]]))</f>
        <v>Do 28 A-1</v>
      </c>
      <c r="F2376" s="1" t="str">
        <f>INDEX(Sheet1!A:D,MATCH(Count_table[[#This Row],[Make]],Sheet1!D:D,0),1)</f>
        <v>RUAG</v>
      </c>
      <c r="G2376" s="1" t="str">
        <f ca="1">IF(OR(Count_table[[#This Row],[STC Number]]&lt;&gt;OFFSET(Count_table[[#This Row],[STC Number]],-1,0),Count_table[[#This Row],[Fixed Make]]&lt;&gt;OFFSET(Count_table[[#This Row],[Fixed Make]],-1,0)),Count_table[[#This Row],[Fixed Make]],"")</f>
        <v>RUAG</v>
      </c>
      <c r="H2376" s="1" t="str">
        <f ca="1">IF(LEN(Count_table[[#This Row],[First]])=0,OFFSET(Count_table[[#This Row],[Range]],-1,0),"E"&amp;ROW(Count_table[[#This Row],[First]])&amp;":E"&amp;COUNTIFS(Count_table[[#All],[STC Number]],Count_table[[#This Row],[STC Number]],Count_table[[#All],[Fixed Make]],Count_table[[#This Row],[First]])+ROW(Count_table[[#This Row],[First]])-1)</f>
        <v>E2376:E2381</v>
      </c>
      <c r="I2376" s="1" t="str">
        <f ca="1">IF(LEN(Count_table[[#This Row],[First]])&lt;&gt;0,Count_table[[#This Row],[First]]&amp;": "&amp;_xlfn.TEXTJOIN(", ",TRUE,INDIRECT(Count_table[[#This Row],[Range]])),"")</f>
        <v>RUAG: Do 28 A-1, Do 28 B-1, Do 28 D-1, Do 28 D, Dornier 228-100, Dornier 228-200</v>
      </c>
      <c r="J23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7" spans="1:10" x14ac:dyDescent="0.25">
      <c r="A2377" s="1" t="s">
        <v>173</v>
      </c>
      <c r="B23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B-1</v>
      </c>
      <c r="C2377" s="1" t="s">
        <v>1172</v>
      </c>
      <c r="D2377" s="1" t="str">
        <f>LEFT(Count_table[[#This Row],[Column1]],SEARCH("\",Count_table[[#This Row],[Column1]])-1)</f>
        <v>RUAG Aerospace Services GmbH</v>
      </c>
      <c r="E2377" s="1" t="str">
        <f>RIGHT(Count_table[[#This Row],[Column1]],LEN(Count_table[[#This Row],[Column1]])-SEARCH("\",Count_table[[#This Row],[Column1]]))</f>
        <v>Do 28 B-1</v>
      </c>
      <c r="F2377" s="1" t="str">
        <f>INDEX(Sheet1!A:D,MATCH(Count_table[[#This Row],[Make]],Sheet1!D:D,0),1)</f>
        <v>RUAG</v>
      </c>
      <c r="G2377" s="1" t="str">
        <f ca="1">IF(OR(Count_table[[#This Row],[STC Number]]&lt;&gt;OFFSET(Count_table[[#This Row],[STC Number]],-1,0),Count_table[[#This Row],[Fixed Make]]&lt;&gt;OFFSET(Count_table[[#This Row],[Fixed Make]],-1,0)),Count_table[[#This Row],[Fixed Make]],"")</f>
        <v/>
      </c>
      <c r="H2377" s="1" t="str">
        <f ca="1">IF(LEN(Count_table[[#This Row],[First]])=0,OFFSET(Count_table[[#This Row],[Range]],-1,0),"E"&amp;ROW(Count_table[[#This Row],[First]])&amp;":E"&amp;COUNTIFS(Count_table[[#All],[STC Number]],Count_table[[#This Row],[STC Number]],Count_table[[#All],[Fixed Make]],Count_table[[#This Row],[First]])+ROW(Count_table[[#This Row],[First]])-1)</f>
        <v>E2376:E2381</v>
      </c>
      <c r="I2377" s="1" t="str">
        <f ca="1">IF(LEN(Count_table[[#This Row],[First]])&lt;&gt;0,Count_table[[#This Row],[First]]&amp;": "&amp;_xlfn.TEXTJOIN(", ",TRUE,INDIRECT(Count_table[[#This Row],[Range]])),"")</f>
        <v/>
      </c>
      <c r="J23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8" spans="1:10" x14ac:dyDescent="0.25">
      <c r="A2378" s="1" t="s">
        <v>173</v>
      </c>
      <c r="B23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D-1</v>
      </c>
      <c r="C2378" s="1" t="s">
        <v>1173</v>
      </c>
      <c r="D2378" s="1" t="str">
        <f>LEFT(Count_table[[#This Row],[Column1]],SEARCH("\",Count_table[[#This Row],[Column1]])-1)</f>
        <v>RUAG Aerospace Services GmbH</v>
      </c>
      <c r="E2378" s="1" t="str">
        <f>RIGHT(Count_table[[#This Row],[Column1]],LEN(Count_table[[#This Row],[Column1]])-SEARCH("\",Count_table[[#This Row],[Column1]]))</f>
        <v>Do 28 D-1</v>
      </c>
      <c r="F2378" s="1" t="str">
        <f>INDEX(Sheet1!A:D,MATCH(Count_table[[#This Row],[Make]],Sheet1!D:D,0),1)</f>
        <v>RUAG</v>
      </c>
      <c r="G2378" s="1" t="str">
        <f ca="1">IF(OR(Count_table[[#This Row],[STC Number]]&lt;&gt;OFFSET(Count_table[[#This Row],[STC Number]],-1,0),Count_table[[#This Row],[Fixed Make]]&lt;&gt;OFFSET(Count_table[[#This Row],[Fixed Make]],-1,0)),Count_table[[#This Row],[Fixed Make]],"")</f>
        <v/>
      </c>
      <c r="H2378" s="1" t="str">
        <f ca="1">IF(LEN(Count_table[[#This Row],[First]])=0,OFFSET(Count_table[[#This Row],[Range]],-1,0),"E"&amp;ROW(Count_table[[#This Row],[First]])&amp;":E"&amp;COUNTIFS(Count_table[[#All],[STC Number]],Count_table[[#This Row],[STC Number]],Count_table[[#All],[Fixed Make]],Count_table[[#This Row],[First]])+ROW(Count_table[[#This Row],[First]])-1)</f>
        <v>E2376:E2381</v>
      </c>
      <c r="I2378" s="1" t="str">
        <f ca="1">IF(LEN(Count_table[[#This Row],[First]])&lt;&gt;0,Count_table[[#This Row],[First]]&amp;": "&amp;_xlfn.TEXTJOIN(", ",TRUE,INDIRECT(Count_table[[#This Row],[Range]])),"")</f>
        <v/>
      </c>
      <c r="J23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79" spans="1:10" x14ac:dyDescent="0.25">
      <c r="A2379" s="1" t="s">
        <v>173</v>
      </c>
      <c r="B23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 28 D</v>
      </c>
      <c r="C2379" s="1" t="s">
        <v>1174</v>
      </c>
      <c r="D2379" s="1" t="str">
        <f>LEFT(Count_table[[#This Row],[Column1]],SEARCH("\",Count_table[[#This Row],[Column1]])-1)</f>
        <v>RUAG Aerospace Services GmbH</v>
      </c>
      <c r="E2379" s="1" t="str">
        <f>RIGHT(Count_table[[#This Row],[Column1]],LEN(Count_table[[#This Row],[Column1]])-SEARCH("\",Count_table[[#This Row],[Column1]]))</f>
        <v>Do 28 D</v>
      </c>
      <c r="F2379" s="1" t="str">
        <f>INDEX(Sheet1!A:D,MATCH(Count_table[[#This Row],[Make]],Sheet1!D:D,0),1)</f>
        <v>RUAG</v>
      </c>
      <c r="G2379" s="1" t="str">
        <f ca="1">IF(OR(Count_table[[#This Row],[STC Number]]&lt;&gt;OFFSET(Count_table[[#This Row],[STC Number]],-1,0),Count_table[[#This Row],[Fixed Make]]&lt;&gt;OFFSET(Count_table[[#This Row],[Fixed Make]],-1,0)),Count_table[[#This Row],[Fixed Make]],"")</f>
        <v/>
      </c>
      <c r="H2379" s="1" t="str">
        <f ca="1">IF(LEN(Count_table[[#This Row],[First]])=0,OFFSET(Count_table[[#This Row],[Range]],-1,0),"E"&amp;ROW(Count_table[[#This Row],[First]])&amp;":E"&amp;COUNTIFS(Count_table[[#All],[STC Number]],Count_table[[#This Row],[STC Number]],Count_table[[#All],[Fixed Make]],Count_table[[#This Row],[First]])+ROW(Count_table[[#This Row],[First]])-1)</f>
        <v>E2376:E2381</v>
      </c>
      <c r="I2379" s="1" t="str">
        <f ca="1">IF(LEN(Count_table[[#This Row],[First]])&lt;&gt;0,Count_table[[#This Row],[First]]&amp;": "&amp;_xlfn.TEXTJOIN(", ",TRUE,INDIRECT(Count_table[[#This Row],[Range]])),"")</f>
        <v/>
      </c>
      <c r="J23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0" spans="1:10" x14ac:dyDescent="0.25">
      <c r="A2380" s="1" t="s">
        <v>173</v>
      </c>
      <c r="B23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228-100</v>
      </c>
      <c r="C2380" s="1" t="s">
        <v>1175</v>
      </c>
      <c r="D2380" s="1" t="str">
        <f>LEFT(Count_table[[#This Row],[Column1]],SEARCH("\",Count_table[[#This Row],[Column1]])-1)</f>
        <v>RUAG Aerospace Services GmbH</v>
      </c>
      <c r="E2380" s="1" t="str">
        <f>RIGHT(Count_table[[#This Row],[Column1]],LEN(Count_table[[#This Row],[Column1]])-SEARCH("\",Count_table[[#This Row],[Column1]]))</f>
        <v>Dornier 228-100</v>
      </c>
      <c r="F2380" s="1" t="str">
        <f>INDEX(Sheet1!A:D,MATCH(Count_table[[#This Row],[Make]],Sheet1!D:D,0),1)</f>
        <v>RUAG</v>
      </c>
      <c r="G2380" s="1" t="str">
        <f ca="1">IF(OR(Count_table[[#This Row],[STC Number]]&lt;&gt;OFFSET(Count_table[[#This Row],[STC Number]],-1,0),Count_table[[#This Row],[Fixed Make]]&lt;&gt;OFFSET(Count_table[[#This Row],[Fixed Make]],-1,0)),Count_table[[#This Row],[Fixed Make]],"")</f>
        <v/>
      </c>
      <c r="H2380" s="1" t="str">
        <f ca="1">IF(LEN(Count_table[[#This Row],[First]])=0,OFFSET(Count_table[[#This Row],[Range]],-1,0),"E"&amp;ROW(Count_table[[#This Row],[First]])&amp;":E"&amp;COUNTIFS(Count_table[[#All],[STC Number]],Count_table[[#This Row],[STC Number]],Count_table[[#All],[Fixed Make]],Count_table[[#This Row],[First]])+ROW(Count_table[[#This Row],[First]])-1)</f>
        <v>E2376:E2381</v>
      </c>
      <c r="I2380" s="1" t="str">
        <f ca="1">IF(LEN(Count_table[[#This Row],[First]])&lt;&gt;0,Count_table[[#This Row],[First]]&amp;": "&amp;_xlfn.TEXTJOIN(", ",TRUE,INDIRECT(Count_table[[#This Row],[Range]])),"")</f>
        <v/>
      </c>
      <c r="J23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1" spans="1:10" x14ac:dyDescent="0.25">
      <c r="A2381" s="1" t="s">
        <v>173</v>
      </c>
      <c r="B23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RUAG Aerospace Services GmbH\Dornier 228-200</v>
      </c>
      <c r="C2381" s="1" t="s">
        <v>1176</v>
      </c>
      <c r="D2381" s="1" t="str">
        <f>LEFT(Count_table[[#This Row],[Column1]],SEARCH("\",Count_table[[#This Row],[Column1]])-1)</f>
        <v>RUAG Aerospace Services GmbH</v>
      </c>
      <c r="E2381" s="1" t="str">
        <f>RIGHT(Count_table[[#This Row],[Column1]],LEN(Count_table[[#This Row],[Column1]])-SEARCH("\",Count_table[[#This Row],[Column1]]))</f>
        <v>Dornier 228-200</v>
      </c>
      <c r="F2381" s="1" t="str">
        <f>INDEX(Sheet1!A:D,MATCH(Count_table[[#This Row],[Make]],Sheet1!D:D,0),1)</f>
        <v>RUAG</v>
      </c>
      <c r="G2381" s="1" t="str">
        <f ca="1">IF(OR(Count_table[[#This Row],[STC Number]]&lt;&gt;OFFSET(Count_table[[#This Row],[STC Number]],-1,0),Count_table[[#This Row],[Fixed Make]]&lt;&gt;OFFSET(Count_table[[#This Row],[Fixed Make]],-1,0)),Count_table[[#This Row],[Fixed Make]],"")</f>
        <v/>
      </c>
      <c r="H2381" s="1" t="str">
        <f ca="1">IF(LEN(Count_table[[#This Row],[First]])=0,OFFSET(Count_table[[#This Row],[Range]],-1,0),"E"&amp;ROW(Count_table[[#This Row],[First]])&amp;":E"&amp;COUNTIFS(Count_table[[#All],[STC Number]],Count_table[[#This Row],[STC Number]],Count_table[[#All],[Fixed Make]],Count_table[[#This Row],[First]])+ROW(Count_table[[#This Row],[First]])-1)</f>
        <v>E2376:E2381</v>
      </c>
      <c r="I2381" s="1" t="str">
        <f ca="1">IF(LEN(Count_table[[#This Row],[First]])&lt;&gt;0,Count_table[[#This Row],[First]]&amp;": "&amp;_xlfn.TEXTJOIN(", ",TRUE,INDIRECT(Count_table[[#This Row],[Range]])),"")</f>
        <v/>
      </c>
      <c r="J23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2" spans="1:10" x14ac:dyDescent="0.25">
      <c r="A2382" s="1" t="s">
        <v>173</v>
      </c>
      <c r="B23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(Army L-17A)</v>
      </c>
      <c r="C2382" s="1" t="s">
        <v>978</v>
      </c>
      <c r="D2382" s="1" t="str">
        <f>LEFT(Count_table[[#This Row],[Column1]],SEARCH("\",Count_table[[#This Row],[Column1]])-1)</f>
        <v>Sierra Hotel Aero, Inc.</v>
      </c>
      <c r="E2382" s="1" t="str">
        <f>RIGHT(Count_table[[#This Row],[Column1]],LEN(Count_table[[#This Row],[Column1]])-SEARCH("\",Count_table[[#This Row],[Column1]]))</f>
        <v>Navion (Army L-17A)</v>
      </c>
      <c r="F2382" s="1" t="str">
        <f>INDEX(Sheet1!A:D,MATCH(Count_table[[#This Row],[Make]],Sheet1!D:D,0),1)</f>
        <v>Sierra Hotel Aero</v>
      </c>
      <c r="G2382" s="1" t="str">
        <f ca="1">IF(OR(Count_table[[#This Row],[STC Number]]&lt;&gt;OFFSET(Count_table[[#This Row],[STC Number]],-1,0),Count_table[[#This Row],[Fixed Make]]&lt;&gt;OFFSET(Count_table[[#This Row],[Fixed Make]],-1,0)),Count_table[[#This Row],[Fixed Make]],"")</f>
        <v>Sierra Hotel Aero</v>
      </c>
      <c r="H2382" s="1" t="str">
        <f ca="1">IF(LEN(Count_table[[#This Row],[First]])=0,OFFSET(Count_table[[#This Row],[Range]],-1,0),"E"&amp;ROW(Count_table[[#This Row],[First]])&amp;":E"&amp;COUNTIFS(Count_table[[#All],[STC Number]],Count_table[[#This Row],[STC Number]],Count_table[[#All],[Fixed Make]],Count_table[[#This Row],[First]])+ROW(Count_table[[#This Row],[First]])-1)</f>
        <v>E2382:E2389</v>
      </c>
      <c r="I2382" s="1" t="str">
        <f ca="1">IF(LEN(Count_table[[#This Row],[First]])&lt;&gt;0,Count_table[[#This Row],[First]]&amp;": "&amp;_xlfn.TEXTJOIN(", ",TRUE,INDIRECT(Count_table[[#This Row],[Range]])),"")</f>
        <v>Sierra Hotel Aero: Navion (Army L-17A), Navion A (Army L-17B and L-17C), Navion B, Navion D, Navion E, Navion F, Navion G, Navion H</v>
      </c>
      <c r="J23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3" spans="1:10" x14ac:dyDescent="0.25">
      <c r="A2383" s="1" t="s">
        <v>173</v>
      </c>
      <c r="B23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A (Army L-17B and L-17C)</v>
      </c>
      <c r="C2383" s="1" t="s">
        <v>979</v>
      </c>
      <c r="D2383" s="1" t="str">
        <f>LEFT(Count_table[[#This Row],[Column1]],SEARCH("\",Count_table[[#This Row],[Column1]])-1)</f>
        <v>Sierra Hotel Aero, Inc.</v>
      </c>
      <c r="E2383" s="1" t="str">
        <f>RIGHT(Count_table[[#This Row],[Column1]],LEN(Count_table[[#This Row],[Column1]])-SEARCH("\",Count_table[[#This Row],[Column1]]))</f>
        <v>Navion A (Army L-17B and L-17C)</v>
      </c>
      <c r="F2383" s="1" t="str">
        <f>INDEX(Sheet1!A:D,MATCH(Count_table[[#This Row],[Make]],Sheet1!D:D,0),1)</f>
        <v>Sierra Hotel Aero</v>
      </c>
      <c r="G2383" s="1" t="str">
        <f ca="1">IF(OR(Count_table[[#This Row],[STC Number]]&lt;&gt;OFFSET(Count_table[[#This Row],[STC Number]],-1,0),Count_table[[#This Row],[Fixed Make]]&lt;&gt;OFFSET(Count_table[[#This Row],[Fixed Make]],-1,0)),Count_table[[#This Row],[Fixed Make]],"")</f>
        <v/>
      </c>
      <c r="H2383" s="1" t="str">
        <f ca="1">IF(LEN(Count_table[[#This Row],[First]])=0,OFFSET(Count_table[[#This Row],[Range]],-1,0),"E"&amp;ROW(Count_table[[#This Row],[First]])&amp;":E"&amp;COUNTIFS(Count_table[[#All],[STC Number]],Count_table[[#This Row],[STC Number]],Count_table[[#All],[Fixed Make]],Count_table[[#This Row],[First]])+ROW(Count_table[[#This Row],[First]])-1)</f>
        <v>E2382:E2389</v>
      </c>
      <c r="I2383" s="1" t="str">
        <f ca="1">IF(LEN(Count_table[[#This Row],[First]])&lt;&gt;0,Count_table[[#This Row],[First]]&amp;": "&amp;_xlfn.TEXTJOIN(", ",TRUE,INDIRECT(Count_table[[#This Row],[Range]])),"")</f>
        <v/>
      </c>
      <c r="J23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4" spans="1:10" x14ac:dyDescent="0.25">
      <c r="A2384" s="1" t="s">
        <v>173</v>
      </c>
      <c r="B23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B</v>
      </c>
      <c r="C2384" s="1" t="s">
        <v>980</v>
      </c>
      <c r="D2384" s="1" t="str">
        <f>LEFT(Count_table[[#This Row],[Column1]],SEARCH("\",Count_table[[#This Row],[Column1]])-1)</f>
        <v>Sierra Hotel Aero, Inc.</v>
      </c>
      <c r="E2384" s="1" t="str">
        <f>RIGHT(Count_table[[#This Row],[Column1]],LEN(Count_table[[#This Row],[Column1]])-SEARCH("\",Count_table[[#This Row],[Column1]]))</f>
        <v>Navion B</v>
      </c>
      <c r="F2384" s="1" t="str">
        <f>INDEX(Sheet1!A:D,MATCH(Count_table[[#This Row],[Make]],Sheet1!D:D,0),1)</f>
        <v>Sierra Hotel Aero</v>
      </c>
      <c r="G2384" s="1" t="str">
        <f ca="1">IF(OR(Count_table[[#This Row],[STC Number]]&lt;&gt;OFFSET(Count_table[[#This Row],[STC Number]],-1,0),Count_table[[#This Row],[Fixed Make]]&lt;&gt;OFFSET(Count_table[[#This Row],[Fixed Make]],-1,0)),Count_table[[#This Row],[Fixed Make]],"")</f>
        <v/>
      </c>
      <c r="H2384" s="1" t="str">
        <f ca="1">IF(LEN(Count_table[[#This Row],[First]])=0,OFFSET(Count_table[[#This Row],[Range]],-1,0),"E"&amp;ROW(Count_table[[#This Row],[First]])&amp;":E"&amp;COUNTIFS(Count_table[[#All],[STC Number]],Count_table[[#This Row],[STC Number]],Count_table[[#All],[Fixed Make]],Count_table[[#This Row],[First]])+ROW(Count_table[[#This Row],[First]])-1)</f>
        <v>E2382:E2389</v>
      </c>
      <c r="I2384" s="1" t="str">
        <f ca="1">IF(LEN(Count_table[[#This Row],[First]])&lt;&gt;0,Count_table[[#This Row],[First]]&amp;": "&amp;_xlfn.TEXTJOIN(", ",TRUE,INDIRECT(Count_table[[#This Row],[Range]])),"")</f>
        <v/>
      </c>
      <c r="J23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5" spans="1:10" x14ac:dyDescent="0.25">
      <c r="A2385" s="1" t="s">
        <v>173</v>
      </c>
      <c r="B23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D</v>
      </c>
      <c r="C2385" s="1" t="s">
        <v>981</v>
      </c>
      <c r="D2385" s="1" t="str">
        <f>LEFT(Count_table[[#This Row],[Column1]],SEARCH("\",Count_table[[#This Row],[Column1]])-1)</f>
        <v>Sierra Hotel Aero, Inc.</v>
      </c>
      <c r="E2385" s="1" t="str">
        <f>RIGHT(Count_table[[#This Row],[Column1]],LEN(Count_table[[#This Row],[Column1]])-SEARCH("\",Count_table[[#This Row],[Column1]]))</f>
        <v>Navion D</v>
      </c>
      <c r="F2385" s="1" t="str">
        <f>INDEX(Sheet1!A:D,MATCH(Count_table[[#This Row],[Make]],Sheet1!D:D,0),1)</f>
        <v>Sierra Hotel Aero</v>
      </c>
      <c r="G2385" s="1" t="str">
        <f ca="1">IF(OR(Count_table[[#This Row],[STC Number]]&lt;&gt;OFFSET(Count_table[[#This Row],[STC Number]],-1,0),Count_table[[#This Row],[Fixed Make]]&lt;&gt;OFFSET(Count_table[[#This Row],[Fixed Make]],-1,0)),Count_table[[#This Row],[Fixed Make]],"")</f>
        <v/>
      </c>
      <c r="H2385" s="1" t="str">
        <f ca="1">IF(LEN(Count_table[[#This Row],[First]])=0,OFFSET(Count_table[[#This Row],[Range]],-1,0),"E"&amp;ROW(Count_table[[#This Row],[First]])&amp;":E"&amp;COUNTIFS(Count_table[[#All],[STC Number]],Count_table[[#This Row],[STC Number]],Count_table[[#All],[Fixed Make]],Count_table[[#This Row],[First]])+ROW(Count_table[[#This Row],[First]])-1)</f>
        <v>E2382:E2389</v>
      </c>
      <c r="I2385" s="1" t="str">
        <f ca="1">IF(LEN(Count_table[[#This Row],[First]])&lt;&gt;0,Count_table[[#This Row],[First]]&amp;": "&amp;_xlfn.TEXTJOIN(", ",TRUE,INDIRECT(Count_table[[#This Row],[Range]])),"")</f>
        <v/>
      </c>
      <c r="J23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6" spans="1:10" x14ac:dyDescent="0.25">
      <c r="A2386" s="1" t="s">
        <v>173</v>
      </c>
      <c r="B23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E</v>
      </c>
      <c r="C2386" s="1" t="s">
        <v>982</v>
      </c>
      <c r="D2386" s="1" t="str">
        <f>LEFT(Count_table[[#This Row],[Column1]],SEARCH("\",Count_table[[#This Row],[Column1]])-1)</f>
        <v>Sierra Hotel Aero, Inc.</v>
      </c>
      <c r="E2386" s="1" t="str">
        <f>RIGHT(Count_table[[#This Row],[Column1]],LEN(Count_table[[#This Row],[Column1]])-SEARCH("\",Count_table[[#This Row],[Column1]]))</f>
        <v>Navion E</v>
      </c>
      <c r="F2386" s="1" t="str">
        <f>INDEX(Sheet1!A:D,MATCH(Count_table[[#This Row],[Make]],Sheet1!D:D,0),1)</f>
        <v>Sierra Hotel Aero</v>
      </c>
      <c r="G2386" s="1" t="str">
        <f ca="1">IF(OR(Count_table[[#This Row],[STC Number]]&lt;&gt;OFFSET(Count_table[[#This Row],[STC Number]],-1,0),Count_table[[#This Row],[Fixed Make]]&lt;&gt;OFFSET(Count_table[[#This Row],[Fixed Make]],-1,0)),Count_table[[#This Row],[Fixed Make]],"")</f>
        <v/>
      </c>
      <c r="H2386" s="1" t="str">
        <f ca="1">IF(LEN(Count_table[[#This Row],[First]])=0,OFFSET(Count_table[[#This Row],[Range]],-1,0),"E"&amp;ROW(Count_table[[#This Row],[First]])&amp;":E"&amp;COUNTIFS(Count_table[[#All],[STC Number]],Count_table[[#This Row],[STC Number]],Count_table[[#All],[Fixed Make]],Count_table[[#This Row],[First]])+ROW(Count_table[[#This Row],[First]])-1)</f>
        <v>E2382:E2389</v>
      </c>
      <c r="I2386" s="1" t="str">
        <f ca="1">IF(LEN(Count_table[[#This Row],[First]])&lt;&gt;0,Count_table[[#This Row],[First]]&amp;": "&amp;_xlfn.TEXTJOIN(", ",TRUE,INDIRECT(Count_table[[#This Row],[Range]])),"")</f>
        <v/>
      </c>
      <c r="J23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7" spans="1:10" x14ac:dyDescent="0.25">
      <c r="A2387" s="1" t="s">
        <v>173</v>
      </c>
      <c r="B23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F</v>
      </c>
      <c r="C2387" s="1" t="s">
        <v>983</v>
      </c>
      <c r="D2387" s="1" t="str">
        <f>LEFT(Count_table[[#This Row],[Column1]],SEARCH("\",Count_table[[#This Row],[Column1]])-1)</f>
        <v>Sierra Hotel Aero, Inc.</v>
      </c>
      <c r="E2387" s="1" t="str">
        <f>RIGHT(Count_table[[#This Row],[Column1]],LEN(Count_table[[#This Row],[Column1]])-SEARCH("\",Count_table[[#This Row],[Column1]]))</f>
        <v>Navion F</v>
      </c>
      <c r="F2387" s="1" t="str">
        <f>INDEX(Sheet1!A:D,MATCH(Count_table[[#This Row],[Make]],Sheet1!D:D,0),1)</f>
        <v>Sierra Hotel Aero</v>
      </c>
      <c r="G2387" s="1" t="str">
        <f ca="1">IF(OR(Count_table[[#This Row],[STC Number]]&lt;&gt;OFFSET(Count_table[[#This Row],[STC Number]],-1,0),Count_table[[#This Row],[Fixed Make]]&lt;&gt;OFFSET(Count_table[[#This Row],[Fixed Make]],-1,0)),Count_table[[#This Row],[Fixed Make]],"")</f>
        <v/>
      </c>
      <c r="H2387" s="1" t="str">
        <f ca="1">IF(LEN(Count_table[[#This Row],[First]])=0,OFFSET(Count_table[[#This Row],[Range]],-1,0),"E"&amp;ROW(Count_table[[#This Row],[First]])&amp;":E"&amp;COUNTIFS(Count_table[[#All],[STC Number]],Count_table[[#This Row],[STC Number]],Count_table[[#All],[Fixed Make]],Count_table[[#This Row],[First]])+ROW(Count_table[[#This Row],[First]])-1)</f>
        <v>E2382:E2389</v>
      </c>
      <c r="I2387" s="1" t="str">
        <f ca="1">IF(LEN(Count_table[[#This Row],[First]])&lt;&gt;0,Count_table[[#This Row],[First]]&amp;": "&amp;_xlfn.TEXTJOIN(", ",TRUE,INDIRECT(Count_table[[#This Row],[Range]])),"")</f>
        <v/>
      </c>
      <c r="J23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8" spans="1:10" x14ac:dyDescent="0.25">
      <c r="A2388" s="1" t="s">
        <v>173</v>
      </c>
      <c r="B23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G</v>
      </c>
      <c r="C2388" s="1" t="s">
        <v>984</v>
      </c>
      <c r="D2388" s="1" t="str">
        <f>LEFT(Count_table[[#This Row],[Column1]],SEARCH("\",Count_table[[#This Row],[Column1]])-1)</f>
        <v>Sierra Hotel Aero, Inc.</v>
      </c>
      <c r="E2388" s="1" t="str">
        <f>RIGHT(Count_table[[#This Row],[Column1]],LEN(Count_table[[#This Row],[Column1]])-SEARCH("\",Count_table[[#This Row],[Column1]]))</f>
        <v>Navion G</v>
      </c>
      <c r="F2388" s="1" t="str">
        <f>INDEX(Sheet1!A:D,MATCH(Count_table[[#This Row],[Make]],Sheet1!D:D,0),1)</f>
        <v>Sierra Hotel Aero</v>
      </c>
      <c r="G2388" s="1" t="str">
        <f ca="1">IF(OR(Count_table[[#This Row],[STC Number]]&lt;&gt;OFFSET(Count_table[[#This Row],[STC Number]],-1,0),Count_table[[#This Row],[Fixed Make]]&lt;&gt;OFFSET(Count_table[[#This Row],[Fixed Make]],-1,0)),Count_table[[#This Row],[Fixed Make]],"")</f>
        <v/>
      </c>
      <c r="H2388" s="1" t="str">
        <f ca="1">IF(LEN(Count_table[[#This Row],[First]])=0,OFFSET(Count_table[[#This Row],[Range]],-1,0),"E"&amp;ROW(Count_table[[#This Row],[First]])&amp;":E"&amp;COUNTIFS(Count_table[[#All],[STC Number]],Count_table[[#This Row],[STC Number]],Count_table[[#All],[Fixed Make]],Count_table[[#This Row],[First]])+ROW(Count_table[[#This Row],[First]])-1)</f>
        <v>E2382:E2389</v>
      </c>
      <c r="I2388" s="1" t="str">
        <f ca="1">IF(LEN(Count_table[[#This Row],[First]])&lt;&gt;0,Count_table[[#This Row],[First]]&amp;": "&amp;_xlfn.TEXTJOIN(", ",TRUE,INDIRECT(Count_table[[#This Row],[Range]])),"")</f>
        <v/>
      </c>
      <c r="J23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89" spans="1:10" x14ac:dyDescent="0.25">
      <c r="A2389" s="1" t="s">
        <v>173</v>
      </c>
      <c r="B23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Sierra Hotel Aero, Inc.\Navion H</v>
      </c>
      <c r="C2389" s="1" t="s">
        <v>985</v>
      </c>
      <c r="D2389" s="1" t="str">
        <f>LEFT(Count_table[[#This Row],[Column1]],SEARCH("\",Count_table[[#This Row],[Column1]])-1)</f>
        <v>Sierra Hotel Aero, Inc.</v>
      </c>
      <c r="E2389" s="1" t="str">
        <f>RIGHT(Count_table[[#This Row],[Column1]],LEN(Count_table[[#This Row],[Column1]])-SEARCH("\",Count_table[[#This Row],[Column1]]))</f>
        <v>Navion H</v>
      </c>
      <c r="F2389" s="1" t="str">
        <f>INDEX(Sheet1!A:D,MATCH(Count_table[[#This Row],[Make]],Sheet1!D:D,0),1)</f>
        <v>Sierra Hotel Aero</v>
      </c>
      <c r="G2389" s="1" t="str">
        <f ca="1">IF(OR(Count_table[[#This Row],[STC Number]]&lt;&gt;OFFSET(Count_table[[#This Row],[STC Number]],-1,0),Count_table[[#This Row],[Fixed Make]]&lt;&gt;OFFSET(Count_table[[#This Row],[Fixed Make]],-1,0)),Count_table[[#This Row],[Fixed Make]],"")</f>
        <v/>
      </c>
      <c r="H2389" s="1" t="str">
        <f ca="1">IF(LEN(Count_table[[#This Row],[First]])=0,OFFSET(Count_table[[#This Row],[Range]],-1,0),"E"&amp;ROW(Count_table[[#This Row],[First]])&amp;":E"&amp;COUNTIFS(Count_table[[#All],[STC Number]],Count_table[[#This Row],[STC Number]],Count_table[[#All],[Fixed Make]],Count_table[[#This Row],[First]])+ROW(Count_table[[#This Row],[First]])-1)</f>
        <v>E2382:E2389</v>
      </c>
      <c r="I2389" s="1" t="str">
        <f ca="1">IF(LEN(Count_table[[#This Row],[First]])&lt;&gt;0,Count_table[[#This Row],[First]]&amp;": "&amp;_xlfn.TEXTJOIN(", ",TRUE,INDIRECT(Count_table[[#This Row],[Range]])),"")</f>
        <v/>
      </c>
      <c r="J23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0" spans="1:10" x14ac:dyDescent="0.25">
      <c r="A2390" s="1" t="s">
        <v>173</v>
      </c>
      <c r="B23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Sky Enterprises, Inc.\RC-3</v>
      </c>
      <c r="C2390" s="1" t="s">
        <v>986</v>
      </c>
      <c r="D2390" s="1" t="str">
        <f>LEFT(Count_table[[#This Row],[Column1]],SEARCH("\",Count_table[[#This Row],[Column1]])-1)</f>
        <v>Sky Enterprises, Inc.</v>
      </c>
      <c r="E2390" s="1" t="str">
        <f>RIGHT(Count_table[[#This Row],[Column1]],LEN(Count_table[[#This Row],[Column1]])-SEARCH("\",Count_table[[#This Row],[Column1]]))</f>
        <v>RC-3</v>
      </c>
      <c r="F2390" s="1" t="str">
        <f>INDEX(Sheet1!A:D,MATCH(Count_table[[#This Row],[Make]],Sheet1!D:D,0),1)</f>
        <v>Sky Enterprises</v>
      </c>
      <c r="G2390" s="1" t="str">
        <f ca="1">IF(OR(Count_table[[#This Row],[STC Number]]&lt;&gt;OFFSET(Count_table[[#This Row],[STC Number]],-1,0),Count_table[[#This Row],[Fixed Make]]&lt;&gt;OFFSET(Count_table[[#This Row],[Fixed Make]],-1,0)),Count_table[[#This Row],[Fixed Make]],"")</f>
        <v>Sky Enterprises</v>
      </c>
      <c r="H2390" s="1" t="str">
        <f ca="1">IF(LEN(Count_table[[#This Row],[First]])=0,OFFSET(Count_table[[#This Row],[Range]],-1,0),"E"&amp;ROW(Count_table[[#This Row],[First]])&amp;":E"&amp;COUNTIFS(Count_table[[#All],[STC Number]],Count_table[[#This Row],[STC Number]],Count_table[[#All],[Fixed Make]],Count_table[[#This Row],[First]])+ROW(Count_table[[#This Row],[First]])-1)</f>
        <v>E2390:E2390</v>
      </c>
      <c r="I2390" s="1" t="str">
        <f ca="1">IF(LEN(Count_table[[#This Row],[First]])&lt;&gt;0,Count_table[[#This Row],[First]]&amp;": "&amp;_xlfn.TEXTJOIN(", ",TRUE,INDIRECT(Count_table[[#This Row],[Range]])),"")</f>
        <v>Sky Enterprises: RC-3</v>
      </c>
      <c r="J23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1" spans="1:10" x14ac:dyDescent="0.25">
      <c r="A2391" s="1" t="s">
        <v>173</v>
      </c>
      <c r="B23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Ltd.\T67M260-T3A</v>
      </c>
      <c r="C2391" s="1" t="s">
        <v>987</v>
      </c>
      <c r="D2391" s="1" t="str">
        <f>LEFT(Count_table[[#This Row],[Column1]],SEARCH("\",Count_table[[#This Row],[Column1]])-1)</f>
        <v>Slingsby Aviation Ltd.</v>
      </c>
      <c r="E2391" s="1" t="str">
        <f>RIGHT(Count_table[[#This Row],[Column1]],LEN(Count_table[[#This Row],[Column1]])-SEARCH("\",Count_table[[#This Row],[Column1]]))</f>
        <v>T67M260-T3A</v>
      </c>
      <c r="F2391" s="1" t="str">
        <f>INDEX(Sheet1!A:D,MATCH(Count_table[[#This Row],[Make]],Sheet1!D:D,0),1)</f>
        <v>Slingsby</v>
      </c>
      <c r="G2391" s="1" t="str">
        <f ca="1">IF(OR(Count_table[[#This Row],[STC Number]]&lt;&gt;OFFSET(Count_table[[#This Row],[STC Number]],-1,0),Count_table[[#This Row],[Fixed Make]]&lt;&gt;OFFSET(Count_table[[#This Row],[Fixed Make]],-1,0)),Count_table[[#This Row],[Fixed Make]],"")</f>
        <v>Slingsby</v>
      </c>
      <c r="H2391" s="1" t="str">
        <f ca="1">IF(LEN(Count_table[[#This Row],[First]])=0,OFFSET(Count_table[[#This Row],[Range]],-1,0),"E"&amp;ROW(Count_table[[#This Row],[First]])&amp;":E"&amp;COUNTIFS(Count_table[[#All],[STC Number]],Count_table[[#This Row],[STC Number]],Count_table[[#All],[Fixed Make]],Count_table[[#This Row],[First]])+ROW(Count_table[[#This Row],[First]])-1)</f>
        <v>E2391:E2392</v>
      </c>
      <c r="I2391" s="1" t="str">
        <f ca="1">IF(LEN(Count_table[[#This Row],[First]])&lt;&gt;0,Count_table[[#This Row],[First]]&amp;": "&amp;_xlfn.TEXTJOIN(", ",TRUE,INDIRECT(Count_table[[#This Row],[Range]])),"")</f>
        <v>Slingsby: T67M260-T3A, T67M260</v>
      </c>
      <c r="J23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2" spans="1:10" x14ac:dyDescent="0.25">
      <c r="A2392" s="1" t="s">
        <v>173</v>
      </c>
      <c r="B23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Slingsby Aviation Ltd.\T67M260</v>
      </c>
      <c r="C2392" s="1" t="s">
        <v>988</v>
      </c>
      <c r="D2392" s="1" t="str">
        <f>LEFT(Count_table[[#This Row],[Column1]],SEARCH("\",Count_table[[#This Row],[Column1]])-1)</f>
        <v>Slingsby Aviation Ltd.</v>
      </c>
      <c r="E2392" s="1" t="str">
        <f>RIGHT(Count_table[[#This Row],[Column1]],LEN(Count_table[[#This Row],[Column1]])-SEARCH("\",Count_table[[#This Row],[Column1]]))</f>
        <v>T67M260</v>
      </c>
      <c r="F2392" s="1" t="str">
        <f>INDEX(Sheet1!A:D,MATCH(Count_table[[#This Row],[Make]],Sheet1!D:D,0),1)</f>
        <v>Slingsby</v>
      </c>
      <c r="G2392" s="1" t="str">
        <f ca="1">IF(OR(Count_table[[#This Row],[STC Number]]&lt;&gt;OFFSET(Count_table[[#This Row],[STC Number]],-1,0),Count_table[[#This Row],[Fixed Make]]&lt;&gt;OFFSET(Count_table[[#This Row],[Fixed Make]],-1,0)),Count_table[[#This Row],[Fixed Make]],"")</f>
        <v/>
      </c>
      <c r="H2392" s="1" t="str">
        <f ca="1">IF(LEN(Count_table[[#This Row],[First]])=0,OFFSET(Count_table[[#This Row],[Range]],-1,0),"E"&amp;ROW(Count_table[[#This Row],[First]])&amp;":E"&amp;COUNTIFS(Count_table[[#All],[STC Number]],Count_table[[#This Row],[STC Number]],Count_table[[#All],[Fixed Make]],Count_table[[#This Row],[First]])+ROW(Count_table[[#This Row],[First]])-1)</f>
        <v>E2391:E2392</v>
      </c>
      <c r="I2392" s="1" t="str">
        <f ca="1">IF(LEN(Count_table[[#This Row],[First]])&lt;&gt;0,Count_table[[#This Row],[First]]&amp;": "&amp;_xlfn.TEXTJOIN(", ",TRUE,INDIRECT(Count_table[[#This Row],[Range]])),"")</f>
        <v/>
      </c>
      <c r="J23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3" spans="1:10" x14ac:dyDescent="0.25">
      <c r="A2393" s="1" t="s">
        <v>173</v>
      </c>
      <c r="B23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 - Groupe Aerospatiale\GA-7</v>
      </c>
      <c r="C2393" s="1" t="s">
        <v>989</v>
      </c>
      <c r="D2393" s="1" t="str">
        <f>LEFT(Count_table[[#This Row],[Column1]],SEARCH("\",Count_table[[#This Row],[Column1]])-1)</f>
        <v>SOCATA - Groupe Aerospatiale</v>
      </c>
      <c r="E2393" s="1" t="str">
        <f>RIGHT(Count_table[[#This Row],[Column1]],LEN(Count_table[[#This Row],[Column1]])-SEARCH("\",Count_table[[#This Row],[Column1]]))</f>
        <v>GA-7</v>
      </c>
      <c r="F2393" s="1" t="str">
        <f>INDEX(Sheet1!A:D,MATCH(Count_table[[#This Row],[Make]],Sheet1!D:D,0),1)</f>
        <v>SOCATA</v>
      </c>
      <c r="G2393" s="1" t="str">
        <f ca="1">IF(OR(Count_table[[#This Row],[STC Number]]&lt;&gt;OFFSET(Count_table[[#This Row],[STC Number]],-1,0),Count_table[[#This Row],[Fixed Make]]&lt;&gt;OFFSET(Count_table[[#This Row],[Fixed Make]],-1,0)),Count_table[[#This Row],[Fixed Make]],"")</f>
        <v>SOCATA</v>
      </c>
      <c r="H2393" s="1" t="str">
        <f ca="1">IF(LEN(Count_table[[#This Row],[First]])=0,OFFSET(Count_table[[#This Row],[Range]],-1,0),"E"&amp;ROW(Count_table[[#This Row],[First]])&amp;":E"&amp;COUNTIFS(Count_table[[#All],[STC Number]],Count_table[[#This Row],[STC Number]],Count_table[[#All],[Fixed Make]],Count_table[[#This Row],[First]])+ROW(Count_table[[#This Row],[First]])-1)</f>
        <v>E2393:E2411</v>
      </c>
      <c r="I2393" s="1" t="str">
        <f ca="1">IF(LEN(Count_table[[#This Row],[First]])&lt;&gt;0,Count_table[[#This Row],[First]]&amp;": "&amp;_xlfn.TEXTJOIN(", ",TRUE,INDIRECT(Count_table[[#This Row],[Range]])),"")</f>
        <v>SOCATA: GA-7, MS 880B, MS 885, MS 892A-150, MS 892E-150, MS 893A, MS 893E, MS 894A, MS 894E, Rallye 100S, Rallye 150 ST, Rallye 150 T, Rallye 235 E, Rallye 235C, TB 10, TB 20, TB 200, TB 21, TB9</v>
      </c>
      <c r="J23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4" spans="1:10" x14ac:dyDescent="0.25">
      <c r="A2394" s="1" t="s">
        <v>173</v>
      </c>
      <c r="B23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880B</v>
      </c>
      <c r="C2394" s="1" t="s">
        <v>990</v>
      </c>
      <c r="D2394" s="1" t="str">
        <f>LEFT(Count_table[[#This Row],[Column1]],SEARCH("\",Count_table[[#This Row],[Column1]])-1)</f>
        <v>SOCATA</v>
      </c>
      <c r="E2394" s="1" t="str">
        <f>RIGHT(Count_table[[#This Row],[Column1]],LEN(Count_table[[#This Row],[Column1]])-SEARCH("\",Count_table[[#This Row],[Column1]]))</f>
        <v>MS 880B</v>
      </c>
      <c r="F2394" s="1" t="str">
        <f>INDEX(Sheet1!A:D,MATCH(Count_table[[#This Row],[Make]],Sheet1!D:D,0),1)</f>
        <v>SOCATA</v>
      </c>
      <c r="G2394" s="1" t="str">
        <f ca="1">IF(OR(Count_table[[#This Row],[STC Number]]&lt;&gt;OFFSET(Count_table[[#This Row],[STC Number]],-1,0),Count_table[[#This Row],[Fixed Make]]&lt;&gt;OFFSET(Count_table[[#This Row],[Fixed Make]],-1,0)),Count_table[[#This Row],[Fixed Make]],"")</f>
        <v/>
      </c>
      <c r="H2394" s="1" t="str">
        <f ca="1">IF(LEN(Count_table[[#This Row],[First]])=0,OFFSET(Count_table[[#This Row],[Range]],-1,0),"E"&amp;ROW(Count_table[[#This Row],[First]])&amp;":E"&amp;COUNTIFS(Count_table[[#All],[STC Number]],Count_table[[#This Row],[STC Number]],Count_table[[#All],[Fixed Make]],Count_table[[#This Row],[First]])+ROW(Count_table[[#This Row],[First]])-1)</f>
        <v>E2393:E2411</v>
      </c>
      <c r="I2394" s="1" t="str">
        <f ca="1">IF(LEN(Count_table[[#This Row],[First]])&lt;&gt;0,Count_table[[#This Row],[First]]&amp;": "&amp;_xlfn.TEXTJOIN(", ",TRUE,INDIRECT(Count_table[[#This Row],[Range]])),"")</f>
        <v/>
      </c>
      <c r="J23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5" spans="1:10" x14ac:dyDescent="0.25">
      <c r="A2395" s="1" t="s">
        <v>173</v>
      </c>
      <c r="B23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885</v>
      </c>
      <c r="C2395" s="1" t="s">
        <v>991</v>
      </c>
      <c r="D2395" s="1" t="str">
        <f>LEFT(Count_table[[#This Row],[Column1]],SEARCH("\",Count_table[[#This Row],[Column1]])-1)</f>
        <v>SOCATA</v>
      </c>
      <c r="E2395" s="1" t="str">
        <f>RIGHT(Count_table[[#This Row],[Column1]],LEN(Count_table[[#This Row],[Column1]])-SEARCH("\",Count_table[[#This Row],[Column1]]))</f>
        <v>MS 885</v>
      </c>
      <c r="F2395" s="1" t="str">
        <f>INDEX(Sheet1!A:D,MATCH(Count_table[[#This Row],[Make]],Sheet1!D:D,0),1)</f>
        <v>SOCATA</v>
      </c>
      <c r="G2395" s="1" t="str">
        <f ca="1">IF(OR(Count_table[[#This Row],[STC Number]]&lt;&gt;OFFSET(Count_table[[#This Row],[STC Number]],-1,0),Count_table[[#This Row],[Fixed Make]]&lt;&gt;OFFSET(Count_table[[#This Row],[Fixed Make]],-1,0)),Count_table[[#This Row],[Fixed Make]],"")</f>
        <v/>
      </c>
      <c r="H2395" s="1" t="str">
        <f ca="1">IF(LEN(Count_table[[#This Row],[First]])=0,OFFSET(Count_table[[#This Row],[Range]],-1,0),"E"&amp;ROW(Count_table[[#This Row],[First]])&amp;":E"&amp;COUNTIFS(Count_table[[#All],[STC Number]],Count_table[[#This Row],[STC Number]],Count_table[[#All],[Fixed Make]],Count_table[[#This Row],[First]])+ROW(Count_table[[#This Row],[First]])-1)</f>
        <v>E2393:E2411</v>
      </c>
      <c r="I2395" s="1" t="str">
        <f ca="1">IF(LEN(Count_table[[#This Row],[First]])&lt;&gt;0,Count_table[[#This Row],[First]]&amp;": "&amp;_xlfn.TEXTJOIN(", ",TRUE,INDIRECT(Count_table[[#This Row],[Range]])),"")</f>
        <v/>
      </c>
      <c r="J23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6" spans="1:10" x14ac:dyDescent="0.25">
      <c r="A2396" s="1" t="s">
        <v>173</v>
      </c>
      <c r="B23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892A-150</v>
      </c>
      <c r="C2396" s="1" t="s">
        <v>992</v>
      </c>
      <c r="D2396" s="1" t="str">
        <f>LEFT(Count_table[[#This Row],[Column1]],SEARCH("\",Count_table[[#This Row],[Column1]])-1)</f>
        <v>SOCATA</v>
      </c>
      <c r="E2396" s="1" t="str">
        <f>RIGHT(Count_table[[#This Row],[Column1]],LEN(Count_table[[#This Row],[Column1]])-SEARCH("\",Count_table[[#This Row],[Column1]]))</f>
        <v>MS 892A-150</v>
      </c>
      <c r="F2396" s="1" t="str">
        <f>INDEX(Sheet1!A:D,MATCH(Count_table[[#This Row],[Make]],Sheet1!D:D,0),1)</f>
        <v>SOCATA</v>
      </c>
      <c r="G2396" s="1" t="str">
        <f ca="1">IF(OR(Count_table[[#This Row],[STC Number]]&lt;&gt;OFFSET(Count_table[[#This Row],[STC Number]],-1,0),Count_table[[#This Row],[Fixed Make]]&lt;&gt;OFFSET(Count_table[[#This Row],[Fixed Make]],-1,0)),Count_table[[#This Row],[Fixed Make]],"")</f>
        <v/>
      </c>
      <c r="H2396" s="1" t="str">
        <f ca="1">IF(LEN(Count_table[[#This Row],[First]])=0,OFFSET(Count_table[[#This Row],[Range]],-1,0),"E"&amp;ROW(Count_table[[#This Row],[First]])&amp;":E"&amp;COUNTIFS(Count_table[[#All],[STC Number]],Count_table[[#This Row],[STC Number]],Count_table[[#All],[Fixed Make]],Count_table[[#This Row],[First]])+ROW(Count_table[[#This Row],[First]])-1)</f>
        <v>E2393:E2411</v>
      </c>
      <c r="I2396" s="1" t="str">
        <f ca="1">IF(LEN(Count_table[[#This Row],[First]])&lt;&gt;0,Count_table[[#This Row],[First]]&amp;": "&amp;_xlfn.TEXTJOIN(", ",TRUE,INDIRECT(Count_table[[#This Row],[Range]])),"")</f>
        <v/>
      </c>
      <c r="J23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7" spans="1:10" x14ac:dyDescent="0.25">
      <c r="A2397" s="1" t="s">
        <v>173</v>
      </c>
      <c r="B23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892E-150</v>
      </c>
      <c r="C2397" s="1" t="s">
        <v>993</v>
      </c>
      <c r="D2397" s="1" t="str">
        <f>LEFT(Count_table[[#This Row],[Column1]],SEARCH("\",Count_table[[#This Row],[Column1]])-1)</f>
        <v>SOCATA</v>
      </c>
      <c r="E2397" s="1" t="str">
        <f>RIGHT(Count_table[[#This Row],[Column1]],LEN(Count_table[[#This Row],[Column1]])-SEARCH("\",Count_table[[#This Row],[Column1]]))</f>
        <v>MS 892E-150</v>
      </c>
      <c r="F2397" s="1" t="str">
        <f>INDEX(Sheet1!A:D,MATCH(Count_table[[#This Row],[Make]],Sheet1!D:D,0),1)</f>
        <v>SOCATA</v>
      </c>
      <c r="G2397" s="1" t="str">
        <f ca="1">IF(OR(Count_table[[#This Row],[STC Number]]&lt;&gt;OFFSET(Count_table[[#This Row],[STC Number]],-1,0),Count_table[[#This Row],[Fixed Make]]&lt;&gt;OFFSET(Count_table[[#This Row],[Fixed Make]],-1,0)),Count_table[[#This Row],[Fixed Make]],"")</f>
        <v/>
      </c>
      <c r="H2397" s="1" t="str">
        <f ca="1">IF(LEN(Count_table[[#This Row],[First]])=0,OFFSET(Count_table[[#This Row],[Range]],-1,0),"E"&amp;ROW(Count_table[[#This Row],[First]])&amp;":E"&amp;COUNTIFS(Count_table[[#All],[STC Number]],Count_table[[#This Row],[STC Number]],Count_table[[#All],[Fixed Make]],Count_table[[#This Row],[First]])+ROW(Count_table[[#This Row],[First]])-1)</f>
        <v>E2393:E2411</v>
      </c>
      <c r="I2397" s="1" t="str">
        <f ca="1">IF(LEN(Count_table[[#This Row],[First]])&lt;&gt;0,Count_table[[#This Row],[First]]&amp;": "&amp;_xlfn.TEXTJOIN(", ",TRUE,INDIRECT(Count_table[[#This Row],[Range]])),"")</f>
        <v/>
      </c>
      <c r="J23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8" spans="1:10" x14ac:dyDescent="0.25">
      <c r="A2398" s="1" t="s">
        <v>173</v>
      </c>
      <c r="B23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893A</v>
      </c>
      <c r="C2398" s="1" t="s">
        <v>1119</v>
      </c>
      <c r="D2398" s="1" t="str">
        <f>LEFT(Count_table[[#This Row],[Column1]],SEARCH("\",Count_table[[#This Row],[Column1]])-1)</f>
        <v>SOCATA</v>
      </c>
      <c r="E2398" s="1" t="str">
        <f>RIGHT(Count_table[[#This Row],[Column1]],LEN(Count_table[[#This Row],[Column1]])-SEARCH("\",Count_table[[#This Row],[Column1]]))</f>
        <v>MS 893A</v>
      </c>
      <c r="F2398" s="1" t="str">
        <f>INDEX(Sheet1!A:D,MATCH(Count_table[[#This Row],[Make]],Sheet1!D:D,0),1)</f>
        <v>SOCATA</v>
      </c>
      <c r="G2398" s="1" t="str">
        <f ca="1">IF(OR(Count_table[[#This Row],[STC Number]]&lt;&gt;OFFSET(Count_table[[#This Row],[STC Number]],-1,0),Count_table[[#This Row],[Fixed Make]]&lt;&gt;OFFSET(Count_table[[#This Row],[Fixed Make]],-1,0)),Count_table[[#This Row],[Fixed Make]],"")</f>
        <v/>
      </c>
      <c r="H2398" s="1" t="str">
        <f ca="1">IF(LEN(Count_table[[#This Row],[First]])=0,OFFSET(Count_table[[#This Row],[Range]],-1,0),"E"&amp;ROW(Count_table[[#This Row],[First]])&amp;":E"&amp;COUNTIFS(Count_table[[#All],[STC Number]],Count_table[[#This Row],[STC Number]],Count_table[[#All],[Fixed Make]],Count_table[[#This Row],[First]])+ROW(Count_table[[#This Row],[First]])-1)</f>
        <v>E2393:E2411</v>
      </c>
      <c r="I2398" s="1" t="str">
        <f ca="1">IF(LEN(Count_table[[#This Row],[First]])&lt;&gt;0,Count_table[[#This Row],[First]]&amp;": "&amp;_xlfn.TEXTJOIN(", ",TRUE,INDIRECT(Count_table[[#This Row],[Range]])),"")</f>
        <v/>
      </c>
      <c r="J23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399" spans="1:10" x14ac:dyDescent="0.25">
      <c r="A2399" s="1" t="s">
        <v>173</v>
      </c>
      <c r="B23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893E</v>
      </c>
      <c r="C2399" s="1" t="s">
        <v>995</v>
      </c>
      <c r="D2399" s="1" t="str">
        <f>LEFT(Count_table[[#This Row],[Column1]],SEARCH("\",Count_table[[#This Row],[Column1]])-1)</f>
        <v>SOCATA</v>
      </c>
      <c r="E2399" s="1" t="str">
        <f>RIGHT(Count_table[[#This Row],[Column1]],LEN(Count_table[[#This Row],[Column1]])-SEARCH("\",Count_table[[#This Row],[Column1]]))</f>
        <v>MS 893E</v>
      </c>
      <c r="F2399" s="1" t="str">
        <f>INDEX(Sheet1!A:D,MATCH(Count_table[[#This Row],[Make]],Sheet1!D:D,0),1)</f>
        <v>SOCATA</v>
      </c>
      <c r="G2399" s="1" t="str">
        <f ca="1">IF(OR(Count_table[[#This Row],[STC Number]]&lt;&gt;OFFSET(Count_table[[#This Row],[STC Number]],-1,0),Count_table[[#This Row],[Fixed Make]]&lt;&gt;OFFSET(Count_table[[#This Row],[Fixed Make]],-1,0)),Count_table[[#This Row],[Fixed Make]],"")</f>
        <v/>
      </c>
      <c r="H2399" s="1" t="str">
        <f ca="1">IF(LEN(Count_table[[#This Row],[First]])=0,OFFSET(Count_table[[#This Row],[Range]],-1,0),"E"&amp;ROW(Count_table[[#This Row],[First]])&amp;":E"&amp;COUNTIFS(Count_table[[#All],[STC Number]],Count_table[[#This Row],[STC Number]],Count_table[[#All],[Fixed Make]],Count_table[[#This Row],[First]])+ROW(Count_table[[#This Row],[First]])-1)</f>
        <v>E2393:E2411</v>
      </c>
      <c r="I2399" s="1" t="str">
        <f ca="1">IF(LEN(Count_table[[#This Row],[First]])&lt;&gt;0,Count_table[[#This Row],[First]]&amp;": "&amp;_xlfn.TEXTJOIN(", ",TRUE,INDIRECT(Count_table[[#This Row],[Range]])),"")</f>
        <v/>
      </c>
      <c r="J23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0" spans="1:10" x14ac:dyDescent="0.25">
      <c r="A2400" s="1" t="s">
        <v>173</v>
      </c>
      <c r="B24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894A</v>
      </c>
      <c r="C2400" s="1" t="s">
        <v>996</v>
      </c>
      <c r="D2400" s="1" t="str">
        <f>LEFT(Count_table[[#This Row],[Column1]],SEARCH("\",Count_table[[#This Row],[Column1]])-1)</f>
        <v>SOCATA</v>
      </c>
      <c r="E2400" s="1" t="str">
        <f>RIGHT(Count_table[[#This Row],[Column1]],LEN(Count_table[[#This Row],[Column1]])-SEARCH("\",Count_table[[#This Row],[Column1]]))</f>
        <v>MS 894A</v>
      </c>
      <c r="F2400" s="1" t="str">
        <f>INDEX(Sheet1!A:D,MATCH(Count_table[[#This Row],[Make]],Sheet1!D:D,0),1)</f>
        <v>SOCATA</v>
      </c>
      <c r="G2400" s="1" t="str">
        <f ca="1">IF(OR(Count_table[[#This Row],[STC Number]]&lt;&gt;OFFSET(Count_table[[#This Row],[STC Number]],-1,0),Count_table[[#This Row],[Fixed Make]]&lt;&gt;OFFSET(Count_table[[#This Row],[Fixed Make]],-1,0)),Count_table[[#This Row],[Fixed Make]],"")</f>
        <v/>
      </c>
      <c r="H2400" s="1" t="str">
        <f ca="1">IF(LEN(Count_table[[#This Row],[First]])=0,OFFSET(Count_table[[#This Row],[Range]],-1,0),"E"&amp;ROW(Count_table[[#This Row],[First]])&amp;":E"&amp;COUNTIFS(Count_table[[#All],[STC Number]],Count_table[[#This Row],[STC Number]],Count_table[[#All],[Fixed Make]],Count_table[[#This Row],[First]])+ROW(Count_table[[#This Row],[First]])-1)</f>
        <v>E2393:E2411</v>
      </c>
      <c r="I2400" s="1" t="str">
        <f ca="1">IF(LEN(Count_table[[#This Row],[First]])&lt;&gt;0,Count_table[[#This Row],[First]]&amp;": "&amp;_xlfn.TEXTJOIN(", ",TRUE,INDIRECT(Count_table[[#This Row],[Range]])),"")</f>
        <v/>
      </c>
      <c r="J24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1" spans="1:10" x14ac:dyDescent="0.25">
      <c r="A2401" s="1" t="s">
        <v>173</v>
      </c>
      <c r="B24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SOCATA\MS 894E</v>
      </c>
      <c r="C2401" s="1" t="s">
        <v>997</v>
      </c>
      <c r="D2401" s="1" t="str">
        <f>LEFT(Count_table[[#This Row],[Column1]],SEARCH("\",Count_table[[#This Row],[Column1]])-1)</f>
        <v>SOCATA</v>
      </c>
      <c r="E2401" s="1" t="str">
        <f>RIGHT(Count_table[[#This Row],[Column1]],LEN(Count_table[[#This Row],[Column1]])-SEARCH("\",Count_table[[#This Row],[Column1]]))</f>
        <v>MS 894E</v>
      </c>
      <c r="F2401" s="1" t="str">
        <f>INDEX(Sheet1!A:D,MATCH(Count_table[[#This Row],[Make]],Sheet1!D:D,0),1)</f>
        <v>SOCATA</v>
      </c>
      <c r="G2401" s="1" t="str">
        <f ca="1">IF(OR(Count_table[[#This Row],[STC Number]]&lt;&gt;OFFSET(Count_table[[#This Row],[STC Number]],-1,0),Count_table[[#This Row],[Fixed Make]]&lt;&gt;OFFSET(Count_table[[#This Row],[Fixed Make]],-1,0)),Count_table[[#This Row],[Fixed Make]],"")</f>
        <v/>
      </c>
      <c r="H2401" s="1" t="str">
        <f ca="1">IF(LEN(Count_table[[#This Row],[First]])=0,OFFSET(Count_table[[#This Row],[Range]],-1,0),"E"&amp;ROW(Count_table[[#This Row],[First]])&amp;":E"&amp;COUNTIFS(Count_table[[#All],[STC Number]],Count_table[[#This Row],[STC Number]],Count_table[[#All],[Fixed Make]],Count_table[[#This Row],[First]])+ROW(Count_table[[#This Row],[First]])-1)</f>
        <v>E2393:E2411</v>
      </c>
      <c r="I2401" s="1" t="str">
        <f ca="1">IF(LEN(Count_table[[#This Row],[First]])&lt;&gt;0,Count_table[[#This Row],[First]]&amp;": "&amp;_xlfn.TEXTJOIN(", ",TRUE,INDIRECT(Count_table[[#This Row],[Range]])),"")</f>
        <v/>
      </c>
      <c r="J24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2" spans="1:10" x14ac:dyDescent="0.25">
      <c r="A2402" s="1" t="s">
        <v>173</v>
      </c>
      <c r="B24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100S</v>
      </c>
      <c r="C2402" s="1" t="s">
        <v>998</v>
      </c>
      <c r="D2402" s="1" t="str">
        <f>LEFT(Count_table[[#This Row],[Column1]],SEARCH("\",Count_table[[#This Row],[Column1]])-1)</f>
        <v>SOCATA</v>
      </c>
      <c r="E2402" s="1" t="str">
        <f>RIGHT(Count_table[[#This Row],[Column1]],LEN(Count_table[[#This Row],[Column1]])-SEARCH("\",Count_table[[#This Row],[Column1]]))</f>
        <v>Rallye 100S</v>
      </c>
      <c r="F2402" s="1" t="str">
        <f>INDEX(Sheet1!A:D,MATCH(Count_table[[#This Row],[Make]],Sheet1!D:D,0),1)</f>
        <v>SOCATA</v>
      </c>
      <c r="G2402" s="1" t="str">
        <f ca="1">IF(OR(Count_table[[#This Row],[STC Number]]&lt;&gt;OFFSET(Count_table[[#This Row],[STC Number]],-1,0),Count_table[[#This Row],[Fixed Make]]&lt;&gt;OFFSET(Count_table[[#This Row],[Fixed Make]],-1,0)),Count_table[[#This Row],[Fixed Make]],"")</f>
        <v/>
      </c>
      <c r="H2402" s="1" t="str">
        <f ca="1">IF(LEN(Count_table[[#This Row],[First]])=0,OFFSET(Count_table[[#This Row],[Range]],-1,0),"E"&amp;ROW(Count_table[[#This Row],[First]])&amp;":E"&amp;COUNTIFS(Count_table[[#All],[STC Number]],Count_table[[#This Row],[STC Number]],Count_table[[#All],[Fixed Make]],Count_table[[#This Row],[First]])+ROW(Count_table[[#This Row],[First]])-1)</f>
        <v>E2393:E2411</v>
      </c>
      <c r="I2402" s="1" t="str">
        <f ca="1">IF(LEN(Count_table[[#This Row],[First]])&lt;&gt;0,Count_table[[#This Row],[First]]&amp;": "&amp;_xlfn.TEXTJOIN(", ",TRUE,INDIRECT(Count_table[[#This Row],[Range]])),"")</f>
        <v/>
      </c>
      <c r="J24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3" spans="1:10" x14ac:dyDescent="0.25">
      <c r="A2403" s="1" t="s">
        <v>173</v>
      </c>
      <c r="B24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ST</v>
      </c>
      <c r="C2403" s="1" t="s">
        <v>999</v>
      </c>
      <c r="D2403" s="1" t="str">
        <f>LEFT(Count_table[[#This Row],[Column1]],SEARCH("\",Count_table[[#This Row],[Column1]])-1)</f>
        <v>SOCATA</v>
      </c>
      <c r="E2403" s="1" t="str">
        <f>RIGHT(Count_table[[#This Row],[Column1]],LEN(Count_table[[#This Row],[Column1]])-SEARCH("\",Count_table[[#This Row],[Column1]]))</f>
        <v>Rallye 150 ST</v>
      </c>
      <c r="F2403" s="1" t="str">
        <f>INDEX(Sheet1!A:D,MATCH(Count_table[[#This Row],[Make]],Sheet1!D:D,0),1)</f>
        <v>SOCATA</v>
      </c>
      <c r="G2403" s="1" t="str">
        <f ca="1">IF(OR(Count_table[[#This Row],[STC Number]]&lt;&gt;OFFSET(Count_table[[#This Row],[STC Number]],-1,0),Count_table[[#This Row],[Fixed Make]]&lt;&gt;OFFSET(Count_table[[#This Row],[Fixed Make]],-1,0)),Count_table[[#This Row],[Fixed Make]],"")</f>
        <v/>
      </c>
      <c r="H2403" s="1" t="str">
        <f ca="1">IF(LEN(Count_table[[#This Row],[First]])=0,OFFSET(Count_table[[#This Row],[Range]],-1,0),"E"&amp;ROW(Count_table[[#This Row],[First]])&amp;":E"&amp;COUNTIFS(Count_table[[#All],[STC Number]],Count_table[[#This Row],[STC Number]],Count_table[[#All],[Fixed Make]],Count_table[[#This Row],[First]])+ROW(Count_table[[#This Row],[First]])-1)</f>
        <v>E2393:E2411</v>
      </c>
      <c r="I2403" s="1" t="str">
        <f ca="1">IF(LEN(Count_table[[#This Row],[First]])&lt;&gt;0,Count_table[[#This Row],[First]]&amp;": "&amp;_xlfn.TEXTJOIN(", ",TRUE,INDIRECT(Count_table[[#This Row],[Range]])),"")</f>
        <v/>
      </c>
      <c r="J24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4" spans="1:10" x14ac:dyDescent="0.25">
      <c r="A2404" s="1" t="s">
        <v>173</v>
      </c>
      <c r="B24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150 T</v>
      </c>
      <c r="C2404" s="1" t="s">
        <v>1000</v>
      </c>
      <c r="D2404" s="1" t="str">
        <f>LEFT(Count_table[[#This Row],[Column1]],SEARCH("\",Count_table[[#This Row],[Column1]])-1)</f>
        <v>SOCATA</v>
      </c>
      <c r="E2404" s="1" t="str">
        <f>RIGHT(Count_table[[#This Row],[Column1]],LEN(Count_table[[#This Row],[Column1]])-SEARCH("\",Count_table[[#This Row],[Column1]]))</f>
        <v>Rallye 150 T</v>
      </c>
      <c r="F2404" s="1" t="str">
        <f>INDEX(Sheet1!A:D,MATCH(Count_table[[#This Row],[Make]],Sheet1!D:D,0),1)</f>
        <v>SOCATA</v>
      </c>
      <c r="G2404" s="1" t="str">
        <f ca="1">IF(OR(Count_table[[#This Row],[STC Number]]&lt;&gt;OFFSET(Count_table[[#This Row],[STC Number]],-1,0),Count_table[[#This Row],[Fixed Make]]&lt;&gt;OFFSET(Count_table[[#This Row],[Fixed Make]],-1,0)),Count_table[[#This Row],[Fixed Make]],"")</f>
        <v/>
      </c>
      <c r="H2404" s="1" t="str">
        <f ca="1">IF(LEN(Count_table[[#This Row],[First]])=0,OFFSET(Count_table[[#This Row],[Range]],-1,0),"E"&amp;ROW(Count_table[[#This Row],[First]])&amp;":E"&amp;COUNTIFS(Count_table[[#All],[STC Number]],Count_table[[#This Row],[STC Number]],Count_table[[#All],[Fixed Make]],Count_table[[#This Row],[First]])+ROW(Count_table[[#This Row],[First]])-1)</f>
        <v>E2393:E2411</v>
      </c>
      <c r="I2404" s="1" t="str">
        <f ca="1">IF(LEN(Count_table[[#This Row],[First]])&lt;&gt;0,Count_table[[#This Row],[First]]&amp;": "&amp;_xlfn.TEXTJOIN(", ",TRUE,INDIRECT(Count_table[[#This Row],[Range]])),"")</f>
        <v/>
      </c>
      <c r="J24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5" spans="1:10" x14ac:dyDescent="0.25">
      <c r="A2405" s="1" t="s">
        <v>173</v>
      </c>
      <c r="B24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 E</v>
      </c>
      <c r="C2405" s="1" t="s">
        <v>1001</v>
      </c>
      <c r="D2405" s="1" t="str">
        <f>LEFT(Count_table[[#This Row],[Column1]],SEARCH("\",Count_table[[#This Row],[Column1]])-1)</f>
        <v>SOCATA</v>
      </c>
      <c r="E2405" s="1" t="str">
        <f>RIGHT(Count_table[[#This Row],[Column1]],LEN(Count_table[[#This Row],[Column1]])-SEARCH("\",Count_table[[#This Row],[Column1]]))</f>
        <v>Rallye 235 E</v>
      </c>
      <c r="F2405" s="1" t="str">
        <f>INDEX(Sheet1!A:D,MATCH(Count_table[[#This Row],[Make]],Sheet1!D:D,0),1)</f>
        <v>SOCATA</v>
      </c>
      <c r="G2405" s="1" t="str">
        <f ca="1">IF(OR(Count_table[[#This Row],[STC Number]]&lt;&gt;OFFSET(Count_table[[#This Row],[STC Number]],-1,0),Count_table[[#This Row],[Fixed Make]]&lt;&gt;OFFSET(Count_table[[#This Row],[Fixed Make]],-1,0)),Count_table[[#This Row],[Fixed Make]],"")</f>
        <v/>
      </c>
      <c r="H2405" s="1" t="str">
        <f ca="1">IF(LEN(Count_table[[#This Row],[First]])=0,OFFSET(Count_table[[#This Row],[Range]],-1,0),"E"&amp;ROW(Count_table[[#This Row],[First]])&amp;":E"&amp;COUNTIFS(Count_table[[#All],[STC Number]],Count_table[[#This Row],[STC Number]],Count_table[[#All],[Fixed Make]],Count_table[[#This Row],[First]])+ROW(Count_table[[#This Row],[First]])-1)</f>
        <v>E2393:E2411</v>
      </c>
      <c r="I2405" s="1" t="str">
        <f ca="1">IF(LEN(Count_table[[#This Row],[First]])&lt;&gt;0,Count_table[[#This Row],[First]]&amp;": "&amp;_xlfn.TEXTJOIN(", ",TRUE,INDIRECT(Count_table[[#This Row],[Range]])),"")</f>
        <v/>
      </c>
      <c r="J24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6" spans="1:10" x14ac:dyDescent="0.25">
      <c r="A2406" s="1" t="s">
        <v>173</v>
      </c>
      <c r="B24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SOCATA\Rallye 235C</v>
      </c>
      <c r="C2406" s="1" t="s">
        <v>1002</v>
      </c>
      <c r="D2406" s="1" t="str">
        <f>LEFT(Count_table[[#This Row],[Column1]],SEARCH("\",Count_table[[#This Row],[Column1]])-1)</f>
        <v>SOCATA</v>
      </c>
      <c r="E2406" s="1" t="str">
        <f>RIGHT(Count_table[[#This Row],[Column1]],LEN(Count_table[[#This Row],[Column1]])-SEARCH("\",Count_table[[#This Row],[Column1]]))</f>
        <v>Rallye 235C</v>
      </c>
      <c r="F2406" s="1" t="str">
        <f>INDEX(Sheet1!A:D,MATCH(Count_table[[#This Row],[Make]],Sheet1!D:D,0),1)</f>
        <v>SOCATA</v>
      </c>
      <c r="G2406" s="1" t="str">
        <f ca="1">IF(OR(Count_table[[#This Row],[STC Number]]&lt;&gt;OFFSET(Count_table[[#This Row],[STC Number]],-1,0),Count_table[[#This Row],[Fixed Make]]&lt;&gt;OFFSET(Count_table[[#This Row],[Fixed Make]],-1,0)),Count_table[[#This Row],[Fixed Make]],"")</f>
        <v/>
      </c>
      <c r="H2406" s="1" t="str">
        <f ca="1">IF(LEN(Count_table[[#This Row],[First]])=0,OFFSET(Count_table[[#This Row],[Range]],-1,0),"E"&amp;ROW(Count_table[[#This Row],[First]])&amp;":E"&amp;COUNTIFS(Count_table[[#All],[STC Number]],Count_table[[#This Row],[STC Number]],Count_table[[#All],[Fixed Make]],Count_table[[#This Row],[First]])+ROW(Count_table[[#This Row],[First]])-1)</f>
        <v>E2393:E2411</v>
      </c>
      <c r="I2406" s="1" t="str">
        <f ca="1">IF(LEN(Count_table[[#This Row],[First]])&lt;&gt;0,Count_table[[#This Row],[First]]&amp;": "&amp;_xlfn.TEXTJOIN(", ",TRUE,INDIRECT(Count_table[[#This Row],[Range]])),"")</f>
        <v/>
      </c>
      <c r="J24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7" spans="1:10" x14ac:dyDescent="0.25">
      <c r="A2407" s="1" t="s">
        <v>173</v>
      </c>
      <c r="B24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10</v>
      </c>
      <c r="C2407" s="1" t="s">
        <v>1003</v>
      </c>
      <c r="D2407" s="1" t="str">
        <f>LEFT(Count_table[[#This Row],[Column1]],SEARCH("\",Count_table[[#This Row],[Column1]])-1)</f>
        <v>SOCATA</v>
      </c>
      <c r="E2407" s="1" t="str">
        <f>RIGHT(Count_table[[#This Row],[Column1]],LEN(Count_table[[#This Row],[Column1]])-SEARCH("\",Count_table[[#This Row],[Column1]]))</f>
        <v>TB 10</v>
      </c>
      <c r="F2407" s="1" t="str">
        <f>INDEX(Sheet1!A:D,MATCH(Count_table[[#This Row],[Make]],Sheet1!D:D,0),1)</f>
        <v>SOCATA</v>
      </c>
      <c r="G2407" s="1" t="str">
        <f ca="1">IF(OR(Count_table[[#This Row],[STC Number]]&lt;&gt;OFFSET(Count_table[[#This Row],[STC Number]],-1,0),Count_table[[#This Row],[Fixed Make]]&lt;&gt;OFFSET(Count_table[[#This Row],[Fixed Make]],-1,0)),Count_table[[#This Row],[Fixed Make]],"")</f>
        <v/>
      </c>
      <c r="H2407" s="1" t="str">
        <f ca="1">IF(LEN(Count_table[[#This Row],[First]])=0,OFFSET(Count_table[[#This Row],[Range]],-1,0),"E"&amp;ROW(Count_table[[#This Row],[First]])&amp;":E"&amp;COUNTIFS(Count_table[[#All],[STC Number]],Count_table[[#This Row],[STC Number]],Count_table[[#All],[Fixed Make]],Count_table[[#This Row],[First]])+ROW(Count_table[[#This Row],[First]])-1)</f>
        <v>E2393:E2411</v>
      </c>
      <c r="I2407" s="1" t="str">
        <f ca="1">IF(LEN(Count_table[[#This Row],[First]])&lt;&gt;0,Count_table[[#This Row],[First]]&amp;": "&amp;_xlfn.TEXTJOIN(", ",TRUE,INDIRECT(Count_table[[#This Row],[Range]])),"")</f>
        <v/>
      </c>
      <c r="J24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8" spans="1:10" x14ac:dyDescent="0.25">
      <c r="A2408" s="1" t="s">
        <v>173</v>
      </c>
      <c r="B24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v>
      </c>
      <c r="C2408" s="1" t="s">
        <v>1004</v>
      </c>
      <c r="D2408" s="1" t="str">
        <f>LEFT(Count_table[[#This Row],[Column1]],SEARCH("\",Count_table[[#This Row],[Column1]])-1)</f>
        <v>SOCATA</v>
      </c>
      <c r="E2408" s="1" t="str">
        <f>RIGHT(Count_table[[#This Row],[Column1]],LEN(Count_table[[#This Row],[Column1]])-SEARCH("\",Count_table[[#This Row],[Column1]]))</f>
        <v>TB 20</v>
      </c>
      <c r="F2408" s="1" t="str">
        <f>INDEX(Sheet1!A:D,MATCH(Count_table[[#This Row],[Make]],Sheet1!D:D,0),1)</f>
        <v>SOCATA</v>
      </c>
      <c r="G2408" s="1" t="str">
        <f ca="1">IF(OR(Count_table[[#This Row],[STC Number]]&lt;&gt;OFFSET(Count_table[[#This Row],[STC Number]],-1,0),Count_table[[#This Row],[Fixed Make]]&lt;&gt;OFFSET(Count_table[[#This Row],[Fixed Make]],-1,0)),Count_table[[#This Row],[Fixed Make]],"")</f>
        <v/>
      </c>
      <c r="H2408" s="1" t="str">
        <f ca="1">IF(LEN(Count_table[[#This Row],[First]])=0,OFFSET(Count_table[[#This Row],[Range]],-1,0),"E"&amp;ROW(Count_table[[#This Row],[First]])&amp;":E"&amp;COUNTIFS(Count_table[[#All],[STC Number]],Count_table[[#This Row],[STC Number]],Count_table[[#All],[Fixed Make]],Count_table[[#This Row],[First]])+ROW(Count_table[[#This Row],[First]])-1)</f>
        <v>E2393:E2411</v>
      </c>
      <c r="I2408" s="1" t="str">
        <f ca="1">IF(LEN(Count_table[[#This Row],[First]])&lt;&gt;0,Count_table[[#This Row],[First]]&amp;": "&amp;_xlfn.TEXTJOIN(", ",TRUE,INDIRECT(Count_table[[#This Row],[Range]])),"")</f>
        <v/>
      </c>
      <c r="J24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09" spans="1:10" x14ac:dyDescent="0.25">
      <c r="A2409" s="1" t="s">
        <v>173</v>
      </c>
      <c r="B24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200</v>
      </c>
      <c r="C2409" s="1" t="s">
        <v>1005</v>
      </c>
      <c r="D2409" s="1" t="str">
        <f>LEFT(Count_table[[#This Row],[Column1]],SEARCH("\",Count_table[[#This Row],[Column1]])-1)</f>
        <v>SOCATA</v>
      </c>
      <c r="E2409" s="1" t="str">
        <f>RIGHT(Count_table[[#This Row],[Column1]],LEN(Count_table[[#This Row],[Column1]])-SEARCH("\",Count_table[[#This Row],[Column1]]))</f>
        <v>TB 200</v>
      </c>
      <c r="F2409" s="1" t="str">
        <f>INDEX(Sheet1!A:D,MATCH(Count_table[[#This Row],[Make]],Sheet1!D:D,0),1)</f>
        <v>SOCATA</v>
      </c>
      <c r="G2409" s="1" t="str">
        <f ca="1">IF(OR(Count_table[[#This Row],[STC Number]]&lt;&gt;OFFSET(Count_table[[#This Row],[STC Number]],-1,0),Count_table[[#This Row],[Fixed Make]]&lt;&gt;OFFSET(Count_table[[#This Row],[Fixed Make]],-1,0)),Count_table[[#This Row],[Fixed Make]],"")</f>
        <v/>
      </c>
      <c r="H2409" s="1" t="str">
        <f ca="1">IF(LEN(Count_table[[#This Row],[First]])=0,OFFSET(Count_table[[#This Row],[Range]],-1,0),"E"&amp;ROW(Count_table[[#This Row],[First]])&amp;":E"&amp;COUNTIFS(Count_table[[#All],[STC Number]],Count_table[[#This Row],[STC Number]],Count_table[[#All],[Fixed Make]],Count_table[[#This Row],[First]])+ROW(Count_table[[#This Row],[First]])-1)</f>
        <v>E2393:E2411</v>
      </c>
      <c r="I2409" s="1" t="str">
        <f ca="1">IF(LEN(Count_table[[#This Row],[First]])&lt;&gt;0,Count_table[[#This Row],[First]]&amp;": "&amp;_xlfn.TEXTJOIN(", ",TRUE,INDIRECT(Count_table[[#This Row],[Range]])),"")</f>
        <v/>
      </c>
      <c r="J24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0" spans="1:10" x14ac:dyDescent="0.25">
      <c r="A2410" s="1" t="s">
        <v>173</v>
      </c>
      <c r="B24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 21</v>
      </c>
      <c r="C2410" s="1" t="s">
        <v>1006</v>
      </c>
      <c r="D2410" s="1" t="str">
        <f>LEFT(Count_table[[#This Row],[Column1]],SEARCH("\",Count_table[[#This Row],[Column1]])-1)</f>
        <v>SOCATA</v>
      </c>
      <c r="E2410" s="1" t="str">
        <f>RIGHT(Count_table[[#This Row],[Column1]],LEN(Count_table[[#This Row],[Column1]])-SEARCH("\",Count_table[[#This Row],[Column1]]))</f>
        <v>TB 21</v>
      </c>
      <c r="F2410" s="1" t="str">
        <f>INDEX(Sheet1!A:D,MATCH(Count_table[[#This Row],[Make]],Sheet1!D:D,0),1)</f>
        <v>SOCATA</v>
      </c>
      <c r="G2410" s="1" t="str">
        <f ca="1">IF(OR(Count_table[[#This Row],[STC Number]]&lt;&gt;OFFSET(Count_table[[#This Row],[STC Number]],-1,0),Count_table[[#This Row],[Fixed Make]]&lt;&gt;OFFSET(Count_table[[#This Row],[Fixed Make]],-1,0)),Count_table[[#This Row],[Fixed Make]],"")</f>
        <v/>
      </c>
      <c r="H2410" s="1" t="str">
        <f ca="1">IF(LEN(Count_table[[#This Row],[First]])=0,OFFSET(Count_table[[#This Row],[Range]],-1,0),"E"&amp;ROW(Count_table[[#This Row],[First]])&amp;":E"&amp;COUNTIFS(Count_table[[#All],[STC Number]],Count_table[[#This Row],[STC Number]],Count_table[[#All],[Fixed Make]],Count_table[[#This Row],[First]])+ROW(Count_table[[#This Row],[First]])-1)</f>
        <v>E2393:E2411</v>
      </c>
      <c r="I2410" s="1" t="str">
        <f ca="1">IF(LEN(Count_table[[#This Row],[First]])&lt;&gt;0,Count_table[[#This Row],[First]]&amp;": "&amp;_xlfn.TEXTJOIN(", ",TRUE,INDIRECT(Count_table[[#This Row],[Range]])),"")</f>
        <v/>
      </c>
      <c r="J24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1" spans="1:10" x14ac:dyDescent="0.25">
      <c r="A2411" s="1" t="s">
        <v>173</v>
      </c>
      <c r="B24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SOCATA\TB9</v>
      </c>
      <c r="C2411" s="1" t="s">
        <v>1007</v>
      </c>
      <c r="D2411" s="1" t="str">
        <f>LEFT(Count_table[[#This Row],[Column1]],SEARCH("\",Count_table[[#This Row],[Column1]])-1)</f>
        <v>SOCATA</v>
      </c>
      <c r="E2411" s="1" t="str">
        <f>RIGHT(Count_table[[#This Row],[Column1]],LEN(Count_table[[#This Row],[Column1]])-SEARCH("\",Count_table[[#This Row],[Column1]]))</f>
        <v>TB9</v>
      </c>
      <c r="F2411" s="1" t="str">
        <f>INDEX(Sheet1!A:D,MATCH(Count_table[[#This Row],[Make]],Sheet1!D:D,0),1)</f>
        <v>SOCATA</v>
      </c>
      <c r="G2411" s="1" t="str">
        <f ca="1">IF(OR(Count_table[[#This Row],[STC Number]]&lt;&gt;OFFSET(Count_table[[#This Row],[STC Number]],-1,0),Count_table[[#This Row],[Fixed Make]]&lt;&gt;OFFSET(Count_table[[#This Row],[Fixed Make]],-1,0)),Count_table[[#This Row],[Fixed Make]],"")</f>
        <v/>
      </c>
      <c r="H2411" s="1" t="str">
        <f ca="1">IF(LEN(Count_table[[#This Row],[First]])=0,OFFSET(Count_table[[#This Row],[Range]],-1,0),"E"&amp;ROW(Count_table[[#This Row],[First]])&amp;":E"&amp;COUNTIFS(Count_table[[#All],[STC Number]],Count_table[[#This Row],[STC Number]],Count_table[[#All],[Fixed Make]],Count_table[[#This Row],[First]])+ROW(Count_table[[#This Row],[First]])-1)</f>
        <v>E2393:E2411</v>
      </c>
      <c r="I2411" s="1" t="str">
        <f ca="1">IF(LEN(Count_table[[#This Row],[First]])&lt;&gt;0,Count_table[[#This Row],[First]]&amp;": "&amp;_xlfn.TEXTJOIN(", ",TRUE,INDIRECT(Count_table[[#This Row],[Range]])),"")</f>
        <v/>
      </c>
      <c r="J24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2" spans="1:10" x14ac:dyDescent="0.25">
      <c r="A2412" s="1" t="s">
        <v>173</v>
      </c>
      <c r="B24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STOL Aircraft Corporation\UC-1</v>
      </c>
      <c r="C2412" s="1" t="s">
        <v>1008</v>
      </c>
      <c r="D2412" s="1" t="str">
        <f>LEFT(Count_table[[#This Row],[Column1]],SEARCH("\",Count_table[[#This Row],[Column1]])-1)</f>
        <v>STOL Aircraft Corporation</v>
      </c>
      <c r="E2412" s="1" t="str">
        <f>RIGHT(Count_table[[#This Row],[Column1]],LEN(Count_table[[#This Row],[Column1]])-SEARCH("\",Count_table[[#This Row],[Column1]]))</f>
        <v>UC-1</v>
      </c>
      <c r="F2412" s="1" t="str">
        <f>INDEX(Sheet1!A:D,MATCH(Count_table[[#This Row],[Make]],Sheet1!D:D,0),1)</f>
        <v>STOL Aircraft</v>
      </c>
      <c r="G2412" s="1" t="str">
        <f ca="1">IF(OR(Count_table[[#This Row],[STC Number]]&lt;&gt;OFFSET(Count_table[[#This Row],[STC Number]],-1,0),Count_table[[#This Row],[Fixed Make]]&lt;&gt;OFFSET(Count_table[[#This Row],[Fixed Make]],-1,0)),Count_table[[#This Row],[Fixed Make]],"")</f>
        <v>STOL Aircraft</v>
      </c>
      <c r="H2412" s="1" t="str">
        <f ca="1">IF(LEN(Count_table[[#This Row],[First]])=0,OFFSET(Count_table[[#This Row],[Range]],-1,0),"E"&amp;ROW(Count_table[[#This Row],[First]])&amp;":E"&amp;COUNTIFS(Count_table[[#All],[STC Number]],Count_table[[#This Row],[STC Number]],Count_table[[#All],[Fixed Make]],Count_table[[#This Row],[First]])+ROW(Count_table[[#This Row],[First]])-1)</f>
        <v>E2412:E2412</v>
      </c>
      <c r="I2412" s="1" t="str">
        <f ca="1">IF(LEN(Count_table[[#This Row],[First]])&lt;&gt;0,Count_table[[#This Row],[First]]&amp;": "&amp;_xlfn.TEXTJOIN(", ",TRUE,INDIRECT(Count_table[[#This Row],[Range]])),"")</f>
        <v>STOL Aircraft: UC-1</v>
      </c>
      <c r="J24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3" spans="1:10" x14ac:dyDescent="0.25">
      <c r="A2413" s="1" t="s">
        <v>173</v>
      </c>
      <c r="B24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Inc.\GC-1A</v>
      </c>
      <c r="C2413" s="1" t="s">
        <v>1009</v>
      </c>
      <c r="D2413" s="1" t="str">
        <f>LEFT(Count_table[[#This Row],[Column1]],SEARCH("\",Count_table[[#This Row],[Column1]])-1)</f>
        <v>Swift Museum Foundation, Inc.</v>
      </c>
      <c r="E2413" s="1" t="str">
        <f>RIGHT(Count_table[[#This Row],[Column1]],LEN(Count_table[[#This Row],[Column1]])-SEARCH("\",Count_table[[#This Row],[Column1]]))</f>
        <v>GC-1A</v>
      </c>
      <c r="F2413" s="1" t="str">
        <f>INDEX(Sheet1!A:D,MATCH(Count_table[[#This Row],[Make]],Sheet1!D:D,0),1)</f>
        <v>Swift</v>
      </c>
      <c r="G2413" s="1" t="str">
        <f ca="1">IF(OR(Count_table[[#This Row],[STC Number]]&lt;&gt;OFFSET(Count_table[[#This Row],[STC Number]],-1,0),Count_table[[#This Row],[Fixed Make]]&lt;&gt;OFFSET(Count_table[[#This Row],[Fixed Make]],-1,0)),Count_table[[#This Row],[Fixed Make]],"")</f>
        <v>Swift</v>
      </c>
      <c r="H2413" s="1" t="str">
        <f ca="1">IF(LEN(Count_table[[#This Row],[First]])=0,OFFSET(Count_table[[#This Row],[Range]],-1,0),"E"&amp;ROW(Count_table[[#This Row],[First]])&amp;":E"&amp;COUNTIFS(Count_table[[#All],[STC Number]],Count_table[[#This Row],[STC Number]],Count_table[[#All],[Fixed Make]],Count_table[[#This Row],[First]])+ROW(Count_table[[#This Row],[First]])-1)</f>
        <v>E2413:E2414</v>
      </c>
      <c r="I2413" s="1" t="str">
        <f ca="1">IF(LEN(Count_table[[#This Row],[First]])&lt;&gt;0,Count_table[[#This Row],[First]]&amp;": "&amp;_xlfn.TEXTJOIN(", ",TRUE,INDIRECT(Count_table[[#This Row],[Range]])),"")</f>
        <v>Swift: GC-1A, GC-1B</v>
      </c>
      <c r="J24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4" spans="1:10" x14ac:dyDescent="0.25">
      <c r="A2414" s="1" t="s">
        <v>173</v>
      </c>
      <c r="B24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Swift Museum Foundation, Inc.\GC-1B</v>
      </c>
      <c r="C2414" s="1" t="s">
        <v>1010</v>
      </c>
      <c r="D2414" s="1" t="str">
        <f>LEFT(Count_table[[#This Row],[Column1]],SEARCH("\",Count_table[[#This Row],[Column1]])-1)</f>
        <v>Swift Museum Foundation, Inc.</v>
      </c>
      <c r="E2414" s="1" t="str">
        <f>RIGHT(Count_table[[#This Row],[Column1]],LEN(Count_table[[#This Row],[Column1]])-SEARCH("\",Count_table[[#This Row],[Column1]]))</f>
        <v>GC-1B</v>
      </c>
      <c r="F2414" s="1" t="str">
        <f>INDEX(Sheet1!A:D,MATCH(Count_table[[#This Row],[Make]],Sheet1!D:D,0),1)</f>
        <v>Swift</v>
      </c>
      <c r="G2414" s="1" t="str">
        <f ca="1">IF(OR(Count_table[[#This Row],[STC Number]]&lt;&gt;OFFSET(Count_table[[#This Row],[STC Number]],-1,0),Count_table[[#This Row],[Fixed Make]]&lt;&gt;OFFSET(Count_table[[#This Row],[Fixed Make]],-1,0)),Count_table[[#This Row],[Fixed Make]],"")</f>
        <v/>
      </c>
      <c r="H2414" s="1" t="str">
        <f ca="1">IF(LEN(Count_table[[#This Row],[First]])=0,OFFSET(Count_table[[#This Row],[Range]],-1,0),"E"&amp;ROW(Count_table[[#This Row],[First]])&amp;":E"&amp;COUNTIFS(Count_table[[#All],[STC Number]],Count_table[[#This Row],[STC Number]],Count_table[[#All],[Fixed Make]],Count_table[[#This Row],[First]])+ROW(Count_table[[#This Row],[First]])-1)</f>
        <v>E2413:E2414</v>
      </c>
      <c r="I2414" s="1" t="str">
        <f ca="1">IF(LEN(Count_table[[#This Row],[First]])&lt;&gt;0,Count_table[[#This Row],[First]]&amp;": "&amp;_xlfn.TEXTJOIN(", ",TRUE,INDIRECT(Count_table[[#This Row],[Range]])),"")</f>
        <v/>
      </c>
      <c r="J24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5" spans="1:10" x14ac:dyDescent="0.25">
      <c r="A2415" s="1" t="s">
        <v>173</v>
      </c>
      <c r="B24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Inc\OMF-100-160</v>
      </c>
      <c r="C2415" s="1" t="s">
        <v>1011</v>
      </c>
      <c r="D2415" s="1" t="str">
        <f>LEFT(Count_table[[#This Row],[Column1]],SEARCH("\",Count_table[[#This Row],[Column1]])-1)</f>
        <v>Symphony Aircraft Industries Inc</v>
      </c>
      <c r="E2415" s="1" t="str">
        <f>RIGHT(Count_table[[#This Row],[Column1]],LEN(Count_table[[#This Row],[Column1]])-SEARCH("\",Count_table[[#This Row],[Column1]]))</f>
        <v>OMF-100-160</v>
      </c>
      <c r="F2415" s="1" t="str">
        <f>INDEX(Sheet1!A:D,MATCH(Count_table[[#This Row],[Make]],Sheet1!D:D,0),1)</f>
        <v>Symphony</v>
      </c>
      <c r="G2415" s="1" t="str">
        <f ca="1">IF(OR(Count_table[[#This Row],[STC Number]]&lt;&gt;OFFSET(Count_table[[#This Row],[STC Number]],-1,0),Count_table[[#This Row],[Fixed Make]]&lt;&gt;OFFSET(Count_table[[#This Row],[Fixed Make]],-1,0)),Count_table[[#This Row],[Fixed Make]],"")</f>
        <v>Symphony</v>
      </c>
      <c r="H2415" s="1" t="str">
        <f ca="1">IF(LEN(Count_table[[#This Row],[First]])=0,OFFSET(Count_table[[#This Row],[Range]],-1,0),"E"&amp;ROW(Count_table[[#This Row],[First]])&amp;":E"&amp;COUNTIFS(Count_table[[#All],[STC Number]],Count_table[[#This Row],[STC Number]],Count_table[[#All],[Fixed Make]],Count_table[[#This Row],[First]])+ROW(Count_table[[#This Row],[First]])-1)</f>
        <v>E2415:E2416</v>
      </c>
      <c r="I2415" s="1" t="str">
        <f ca="1">IF(LEN(Count_table[[#This Row],[First]])&lt;&gt;0,Count_table[[#This Row],[First]]&amp;": "&amp;_xlfn.TEXTJOIN(", ",TRUE,INDIRECT(Count_table[[#This Row],[Range]])),"")</f>
        <v>Symphony: OMF-100-160, SA 160</v>
      </c>
      <c r="J24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6" spans="1:10" x14ac:dyDescent="0.25">
      <c r="A2416" s="1" t="s">
        <v>173</v>
      </c>
      <c r="B24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Symphony Aircraft Industries Inc\SA 160</v>
      </c>
      <c r="C2416" s="1" t="s">
        <v>1012</v>
      </c>
      <c r="D2416" s="1" t="str">
        <f>LEFT(Count_table[[#This Row],[Column1]],SEARCH("\",Count_table[[#This Row],[Column1]])-1)</f>
        <v>Symphony Aircraft Industries Inc</v>
      </c>
      <c r="E2416" s="1" t="str">
        <f>RIGHT(Count_table[[#This Row],[Column1]],LEN(Count_table[[#This Row],[Column1]])-SEARCH("\",Count_table[[#This Row],[Column1]]))</f>
        <v>SA 160</v>
      </c>
      <c r="F2416" s="1" t="str">
        <f>INDEX(Sheet1!A:D,MATCH(Count_table[[#This Row],[Make]],Sheet1!D:D,0),1)</f>
        <v>Symphony</v>
      </c>
      <c r="G2416" s="1" t="str">
        <f ca="1">IF(OR(Count_table[[#This Row],[STC Number]]&lt;&gt;OFFSET(Count_table[[#This Row],[STC Number]],-1,0),Count_table[[#This Row],[Fixed Make]]&lt;&gt;OFFSET(Count_table[[#This Row],[Fixed Make]],-1,0)),Count_table[[#This Row],[Fixed Make]],"")</f>
        <v/>
      </c>
      <c r="H2416" s="1" t="str">
        <f ca="1">IF(LEN(Count_table[[#This Row],[First]])=0,OFFSET(Count_table[[#This Row],[Range]],-1,0),"E"&amp;ROW(Count_table[[#This Row],[First]])&amp;":E"&amp;COUNTIFS(Count_table[[#All],[STC Number]],Count_table[[#This Row],[STC Number]],Count_table[[#All],[Fixed Make]],Count_table[[#This Row],[First]])+ROW(Count_table[[#This Row],[First]])-1)</f>
        <v>E2415:E2416</v>
      </c>
      <c r="I2416" s="1" t="str">
        <f ca="1">IF(LEN(Count_table[[#This Row],[First]])&lt;&gt;0,Count_table[[#This Row],[First]]&amp;": "&amp;_xlfn.TEXTJOIN(", ",TRUE,INDIRECT(Count_table[[#This Row],[Range]])),"")</f>
        <v/>
      </c>
      <c r="J24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7" spans="1:10" x14ac:dyDescent="0.25">
      <c r="A2417" s="1" t="s">
        <v>173</v>
      </c>
      <c r="B24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Inc.\120</v>
      </c>
      <c r="C2417" s="1" t="s">
        <v>1180</v>
      </c>
      <c r="D2417" s="1" t="str">
        <f>LEFT(Count_table[[#This Row],[Column1]],SEARCH("\",Count_table[[#This Row],[Column1]])-1)</f>
        <v>Textron Aviation Inc.</v>
      </c>
      <c r="E2417" s="1" t="str">
        <f>RIGHT(Count_table[[#This Row],[Column1]],LEN(Count_table[[#This Row],[Column1]])-SEARCH("\",Count_table[[#This Row],[Column1]]))</f>
        <v>120</v>
      </c>
      <c r="F2417" s="1" t="str">
        <f>INDEX(Sheet1!A:D,MATCH(Count_table[[#This Row],[Make]],Sheet1!D:D,0),1)</f>
        <v>Textron</v>
      </c>
      <c r="G2417" s="1" t="str">
        <f ca="1">IF(OR(Count_table[[#This Row],[STC Number]]&lt;&gt;OFFSET(Count_table[[#This Row],[STC Number]],-1,0),Count_table[[#This Row],[Fixed Make]]&lt;&gt;OFFSET(Count_table[[#This Row],[Fixed Make]],-1,0)),Count_table[[#This Row],[Fixed Make]],"")</f>
        <v>Textron</v>
      </c>
      <c r="H2417" s="1" t="str">
        <f ca="1">IF(LEN(Count_table[[#This Row],[First]])=0,OFFSET(Count_table[[#This Row],[Range]],-1,0),"E"&amp;ROW(Count_table[[#This Row],[First]])&amp;":E"&amp;COUNTIFS(Count_table[[#All],[STC Number]],Count_table[[#This Row],[STC Number]],Count_table[[#All],[Fixed Make]],Count_table[[#This Row],[First]])+ROW(Count_table[[#This Row],[First]])-1)</f>
        <v>E2417:E2724</v>
      </c>
      <c r="I2417" s="1" t="str">
        <f ca="1">IF(LEN(Count_table[[#This Row],[First]])&lt;&gt;0,Count_table[[#This Row],[First]]&amp;": "&amp;_xlfn.TEXTJOIN(", ",TRUE,INDIRECT(Count_table[[#This Row],[Range]])),"")</f>
        <v>Textron: 120, 140, 150, 150B, 150C, 150D, 150E, 150F, 150G, 150H, 150J, 150K, 150L, 150M, 152, 170, 170A, 170B, 172, 172A, 172B, 172C, 172D, 172E, 172F (USAF T-41A), 172G, 172H (USAF T-41A), 172I, 172K, 172L, 172M, 172N, 172P, 172Q, 172R, 172RG, 172S, 175, 175A, 175B, 175C, 177, 177A, 177B, 177RG, 180, 180A, 180B, 180C, 180D, 180E, 180F, 180G, 180H, 180J, 180K, 182, 182A, 182B, 182C, 182D, 182E, 182F, 182G, 182H, 182J, 182K, 182L, 182M, 182N, 182P, 182Q, 182R, 182S, 182T, 185, 185A, 185B, 185C, 185D, 185E, 190, 195, 195A, 195B, 19A, 206, 206H, 207, 207A, 210, 210A, 210B, 210C, 210D, 210E, 210F, 210G, 210H, 210J, 210K, 210L, 210M, 210N, 210R, 23, 310, 310A, 310B, 310C, 310D, 310E, 310F, 310G, 310H, 310I, 310J-1, 310J, 310K, 310L, 310N, 310P, 310Q, 310R, 320-1, 320, 320A, 320B, 320C, 320D, 320E, 320F, 335, 336, 337, 337A, 337B, 337C, 337D, 337E, 337F, 337G, 337H, 340, 340A, 35-33, 35-A33, 35-B33, 35-C33, 35-C33A, 35, 35R, 36, 401, 401A, 401B, 402, 402A, 402B, 402C, 404, 406, 411, 411A, 414, 414A, 421, 421A, 421B, 421C, 425, 56TC, 58, 58A, 65-80, 65-88, 65-90, 65-A80-8800, 65-A80, 65-B80, 65, 70, 95-55, 95-A55, 95-B55, 95-B55A, 95-B55B, 95-C55, 95-C55A, 95, A152, A185E, A185F, A23-19, A23-24, A23, A23A, A24, A24R, A35, A36, A36TC, A56TC, A65-8200, A65, B19, B23, B24R, B35, B36TC, B95, B95A, C23, C24R, C35, D35, D55, D55A, D95A, E310H, E310J, E33, E33A, E33C, E35, E55, E55A, E95, F33, F33A, F33C, F35, G33, G35, H35, J35, K35, M19A, M337B, M35, N35, P172D, P206, P206A, P206B, P206C, P206D, P206E, P210N, P210R, P337H, P35, R172E, R172F, R172G, R172H, R172J, R172K, R182, S35, T182, T182T, T206H, T207, T207A, T210F, T210G, T210H, T210J, T210K, T210L, T210R, T303, T310P, T310Q, T310R, T337B, T337C, T337D, T337E, T337F, T337G, T337H-SP, T337H, TP206A, TP206B, TP206C, TP206D, TP206E, TR182, TU206A, TU206B, TU206C, TU206D, TU206E, TU206F, TU206G, U206, U206A, U206B, U206C, U206D, U206E, U206F, U206G, V35, V35A, V35B</v>
      </c>
      <c r="J24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8" spans="1:10" x14ac:dyDescent="0.25">
      <c r="A2418" s="1" t="s">
        <v>173</v>
      </c>
      <c r="B24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Inc.\140</v>
      </c>
      <c r="C2418" s="1" t="s">
        <v>1181</v>
      </c>
      <c r="D2418" s="1" t="str">
        <f>LEFT(Count_table[[#This Row],[Column1]],SEARCH("\",Count_table[[#This Row],[Column1]])-1)</f>
        <v>Textron Aviation Inc.</v>
      </c>
      <c r="E2418" s="1" t="str">
        <f>RIGHT(Count_table[[#This Row],[Column1]],LEN(Count_table[[#This Row],[Column1]])-SEARCH("\",Count_table[[#This Row],[Column1]]))</f>
        <v>140</v>
      </c>
      <c r="F2418" s="1" t="str">
        <f>INDEX(Sheet1!A:D,MATCH(Count_table[[#This Row],[Make]],Sheet1!D:D,0),1)</f>
        <v>Textron</v>
      </c>
      <c r="G2418" s="1" t="str">
        <f ca="1">IF(OR(Count_table[[#This Row],[STC Number]]&lt;&gt;OFFSET(Count_table[[#This Row],[STC Number]],-1,0),Count_table[[#This Row],[Fixed Make]]&lt;&gt;OFFSET(Count_table[[#This Row],[Fixed Make]],-1,0)),Count_table[[#This Row],[Fixed Make]],"")</f>
        <v/>
      </c>
      <c r="H2418" s="1" t="str">
        <f ca="1">IF(LEN(Count_table[[#This Row],[First]])=0,OFFSET(Count_table[[#This Row],[Range]],-1,0),"E"&amp;ROW(Count_table[[#This Row],[First]])&amp;":E"&amp;COUNTIFS(Count_table[[#All],[STC Number]],Count_table[[#This Row],[STC Number]],Count_table[[#All],[Fixed Make]],Count_table[[#This Row],[First]])+ROW(Count_table[[#This Row],[First]])-1)</f>
        <v>E2417:E2724</v>
      </c>
      <c r="I2418" s="1" t="str">
        <f ca="1">IF(LEN(Count_table[[#This Row],[First]])&lt;&gt;0,Count_table[[#This Row],[First]]&amp;": "&amp;_xlfn.TEXTJOIN(", ",TRUE,INDIRECT(Count_table[[#This Row],[Range]])),"")</f>
        <v/>
      </c>
      <c r="J24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19" spans="1:10" x14ac:dyDescent="0.25">
      <c r="A2419" s="1" t="s">
        <v>173</v>
      </c>
      <c r="B24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v>
      </c>
      <c r="C2419" s="1" t="s">
        <v>1182</v>
      </c>
      <c r="D2419" s="1" t="str">
        <f>LEFT(Count_table[[#This Row],[Column1]],SEARCH("\",Count_table[[#This Row],[Column1]])-1)</f>
        <v>Textron Aviation Inc.</v>
      </c>
      <c r="E2419" s="1" t="str">
        <f>RIGHT(Count_table[[#This Row],[Column1]],LEN(Count_table[[#This Row],[Column1]])-SEARCH("\",Count_table[[#This Row],[Column1]]))</f>
        <v>150</v>
      </c>
      <c r="F2419" s="1" t="str">
        <f>INDEX(Sheet1!A:D,MATCH(Count_table[[#This Row],[Make]],Sheet1!D:D,0),1)</f>
        <v>Textron</v>
      </c>
      <c r="G2419" s="1" t="str">
        <f ca="1">IF(OR(Count_table[[#This Row],[STC Number]]&lt;&gt;OFFSET(Count_table[[#This Row],[STC Number]],-1,0),Count_table[[#This Row],[Fixed Make]]&lt;&gt;OFFSET(Count_table[[#This Row],[Fixed Make]],-1,0)),Count_table[[#This Row],[Fixed Make]],"")</f>
        <v/>
      </c>
      <c r="H2419" s="1" t="str">
        <f ca="1">IF(LEN(Count_table[[#This Row],[First]])=0,OFFSET(Count_table[[#This Row],[Range]],-1,0),"E"&amp;ROW(Count_table[[#This Row],[First]])&amp;":E"&amp;COUNTIFS(Count_table[[#All],[STC Number]],Count_table[[#This Row],[STC Number]],Count_table[[#All],[Fixed Make]],Count_table[[#This Row],[First]])+ROW(Count_table[[#This Row],[First]])-1)</f>
        <v>E2417:E2724</v>
      </c>
      <c r="I2419" s="1" t="str">
        <f ca="1">IF(LEN(Count_table[[#This Row],[First]])&lt;&gt;0,Count_table[[#This Row],[First]]&amp;": "&amp;_xlfn.TEXTJOIN(", ",TRUE,INDIRECT(Count_table[[#This Row],[Range]])),"")</f>
        <v/>
      </c>
      <c r="J24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0" spans="1:10" x14ac:dyDescent="0.25">
      <c r="A2420" s="1" t="s">
        <v>173</v>
      </c>
      <c r="B24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Inc.\150B</v>
      </c>
      <c r="C2420" s="1" t="s">
        <v>1184</v>
      </c>
      <c r="D2420" s="1" t="str">
        <f>LEFT(Count_table[[#This Row],[Column1]],SEARCH("\",Count_table[[#This Row],[Column1]])-1)</f>
        <v>Textron Aviation Inc.</v>
      </c>
      <c r="E2420" s="1" t="str">
        <f>RIGHT(Count_table[[#This Row],[Column1]],LEN(Count_table[[#This Row],[Column1]])-SEARCH("\",Count_table[[#This Row],[Column1]]))</f>
        <v>150B</v>
      </c>
      <c r="F2420" s="1" t="str">
        <f>INDEX(Sheet1!A:D,MATCH(Count_table[[#This Row],[Make]],Sheet1!D:D,0),1)</f>
        <v>Textron</v>
      </c>
      <c r="G2420" s="1" t="str">
        <f ca="1">IF(OR(Count_table[[#This Row],[STC Number]]&lt;&gt;OFFSET(Count_table[[#This Row],[STC Number]],-1,0),Count_table[[#This Row],[Fixed Make]]&lt;&gt;OFFSET(Count_table[[#This Row],[Fixed Make]],-1,0)),Count_table[[#This Row],[Fixed Make]],"")</f>
        <v/>
      </c>
      <c r="H2420" s="1" t="str">
        <f ca="1">IF(LEN(Count_table[[#This Row],[First]])=0,OFFSET(Count_table[[#This Row],[Range]],-1,0),"E"&amp;ROW(Count_table[[#This Row],[First]])&amp;":E"&amp;COUNTIFS(Count_table[[#All],[STC Number]],Count_table[[#This Row],[STC Number]],Count_table[[#All],[Fixed Make]],Count_table[[#This Row],[First]])+ROW(Count_table[[#This Row],[First]])-1)</f>
        <v>E2417:E2724</v>
      </c>
      <c r="I2420" s="1" t="str">
        <f ca="1">IF(LEN(Count_table[[#This Row],[First]])&lt;&gt;0,Count_table[[#This Row],[First]]&amp;": "&amp;_xlfn.TEXTJOIN(", ",TRUE,INDIRECT(Count_table[[#This Row],[Range]])),"")</f>
        <v/>
      </c>
      <c r="J24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1" spans="1:10" x14ac:dyDescent="0.25">
      <c r="A2421" s="1" t="s">
        <v>173</v>
      </c>
      <c r="B24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Inc.\150C</v>
      </c>
      <c r="C2421" s="1" t="s">
        <v>1185</v>
      </c>
      <c r="D2421" s="1" t="str">
        <f>LEFT(Count_table[[#This Row],[Column1]],SEARCH("\",Count_table[[#This Row],[Column1]])-1)</f>
        <v>Textron Aviation Inc.</v>
      </c>
      <c r="E2421" s="1" t="str">
        <f>RIGHT(Count_table[[#This Row],[Column1]],LEN(Count_table[[#This Row],[Column1]])-SEARCH("\",Count_table[[#This Row],[Column1]]))</f>
        <v>150C</v>
      </c>
      <c r="F2421" s="1" t="str">
        <f>INDEX(Sheet1!A:D,MATCH(Count_table[[#This Row],[Make]],Sheet1!D:D,0),1)</f>
        <v>Textron</v>
      </c>
      <c r="G2421" s="1" t="str">
        <f ca="1">IF(OR(Count_table[[#This Row],[STC Number]]&lt;&gt;OFFSET(Count_table[[#This Row],[STC Number]],-1,0),Count_table[[#This Row],[Fixed Make]]&lt;&gt;OFFSET(Count_table[[#This Row],[Fixed Make]],-1,0)),Count_table[[#This Row],[Fixed Make]],"")</f>
        <v/>
      </c>
      <c r="H2421" s="1" t="str">
        <f ca="1">IF(LEN(Count_table[[#This Row],[First]])=0,OFFSET(Count_table[[#This Row],[Range]],-1,0),"E"&amp;ROW(Count_table[[#This Row],[First]])&amp;":E"&amp;COUNTIFS(Count_table[[#All],[STC Number]],Count_table[[#This Row],[STC Number]],Count_table[[#All],[Fixed Make]],Count_table[[#This Row],[First]])+ROW(Count_table[[#This Row],[First]])-1)</f>
        <v>E2417:E2724</v>
      </c>
      <c r="I2421" s="1" t="str">
        <f ca="1">IF(LEN(Count_table[[#This Row],[First]])&lt;&gt;0,Count_table[[#This Row],[First]]&amp;": "&amp;_xlfn.TEXTJOIN(", ",TRUE,INDIRECT(Count_table[[#This Row],[Range]])),"")</f>
        <v/>
      </c>
      <c r="J24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2" spans="1:10" x14ac:dyDescent="0.25">
      <c r="A2422" s="1" t="s">
        <v>173</v>
      </c>
      <c r="B24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Inc.\150D</v>
      </c>
      <c r="C2422" s="1" t="s">
        <v>1186</v>
      </c>
      <c r="D2422" s="1" t="str">
        <f>LEFT(Count_table[[#This Row],[Column1]],SEARCH("\",Count_table[[#This Row],[Column1]])-1)</f>
        <v>Textron Aviation Inc.</v>
      </c>
      <c r="E2422" s="1" t="str">
        <f>RIGHT(Count_table[[#This Row],[Column1]],LEN(Count_table[[#This Row],[Column1]])-SEARCH("\",Count_table[[#This Row],[Column1]]))</f>
        <v>150D</v>
      </c>
      <c r="F2422" s="1" t="str">
        <f>INDEX(Sheet1!A:D,MATCH(Count_table[[#This Row],[Make]],Sheet1!D:D,0),1)</f>
        <v>Textron</v>
      </c>
      <c r="G2422" s="1" t="str">
        <f ca="1">IF(OR(Count_table[[#This Row],[STC Number]]&lt;&gt;OFFSET(Count_table[[#This Row],[STC Number]],-1,0),Count_table[[#This Row],[Fixed Make]]&lt;&gt;OFFSET(Count_table[[#This Row],[Fixed Make]],-1,0)),Count_table[[#This Row],[Fixed Make]],"")</f>
        <v/>
      </c>
      <c r="H2422" s="1" t="str">
        <f ca="1">IF(LEN(Count_table[[#This Row],[First]])=0,OFFSET(Count_table[[#This Row],[Range]],-1,0),"E"&amp;ROW(Count_table[[#This Row],[First]])&amp;":E"&amp;COUNTIFS(Count_table[[#All],[STC Number]],Count_table[[#This Row],[STC Number]],Count_table[[#All],[Fixed Make]],Count_table[[#This Row],[First]])+ROW(Count_table[[#This Row],[First]])-1)</f>
        <v>E2417:E2724</v>
      </c>
      <c r="I2422" s="1" t="str">
        <f ca="1">IF(LEN(Count_table[[#This Row],[First]])&lt;&gt;0,Count_table[[#This Row],[First]]&amp;": "&amp;_xlfn.TEXTJOIN(", ",TRUE,INDIRECT(Count_table[[#This Row],[Range]])),"")</f>
        <v/>
      </c>
      <c r="J24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3" spans="1:10" x14ac:dyDescent="0.25">
      <c r="A2423" s="1" t="s">
        <v>173</v>
      </c>
      <c r="B24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Inc.\150E</v>
      </c>
      <c r="C2423" s="1" t="s">
        <v>1187</v>
      </c>
      <c r="D2423" s="1" t="str">
        <f>LEFT(Count_table[[#This Row],[Column1]],SEARCH("\",Count_table[[#This Row],[Column1]])-1)</f>
        <v>Textron Aviation Inc.</v>
      </c>
      <c r="E2423" s="1" t="str">
        <f>RIGHT(Count_table[[#This Row],[Column1]],LEN(Count_table[[#This Row],[Column1]])-SEARCH("\",Count_table[[#This Row],[Column1]]))</f>
        <v>150E</v>
      </c>
      <c r="F2423" s="1" t="str">
        <f>INDEX(Sheet1!A:D,MATCH(Count_table[[#This Row],[Make]],Sheet1!D:D,0),1)</f>
        <v>Textron</v>
      </c>
      <c r="G2423" s="1" t="str">
        <f ca="1">IF(OR(Count_table[[#This Row],[STC Number]]&lt;&gt;OFFSET(Count_table[[#This Row],[STC Number]],-1,0),Count_table[[#This Row],[Fixed Make]]&lt;&gt;OFFSET(Count_table[[#This Row],[Fixed Make]],-1,0)),Count_table[[#This Row],[Fixed Make]],"")</f>
        <v/>
      </c>
      <c r="H2423" s="1" t="str">
        <f ca="1">IF(LEN(Count_table[[#This Row],[First]])=0,OFFSET(Count_table[[#This Row],[Range]],-1,0),"E"&amp;ROW(Count_table[[#This Row],[First]])&amp;":E"&amp;COUNTIFS(Count_table[[#All],[STC Number]],Count_table[[#This Row],[STC Number]],Count_table[[#All],[Fixed Make]],Count_table[[#This Row],[First]])+ROW(Count_table[[#This Row],[First]])-1)</f>
        <v>E2417:E2724</v>
      </c>
      <c r="I2423" s="1" t="str">
        <f ca="1">IF(LEN(Count_table[[#This Row],[First]])&lt;&gt;0,Count_table[[#This Row],[First]]&amp;": "&amp;_xlfn.TEXTJOIN(", ",TRUE,INDIRECT(Count_table[[#This Row],[Range]])),"")</f>
        <v/>
      </c>
      <c r="J24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4" spans="1:10" x14ac:dyDescent="0.25">
      <c r="A2424" s="1" t="s">
        <v>173</v>
      </c>
      <c r="B24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Inc.\150F</v>
      </c>
      <c r="C2424" s="1" t="s">
        <v>1188</v>
      </c>
      <c r="D2424" s="1" t="str">
        <f>LEFT(Count_table[[#This Row],[Column1]],SEARCH("\",Count_table[[#This Row],[Column1]])-1)</f>
        <v>Textron Aviation Inc.</v>
      </c>
      <c r="E2424" s="1" t="str">
        <f>RIGHT(Count_table[[#This Row],[Column1]],LEN(Count_table[[#This Row],[Column1]])-SEARCH("\",Count_table[[#This Row],[Column1]]))</f>
        <v>150F</v>
      </c>
      <c r="F2424" s="1" t="str">
        <f>INDEX(Sheet1!A:D,MATCH(Count_table[[#This Row],[Make]],Sheet1!D:D,0),1)</f>
        <v>Textron</v>
      </c>
      <c r="G2424" s="1" t="str">
        <f ca="1">IF(OR(Count_table[[#This Row],[STC Number]]&lt;&gt;OFFSET(Count_table[[#This Row],[STC Number]],-1,0),Count_table[[#This Row],[Fixed Make]]&lt;&gt;OFFSET(Count_table[[#This Row],[Fixed Make]],-1,0)),Count_table[[#This Row],[Fixed Make]],"")</f>
        <v/>
      </c>
      <c r="H2424" s="1" t="str">
        <f ca="1">IF(LEN(Count_table[[#This Row],[First]])=0,OFFSET(Count_table[[#This Row],[Range]],-1,0),"E"&amp;ROW(Count_table[[#This Row],[First]])&amp;":E"&amp;COUNTIFS(Count_table[[#All],[STC Number]],Count_table[[#This Row],[STC Number]],Count_table[[#All],[Fixed Make]],Count_table[[#This Row],[First]])+ROW(Count_table[[#This Row],[First]])-1)</f>
        <v>E2417:E2724</v>
      </c>
      <c r="I2424" s="1" t="str">
        <f ca="1">IF(LEN(Count_table[[#This Row],[First]])&lt;&gt;0,Count_table[[#This Row],[First]]&amp;": "&amp;_xlfn.TEXTJOIN(", ",TRUE,INDIRECT(Count_table[[#This Row],[Range]])),"")</f>
        <v/>
      </c>
      <c r="J24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5" spans="1:10" x14ac:dyDescent="0.25">
      <c r="A2425" s="1" t="s">
        <v>173</v>
      </c>
      <c r="B24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Inc.\150G</v>
      </c>
      <c r="C2425" s="1" t="s">
        <v>1189</v>
      </c>
      <c r="D2425" s="1" t="str">
        <f>LEFT(Count_table[[#This Row],[Column1]],SEARCH("\",Count_table[[#This Row],[Column1]])-1)</f>
        <v>Textron Aviation Inc.</v>
      </c>
      <c r="E2425" s="1" t="str">
        <f>RIGHT(Count_table[[#This Row],[Column1]],LEN(Count_table[[#This Row],[Column1]])-SEARCH("\",Count_table[[#This Row],[Column1]]))</f>
        <v>150G</v>
      </c>
      <c r="F2425" s="1" t="str">
        <f>INDEX(Sheet1!A:D,MATCH(Count_table[[#This Row],[Make]],Sheet1!D:D,0),1)</f>
        <v>Textron</v>
      </c>
      <c r="G2425" s="1" t="str">
        <f ca="1">IF(OR(Count_table[[#This Row],[STC Number]]&lt;&gt;OFFSET(Count_table[[#This Row],[STC Number]],-1,0),Count_table[[#This Row],[Fixed Make]]&lt;&gt;OFFSET(Count_table[[#This Row],[Fixed Make]],-1,0)),Count_table[[#This Row],[Fixed Make]],"")</f>
        <v/>
      </c>
      <c r="H2425" s="1" t="str">
        <f ca="1">IF(LEN(Count_table[[#This Row],[First]])=0,OFFSET(Count_table[[#This Row],[Range]],-1,0),"E"&amp;ROW(Count_table[[#This Row],[First]])&amp;":E"&amp;COUNTIFS(Count_table[[#All],[STC Number]],Count_table[[#This Row],[STC Number]],Count_table[[#All],[Fixed Make]],Count_table[[#This Row],[First]])+ROW(Count_table[[#This Row],[First]])-1)</f>
        <v>E2417:E2724</v>
      </c>
      <c r="I2425" s="1" t="str">
        <f ca="1">IF(LEN(Count_table[[#This Row],[First]])&lt;&gt;0,Count_table[[#This Row],[First]]&amp;": "&amp;_xlfn.TEXTJOIN(", ",TRUE,INDIRECT(Count_table[[#This Row],[Range]])),"")</f>
        <v/>
      </c>
      <c r="J24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6" spans="1:10" x14ac:dyDescent="0.25">
      <c r="A2426" s="1" t="s">
        <v>173</v>
      </c>
      <c r="B24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Inc.\150H</v>
      </c>
      <c r="C2426" s="1" t="s">
        <v>1190</v>
      </c>
      <c r="D2426" s="1" t="str">
        <f>LEFT(Count_table[[#This Row],[Column1]],SEARCH("\",Count_table[[#This Row],[Column1]])-1)</f>
        <v>Textron Aviation Inc.</v>
      </c>
      <c r="E2426" s="1" t="str">
        <f>RIGHT(Count_table[[#This Row],[Column1]],LEN(Count_table[[#This Row],[Column1]])-SEARCH("\",Count_table[[#This Row],[Column1]]))</f>
        <v>150H</v>
      </c>
      <c r="F2426" s="1" t="str">
        <f>INDEX(Sheet1!A:D,MATCH(Count_table[[#This Row],[Make]],Sheet1!D:D,0),1)</f>
        <v>Textron</v>
      </c>
      <c r="G2426" s="1" t="str">
        <f ca="1">IF(OR(Count_table[[#This Row],[STC Number]]&lt;&gt;OFFSET(Count_table[[#This Row],[STC Number]],-1,0),Count_table[[#This Row],[Fixed Make]]&lt;&gt;OFFSET(Count_table[[#This Row],[Fixed Make]],-1,0)),Count_table[[#This Row],[Fixed Make]],"")</f>
        <v/>
      </c>
      <c r="H2426" s="1" t="str">
        <f ca="1">IF(LEN(Count_table[[#This Row],[First]])=0,OFFSET(Count_table[[#This Row],[Range]],-1,0),"E"&amp;ROW(Count_table[[#This Row],[First]])&amp;":E"&amp;COUNTIFS(Count_table[[#All],[STC Number]],Count_table[[#This Row],[STC Number]],Count_table[[#All],[Fixed Make]],Count_table[[#This Row],[First]])+ROW(Count_table[[#This Row],[First]])-1)</f>
        <v>E2417:E2724</v>
      </c>
      <c r="I2426" s="1" t="str">
        <f ca="1">IF(LEN(Count_table[[#This Row],[First]])&lt;&gt;0,Count_table[[#This Row],[First]]&amp;": "&amp;_xlfn.TEXTJOIN(", ",TRUE,INDIRECT(Count_table[[#This Row],[Range]])),"")</f>
        <v/>
      </c>
      <c r="J24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7" spans="1:10" x14ac:dyDescent="0.25">
      <c r="A2427" s="1" t="s">
        <v>173</v>
      </c>
      <c r="B24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Inc.\150J</v>
      </c>
      <c r="C2427" s="1" t="s">
        <v>1191</v>
      </c>
      <c r="D2427" s="1" t="str">
        <f>LEFT(Count_table[[#This Row],[Column1]],SEARCH("\",Count_table[[#This Row],[Column1]])-1)</f>
        <v>Textron Aviation Inc.</v>
      </c>
      <c r="E2427" s="1" t="str">
        <f>RIGHT(Count_table[[#This Row],[Column1]],LEN(Count_table[[#This Row],[Column1]])-SEARCH("\",Count_table[[#This Row],[Column1]]))</f>
        <v>150J</v>
      </c>
      <c r="F2427" s="1" t="str">
        <f>INDEX(Sheet1!A:D,MATCH(Count_table[[#This Row],[Make]],Sheet1!D:D,0),1)</f>
        <v>Textron</v>
      </c>
      <c r="G2427" s="1" t="str">
        <f ca="1">IF(OR(Count_table[[#This Row],[STC Number]]&lt;&gt;OFFSET(Count_table[[#This Row],[STC Number]],-1,0),Count_table[[#This Row],[Fixed Make]]&lt;&gt;OFFSET(Count_table[[#This Row],[Fixed Make]],-1,0)),Count_table[[#This Row],[Fixed Make]],"")</f>
        <v/>
      </c>
      <c r="H2427" s="1" t="str">
        <f ca="1">IF(LEN(Count_table[[#This Row],[First]])=0,OFFSET(Count_table[[#This Row],[Range]],-1,0),"E"&amp;ROW(Count_table[[#This Row],[First]])&amp;":E"&amp;COUNTIFS(Count_table[[#All],[STC Number]],Count_table[[#This Row],[STC Number]],Count_table[[#All],[Fixed Make]],Count_table[[#This Row],[First]])+ROW(Count_table[[#This Row],[First]])-1)</f>
        <v>E2417:E2724</v>
      </c>
      <c r="I2427" s="1" t="str">
        <f ca="1">IF(LEN(Count_table[[#This Row],[First]])&lt;&gt;0,Count_table[[#This Row],[First]]&amp;": "&amp;_xlfn.TEXTJOIN(", ",TRUE,INDIRECT(Count_table[[#This Row],[Range]])),"")</f>
        <v/>
      </c>
      <c r="J24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8" spans="1:10" x14ac:dyDescent="0.25">
      <c r="A2428" s="1" t="s">
        <v>173</v>
      </c>
      <c r="B24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Inc.\150K</v>
      </c>
      <c r="C2428" s="1" t="s">
        <v>1192</v>
      </c>
      <c r="D2428" s="1" t="str">
        <f>LEFT(Count_table[[#This Row],[Column1]],SEARCH("\",Count_table[[#This Row],[Column1]])-1)</f>
        <v>Textron Aviation Inc.</v>
      </c>
      <c r="E2428" s="1" t="str">
        <f>RIGHT(Count_table[[#This Row],[Column1]],LEN(Count_table[[#This Row],[Column1]])-SEARCH("\",Count_table[[#This Row],[Column1]]))</f>
        <v>150K</v>
      </c>
      <c r="F2428" s="1" t="str">
        <f>INDEX(Sheet1!A:D,MATCH(Count_table[[#This Row],[Make]],Sheet1!D:D,0),1)</f>
        <v>Textron</v>
      </c>
      <c r="G2428" s="1" t="str">
        <f ca="1">IF(OR(Count_table[[#This Row],[STC Number]]&lt;&gt;OFFSET(Count_table[[#This Row],[STC Number]],-1,0),Count_table[[#This Row],[Fixed Make]]&lt;&gt;OFFSET(Count_table[[#This Row],[Fixed Make]],-1,0)),Count_table[[#This Row],[Fixed Make]],"")</f>
        <v/>
      </c>
      <c r="H2428" s="1" t="str">
        <f ca="1">IF(LEN(Count_table[[#This Row],[First]])=0,OFFSET(Count_table[[#This Row],[Range]],-1,0),"E"&amp;ROW(Count_table[[#This Row],[First]])&amp;":E"&amp;COUNTIFS(Count_table[[#All],[STC Number]],Count_table[[#This Row],[STC Number]],Count_table[[#All],[Fixed Make]],Count_table[[#This Row],[First]])+ROW(Count_table[[#This Row],[First]])-1)</f>
        <v>E2417:E2724</v>
      </c>
      <c r="I2428" s="1" t="str">
        <f ca="1">IF(LEN(Count_table[[#This Row],[First]])&lt;&gt;0,Count_table[[#This Row],[First]]&amp;": "&amp;_xlfn.TEXTJOIN(", ",TRUE,INDIRECT(Count_table[[#This Row],[Range]])),"")</f>
        <v/>
      </c>
      <c r="J24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29" spans="1:10" x14ac:dyDescent="0.25">
      <c r="A2429" s="1" t="s">
        <v>173</v>
      </c>
      <c r="B24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Inc.\150L</v>
      </c>
      <c r="C2429" s="1" t="s">
        <v>1193</v>
      </c>
      <c r="D2429" s="1" t="str">
        <f>LEFT(Count_table[[#This Row],[Column1]],SEARCH("\",Count_table[[#This Row],[Column1]])-1)</f>
        <v>Textron Aviation Inc.</v>
      </c>
      <c r="E2429" s="1" t="str">
        <f>RIGHT(Count_table[[#This Row],[Column1]],LEN(Count_table[[#This Row],[Column1]])-SEARCH("\",Count_table[[#This Row],[Column1]]))</f>
        <v>150L</v>
      </c>
      <c r="F2429" s="1" t="str">
        <f>INDEX(Sheet1!A:D,MATCH(Count_table[[#This Row],[Make]],Sheet1!D:D,0),1)</f>
        <v>Textron</v>
      </c>
      <c r="G2429" s="1" t="str">
        <f ca="1">IF(OR(Count_table[[#This Row],[STC Number]]&lt;&gt;OFFSET(Count_table[[#This Row],[STC Number]],-1,0),Count_table[[#This Row],[Fixed Make]]&lt;&gt;OFFSET(Count_table[[#This Row],[Fixed Make]],-1,0)),Count_table[[#This Row],[Fixed Make]],"")</f>
        <v/>
      </c>
      <c r="H2429" s="1" t="str">
        <f ca="1">IF(LEN(Count_table[[#This Row],[First]])=0,OFFSET(Count_table[[#This Row],[Range]],-1,0),"E"&amp;ROW(Count_table[[#This Row],[First]])&amp;":E"&amp;COUNTIFS(Count_table[[#All],[STC Number]],Count_table[[#This Row],[STC Number]],Count_table[[#All],[Fixed Make]],Count_table[[#This Row],[First]])+ROW(Count_table[[#This Row],[First]])-1)</f>
        <v>E2417:E2724</v>
      </c>
      <c r="I2429" s="1" t="str">
        <f ca="1">IF(LEN(Count_table[[#This Row],[First]])&lt;&gt;0,Count_table[[#This Row],[First]]&amp;": "&amp;_xlfn.TEXTJOIN(", ",TRUE,INDIRECT(Count_table[[#This Row],[Range]])),"")</f>
        <v/>
      </c>
      <c r="J24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0" spans="1:10" x14ac:dyDescent="0.25">
      <c r="A2430" s="1" t="s">
        <v>173</v>
      </c>
      <c r="B24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Inc.\150M</v>
      </c>
      <c r="C2430" s="1" t="s">
        <v>1194</v>
      </c>
      <c r="D2430" s="1" t="str">
        <f>LEFT(Count_table[[#This Row],[Column1]],SEARCH("\",Count_table[[#This Row],[Column1]])-1)</f>
        <v>Textron Aviation Inc.</v>
      </c>
      <c r="E2430" s="1" t="str">
        <f>RIGHT(Count_table[[#This Row],[Column1]],LEN(Count_table[[#This Row],[Column1]])-SEARCH("\",Count_table[[#This Row],[Column1]]))</f>
        <v>150M</v>
      </c>
      <c r="F2430" s="1" t="str">
        <f>INDEX(Sheet1!A:D,MATCH(Count_table[[#This Row],[Make]],Sheet1!D:D,0),1)</f>
        <v>Textron</v>
      </c>
      <c r="G2430" s="1" t="str">
        <f ca="1">IF(OR(Count_table[[#This Row],[STC Number]]&lt;&gt;OFFSET(Count_table[[#This Row],[STC Number]],-1,0),Count_table[[#This Row],[Fixed Make]]&lt;&gt;OFFSET(Count_table[[#This Row],[Fixed Make]],-1,0)),Count_table[[#This Row],[Fixed Make]],"")</f>
        <v/>
      </c>
      <c r="H2430" s="1" t="str">
        <f ca="1">IF(LEN(Count_table[[#This Row],[First]])=0,OFFSET(Count_table[[#This Row],[Range]],-1,0),"E"&amp;ROW(Count_table[[#This Row],[First]])&amp;":E"&amp;COUNTIFS(Count_table[[#All],[STC Number]],Count_table[[#This Row],[STC Number]],Count_table[[#All],[Fixed Make]],Count_table[[#This Row],[First]])+ROW(Count_table[[#This Row],[First]])-1)</f>
        <v>E2417:E2724</v>
      </c>
      <c r="I2430" s="1" t="str">
        <f ca="1">IF(LEN(Count_table[[#This Row],[First]])&lt;&gt;0,Count_table[[#This Row],[First]]&amp;": "&amp;_xlfn.TEXTJOIN(", ",TRUE,INDIRECT(Count_table[[#This Row],[Range]])),"")</f>
        <v/>
      </c>
      <c r="J24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1" spans="1:10" x14ac:dyDescent="0.25">
      <c r="A2431" s="1" t="s">
        <v>173</v>
      </c>
      <c r="B24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Inc.\152</v>
      </c>
      <c r="C2431" s="1" t="s">
        <v>1195</v>
      </c>
      <c r="D2431" s="1" t="str">
        <f>LEFT(Count_table[[#This Row],[Column1]],SEARCH("\",Count_table[[#This Row],[Column1]])-1)</f>
        <v>Textron Aviation Inc.</v>
      </c>
      <c r="E2431" s="1" t="str">
        <f>RIGHT(Count_table[[#This Row],[Column1]],LEN(Count_table[[#This Row],[Column1]])-SEARCH("\",Count_table[[#This Row],[Column1]]))</f>
        <v>152</v>
      </c>
      <c r="F2431" s="1" t="str">
        <f>INDEX(Sheet1!A:D,MATCH(Count_table[[#This Row],[Make]],Sheet1!D:D,0),1)</f>
        <v>Textron</v>
      </c>
      <c r="G2431" s="1" t="str">
        <f ca="1">IF(OR(Count_table[[#This Row],[STC Number]]&lt;&gt;OFFSET(Count_table[[#This Row],[STC Number]],-1,0),Count_table[[#This Row],[Fixed Make]]&lt;&gt;OFFSET(Count_table[[#This Row],[Fixed Make]],-1,0)),Count_table[[#This Row],[Fixed Make]],"")</f>
        <v/>
      </c>
      <c r="H2431" s="1" t="str">
        <f ca="1">IF(LEN(Count_table[[#This Row],[First]])=0,OFFSET(Count_table[[#This Row],[Range]],-1,0),"E"&amp;ROW(Count_table[[#This Row],[First]])&amp;":E"&amp;COUNTIFS(Count_table[[#All],[STC Number]],Count_table[[#This Row],[STC Number]],Count_table[[#All],[Fixed Make]],Count_table[[#This Row],[First]])+ROW(Count_table[[#This Row],[First]])-1)</f>
        <v>E2417:E2724</v>
      </c>
      <c r="I2431" s="1" t="str">
        <f ca="1">IF(LEN(Count_table[[#This Row],[First]])&lt;&gt;0,Count_table[[#This Row],[First]]&amp;": "&amp;_xlfn.TEXTJOIN(", ",TRUE,INDIRECT(Count_table[[#This Row],[Range]])),"")</f>
        <v/>
      </c>
      <c r="J24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2" spans="1:10" x14ac:dyDescent="0.25">
      <c r="A2432" s="1" t="s">
        <v>173</v>
      </c>
      <c r="B24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v>
      </c>
      <c r="C2432" s="1" t="s">
        <v>1196</v>
      </c>
      <c r="D2432" s="1" t="str">
        <f>LEFT(Count_table[[#This Row],[Column1]],SEARCH("\",Count_table[[#This Row],[Column1]])-1)</f>
        <v>Textron Aviation Inc.</v>
      </c>
      <c r="E2432" s="1" t="str">
        <f>RIGHT(Count_table[[#This Row],[Column1]],LEN(Count_table[[#This Row],[Column1]])-SEARCH("\",Count_table[[#This Row],[Column1]]))</f>
        <v>170</v>
      </c>
      <c r="F2432" s="1" t="str">
        <f>INDEX(Sheet1!A:D,MATCH(Count_table[[#This Row],[Make]],Sheet1!D:D,0),1)</f>
        <v>Textron</v>
      </c>
      <c r="G2432" s="1" t="str">
        <f ca="1">IF(OR(Count_table[[#This Row],[STC Number]]&lt;&gt;OFFSET(Count_table[[#This Row],[STC Number]],-1,0),Count_table[[#This Row],[Fixed Make]]&lt;&gt;OFFSET(Count_table[[#This Row],[Fixed Make]],-1,0)),Count_table[[#This Row],[Fixed Make]],"")</f>
        <v/>
      </c>
      <c r="H2432" s="1" t="str">
        <f ca="1">IF(LEN(Count_table[[#This Row],[First]])=0,OFFSET(Count_table[[#This Row],[Range]],-1,0),"E"&amp;ROW(Count_table[[#This Row],[First]])&amp;":E"&amp;COUNTIFS(Count_table[[#All],[STC Number]],Count_table[[#This Row],[STC Number]],Count_table[[#All],[Fixed Make]],Count_table[[#This Row],[First]])+ROW(Count_table[[#This Row],[First]])-1)</f>
        <v>E2417:E2724</v>
      </c>
      <c r="I2432" s="1" t="str">
        <f ca="1">IF(LEN(Count_table[[#This Row],[First]])&lt;&gt;0,Count_table[[#This Row],[First]]&amp;": "&amp;_xlfn.TEXTJOIN(", ",TRUE,INDIRECT(Count_table[[#This Row],[Range]])),"")</f>
        <v/>
      </c>
      <c r="J24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3" spans="1:10" x14ac:dyDescent="0.25">
      <c r="A2433" s="1" t="s">
        <v>173</v>
      </c>
      <c r="B24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Inc.\170A</v>
      </c>
      <c r="C2433" s="1" t="s">
        <v>1197</v>
      </c>
      <c r="D2433" s="1" t="str">
        <f>LEFT(Count_table[[#This Row],[Column1]],SEARCH("\",Count_table[[#This Row],[Column1]])-1)</f>
        <v>Textron Aviation Inc.</v>
      </c>
      <c r="E2433" s="1" t="str">
        <f>RIGHT(Count_table[[#This Row],[Column1]],LEN(Count_table[[#This Row],[Column1]])-SEARCH("\",Count_table[[#This Row],[Column1]]))</f>
        <v>170A</v>
      </c>
      <c r="F2433" s="1" t="str">
        <f>INDEX(Sheet1!A:D,MATCH(Count_table[[#This Row],[Make]],Sheet1!D:D,0),1)</f>
        <v>Textron</v>
      </c>
      <c r="G2433" s="1" t="str">
        <f ca="1">IF(OR(Count_table[[#This Row],[STC Number]]&lt;&gt;OFFSET(Count_table[[#This Row],[STC Number]],-1,0),Count_table[[#This Row],[Fixed Make]]&lt;&gt;OFFSET(Count_table[[#This Row],[Fixed Make]],-1,0)),Count_table[[#This Row],[Fixed Make]],"")</f>
        <v/>
      </c>
      <c r="H2433" s="1" t="str">
        <f ca="1">IF(LEN(Count_table[[#This Row],[First]])=0,OFFSET(Count_table[[#This Row],[Range]],-1,0),"E"&amp;ROW(Count_table[[#This Row],[First]])&amp;":E"&amp;COUNTIFS(Count_table[[#All],[STC Number]],Count_table[[#This Row],[STC Number]],Count_table[[#All],[Fixed Make]],Count_table[[#This Row],[First]])+ROW(Count_table[[#This Row],[First]])-1)</f>
        <v>E2417:E2724</v>
      </c>
      <c r="I2433" s="1" t="str">
        <f ca="1">IF(LEN(Count_table[[#This Row],[First]])&lt;&gt;0,Count_table[[#This Row],[First]]&amp;": "&amp;_xlfn.TEXTJOIN(", ",TRUE,INDIRECT(Count_table[[#This Row],[Range]])),"")</f>
        <v/>
      </c>
      <c r="J24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4" spans="1:10" x14ac:dyDescent="0.25">
      <c r="A2434" s="1" t="s">
        <v>173</v>
      </c>
      <c r="B24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Inc.\170B</v>
      </c>
      <c r="C2434" s="1" t="s">
        <v>1198</v>
      </c>
      <c r="D2434" s="1" t="str">
        <f>LEFT(Count_table[[#This Row],[Column1]],SEARCH("\",Count_table[[#This Row],[Column1]])-1)</f>
        <v>Textron Aviation Inc.</v>
      </c>
      <c r="E2434" s="1" t="str">
        <f>RIGHT(Count_table[[#This Row],[Column1]],LEN(Count_table[[#This Row],[Column1]])-SEARCH("\",Count_table[[#This Row],[Column1]]))</f>
        <v>170B</v>
      </c>
      <c r="F2434" s="1" t="str">
        <f>INDEX(Sheet1!A:D,MATCH(Count_table[[#This Row],[Make]],Sheet1!D:D,0),1)</f>
        <v>Textron</v>
      </c>
      <c r="G2434" s="1" t="str">
        <f ca="1">IF(OR(Count_table[[#This Row],[STC Number]]&lt;&gt;OFFSET(Count_table[[#This Row],[STC Number]],-1,0),Count_table[[#This Row],[Fixed Make]]&lt;&gt;OFFSET(Count_table[[#This Row],[Fixed Make]],-1,0)),Count_table[[#This Row],[Fixed Make]],"")</f>
        <v/>
      </c>
      <c r="H2434" s="1" t="str">
        <f ca="1">IF(LEN(Count_table[[#This Row],[First]])=0,OFFSET(Count_table[[#This Row],[Range]],-1,0),"E"&amp;ROW(Count_table[[#This Row],[First]])&amp;":E"&amp;COUNTIFS(Count_table[[#All],[STC Number]],Count_table[[#This Row],[STC Number]],Count_table[[#All],[Fixed Make]],Count_table[[#This Row],[First]])+ROW(Count_table[[#This Row],[First]])-1)</f>
        <v>E2417:E2724</v>
      </c>
      <c r="I2434" s="1" t="str">
        <f ca="1">IF(LEN(Count_table[[#This Row],[First]])&lt;&gt;0,Count_table[[#This Row],[First]]&amp;": "&amp;_xlfn.TEXTJOIN(", ",TRUE,INDIRECT(Count_table[[#This Row],[Range]])),"")</f>
        <v/>
      </c>
      <c r="J24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5" spans="1:10" x14ac:dyDescent="0.25">
      <c r="A2435" s="1" t="s">
        <v>173</v>
      </c>
      <c r="B24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v>
      </c>
      <c r="C2435" s="1" t="s">
        <v>1199</v>
      </c>
      <c r="D2435" s="1" t="str">
        <f>LEFT(Count_table[[#This Row],[Column1]],SEARCH("\",Count_table[[#This Row],[Column1]])-1)</f>
        <v>Textron Aviation Inc.</v>
      </c>
      <c r="E2435" s="1" t="str">
        <f>RIGHT(Count_table[[#This Row],[Column1]],LEN(Count_table[[#This Row],[Column1]])-SEARCH("\",Count_table[[#This Row],[Column1]]))</f>
        <v>172</v>
      </c>
      <c r="F2435" s="1" t="str">
        <f>INDEX(Sheet1!A:D,MATCH(Count_table[[#This Row],[Make]],Sheet1!D:D,0),1)</f>
        <v>Textron</v>
      </c>
      <c r="G2435" s="1" t="str">
        <f ca="1">IF(OR(Count_table[[#This Row],[STC Number]]&lt;&gt;OFFSET(Count_table[[#This Row],[STC Number]],-1,0),Count_table[[#This Row],[Fixed Make]]&lt;&gt;OFFSET(Count_table[[#This Row],[Fixed Make]],-1,0)),Count_table[[#This Row],[Fixed Make]],"")</f>
        <v/>
      </c>
      <c r="H2435" s="1" t="str">
        <f ca="1">IF(LEN(Count_table[[#This Row],[First]])=0,OFFSET(Count_table[[#This Row],[Range]],-1,0),"E"&amp;ROW(Count_table[[#This Row],[First]])&amp;":E"&amp;COUNTIFS(Count_table[[#All],[STC Number]],Count_table[[#This Row],[STC Number]],Count_table[[#All],[Fixed Make]],Count_table[[#This Row],[First]])+ROW(Count_table[[#This Row],[First]])-1)</f>
        <v>E2417:E2724</v>
      </c>
      <c r="I2435" s="1" t="str">
        <f ca="1">IF(LEN(Count_table[[#This Row],[First]])&lt;&gt;0,Count_table[[#This Row],[First]]&amp;": "&amp;_xlfn.TEXTJOIN(", ",TRUE,INDIRECT(Count_table[[#This Row],[Range]])),"")</f>
        <v/>
      </c>
      <c r="J24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6" spans="1:10" x14ac:dyDescent="0.25">
      <c r="A2436" s="1" t="s">
        <v>173</v>
      </c>
      <c r="B24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Inc.\172A</v>
      </c>
      <c r="C2436" s="1" t="s">
        <v>1200</v>
      </c>
      <c r="D2436" s="1" t="str">
        <f>LEFT(Count_table[[#This Row],[Column1]],SEARCH("\",Count_table[[#This Row],[Column1]])-1)</f>
        <v>Textron Aviation Inc.</v>
      </c>
      <c r="E2436" s="1" t="str">
        <f>RIGHT(Count_table[[#This Row],[Column1]],LEN(Count_table[[#This Row],[Column1]])-SEARCH("\",Count_table[[#This Row],[Column1]]))</f>
        <v>172A</v>
      </c>
      <c r="F2436" s="1" t="str">
        <f>INDEX(Sheet1!A:D,MATCH(Count_table[[#This Row],[Make]],Sheet1!D:D,0),1)</f>
        <v>Textron</v>
      </c>
      <c r="G2436" s="1" t="str">
        <f ca="1">IF(OR(Count_table[[#This Row],[STC Number]]&lt;&gt;OFFSET(Count_table[[#This Row],[STC Number]],-1,0),Count_table[[#This Row],[Fixed Make]]&lt;&gt;OFFSET(Count_table[[#This Row],[Fixed Make]],-1,0)),Count_table[[#This Row],[Fixed Make]],"")</f>
        <v/>
      </c>
      <c r="H2436" s="1" t="str">
        <f ca="1">IF(LEN(Count_table[[#This Row],[First]])=0,OFFSET(Count_table[[#This Row],[Range]],-1,0),"E"&amp;ROW(Count_table[[#This Row],[First]])&amp;":E"&amp;COUNTIFS(Count_table[[#All],[STC Number]],Count_table[[#This Row],[STC Number]],Count_table[[#All],[Fixed Make]],Count_table[[#This Row],[First]])+ROW(Count_table[[#This Row],[First]])-1)</f>
        <v>E2417:E2724</v>
      </c>
      <c r="I2436" s="1" t="str">
        <f ca="1">IF(LEN(Count_table[[#This Row],[First]])&lt;&gt;0,Count_table[[#This Row],[First]]&amp;": "&amp;_xlfn.TEXTJOIN(", ",TRUE,INDIRECT(Count_table[[#This Row],[Range]])),"")</f>
        <v/>
      </c>
      <c r="J24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7" spans="1:10" x14ac:dyDescent="0.25">
      <c r="A2437" s="1" t="s">
        <v>173</v>
      </c>
      <c r="B24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Inc.\172B</v>
      </c>
      <c r="C2437" s="1" t="s">
        <v>1201</v>
      </c>
      <c r="D2437" s="1" t="str">
        <f>LEFT(Count_table[[#This Row],[Column1]],SEARCH("\",Count_table[[#This Row],[Column1]])-1)</f>
        <v>Textron Aviation Inc.</v>
      </c>
      <c r="E2437" s="1" t="str">
        <f>RIGHT(Count_table[[#This Row],[Column1]],LEN(Count_table[[#This Row],[Column1]])-SEARCH("\",Count_table[[#This Row],[Column1]]))</f>
        <v>172B</v>
      </c>
      <c r="F2437" s="1" t="str">
        <f>INDEX(Sheet1!A:D,MATCH(Count_table[[#This Row],[Make]],Sheet1!D:D,0),1)</f>
        <v>Textron</v>
      </c>
      <c r="G2437" s="1" t="str">
        <f ca="1">IF(OR(Count_table[[#This Row],[STC Number]]&lt;&gt;OFFSET(Count_table[[#This Row],[STC Number]],-1,0),Count_table[[#This Row],[Fixed Make]]&lt;&gt;OFFSET(Count_table[[#This Row],[Fixed Make]],-1,0)),Count_table[[#This Row],[Fixed Make]],"")</f>
        <v/>
      </c>
      <c r="H2437" s="1" t="str">
        <f ca="1">IF(LEN(Count_table[[#This Row],[First]])=0,OFFSET(Count_table[[#This Row],[Range]],-1,0),"E"&amp;ROW(Count_table[[#This Row],[First]])&amp;":E"&amp;COUNTIFS(Count_table[[#All],[STC Number]],Count_table[[#This Row],[STC Number]],Count_table[[#All],[Fixed Make]],Count_table[[#This Row],[First]])+ROW(Count_table[[#This Row],[First]])-1)</f>
        <v>E2417:E2724</v>
      </c>
      <c r="I2437" s="1" t="str">
        <f ca="1">IF(LEN(Count_table[[#This Row],[First]])&lt;&gt;0,Count_table[[#This Row],[First]]&amp;": "&amp;_xlfn.TEXTJOIN(", ",TRUE,INDIRECT(Count_table[[#This Row],[Range]])),"")</f>
        <v/>
      </c>
      <c r="J24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8" spans="1:10" x14ac:dyDescent="0.25">
      <c r="A2438" s="1" t="s">
        <v>173</v>
      </c>
      <c r="B24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Inc.\172C</v>
      </c>
      <c r="C2438" s="1" t="s">
        <v>1202</v>
      </c>
      <c r="D2438" s="1" t="str">
        <f>LEFT(Count_table[[#This Row],[Column1]],SEARCH("\",Count_table[[#This Row],[Column1]])-1)</f>
        <v>Textron Aviation Inc.</v>
      </c>
      <c r="E2438" s="1" t="str">
        <f>RIGHT(Count_table[[#This Row],[Column1]],LEN(Count_table[[#This Row],[Column1]])-SEARCH("\",Count_table[[#This Row],[Column1]]))</f>
        <v>172C</v>
      </c>
      <c r="F2438" s="1" t="str">
        <f>INDEX(Sheet1!A:D,MATCH(Count_table[[#This Row],[Make]],Sheet1!D:D,0),1)</f>
        <v>Textron</v>
      </c>
      <c r="G2438" s="1" t="str">
        <f ca="1">IF(OR(Count_table[[#This Row],[STC Number]]&lt;&gt;OFFSET(Count_table[[#This Row],[STC Number]],-1,0),Count_table[[#This Row],[Fixed Make]]&lt;&gt;OFFSET(Count_table[[#This Row],[Fixed Make]],-1,0)),Count_table[[#This Row],[Fixed Make]],"")</f>
        <v/>
      </c>
      <c r="H2438" s="1" t="str">
        <f ca="1">IF(LEN(Count_table[[#This Row],[First]])=0,OFFSET(Count_table[[#This Row],[Range]],-1,0),"E"&amp;ROW(Count_table[[#This Row],[First]])&amp;":E"&amp;COUNTIFS(Count_table[[#All],[STC Number]],Count_table[[#This Row],[STC Number]],Count_table[[#All],[Fixed Make]],Count_table[[#This Row],[First]])+ROW(Count_table[[#This Row],[First]])-1)</f>
        <v>E2417:E2724</v>
      </c>
      <c r="I2438" s="1" t="str">
        <f ca="1">IF(LEN(Count_table[[#This Row],[First]])&lt;&gt;0,Count_table[[#This Row],[First]]&amp;": "&amp;_xlfn.TEXTJOIN(", ",TRUE,INDIRECT(Count_table[[#This Row],[Range]])),"")</f>
        <v/>
      </c>
      <c r="J24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39" spans="1:10" x14ac:dyDescent="0.25">
      <c r="A2439" s="1" t="s">
        <v>173</v>
      </c>
      <c r="B24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Inc.\172D</v>
      </c>
      <c r="C2439" s="1" t="s">
        <v>1203</v>
      </c>
      <c r="D2439" s="1" t="str">
        <f>LEFT(Count_table[[#This Row],[Column1]],SEARCH("\",Count_table[[#This Row],[Column1]])-1)</f>
        <v>Textron Aviation Inc.</v>
      </c>
      <c r="E2439" s="1" t="str">
        <f>RIGHT(Count_table[[#This Row],[Column1]],LEN(Count_table[[#This Row],[Column1]])-SEARCH("\",Count_table[[#This Row],[Column1]]))</f>
        <v>172D</v>
      </c>
      <c r="F2439" s="1" t="str">
        <f>INDEX(Sheet1!A:D,MATCH(Count_table[[#This Row],[Make]],Sheet1!D:D,0),1)</f>
        <v>Textron</v>
      </c>
      <c r="G2439" s="1" t="str">
        <f ca="1">IF(OR(Count_table[[#This Row],[STC Number]]&lt;&gt;OFFSET(Count_table[[#This Row],[STC Number]],-1,0),Count_table[[#This Row],[Fixed Make]]&lt;&gt;OFFSET(Count_table[[#This Row],[Fixed Make]],-1,0)),Count_table[[#This Row],[Fixed Make]],"")</f>
        <v/>
      </c>
      <c r="H2439" s="1" t="str">
        <f ca="1">IF(LEN(Count_table[[#This Row],[First]])=0,OFFSET(Count_table[[#This Row],[Range]],-1,0),"E"&amp;ROW(Count_table[[#This Row],[First]])&amp;":E"&amp;COUNTIFS(Count_table[[#All],[STC Number]],Count_table[[#This Row],[STC Number]],Count_table[[#All],[Fixed Make]],Count_table[[#This Row],[First]])+ROW(Count_table[[#This Row],[First]])-1)</f>
        <v>E2417:E2724</v>
      </c>
      <c r="I2439" s="1" t="str">
        <f ca="1">IF(LEN(Count_table[[#This Row],[First]])&lt;&gt;0,Count_table[[#This Row],[First]]&amp;": "&amp;_xlfn.TEXTJOIN(", ",TRUE,INDIRECT(Count_table[[#This Row],[Range]])),"")</f>
        <v/>
      </c>
      <c r="J24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0" spans="1:10" x14ac:dyDescent="0.25">
      <c r="A2440" s="1" t="s">
        <v>173</v>
      </c>
      <c r="B24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Inc.\172E</v>
      </c>
      <c r="C2440" s="1" t="s">
        <v>1204</v>
      </c>
      <c r="D2440" s="1" t="str">
        <f>LEFT(Count_table[[#This Row],[Column1]],SEARCH("\",Count_table[[#This Row],[Column1]])-1)</f>
        <v>Textron Aviation Inc.</v>
      </c>
      <c r="E2440" s="1" t="str">
        <f>RIGHT(Count_table[[#This Row],[Column1]],LEN(Count_table[[#This Row],[Column1]])-SEARCH("\",Count_table[[#This Row],[Column1]]))</f>
        <v>172E</v>
      </c>
      <c r="F2440" s="1" t="str">
        <f>INDEX(Sheet1!A:D,MATCH(Count_table[[#This Row],[Make]],Sheet1!D:D,0),1)</f>
        <v>Textron</v>
      </c>
      <c r="G2440" s="1" t="str">
        <f ca="1">IF(OR(Count_table[[#This Row],[STC Number]]&lt;&gt;OFFSET(Count_table[[#This Row],[STC Number]],-1,0),Count_table[[#This Row],[Fixed Make]]&lt;&gt;OFFSET(Count_table[[#This Row],[Fixed Make]],-1,0)),Count_table[[#This Row],[Fixed Make]],"")</f>
        <v/>
      </c>
      <c r="H2440" s="1" t="str">
        <f ca="1">IF(LEN(Count_table[[#This Row],[First]])=0,OFFSET(Count_table[[#This Row],[Range]],-1,0),"E"&amp;ROW(Count_table[[#This Row],[First]])&amp;":E"&amp;COUNTIFS(Count_table[[#All],[STC Number]],Count_table[[#This Row],[STC Number]],Count_table[[#All],[Fixed Make]],Count_table[[#This Row],[First]])+ROW(Count_table[[#This Row],[First]])-1)</f>
        <v>E2417:E2724</v>
      </c>
      <c r="I2440" s="1" t="str">
        <f ca="1">IF(LEN(Count_table[[#This Row],[First]])&lt;&gt;0,Count_table[[#This Row],[First]]&amp;": "&amp;_xlfn.TEXTJOIN(", ",TRUE,INDIRECT(Count_table[[#This Row],[Range]])),"")</f>
        <v/>
      </c>
      <c r="J24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1" spans="1:10" x14ac:dyDescent="0.25">
      <c r="A2441" s="1" t="s">
        <v>173</v>
      </c>
      <c r="B24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Inc.\172F (USAF T-41A)</v>
      </c>
      <c r="C2441" s="1" t="s">
        <v>1205</v>
      </c>
      <c r="D2441" s="1" t="str">
        <f>LEFT(Count_table[[#This Row],[Column1]],SEARCH("\",Count_table[[#This Row],[Column1]])-1)</f>
        <v>Textron Aviation Inc.</v>
      </c>
      <c r="E2441" s="1" t="str">
        <f>RIGHT(Count_table[[#This Row],[Column1]],LEN(Count_table[[#This Row],[Column1]])-SEARCH("\",Count_table[[#This Row],[Column1]]))</f>
        <v>172F (USAF T-41A)</v>
      </c>
      <c r="F2441" s="1" t="str">
        <f>INDEX(Sheet1!A:D,MATCH(Count_table[[#This Row],[Make]],Sheet1!D:D,0),1)</f>
        <v>Textron</v>
      </c>
      <c r="G2441" s="1" t="str">
        <f ca="1">IF(OR(Count_table[[#This Row],[STC Number]]&lt;&gt;OFFSET(Count_table[[#This Row],[STC Number]],-1,0),Count_table[[#This Row],[Fixed Make]]&lt;&gt;OFFSET(Count_table[[#This Row],[Fixed Make]],-1,0)),Count_table[[#This Row],[Fixed Make]],"")</f>
        <v/>
      </c>
      <c r="H2441" s="1" t="str">
        <f ca="1">IF(LEN(Count_table[[#This Row],[First]])=0,OFFSET(Count_table[[#This Row],[Range]],-1,0),"E"&amp;ROW(Count_table[[#This Row],[First]])&amp;":E"&amp;COUNTIFS(Count_table[[#All],[STC Number]],Count_table[[#This Row],[STC Number]],Count_table[[#All],[Fixed Make]],Count_table[[#This Row],[First]])+ROW(Count_table[[#This Row],[First]])-1)</f>
        <v>E2417:E2724</v>
      </c>
      <c r="I2441" s="1" t="str">
        <f ca="1">IF(LEN(Count_table[[#This Row],[First]])&lt;&gt;0,Count_table[[#This Row],[First]]&amp;": "&amp;_xlfn.TEXTJOIN(", ",TRUE,INDIRECT(Count_table[[#This Row],[Range]])),"")</f>
        <v/>
      </c>
      <c r="J24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2" spans="1:10" x14ac:dyDescent="0.25">
      <c r="A2442" s="1" t="s">
        <v>173</v>
      </c>
      <c r="B24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Inc.\172G</v>
      </c>
      <c r="C2442" s="1" t="s">
        <v>1206</v>
      </c>
      <c r="D2442" s="1" t="str">
        <f>LEFT(Count_table[[#This Row],[Column1]],SEARCH("\",Count_table[[#This Row],[Column1]])-1)</f>
        <v>Textron Aviation Inc.</v>
      </c>
      <c r="E2442" s="1" t="str">
        <f>RIGHT(Count_table[[#This Row],[Column1]],LEN(Count_table[[#This Row],[Column1]])-SEARCH("\",Count_table[[#This Row],[Column1]]))</f>
        <v>172G</v>
      </c>
      <c r="F2442" s="1" t="str">
        <f>INDEX(Sheet1!A:D,MATCH(Count_table[[#This Row],[Make]],Sheet1!D:D,0),1)</f>
        <v>Textron</v>
      </c>
      <c r="G2442" s="1" t="str">
        <f ca="1">IF(OR(Count_table[[#This Row],[STC Number]]&lt;&gt;OFFSET(Count_table[[#This Row],[STC Number]],-1,0),Count_table[[#This Row],[Fixed Make]]&lt;&gt;OFFSET(Count_table[[#This Row],[Fixed Make]],-1,0)),Count_table[[#This Row],[Fixed Make]],"")</f>
        <v/>
      </c>
      <c r="H2442" s="1" t="str">
        <f ca="1">IF(LEN(Count_table[[#This Row],[First]])=0,OFFSET(Count_table[[#This Row],[Range]],-1,0),"E"&amp;ROW(Count_table[[#This Row],[First]])&amp;":E"&amp;COUNTIFS(Count_table[[#All],[STC Number]],Count_table[[#This Row],[STC Number]],Count_table[[#All],[Fixed Make]],Count_table[[#This Row],[First]])+ROW(Count_table[[#This Row],[First]])-1)</f>
        <v>E2417:E2724</v>
      </c>
      <c r="I2442" s="1" t="str">
        <f ca="1">IF(LEN(Count_table[[#This Row],[First]])&lt;&gt;0,Count_table[[#This Row],[First]]&amp;": "&amp;_xlfn.TEXTJOIN(", ",TRUE,INDIRECT(Count_table[[#This Row],[Range]])),"")</f>
        <v/>
      </c>
      <c r="J24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3" spans="1:10" x14ac:dyDescent="0.25">
      <c r="A2443" s="1" t="s">
        <v>173</v>
      </c>
      <c r="B24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Inc.\172H (USAF T-41A)</v>
      </c>
      <c r="C2443" s="1" t="s">
        <v>1207</v>
      </c>
      <c r="D2443" s="1" t="str">
        <f>LEFT(Count_table[[#This Row],[Column1]],SEARCH("\",Count_table[[#This Row],[Column1]])-1)</f>
        <v>Textron Aviation Inc.</v>
      </c>
      <c r="E2443" s="1" t="str">
        <f>RIGHT(Count_table[[#This Row],[Column1]],LEN(Count_table[[#This Row],[Column1]])-SEARCH("\",Count_table[[#This Row],[Column1]]))</f>
        <v>172H (USAF T-41A)</v>
      </c>
      <c r="F2443" s="1" t="str">
        <f>INDEX(Sheet1!A:D,MATCH(Count_table[[#This Row],[Make]],Sheet1!D:D,0),1)</f>
        <v>Textron</v>
      </c>
      <c r="G2443" s="1" t="str">
        <f ca="1">IF(OR(Count_table[[#This Row],[STC Number]]&lt;&gt;OFFSET(Count_table[[#This Row],[STC Number]],-1,0),Count_table[[#This Row],[Fixed Make]]&lt;&gt;OFFSET(Count_table[[#This Row],[Fixed Make]],-1,0)),Count_table[[#This Row],[Fixed Make]],"")</f>
        <v/>
      </c>
      <c r="H2443" s="1" t="str">
        <f ca="1">IF(LEN(Count_table[[#This Row],[First]])=0,OFFSET(Count_table[[#This Row],[Range]],-1,0),"E"&amp;ROW(Count_table[[#This Row],[First]])&amp;":E"&amp;COUNTIFS(Count_table[[#All],[STC Number]],Count_table[[#This Row],[STC Number]],Count_table[[#All],[Fixed Make]],Count_table[[#This Row],[First]])+ROW(Count_table[[#This Row],[First]])-1)</f>
        <v>E2417:E2724</v>
      </c>
      <c r="I2443" s="1" t="str">
        <f ca="1">IF(LEN(Count_table[[#This Row],[First]])&lt;&gt;0,Count_table[[#This Row],[First]]&amp;": "&amp;_xlfn.TEXTJOIN(", ",TRUE,INDIRECT(Count_table[[#This Row],[Range]])),"")</f>
        <v/>
      </c>
      <c r="J24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4" spans="1:10" x14ac:dyDescent="0.25">
      <c r="A2444" s="1" t="s">
        <v>173</v>
      </c>
      <c r="B24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Inc.\172I</v>
      </c>
      <c r="C2444" s="1" t="s">
        <v>1208</v>
      </c>
      <c r="D2444" s="1" t="str">
        <f>LEFT(Count_table[[#This Row],[Column1]],SEARCH("\",Count_table[[#This Row],[Column1]])-1)</f>
        <v>Textron Aviation Inc.</v>
      </c>
      <c r="E2444" s="1" t="str">
        <f>RIGHT(Count_table[[#This Row],[Column1]],LEN(Count_table[[#This Row],[Column1]])-SEARCH("\",Count_table[[#This Row],[Column1]]))</f>
        <v>172I</v>
      </c>
      <c r="F2444" s="1" t="str">
        <f>INDEX(Sheet1!A:D,MATCH(Count_table[[#This Row],[Make]],Sheet1!D:D,0),1)</f>
        <v>Textron</v>
      </c>
      <c r="G2444" s="1" t="str">
        <f ca="1">IF(OR(Count_table[[#This Row],[STC Number]]&lt;&gt;OFFSET(Count_table[[#This Row],[STC Number]],-1,0),Count_table[[#This Row],[Fixed Make]]&lt;&gt;OFFSET(Count_table[[#This Row],[Fixed Make]],-1,0)),Count_table[[#This Row],[Fixed Make]],"")</f>
        <v/>
      </c>
      <c r="H2444" s="1" t="str">
        <f ca="1">IF(LEN(Count_table[[#This Row],[First]])=0,OFFSET(Count_table[[#This Row],[Range]],-1,0),"E"&amp;ROW(Count_table[[#This Row],[First]])&amp;":E"&amp;COUNTIFS(Count_table[[#All],[STC Number]],Count_table[[#This Row],[STC Number]],Count_table[[#All],[Fixed Make]],Count_table[[#This Row],[First]])+ROW(Count_table[[#This Row],[First]])-1)</f>
        <v>E2417:E2724</v>
      </c>
      <c r="I2444" s="1" t="str">
        <f ca="1">IF(LEN(Count_table[[#This Row],[First]])&lt;&gt;0,Count_table[[#This Row],[First]]&amp;": "&amp;_xlfn.TEXTJOIN(", ",TRUE,INDIRECT(Count_table[[#This Row],[Range]])),"")</f>
        <v/>
      </c>
      <c r="J24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5" spans="1:10" x14ac:dyDescent="0.25">
      <c r="A2445" s="1" t="s">
        <v>173</v>
      </c>
      <c r="B24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Inc.\172K</v>
      </c>
      <c r="C2445" s="1" t="s">
        <v>1209</v>
      </c>
      <c r="D2445" s="1" t="str">
        <f>LEFT(Count_table[[#This Row],[Column1]],SEARCH("\",Count_table[[#This Row],[Column1]])-1)</f>
        <v>Textron Aviation Inc.</v>
      </c>
      <c r="E2445" s="1" t="str">
        <f>RIGHT(Count_table[[#This Row],[Column1]],LEN(Count_table[[#This Row],[Column1]])-SEARCH("\",Count_table[[#This Row],[Column1]]))</f>
        <v>172K</v>
      </c>
      <c r="F2445" s="1" t="str">
        <f>INDEX(Sheet1!A:D,MATCH(Count_table[[#This Row],[Make]],Sheet1!D:D,0),1)</f>
        <v>Textron</v>
      </c>
      <c r="G2445" s="1" t="str">
        <f ca="1">IF(OR(Count_table[[#This Row],[STC Number]]&lt;&gt;OFFSET(Count_table[[#This Row],[STC Number]],-1,0),Count_table[[#This Row],[Fixed Make]]&lt;&gt;OFFSET(Count_table[[#This Row],[Fixed Make]],-1,0)),Count_table[[#This Row],[Fixed Make]],"")</f>
        <v/>
      </c>
      <c r="H2445" s="1" t="str">
        <f ca="1">IF(LEN(Count_table[[#This Row],[First]])=0,OFFSET(Count_table[[#This Row],[Range]],-1,0),"E"&amp;ROW(Count_table[[#This Row],[First]])&amp;":E"&amp;COUNTIFS(Count_table[[#All],[STC Number]],Count_table[[#This Row],[STC Number]],Count_table[[#All],[Fixed Make]],Count_table[[#This Row],[First]])+ROW(Count_table[[#This Row],[First]])-1)</f>
        <v>E2417:E2724</v>
      </c>
      <c r="I2445" s="1" t="str">
        <f ca="1">IF(LEN(Count_table[[#This Row],[First]])&lt;&gt;0,Count_table[[#This Row],[First]]&amp;": "&amp;_xlfn.TEXTJOIN(", ",TRUE,INDIRECT(Count_table[[#This Row],[Range]])),"")</f>
        <v/>
      </c>
      <c r="J24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6" spans="1:10" x14ac:dyDescent="0.25">
      <c r="A2446" s="1" t="s">
        <v>173</v>
      </c>
      <c r="B24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Inc.\172L</v>
      </c>
      <c r="C2446" s="1" t="s">
        <v>1210</v>
      </c>
      <c r="D2446" s="1" t="str">
        <f>LEFT(Count_table[[#This Row],[Column1]],SEARCH("\",Count_table[[#This Row],[Column1]])-1)</f>
        <v>Textron Aviation Inc.</v>
      </c>
      <c r="E2446" s="1" t="str">
        <f>RIGHT(Count_table[[#This Row],[Column1]],LEN(Count_table[[#This Row],[Column1]])-SEARCH("\",Count_table[[#This Row],[Column1]]))</f>
        <v>172L</v>
      </c>
      <c r="F2446" s="1" t="str">
        <f>INDEX(Sheet1!A:D,MATCH(Count_table[[#This Row],[Make]],Sheet1!D:D,0),1)</f>
        <v>Textron</v>
      </c>
      <c r="G2446" s="1" t="str">
        <f ca="1">IF(OR(Count_table[[#This Row],[STC Number]]&lt;&gt;OFFSET(Count_table[[#This Row],[STC Number]],-1,0),Count_table[[#This Row],[Fixed Make]]&lt;&gt;OFFSET(Count_table[[#This Row],[Fixed Make]],-1,0)),Count_table[[#This Row],[Fixed Make]],"")</f>
        <v/>
      </c>
      <c r="H2446" s="1" t="str">
        <f ca="1">IF(LEN(Count_table[[#This Row],[First]])=0,OFFSET(Count_table[[#This Row],[Range]],-1,0),"E"&amp;ROW(Count_table[[#This Row],[First]])&amp;":E"&amp;COUNTIFS(Count_table[[#All],[STC Number]],Count_table[[#This Row],[STC Number]],Count_table[[#All],[Fixed Make]],Count_table[[#This Row],[First]])+ROW(Count_table[[#This Row],[First]])-1)</f>
        <v>E2417:E2724</v>
      </c>
      <c r="I2446" s="1" t="str">
        <f ca="1">IF(LEN(Count_table[[#This Row],[First]])&lt;&gt;0,Count_table[[#This Row],[First]]&amp;": "&amp;_xlfn.TEXTJOIN(", ",TRUE,INDIRECT(Count_table[[#This Row],[Range]])),"")</f>
        <v/>
      </c>
      <c r="J24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7" spans="1:10" x14ac:dyDescent="0.25">
      <c r="A2447" s="1" t="s">
        <v>173</v>
      </c>
      <c r="B24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Inc.\172M</v>
      </c>
      <c r="C2447" s="1" t="s">
        <v>1211</v>
      </c>
      <c r="D2447" s="1" t="str">
        <f>LEFT(Count_table[[#This Row],[Column1]],SEARCH("\",Count_table[[#This Row],[Column1]])-1)</f>
        <v>Textron Aviation Inc.</v>
      </c>
      <c r="E2447" s="1" t="str">
        <f>RIGHT(Count_table[[#This Row],[Column1]],LEN(Count_table[[#This Row],[Column1]])-SEARCH("\",Count_table[[#This Row],[Column1]]))</f>
        <v>172M</v>
      </c>
      <c r="F2447" s="1" t="str">
        <f>INDEX(Sheet1!A:D,MATCH(Count_table[[#This Row],[Make]],Sheet1!D:D,0),1)</f>
        <v>Textron</v>
      </c>
      <c r="G2447" s="1" t="str">
        <f ca="1">IF(OR(Count_table[[#This Row],[STC Number]]&lt;&gt;OFFSET(Count_table[[#This Row],[STC Number]],-1,0),Count_table[[#This Row],[Fixed Make]]&lt;&gt;OFFSET(Count_table[[#This Row],[Fixed Make]],-1,0)),Count_table[[#This Row],[Fixed Make]],"")</f>
        <v/>
      </c>
      <c r="H2447" s="1" t="str">
        <f ca="1">IF(LEN(Count_table[[#This Row],[First]])=0,OFFSET(Count_table[[#This Row],[Range]],-1,0),"E"&amp;ROW(Count_table[[#This Row],[First]])&amp;":E"&amp;COUNTIFS(Count_table[[#All],[STC Number]],Count_table[[#This Row],[STC Number]],Count_table[[#All],[Fixed Make]],Count_table[[#This Row],[First]])+ROW(Count_table[[#This Row],[First]])-1)</f>
        <v>E2417:E2724</v>
      </c>
      <c r="I2447" s="1" t="str">
        <f ca="1">IF(LEN(Count_table[[#This Row],[First]])&lt;&gt;0,Count_table[[#This Row],[First]]&amp;": "&amp;_xlfn.TEXTJOIN(", ",TRUE,INDIRECT(Count_table[[#This Row],[Range]])),"")</f>
        <v/>
      </c>
      <c r="J24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8" spans="1:10" x14ac:dyDescent="0.25">
      <c r="A2448" s="1" t="s">
        <v>173</v>
      </c>
      <c r="B24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Inc.\172N</v>
      </c>
      <c r="C2448" s="1" t="s">
        <v>1212</v>
      </c>
      <c r="D2448" s="1" t="str">
        <f>LEFT(Count_table[[#This Row],[Column1]],SEARCH("\",Count_table[[#This Row],[Column1]])-1)</f>
        <v>Textron Aviation Inc.</v>
      </c>
      <c r="E2448" s="1" t="str">
        <f>RIGHT(Count_table[[#This Row],[Column1]],LEN(Count_table[[#This Row],[Column1]])-SEARCH("\",Count_table[[#This Row],[Column1]]))</f>
        <v>172N</v>
      </c>
      <c r="F2448" s="1" t="str">
        <f>INDEX(Sheet1!A:D,MATCH(Count_table[[#This Row],[Make]],Sheet1!D:D,0),1)</f>
        <v>Textron</v>
      </c>
      <c r="G2448" s="1" t="str">
        <f ca="1">IF(OR(Count_table[[#This Row],[STC Number]]&lt;&gt;OFFSET(Count_table[[#This Row],[STC Number]],-1,0),Count_table[[#This Row],[Fixed Make]]&lt;&gt;OFFSET(Count_table[[#This Row],[Fixed Make]],-1,0)),Count_table[[#This Row],[Fixed Make]],"")</f>
        <v/>
      </c>
      <c r="H2448" s="1" t="str">
        <f ca="1">IF(LEN(Count_table[[#This Row],[First]])=0,OFFSET(Count_table[[#This Row],[Range]],-1,0),"E"&amp;ROW(Count_table[[#This Row],[First]])&amp;":E"&amp;COUNTIFS(Count_table[[#All],[STC Number]],Count_table[[#This Row],[STC Number]],Count_table[[#All],[Fixed Make]],Count_table[[#This Row],[First]])+ROW(Count_table[[#This Row],[First]])-1)</f>
        <v>E2417:E2724</v>
      </c>
      <c r="I2448" s="1" t="str">
        <f ca="1">IF(LEN(Count_table[[#This Row],[First]])&lt;&gt;0,Count_table[[#This Row],[First]]&amp;": "&amp;_xlfn.TEXTJOIN(", ",TRUE,INDIRECT(Count_table[[#This Row],[Range]])),"")</f>
        <v/>
      </c>
      <c r="J24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49" spans="1:10" x14ac:dyDescent="0.25">
      <c r="A2449" s="1" t="s">
        <v>173</v>
      </c>
      <c r="B24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Inc.\172P</v>
      </c>
      <c r="C2449" s="1" t="s">
        <v>1213</v>
      </c>
      <c r="D2449" s="1" t="str">
        <f>LEFT(Count_table[[#This Row],[Column1]],SEARCH("\",Count_table[[#This Row],[Column1]])-1)</f>
        <v>Textron Aviation Inc.</v>
      </c>
      <c r="E2449" s="1" t="str">
        <f>RIGHT(Count_table[[#This Row],[Column1]],LEN(Count_table[[#This Row],[Column1]])-SEARCH("\",Count_table[[#This Row],[Column1]]))</f>
        <v>172P</v>
      </c>
      <c r="F2449" s="1" t="str">
        <f>INDEX(Sheet1!A:D,MATCH(Count_table[[#This Row],[Make]],Sheet1!D:D,0),1)</f>
        <v>Textron</v>
      </c>
      <c r="G2449" s="1" t="str">
        <f ca="1">IF(OR(Count_table[[#This Row],[STC Number]]&lt;&gt;OFFSET(Count_table[[#This Row],[STC Number]],-1,0),Count_table[[#This Row],[Fixed Make]]&lt;&gt;OFFSET(Count_table[[#This Row],[Fixed Make]],-1,0)),Count_table[[#This Row],[Fixed Make]],"")</f>
        <v/>
      </c>
      <c r="H2449" s="1" t="str">
        <f ca="1">IF(LEN(Count_table[[#This Row],[First]])=0,OFFSET(Count_table[[#This Row],[Range]],-1,0),"E"&amp;ROW(Count_table[[#This Row],[First]])&amp;":E"&amp;COUNTIFS(Count_table[[#All],[STC Number]],Count_table[[#This Row],[STC Number]],Count_table[[#All],[Fixed Make]],Count_table[[#This Row],[First]])+ROW(Count_table[[#This Row],[First]])-1)</f>
        <v>E2417:E2724</v>
      </c>
      <c r="I2449" s="1" t="str">
        <f ca="1">IF(LEN(Count_table[[#This Row],[First]])&lt;&gt;0,Count_table[[#This Row],[First]]&amp;": "&amp;_xlfn.TEXTJOIN(", ",TRUE,INDIRECT(Count_table[[#This Row],[Range]])),"")</f>
        <v/>
      </c>
      <c r="J24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0" spans="1:10" x14ac:dyDescent="0.25">
      <c r="A2450" s="1" t="s">
        <v>173</v>
      </c>
      <c r="B24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Inc.\172Q</v>
      </c>
      <c r="C2450" s="1" t="s">
        <v>1214</v>
      </c>
      <c r="D2450" s="1" t="str">
        <f>LEFT(Count_table[[#This Row],[Column1]],SEARCH("\",Count_table[[#This Row],[Column1]])-1)</f>
        <v>Textron Aviation Inc.</v>
      </c>
      <c r="E2450" s="1" t="str">
        <f>RIGHT(Count_table[[#This Row],[Column1]],LEN(Count_table[[#This Row],[Column1]])-SEARCH("\",Count_table[[#This Row],[Column1]]))</f>
        <v>172Q</v>
      </c>
      <c r="F2450" s="1" t="str">
        <f>INDEX(Sheet1!A:D,MATCH(Count_table[[#This Row],[Make]],Sheet1!D:D,0),1)</f>
        <v>Textron</v>
      </c>
      <c r="G2450" s="1" t="str">
        <f ca="1">IF(OR(Count_table[[#This Row],[STC Number]]&lt;&gt;OFFSET(Count_table[[#This Row],[STC Number]],-1,0),Count_table[[#This Row],[Fixed Make]]&lt;&gt;OFFSET(Count_table[[#This Row],[Fixed Make]],-1,0)),Count_table[[#This Row],[Fixed Make]],"")</f>
        <v/>
      </c>
      <c r="H2450" s="1" t="str">
        <f ca="1">IF(LEN(Count_table[[#This Row],[First]])=0,OFFSET(Count_table[[#This Row],[Range]],-1,0),"E"&amp;ROW(Count_table[[#This Row],[First]])&amp;":E"&amp;COUNTIFS(Count_table[[#All],[STC Number]],Count_table[[#This Row],[STC Number]],Count_table[[#All],[Fixed Make]],Count_table[[#This Row],[First]])+ROW(Count_table[[#This Row],[First]])-1)</f>
        <v>E2417:E2724</v>
      </c>
      <c r="I2450" s="1" t="str">
        <f ca="1">IF(LEN(Count_table[[#This Row],[First]])&lt;&gt;0,Count_table[[#This Row],[First]]&amp;": "&amp;_xlfn.TEXTJOIN(", ",TRUE,INDIRECT(Count_table[[#This Row],[Range]])),"")</f>
        <v/>
      </c>
      <c r="J24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1" spans="1:10" x14ac:dyDescent="0.25">
      <c r="A2451" s="1" t="s">
        <v>173</v>
      </c>
      <c r="B24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v>
      </c>
      <c r="C2451" s="1" t="s">
        <v>1215</v>
      </c>
      <c r="D2451" s="1" t="str">
        <f>LEFT(Count_table[[#This Row],[Column1]],SEARCH("\",Count_table[[#This Row],[Column1]])-1)</f>
        <v>Textron Aviation Inc.</v>
      </c>
      <c r="E2451" s="1" t="str">
        <f>RIGHT(Count_table[[#This Row],[Column1]],LEN(Count_table[[#This Row],[Column1]])-SEARCH("\",Count_table[[#This Row],[Column1]]))</f>
        <v>172R</v>
      </c>
      <c r="F2451" s="1" t="str">
        <f>INDEX(Sheet1!A:D,MATCH(Count_table[[#This Row],[Make]],Sheet1!D:D,0),1)</f>
        <v>Textron</v>
      </c>
      <c r="G2451" s="1" t="str">
        <f ca="1">IF(OR(Count_table[[#This Row],[STC Number]]&lt;&gt;OFFSET(Count_table[[#This Row],[STC Number]],-1,0),Count_table[[#This Row],[Fixed Make]]&lt;&gt;OFFSET(Count_table[[#This Row],[Fixed Make]],-1,0)),Count_table[[#This Row],[Fixed Make]],"")</f>
        <v/>
      </c>
      <c r="H2451" s="1" t="str">
        <f ca="1">IF(LEN(Count_table[[#This Row],[First]])=0,OFFSET(Count_table[[#This Row],[Range]],-1,0),"E"&amp;ROW(Count_table[[#This Row],[First]])&amp;":E"&amp;COUNTIFS(Count_table[[#All],[STC Number]],Count_table[[#This Row],[STC Number]],Count_table[[#All],[Fixed Make]],Count_table[[#This Row],[First]])+ROW(Count_table[[#This Row],[First]])-1)</f>
        <v>E2417:E2724</v>
      </c>
      <c r="I2451" s="1" t="str">
        <f ca="1">IF(LEN(Count_table[[#This Row],[First]])&lt;&gt;0,Count_table[[#This Row],[First]]&amp;": "&amp;_xlfn.TEXTJOIN(", ",TRUE,INDIRECT(Count_table[[#This Row],[Range]])),"")</f>
        <v/>
      </c>
      <c r="J24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2" spans="1:10" x14ac:dyDescent="0.25">
      <c r="A2452" s="1" t="s">
        <v>173</v>
      </c>
      <c r="B24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Inc.\172RG</v>
      </c>
      <c r="C2452" s="1" t="s">
        <v>1216</v>
      </c>
      <c r="D2452" s="1" t="str">
        <f>LEFT(Count_table[[#This Row],[Column1]],SEARCH("\",Count_table[[#This Row],[Column1]])-1)</f>
        <v>Textron Aviation Inc.</v>
      </c>
      <c r="E2452" s="1" t="str">
        <f>RIGHT(Count_table[[#This Row],[Column1]],LEN(Count_table[[#This Row],[Column1]])-SEARCH("\",Count_table[[#This Row],[Column1]]))</f>
        <v>172RG</v>
      </c>
      <c r="F2452" s="1" t="str">
        <f>INDEX(Sheet1!A:D,MATCH(Count_table[[#This Row],[Make]],Sheet1!D:D,0),1)</f>
        <v>Textron</v>
      </c>
      <c r="G2452" s="1" t="str">
        <f ca="1">IF(OR(Count_table[[#This Row],[STC Number]]&lt;&gt;OFFSET(Count_table[[#This Row],[STC Number]],-1,0),Count_table[[#This Row],[Fixed Make]]&lt;&gt;OFFSET(Count_table[[#This Row],[Fixed Make]],-1,0)),Count_table[[#This Row],[Fixed Make]],"")</f>
        <v/>
      </c>
      <c r="H2452" s="1" t="str">
        <f ca="1">IF(LEN(Count_table[[#This Row],[First]])=0,OFFSET(Count_table[[#This Row],[Range]],-1,0),"E"&amp;ROW(Count_table[[#This Row],[First]])&amp;":E"&amp;COUNTIFS(Count_table[[#All],[STC Number]],Count_table[[#This Row],[STC Number]],Count_table[[#All],[Fixed Make]],Count_table[[#This Row],[First]])+ROW(Count_table[[#This Row],[First]])-1)</f>
        <v>E2417:E2724</v>
      </c>
      <c r="I2452" s="1" t="str">
        <f ca="1">IF(LEN(Count_table[[#This Row],[First]])&lt;&gt;0,Count_table[[#This Row],[First]]&amp;": "&amp;_xlfn.TEXTJOIN(", ",TRUE,INDIRECT(Count_table[[#This Row],[Range]])),"")</f>
        <v/>
      </c>
      <c r="J24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3" spans="1:10" x14ac:dyDescent="0.25">
      <c r="A2453" s="1" t="s">
        <v>173</v>
      </c>
      <c r="B24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Inc.\172S</v>
      </c>
      <c r="C2453" s="1" t="s">
        <v>1217</v>
      </c>
      <c r="D2453" s="1" t="str">
        <f>LEFT(Count_table[[#This Row],[Column1]],SEARCH("\",Count_table[[#This Row],[Column1]])-1)</f>
        <v>Textron Aviation Inc.</v>
      </c>
      <c r="E2453" s="1" t="str">
        <f>RIGHT(Count_table[[#This Row],[Column1]],LEN(Count_table[[#This Row],[Column1]])-SEARCH("\",Count_table[[#This Row],[Column1]]))</f>
        <v>172S</v>
      </c>
      <c r="F2453" s="1" t="str">
        <f>INDEX(Sheet1!A:D,MATCH(Count_table[[#This Row],[Make]],Sheet1!D:D,0),1)</f>
        <v>Textron</v>
      </c>
      <c r="G2453" s="1" t="str">
        <f ca="1">IF(OR(Count_table[[#This Row],[STC Number]]&lt;&gt;OFFSET(Count_table[[#This Row],[STC Number]],-1,0),Count_table[[#This Row],[Fixed Make]]&lt;&gt;OFFSET(Count_table[[#This Row],[Fixed Make]],-1,0)),Count_table[[#This Row],[Fixed Make]],"")</f>
        <v/>
      </c>
      <c r="H2453" s="1" t="str">
        <f ca="1">IF(LEN(Count_table[[#This Row],[First]])=0,OFFSET(Count_table[[#This Row],[Range]],-1,0),"E"&amp;ROW(Count_table[[#This Row],[First]])&amp;":E"&amp;COUNTIFS(Count_table[[#All],[STC Number]],Count_table[[#This Row],[STC Number]],Count_table[[#All],[Fixed Make]],Count_table[[#This Row],[First]])+ROW(Count_table[[#This Row],[First]])-1)</f>
        <v>E2417:E2724</v>
      </c>
      <c r="I2453" s="1" t="str">
        <f ca="1">IF(LEN(Count_table[[#This Row],[First]])&lt;&gt;0,Count_table[[#This Row],[First]]&amp;": "&amp;_xlfn.TEXTJOIN(", ",TRUE,INDIRECT(Count_table[[#This Row],[Range]])),"")</f>
        <v/>
      </c>
      <c r="J24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4" spans="1:10" x14ac:dyDescent="0.25">
      <c r="A2454" s="1" t="s">
        <v>173</v>
      </c>
      <c r="B24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v>
      </c>
      <c r="C2454" s="1" t="s">
        <v>1218</v>
      </c>
      <c r="D2454" s="1" t="str">
        <f>LEFT(Count_table[[#This Row],[Column1]],SEARCH("\",Count_table[[#This Row],[Column1]])-1)</f>
        <v>Textron Aviation Inc.</v>
      </c>
      <c r="E2454" s="1" t="str">
        <f>RIGHT(Count_table[[#This Row],[Column1]],LEN(Count_table[[#This Row],[Column1]])-SEARCH("\",Count_table[[#This Row],[Column1]]))</f>
        <v>175</v>
      </c>
      <c r="F2454" s="1" t="str">
        <f>INDEX(Sheet1!A:D,MATCH(Count_table[[#This Row],[Make]],Sheet1!D:D,0),1)</f>
        <v>Textron</v>
      </c>
      <c r="G2454" s="1" t="str">
        <f ca="1">IF(OR(Count_table[[#This Row],[STC Number]]&lt;&gt;OFFSET(Count_table[[#This Row],[STC Number]],-1,0),Count_table[[#This Row],[Fixed Make]]&lt;&gt;OFFSET(Count_table[[#This Row],[Fixed Make]],-1,0)),Count_table[[#This Row],[Fixed Make]],"")</f>
        <v/>
      </c>
      <c r="H2454" s="1" t="str">
        <f ca="1">IF(LEN(Count_table[[#This Row],[First]])=0,OFFSET(Count_table[[#This Row],[Range]],-1,0),"E"&amp;ROW(Count_table[[#This Row],[First]])&amp;":E"&amp;COUNTIFS(Count_table[[#All],[STC Number]],Count_table[[#This Row],[STC Number]],Count_table[[#All],[Fixed Make]],Count_table[[#This Row],[First]])+ROW(Count_table[[#This Row],[First]])-1)</f>
        <v>E2417:E2724</v>
      </c>
      <c r="I2454" s="1" t="str">
        <f ca="1">IF(LEN(Count_table[[#This Row],[First]])&lt;&gt;0,Count_table[[#This Row],[First]]&amp;": "&amp;_xlfn.TEXTJOIN(", ",TRUE,INDIRECT(Count_table[[#This Row],[Range]])),"")</f>
        <v/>
      </c>
      <c r="J24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5" spans="1:10" x14ac:dyDescent="0.25">
      <c r="A2455" s="1" t="s">
        <v>173</v>
      </c>
      <c r="B24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Inc.\175A</v>
      </c>
      <c r="C2455" s="1" t="s">
        <v>1219</v>
      </c>
      <c r="D2455" s="1" t="str">
        <f>LEFT(Count_table[[#This Row],[Column1]],SEARCH("\",Count_table[[#This Row],[Column1]])-1)</f>
        <v>Textron Aviation Inc.</v>
      </c>
      <c r="E2455" s="1" t="str">
        <f>RIGHT(Count_table[[#This Row],[Column1]],LEN(Count_table[[#This Row],[Column1]])-SEARCH("\",Count_table[[#This Row],[Column1]]))</f>
        <v>175A</v>
      </c>
      <c r="F2455" s="1" t="str">
        <f>INDEX(Sheet1!A:D,MATCH(Count_table[[#This Row],[Make]],Sheet1!D:D,0),1)</f>
        <v>Textron</v>
      </c>
      <c r="G2455" s="1" t="str">
        <f ca="1">IF(OR(Count_table[[#This Row],[STC Number]]&lt;&gt;OFFSET(Count_table[[#This Row],[STC Number]],-1,0),Count_table[[#This Row],[Fixed Make]]&lt;&gt;OFFSET(Count_table[[#This Row],[Fixed Make]],-1,0)),Count_table[[#This Row],[Fixed Make]],"")</f>
        <v/>
      </c>
      <c r="H2455" s="1" t="str">
        <f ca="1">IF(LEN(Count_table[[#This Row],[First]])=0,OFFSET(Count_table[[#This Row],[Range]],-1,0),"E"&amp;ROW(Count_table[[#This Row],[First]])&amp;":E"&amp;COUNTIFS(Count_table[[#All],[STC Number]],Count_table[[#This Row],[STC Number]],Count_table[[#All],[Fixed Make]],Count_table[[#This Row],[First]])+ROW(Count_table[[#This Row],[First]])-1)</f>
        <v>E2417:E2724</v>
      </c>
      <c r="I2455" s="1" t="str">
        <f ca="1">IF(LEN(Count_table[[#This Row],[First]])&lt;&gt;0,Count_table[[#This Row],[First]]&amp;": "&amp;_xlfn.TEXTJOIN(", ",TRUE,INDIRECT(Count_table[[#This Row],[Range]])),"")</f>
        <v/>
      </c>
      <c r="J24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6" spans="1:10" x14ac:dyDescent="0.25">
      <c r="A2456" s="1" t="s">
        <v>173</v>
      </c>
      <c r="B24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Inc.\175B</v>
      </c>
      <c r="C2456" s="1" t="s">
        <v>1220</v>
      </c>
      <c r="D2456" s="1" t="str">
        <f>LEFT(Count_table[[#This Row],[Column1]],SEARCH("\",Count_table[[#This Row],[Column1]])-1)</f>
        <v>Textron Aviation Inc.</v>
      </c>
      <c r="E2456" s="1" t="str">
        <f>RIGHT(Count_table[[#This Row],[Column1]],LEN(Count_table[[#This Row],[Column1]])-SEARCH("\",Count_table[[#This Row],[Column1]]))</f>
        <v>175B</v>
      </c>
      <c r="F2456" s="1" t="str">
        <f>INDEX(Sheet1!A:D,MATCH(Count_table[[#This Row],[Make]],Sheet1!D:D,0),1)</f>
        <v>Textron</v>
      </c>
      <c r="G2456" s="1" t="str">
        <f ca="1">IF(OR(Count_table[[#This Row],[STC Number]]&lt;&gt;OFFSET(Count_table[[#This Row],[STC Number]],-1,0),Count_table[[#This Row],[Fixed Make]]&lt;&gt;OFFSET(Count_table[[#This Row],[Fixed Make]],-1,0)),Count_table[[#This Row],[Fixed Make]],"")</f>
        <v/>
      </c>
      <c r="H2456" s="1" t="str">
        <f ca="1">IF(LEN(Count_table[[#This Row],[First]])=0,OFFSET(Count_table[[#This Row],[Range]],-1,0),"E"&amp;ROW(Count_table[[#This Row],[First]])&amp;":E"&amp;COUNTIFS(Count_table[[#All],[STC Number]],Count_table[[#This Row],[STC Number]],Count_table[[#All],[Fixed Make]],Count_table[[#This Row],[First]])+ROW(Count_table[[#This Row],[First]])-1)</f>
        <v>E2417:E2724</v>
      </c>
      <c r="I2456" s="1" t="str">
        <f ca="1">IF(LEN(Count_table[[#This Row],[First]])&lt;&gt;0,Count_table[[#This Row],[First]]&amp;": "&amp;_xlfn.TEXTJOIN(", ",TRUE,INDIRECT(Count_table[[#This Row],[Range]])),"")</f>
        <v/>
      </c>
      <c r="J24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7" spans="1:10" x14ac:dyDescent="0.25">
      <c r="A2457" s="1" t="s">
        <v>173</v>
      </c>
      <c r="B24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Inc.\175C</v>
      </c>
      <c r="C2457" s="1" t="s">
        <v>1221</v>
      </c>
      <c r="D2457" s="1" t="str">
        <f>LEFT(Count_table[[#This Row],[Column1]],SEARCH("\",Count_table[[#This Row],[Column1]])-1)</f>
        <v>Textron Aviation Inc.</v>
      </c>
      <c r="E2457" s="1" t="str">
        <f>RIGHT(Count_table[[#This Row],[Column1]],LEN(Count_table[[#This Row],[Column1]])-SEARCH("\",Count_table[[#This Row],[Column1]]))</f>
        <v>175C</v>
      </c>
      <c r="F2457" s="1" t="str">
        <f>INDEX(Sheet1!A:D,MATCH(Count_table[[#This Row],[Make]],Sheet1!D:D,0),1)</f>
        <v>Textron</v>
      </c>
      <c r="G2457" s="1" t="str">
        <f ca="1">IF(OR(Count_table[[#This Row],[STC Number]]&lt;&gt;OFFSET(Count_table[[#This Row],[STC Number]],-1,0),Count_table[[#This Row],[Fixed Make]]&lt;&gt;OFFSET(Count_table[[#This Row],[Fixed Make]],-1,0)),Count_table[[#This Row],[Fixed Make]],"")</f>
        <v/>
      </c>
      <c r="H2457" s="1" t="str">
        <f ca="1">IF(LEN(Count_table[[#This Row],[First]])=0,OFFSET(Count_table[[#This Row],[Range]],-1,0),"E"&amp;ROW(Count_table[[#This Row],[First]])&amp;":E"&amp;COUNTIFS(Count_table[[#All],[STC Number]],Count_table[[#This Row],[STC Number]],Count_table[[#All],[Fixed Make]],Count_table[[#This Row],[First]])+ROW(Count_table[[#This Row],[First]])-1)</f>
        <v>E2417:E2724</v>
      </c>
      <c r="I2457" s="1" t="str">
        <f ca="1">IF(LEN(Count_table[[#This Row],[First]])&lt;&gt;0,Count_table[[#This Row],[First]]&amp;": "&amp;_xlfn.TEXTJOIN(", ",TRUE,INDIRECT(Count_table[[#This Row],[Range]])),"")</f>
        <v/>
      </c>
      <c r="J24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8" spans="1:10" x14ac:dyDescent="0.25">
      <c r="A2458" s="1" t="s">
        <v>173</v>
      </c>
      <c r="B24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v>
      </c>
      <c r="C2458" s="1" t="s">
        <v>1222</v>
      </c>
      <c r="D2458" s="1" t="str">
        <f>LEFT(Count_table[[#This Row],[Column1]],SEARCH("\",Count_table[[#This Row],[Column1]])-1)</f>
        <v>Textron Aviation Inc.</v>
      </c>
      <c r="E2458" s="1" t="str">
        <f>RIGHT(Count_table[[#This Row],[Column1]],LEN(Count_table[[#This Row],[Column1]])-SEARCH("\",Count_table[[#This Row],[Column1]]))</f>
        <v>177</v>
      </c>
      <c r="F2458" s="1" t="str">
        <f>INDEX(Sheet1!A:D,MATCH(Count_table[[#This Row],[Make]],Sheet1!D:D,0),1)</f>
        <v>Textron</v>
      </c>
      <c r="G2458" s="1" t="str">
        <f ca="1">IF(OR(Count_table[[#This Row],[STC Number]]&lt;&gt;OFFSET(Count_table[[#This Row],[STC Number]],-1,0),Count_table[[#This Row],[Fixed Make]]&lt;&gt;OFFSET(Count_table[[#This Row],[Fixed Make]],-1,0)),Count_table[[#This Row],[Fixed Make]],"")</f>
        <v/>
      </c>
      <c r="H2458" s="1" t="str">
        <f ca="1">IF(LEN(Count_table[[#This Row],[First]])=0,OFFSET(Count_table[[#This Row],[Range]],-1,0),"E"&amp;ROW(Count_table[[#This Row],[First]])&amp;":E"&amp;COUNTIFS(Count_table[[#All],[STC Number]],Count_table[[#This Row],[STC Number]],Count_table[[#All],[Fixed Make]],Count_table[[#This Row],[First]])+ROW(Count_table[[#This Row],[First]])-1)</f>
        <v>E2417:E2724</v>
      </c>
      <c r="I2458" s="1" t="str">
        <f ca="1">IF(LEN(Count_table[[#This Row],[First]])&lt;&gt;0,Count_table[[#This Row],[First]]&amp;": "&amp;_xlfn.TEXTJOIN(", ",TRUE,INDIRECT(Count_table[[#This Row],[Range]])),"")</f>
        <v/>
      </c>
      <c r="J24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59" spans="1:10" x14ac:dyDescent="0.25">
      <c r="A2459" s="1" t="s">
        <v>173</v>
      </c>
      <c r="B24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Inc.\177A</v>
      </c>
      <c r="C2459" s="1" t="s">
        <v>1223</v>
      </c>
      <c r="D2459" s="1" t="str">
        <f>LEFT(Count_table[[#This Row],[Column1]],SEARCH("\",Count_table[[#This Row],[Column1]])-1)</f>
        <v>Textron Aviation Inc.</v>
      </c>
      <c r="E2459" s="1" t="str">
        <f>RIGHT(Count_table[[#This Row],[Column1]],LEN(Count_table[[#This Row],[Column1]])-SEARCH("\",Count_table[[#This Row],[Column1]]))</f>
        <v>177A</v>
      </c>
      <c r="F2459" s="1" t="str">
        <f>INDEX(Sheet1!A:D,MATCH(Count_table[[#This Row],[Make]],Sheet1!D:D,0),1)</f>
        <v>Textron</v>
      </c>
      <c r="G2459" s="1" t="str">
        <f ca="1">IF(OR(Count_table[[#This Row],[STC Number]]&lt;&gt;OFFSET(Count_table[[#This Row],[STC Number]],-1,0),Count_table[[#This Row],[Fixed Make]]&lt;&gt;OFFSET(Count_table[[#This Row],[Fixed Make]],-1,0)),Count_table[[#This Row],[Fixed Make]],"")</f>
        <v/>
      </c>
      <c r="H2459" s="1" t="str">
        <f ca="1">IF(LEN(Count_table[[#This Row],[First]])=0,OFFSET(Count_table[[#This Row],[Range]],-1,0),"E"&amp;ROW(Count_table[[#This Row],[First]])&amp;":E"&amp;COUNTIFS(Count_table[[#All],[STC Number]],Count_table[[#This Row],[STC Number]],Count_table[[#All],[Fixed Make]],Count_table[[#This Row],[First]])+ROW(Count_table[[#This Row],[First]])-1)</f>
        <v>E2417:E2724</v>
      </c>
      <c r="I2459" s="1" t="str">
        <f ca="1">IF(LEN(Count_table[[#This Row],[First]])&lt;&gt;0,Count_table[[#This Row],[First]]&amp;": "&amp;_xlfn.TEXTJOIN(", ",TRUE,INDIRECT(Count_table[[#This Row],[Range]])),"")</f>
        <v/>
      </c>
      <c r="J24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0" spans="1:10" x14ac:dyDescent="0.25">
      <c r="A2460" s="1" t="s">
        <v>173</v>
      </c>
      <c r="B24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Inc.\177B</v>
      </c>
      <c r="C2460" s="1" t="s">
        <v>1224</v>
      </c>
      <c r="D2460" s="1" t="str">
        <f>LEFT(Count_table[[#This Row],[Column1]],SEARCH("\",Count_table[[#This Row],[Column1]])-1)</f>
        <v>Textron Aviation Inc.</v>
      </c>
      <c r="E2460" s="1" t="str">
        <f>RIGHT(Count_table[[#This Row],[Column1]],LEN(Count_table[[#This Row],[Column1]])-SEARCH("\",Count_table[[#This Row],[Column1]]))</f>
        <v>177B</v>
      </c>
      <c r="F2460" s="1" t="str">
        <f>INDEX(Sheet1!A:D,MATCH(Count_table[[#This Row],[Make]],Sheet1!D:D,0),1)</f>
        <v>Textron</v>
      </c>
      <c r="G2460" s="1" t="str">
        <f ca="1">IF(OR(Count_table[[#This Row],[STC Number]]&lt;&gt;OFFSET(Count_table[[#This Row],[STC Number]],-1,0),Count_table[[#This Row],[Fixed Make]]&lt;&gt;OFFSET(Count_table[[#This Row],[Fixed Make]],-1,0)),Count_table[[#This Row],[Fixed Make]],"")</f>
        <v/>
      </c>
      <c r="H2460" s="1" t="str">
        <f ca="1">IF(LEN(Count_table[[#This Row],[First]])=0,OFFSET(Count_table[[#This Row],[Range]],-1,0),"E"&amp;ROW(Count_table[[#This Row],[First]])&amp;":E"&amp;COUNTIFS(Count_table[[#All],[STC Number]],Count_table[[#This Row],[STC Number]],Count_table[[#All],[Fixed Make]],Count_table[[#This Row],[First]])+ROW(Count_table[[#This Row],[First]])-1)</f>
        <v>E2417:E2724</v>
      </c>
      <c r="I2460" s="1" t="str">
        <f ca="1">IF(LEN(Count_table[[#This Row],[First]])&lt;&gt;0,Count_table[[#This Row],[First]]&amp;": "&amp;_xlfn.TEXTJOIN(", ",TRUE,INDIRECT(Count_table[[#This Row],[Range]])),"")</f>
        <v/>
      </c>
      <c r="J24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1" spans="1:10" x14ac:dyDescent="0.25">
      <c r="A2461" s="1" t="s">
        <v>173</v>
      </c>
      <c r="B24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Inc.\177RG</v>
      </c>
      <c r="C2461" s="1" t="s">
        <v>1225</v>
      </c>
      <c r="D2461" s="1" t="str">
        <f>LEFT(Count_table[[#This Row],[Column1]],SEARCH("\",Count_table[[#This Row],[Column1]])-1)</f>
        <v>Textron Aviation Inc.</v>
      </c>
      <c r="E2461" s="1" t="str">
        <f>RIGHT(Count_table[[#This Row],[Column1]],LEN(Count_table[[#This Row],[Column1]])-SEARCH("\",Count_table[[#This Row],[Column1]]))</f>
        <v>177RG</v>
      </c>
      <c r="F2461" s="1" t="str">
        <f>INDEX(Sheet1!A:D,MATCH(Count_table[[#This Row],[Make]],Sheet1!D:D,0),1)</f>
        <v>Textron</v>
      </c>
      <c r="G2461" s="1" t="str">
        <f ca="1">IF(OR(Count_table[[#This Row],[STC Number]]&lt;&gt;OFFSET(Count_table[[#This Row],[STC Number]],-1,0),Count_table[[#This Row],[Fixed Make]]&lt;&gt;OFFSET(Count_table[[#This Row],[Fixed Make]],-1,0)),Count_table[[#This Row],[Fixed Make]],"")</f>
        <v/>
      </c>
      <c r="H2461" s="1" t="str">
        <f ca="1">IF(LEN(Count_table[[#This Row],[First]])=0,OFFSET(Count_table[[#This Row],[Range]],-1,0),"E"&amp;ROW(Count_table[[#This Row],[First]])&amp;":E"&amp;COUNTIFS(Count_table[[#All],[STC Number]],Count_table[[#This Row],[STC Number]],Count_table[[#All],[Fixed Make]],Count_table[[#This Row],[First]])+ROW(Count_table[[#This Row],[First]])-1)</f>
        <v>E2417:E2724</v>
      </c>
      <c r="I2461" s="1" t="str">
        <f ca="1">IF(LEN(Count_table[[#This Row],[First]])&lt;&gt;0,Count_table[[#This Row],[First]]&amp;": "&amp;_xlfn.TEXTJOIN(", ",TRUE,INDIRECT(Count_table[[#This Row],[Range]])),"")</f>
        <v/>
      </c>
      <c r="J24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2" spans="1:10" x14ac:dyDescent="0.25">
      <c r="A2462" s="1" t="s">
        <v>173</v>
      </c>
      <c r="B24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v>
      </c>
      <c r="C2462" s="1" t="s">
        <v>1226</v>
      </c>
      <c r="D2462" s="1" t="str">
        <f>LEFT(Count_table[[#This Row],[Column1]],SEARCH("\",Count_table[[#This Row],[Column1]])-1)</f>
        <v>Textron Aviation Inc.</v>
      </c>
      <c r="E2462" s="1" t="str">
        <f>RIGHT(Count_table[[#This Row],[Column1]],LEN(Count_table[[#This Row],[Column1]])-SEARCH("\",Count_table[[#This Row],[Column1]]))</f>
        <v>180</v>
      </c>
      <c r="F2462" s="1" t="str">
        <f>INDEX(Sheet1!A:D,MATCH(Count_table[[#This Row],[Make]],Sheet1!D:D,0),1)</f>
        <v>Textron</v>
      </c>
      <c r="G2462" s="1" t="str">
        <f ca="1">IF(OR(Count_table[[#This Row],[STC Number]]&lt;&gt;OFFSET(Count_table[[#This Row],[STC Number]],-1,0),Count_table[[#This Row],[Fixed Make]]&lt;&gt;OFFSET(Count_table[[#This Row],[Fixed Make]],-1,0)),Count_table[[#This Row],[Fixed Make]],"")</f>
        <v/>
      </c>
      <c r="H2462" s="1" t="str">
        <f ca="1">IF(LEN(Count_table[[#This Row],[First]])=0,OFFSET(Count_table[[#This Row],[Range]],-1,0),"E"&amp;ROW(Count_table[[#This Row],[First]])&amp;":E"&amp;COUNTIFS(Count_table[[#All],[STC Number]],Count_table[[#This Row],[STC Number]],Count_table[[#All],[Fixed Make]],Count_table[[#This Row],[First]])+ROW(Count_table[[#This Row],[First]])-1)</f>
        <v>E2417:E2724</v>
      </c>
      <c r="I2462" s="1" t="str">
        <f ca="1">IF(LEN(Count_table[[#This Row],[First]])&lt;&gt;0,Count_table[[#This Row],[First]]&amp;": "&amp;_xlfn.TEXTJOIN(", ",TRUE,INDIRECT(Count_table[[#This Row],[Range]])),"")</f>
        <v/>
      </c>
      <c r="J24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3" spans="1:10" x14ac:dyDescent="0.25">
      <c r="A2463" s="1" t="s">
        <v>173</v>
      </c>
      <c r="B24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Inc.\180A</v>
      </c>
      <c r="C2463" s="1" t="s">
        <v>1227</v>
      </c>
      <c r="D2463" s="1" t="str">
        <f>LEFT(Count_table[[#This Row],[Column1]],SEARCH("\",Count_table[[#This Row],[Column1]])-1)</f>
        <v>Textron Aviation Inc.</v>
      </c>
      <c r="E2463" s="1" t="str">
        <f>RIGHT(Count_table[[#This Row],[Column1]],LEN(Count_table[[#This Row],[Column1]])-SEARCH("\",Count_table[[#This Row],[Column1]]))</f>
        <v>180A</v>
      </c>
      <c r="F2463" s="1" t="str">
        <f>INDEX(Sheet1!A:D,MATCH(Count_table[[#This Row],[Make]],Sheet1!D:D,0),1)</f>
        <v>Textron</v>
      </c>
      <c r="G2463" s="1" t="str">
        <f ca="1">IF(OR(Count_table[[#This Row],[STC Number]]&lt;&gt;OFFSET(Count_table[[#This Row],[STC Number]],-1,0),Count_table[[#This Row],[Fixed Make]]&lt;&gt;OFFSET(Count_table[[#This Row],[Fixed Make]],-1,0)),Count_table[[#This Row],[Fixed Make]],"")</f>
        <v/>
      </c>
      <c r="H2463" s="1" t="str">
        <f ca="1">IF(LEN(Count_table[[#This Row],[First]])=0,OFFSET(Count_table[[#This Row],[Range]],-1,0),"E"&amp;ROW(Count_table[[#This Row],[First]])&amp;":E"&amp;COUNTIFS(Count_table[[#All],[STC Number]],Count_table[[#This Row],[STC Number]],Count_table[[#All],[Fixed Make]],Count_table[[#This Row],[First]])+ROW(Count_table[[#This Row],[First]])-1)</f>
        <v>E2417:E2724</v>
      </c>
      <c r="I2463" s="1" t="str">
        <f ca="1">IF(LEN(Count_table[[#This Row],[First]])&lt;&gt;0,Count_table[[#This Row],[First]]&amp;": "&amp;_xlfn.TEXTJOIN(", ",TRUE,INDIRECT(Count_table[[#This Row],[Range]])),"")</f>
        <v/>
      </c>
      <c r="J24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4" spans="1:10" x14ac:dyDescent="0.25">
      <c r="A2464" s="1" t="s">
        <v>173</v>
      </c>
      <c r="B24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Inc.\180B</v>
      </c>
      <c r="C2464" s="1" t="s">
        <v>1228</v>
      </c>
      <c r="D2464" s="1" t="str">
        <f>LEFT(Count_table[[#This Row],[Column1]],SEARCH("\",Count_table[[#This Row],[Column1]])-1)</f>
        <v>Textron Aviation Inc.</v>
      </c>
      <c r="E2464" s="1" t="str">
        <f>RIGHT(Count_table[[#This Row],[Column1]],LEN(Count_table[[#This Row],[Column1]])-SEARCH("\",Count_table[[#This Row],[Column1]]))</f>
        <v>180B</v>
      </c>
      <c r="F2464" s="1" t="str">
        <f>INDEX(Sheet1!A:D,MATCH(Count_table[[#This Row],[Make]],Sheet1!D:D,0),1)</f>
        <v>Textron</v>
      </c>
      <c r="G2464" s="1" t="str">
        <f ca="1">IF(OR(Count_table[[#This Row],[STC Number]]&lt;&gt;OFFSET(Count_table[[#This Row],[STC Number]],-1,0),Count_table[[#This Row],[Fixed Make]]&lt;&gt;OFFSET(Count_table[[#This Row],[Fixed Make]],-1,0)),Count_table[[#This Row],[Fixed Make]],"")</f>
        <v/>
      </c>
      <c r="H2464" s="1" t="str">
        <f ca="1">IF(LEN(Count_table[[#This Row],[First]])=0,OFFSET(Count_table[[#This Row],[Range]],-1,0),"E"&amp;ROW(Count_table[[#This Row],[First]])&amp;":E"&amp;COUNTIFS(Count_table[[#All],[STC Number]],Count_table[[#This Row],[STC Number]],Count_table[[#All],[Fixed Make]],Count_table[[#This Row],[First]])+ROW(Count_table[[#This Row],[First]])-1)</f>
        <v>E2417:E2724</v>
      </c>
      <c r="I2464" s="1" t="str">
        <f ca="1">IF(LEN(Count_table[[#This Row],[First]])&lt;&gt;0,Count_table[[#This Row],[First]]&amp;": "&amp;_xlfn.TEXTJOIN(", ",TRUE,INDIRECT(Count_table[[#This Row],[Range]])),"")</f>
        <v/>
      </c>
      <c r="J24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5" spans="1:10" x14ac:dyDescent="0.25">
      <c r="A2465" s="1" t="s">
        <v>173</v>
      </c>
      <c r="B24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Inc.\180C</v>
      </c>
      <c r="C2465" s="1" t="s">
        <v>1229</v>
      </c>
      <c r="D2465" s="1" t="str">
        <f>LEFT(Count_table[[#This Row],[Column1]],SEARCH("\",Count_table[[#This Row],[Column1]])-1)</f>
        <v>Textron Aviation Inc.</v>
      </c>
      <c r="E2465" s="1" t="str">
        <f>RIGHT(Count_table[[#This Row],[Column1]],LEN(Count_table[[#This Row],[Column1]])-SEARCH("\",Count_table[[#This Row],[Column1]]))</f>
        <v>180C</v>
      </c>
      <c r="F2465" s="1" t="str">
        <f>INDEX(Sheet1!A:D,MATCH(Count_table[[#This Row],[Make]],Sheet1!D:D,0),1)</f>
        <v>Textron</v>
      </c>
      <c r="G2465" s="1" t="str">
        <f ca="1">IF(OR(Count_table[[#This Row],[STC Number]]&lt;&gt;OFFSET(Count_table[[#This Row],[STC Number]],-1,0),Count_table[[#This Row],[Fixed Make]]&lt;&gt;OFFSET(Count_table[[#This Row],[Fixed Make]],-1,0)),Count_table[[#This Row],[Fixed Make]],"")</f>
        <v/>
      </c>
      <c r="H2465" s="1" t="str">
        <f ca="1">IF(LEN(Count_table[[#This Row],[First]])=0,OFFSET(Count_table[[#This Row],[Range]],-1,0),"E"&amp;ROW(Count_table[[#This Row],[First]])&amp;":E"&amp;COUNTIFS(Count_table[[#All],[STC Number]],Count_table[[#This Row],[STC Number]],Count_table[[#All],[Fixed Make]],Count_table[[#This Row],[First]])+ROW(Count_table[[#This Row],[First]])-1)</f>
        <v>E2417:E2724</v>
      </c>
      <c r="I2465" s="1" t="str">
        <f ca="1">IF(LEN(Count_table[[#This Row],[First]])&lt;&gt;0,Count_table[[#This Row],[First]]&amp;": "&amp;_xlfn.TEXTJOIN(", ",TRUE,INDIRECT(Count_table[[#This Row],[Range]])),"")</f>
        <v/>
      </c>
      <c r="J24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6" spans="1:10" x14ac:dyDescent="0.25">
      <c r="A2466" s="1" t="s">
        <v>173</v>
      </c>
      <c r="B24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Inc.\180D</v>
      </c>
      <c r="C2466" s="1" t="s">
        <v>1230</v>
      </c>
      <c r="D2466" s="1" t="str">
        <f>LEFT(Count_table[[#This Row],[Column1]],SEARCH("\",Count_table[[#This Row],[Column1]])-1)</f>
        <v>Textron Aviation Inc.</v>
      </c>
      <c r="E2466" s="1" t="str">
        <f>RIGHT(Count_table[[#This Row],[Column1]],LEN(Count_table[[#This Row],[Column1]])-SEARCH("\",Count_table[[#This Row],[Column1]]))</f>
        <v>180D</v>
      </c>
      <c r="F2466" s="1" t="str">
        <f>INDEX(Sheet1!A:D,MATCH(Count_table[[#This Row],[Make]],Sheet1!D:D,0),1)</f>
        <v>Textron</v>
      </c>
      <c r="G2466" s="1" t="str">
        <f ca="1">IF(OR(Count_table[[#This Row],[STC Number]]&lt;&gt;OFFSET(Count_table[[#This Row],[STC Number]],-1,0),Count_table[[#This Row],[Fixed Make]]&lt;&gt;OFFSET(Count_table[[#This Row],[Fixed Make]],-1,0)),Count_table[[#This Row],[Fixed Make]],"")</f>
        <v/>
      </c>
      <c r="H2466" s="1" t="str">
        <f ca="1">IF(LEN(Count_table[[#This Row],[First]])=0,OFFSET(Count_table[[#This Row],[Range]],-1,0),"E"&amp;ROW(Count_table[[#This Row],[First]])&amp;":E"&amp;COUNTIFS(Count_table[[#All],[STC Number]],Count_table[[#This Row],[STC Number]],Count_table[[#All],[Fixed Make]],Count_table[[#This Row],[First]])+ROW(Count_table[[#This Row],[First]])-1)</f>
        <v>E2417:E2724</v>
      </c>
      <c r="I2466" s="1" t="str">
        <f ca="1">IF(LEN(Count_table[[#This Row],[First]])&lt;&gt;0,Count_table[[#This Row],[First]]&amp;": "&amp;_xlfn.TEXTJOIN(", ",TRUE,INDIRECT(Count_table[[#This Row],[Range]])),"")</f>
        <v/>
      </c>
      <c r="J24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7" spans="1:10" x14ac:dyDescent="0.25">
      <c r="A2467" s="1" t="s">
        <v>173</v>
      </c>
      <c r="B24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Inc.\180E</v>
      </c>
      <c r="C2467" s="1" t="s">
        <v>1231</v>
      </c>
      <c r="D2467" s="1" t="str">
        <f>LEFT(Count_table[[#This Row],[Column1]],SEARCH("\",Count_table[[#This Row],[Column1]])-1)</f>
        <v>Textron Aviation Inc.</v>
      </c>
      <c r="E2467" s="1" t="str">
        <f>RIGHT(Count_table[[#This Row],[Column1]],LEN(Count_table[[#This Row],[Column1]])-SEARCH("\",Count_table[[#This Row],[Column1]]))</f>
        <v>180E</v>
      </c>
      <c r="F2467" s="1" t="str">
        <f>INDEX(Sheet1!A:D,MATCH(Count_table[[#This Row],[Make]],Sheet1!D:D,0),1)</f>
        <v>Textron</v>
      </c>
      <c r="G2467" s="1" t="str">
        <f ca="1">IF(OR(Count_table[[#This Row],[STC Number]]&lt;&gt;OFFSET(Count_table[[#This Row],[STC Number]],-1,0),Count_table[[#This Row],[Fixed Make]]&lt;&gt;OFFSET(Count_table[[#This Row],[Fixed Make]],-1,0)),Count_table[[#This Row],[Fixed Make]],"")</f>
        <v/>
      </c>
      <c r="H2467" s="1" t="str">
        <f ca="1">IF(LEN(Count_table[[#This Row],[First]])=0,OFFSET(Count_table[[#This Row],[Range]],-1,0),"E"&amp;ROW(Count_table[[#This Row],[First]])&amp;":E"&amp;COUNTIFS(Count_table[[#All],[STC Number]],Count_table[[#This Row],[STC Number]],Count_table[[#All],[Fixed Make]],Count_table[[#This Row],[First]])+ROW(Count_table[[#This Row],[First]])-1)</f>
        <v>E2417:E2724</v>
      </c>
      <c r="I2467" s="1" t="str">
        <f ca="1">IF(LEN(Count_table[[#This Row],[First]])&lt;&gt;0,Count_table[[#This Row],[First]]&amp;": "&amp;_xlfn.TEXTJOIN(", ",TRUE,INDIRECT(Count_table[[#This Row],[Range]])),"")</f>
        <v/>
      </c>
      <c r="J24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8" spans="1:10" x14ac:dyDescent="0.25">
      <c r="A2468" s="1" t="s">
        <v>173</v>
      </c>
      <c r="B24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Inc.\180F</v>
      </c>
      <c r="C2468" s="1" t="s">
        <v>1232</v>
      </c>
      <c r="D2468" s="1" t="str">
        <f>LEFT(Count_table[[#This Row],[Column1]],SEARCH("\",Count_table[[#This Row],[Column1]])-1)</f>
        <v>Textron Aviation Inc.</v>
      </c>
      <c r="E2468" s="1" t="str">
        <f>RIGHT(Count_table[[#This Row],[Column1]],LEN(Count_table[[#This Row],[Column1]])-SEARCH("\",Count_table[[#This Row],[Column1]]))</f>
        <v>180F</v>
      </c>
      <c r="F2468" s="1" t="str">
        <f>INDEX(Sheet1!A:D,MATCH(Count_table[[#This Row],[Make]],Sheet1!D:D,0),1)</f>
        <v>Textron</v>
      </c>
      <c r="G2468" s="1" t="str">
        <f ca="1">IF(OR(Count_table[[#This Row],[STC Number]]&lt;&gt;OFFSET(Count_table[[#This Row],[STC Number]],-1,0),Count_table[[#This Row],[Fixed Make]]&lt;&gt;OFFSET(Count_table[[#This Row],[Fixed Make]],-1,0)),Count_table[[#This Row],[Fixed Make]],"")</f>
        <v/>
      </c>
      <c r="H2468" s="1" t="str">
        <f ca="1">IF(LEN(Count_table[[#This Row],[First]])=0,OFFSET(Count_table[[#This Row],[Range]],-1,0),"E"&amp;ROW(Count_table[[#This Row],[First]])&amp;":E"&amp;COUNTIFS(Count_table[[#All],[STC Number]],Count_table[[#This Row],[STC Number]],Count_table[[#All],[Fixed Make]],Count_table[[#This Row],[First]])+ROW(Count_table[[#This Row],[First]])-1)</f>
        <v>E2417:E2724</v>
      </c>
      <c r="I2468" s="1" t="str">
        <f ca="1">IF(LEN(Count_table[[#This Row],[First]])&lt;&gt;0,Count_table[[#This Row],[First]]&amp;": "&amp;_xlfn.TEXTJOIN(", ",TRUE,INDIRECT(Count_table[[#This Row],[Range]])),"")</f>
        <v/>
      </c>
      <c r="J24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69" spans="1:10" x14ac:dyDescent="0.25">
      <c r="A2469" s="1" t="s">
        <v>173</v>
      </c>
      <c r="B24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Inc.\180G</v>
      </c>
      <c r="C2469" s="1" t="s">
        <v>1233</v>
      </c>
      <c r="D2469" s="1" t="str">
        <f>LEFT(Count_table[[#This Row],[Column1]],SEARCH("\",Count_table[[#This Row],[Column1]])-1)</f>
        <v>Textron Aviation Inc.</v>
      </c>
      <c r="E2469" s="1" t="str">
        <f>RIGHT(Count_table[[#This Row],[Column1]],LEN(Count_table[[#This Row],[Column1]])-SEARCH("\",Count_table[[#This Row],[Column1]]))</f>
        <v>180G</v>
      </c>
      <c r="F2469" s="1" t="str">
        <f>INDEX(Sheet1!A:D,MATCH(Count_table[[#This Row],[Make]],Sheet1!D:D,0),1)</f>
        <v>Textron</v>
      </c>
      <c r="G2469" s="1" t="str">
        <f ca="1">IF(OR(Count_table[[#This Row],[STC Number]]&lt;&gt;OFFSET(Count_table[[#This Row],[STC Number]],-1,0),Count_table[[#This Row],[Fixed Make]]&lt;&gt;OFFSET(Count_table[[#This Row],[Fixed Make]],-1,0)),Count_table[[#This Row],[Fixed Make]],"")</f>
        <v/>
      </c>
      <c r="H2469" s="1" t="str">
        <f ca="1">IF(LEN(Count_table[[#This Row],[First]])=0,OFFSET(Count_table[[#This Row],[Range]],-1,0),"E"&amp;ROW(Count_table[[#This Row],[First]])&amp;":E"&amp;COUNTIFS(Count_table[[#All],[STC Number]],Count_table[[#This Row],[STC Number]],Count_table[[#All],[Fixed Make]],Count_table[[#This Row],[First]])+ROW(Count_table[[#This Row],[First]])-1)</f>
        <v>E2417:E2724</v>
      </c>
      <c r="I2469" s="1" t="str">
        <f ca="1">IF(LEN(Count_table[[#This Row],[First]])&lt;&gt;0,Count_table[[#This Row],[First]]&amp;": "&amp;_xlfn.TEXTJOIN(", ",TRUE,INDIRECT(Count_table[[#This Row],[Range]])),"")</f>
        <v/>
      </c>
      <c r="J24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0" spans="1:10" x14ac:dyDescent="0.25">
      <c r="A2470" s="1" t="s">
        <v>173</v>
      </c>
      <c r="B24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Inc.\180H</v>
      </c>
      <c r="C2470" s="1" t="s">
        <v>1234</v>
      </c>
      <c r="D2470" s="1" t="str">
        <f>LEFT(Count_table[[#This Row],[Column1]],SEARCH("\",Count_table[[#This Row],[Column1]])-1)</f>
        <v>Textron Aviation Inc.</v>
      </c>
      <c r="E2470" s="1" t="str">
        <f>RIGHT(Count_table[[#This Row],[Column1]],LEN(Count_table[[#This Row],[Column1]])-SEARCH("\",Count_table[[#This Row],[Column1]]))</f>
        <v>180H</v>
      </c>
      <c r="F2470" s="1" t="str">
        <f>INDEX(Sheet1!A:D,MATCH(Count_table[[#This Row],[Make]],Sheet1!D:D,0),1)</f>
        <v>Textron</v>
      </c>
      <c r="G2470" s="1" t="str">
        <f ca="1">IF(OR(Count_table[[#This Row],[STC Number]]&lt;&gt;OFFSET(Count_table[[#This Row],[STC Number]],-1,0),Count_table[[#This Row],[Fixed Make]]&lt;&gt;OFFSET(Count_table[[#This Row],[Fixed Make]],-1,0)),Count_table[[#This Row],[Fixed Make]],"")</f>
        <v/>
      </c>
      <c r="H2470" s="1" t="str">
        <f ca="1">IF(LEN(Count_table[[#This Row],[First]])=0,OFFSET(Count_table[[#This Row],[Range]],-1,0),"E"&amp;ROW(Count_table[[#This Row],[First]])&amp;":E"&amp;COUNTIFS(Count_table[[#All],[STC Number]],Count_table[[#This Row],[STC Number]],Count_table[[#All],[Fixed Make]],Count_table[[#This Row],[First]])+ROW(Count_table[[#This Row],[First]])-1)</f>
        <v>E2417:E2724</v>
      </c>
      <c r="I2470" s="1" t="str">
        <f ca="1">IF(LEN(Count_table[[#This Row],[First]])&lt;&gt;0,Count_table[[#This Row],[First]]&amp;": "&amp;_xlfn.TEXTJOIN(", ",TRUE,INDIRECT(Count_table[[#This Row],[Range]])),"")</f>
        <v/>
      </c>
      <c r="J24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1" spans="1:10" x14ac:dyDescent="0.25">
      <c r="A2471" s="1" t="s">
        <v>173</v>
      </c>
      <c r="B24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Inc.\180J</v>
      </c>
      <c r="C2471" s="1" t="s">
        <v>1235</v>
      </c>
      <c r="D2471" s="1" t="str">
        <f>LEFT(Count_table[[#This Row],[Column1]],SEARCH("\",Count_table[[#This Row],[Column1]])-1)</f>
        <v>Textron Aviation Inc.</v>
      </c>
      <c r="E2471" s="1" t="str">
        <f>RIGHT(Count_table[[#This Row],[Column1]],LEN(Count_table[[#This Row],[Column1]])-SEARCH("\",Count_table[[#This Row],[Column1]]))</f>
        <v>180J</v>
      </c>
      <c r="F2471" s="1" t="str">
        <f>INDEX(Sheet1!A:D,MATCH(Count_table[[#This Row],[Make]],Sheet1!D:D,0),1)</f>
        <v>Textron</v>
      </c>
      <c r="G2471" s="1" t="str">
        <f ca="1">IF(OR(Count_table[[#This Row],[STC Number]]&lt;&gt;OFFSET(Count_table[[#This Row],[STC Number]],-1,0),Count_table[[#This Row],[Fixed Make]]&lt;&gt;OFFSET(Count_table[[#This Row],[Fixed Make]],-1,0)),Count_table[[#This Row],[Fixed Make]],"")</f>
        <v/>
      </c>
      <c r="H2471" s="1" t="str">
        <f ca="1">IF(LEN(Count_table[[#This Row],[First]])=0,OFFSET(Count_table[[#This Row],[Range]],-1,0),"E"&amp;ROW(Count_table[[#This Row],[First]])&amp;":E"&amp;COUNTIFS(Count_table[[#All],[STC Number]],Count_table[[#This Row],[STC Number]],Count_table[[#All],[Fixed Make]],Count_table[[#This Row],[First]])+ROW(Count_table[[#This Row],[First]])-1)</f>
        <v>E2417:E2724</v>
      </c>
      <c r="I2471" s="1" t="str">
        <f ca="1">IF(LEN(Count_table[[#This Row],[First]])&lt;&gt;0,Count_table[[#This Row],[First]]&amp;": "&amp;_xlfn.TEXTJOIN(", ",TRUE,INDIRECT(Count_table[[#This Row],[Range]])),"")</f>
        <v/>
      </c>
      <c r="J24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2" spans="1:10" x14ac:dyDescent="0.25">
      <c r="A2472" s="1" t="s">
        <v>173</v>
      </c>
      <c r="B24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Inc.\180K</v>
      </c>
      <c r="C2472" s="1" t="s">
        <v>1236</v>
      </c>
      <c r="D2472" s="1" t="str">
        <f>LEFT(Count_table[[#This Row],[Column1]],SEARCH("\",Count_table[[#This Row],[Column1]])-1)</f>
        <v>Textron Aviation Inc.</v>
      </c>
      <c r="E2472" s="1" t="str">
        <f>RIGHT(Count_table[[#This Row],[Column1]],LEN(Count_table[[#This Row],[Column1]])-SEARCH("\",Count_table[[#This Row],[Column1]]))</f>
        <v>180K</v>
      </c>
      <c r="F2472" s="1" t="str">
        <f>INDEX(Sheet1!A:D,MATCH(Count_table[[#This Row],[Make]],Sheet1!D:D,0),1)</f>
        <v>Textron</v>
      </c>
      <c r="G2472" s="1" t="str">
        <f ca="1">IF(OR(Count_table[[#This Row],[STC Number]]&lt;&gt;OFFSET(Count_table[[#This Row],[STC Number]],-1,0),Count_table[[#This Row],[Fixed Make]]&lt;&gt;OFFSET(Count_table[[#This Row],[Fixed Make]],-1,0)),Count_table[[#This Row],[Fixed Make]],"")</f>
        <v/>
      </c>
      <c r="H2472" s="1" t="str">
        <f ca="1">IF(LEN(Count_table[[#This Row],[First]])=0,OFFSET(Count_table[[#This Row],[Range]],-1,0),"E"&amp;ROW(Count_table[[#This Row],[First]])&amp;":E"&amp;COUNTIFS(Count_table[[#All],[STC Number]],Count_table[[#This Row],[STC Number]],Count_table[[#All],[Fixed Make]],Count_table[[#This Row],[First]])+ROW(Count_table[[#This Row],[First]])-1)</f>
        <v>E2417:E2724</v>
      </c>
      <c r="I2472" s="1" t="str">
        <f ca="1">IF(LEN(Count_table[[#This Row],[First]])&lt;&gt;0,Count_table[[#This Row],[First]]&amp;": "&amp;_xlfn.TEXTJOIN(", ",TRUE,INDIRECT(Count_table[[#This Row],[Range]])),"")</f>
        <v/>
      </c>
      <c r="J24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3" spans="1:10" x14ac:dyDescent="0.25">
      <c r="A2473" s="1" t="s">
        <v>173</v>
      </c>
      <c r="B24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v>
      </c>
      <c r="C2473" s="1" t="s">
        <v>1237</v>
      </c>
      <c r="D2473" s="1" t="str">
        <f>LEFT(Count_table[[#This Row],[Column1]],SEARCH("\",Count_table[[#This Row],[Column1]])-1)</f>
        <v>Textron Aviation Inc.</v>
      </c>
      <c r="E2473" s="1" t="str">
        <f>RIGHT(Count_table[[#This Row],[Column1]],LEN(Count_table[[#This Row],[Column1]])-SEARCH("\",Count_table[[#This Row],[Column1]]))</f>
        <v>182</v>
      </c>
      <c r="F2473" s="1" t="str">
        <f>INDEX(Sheet1!A:D,MATCH(Count_table[[#This Row],[Make]],Sheet1!D:D,0),1)</f>
        <v>Textron</v>
      </c>
      <c r="G2473" s="1" t="str">
        <f ca="1">IF(OR(Count_table[[#This Row],[STC Number]]&lt;&gt;OFFSET(Count_table[[#This Row],[STC Number]],-1,0),Count_table[[#This Row],[Fixed Make]]&lt;&gt;OFFSET(Count_table[[#This Row],[Fixed Make]],-1,0)),Count_table[[#This Row],[Fixed Make]],"")</f>
        <v/>
      </c>
      <c r="H2473" s="1" t="str">
        <f ca="1">IF(LEN(Count_table[[#This Row],[First]])=0,OFFSET(Count_table[[#This Row],[Range]],-1,0),"E"&amp;ROW(Count_table[[#This Row],[First]])&amp;":E"&amp;COUNTIFS(Count_table[[#All],[STC Number]],Count_table[[#This Row],[STC Number]],Count_table[[#All],[Fixed Make]],Count_table[[#This Row],[First]])+ROW(Count_table[[#This Row],[First]])-1)</f>
        <v>E2417:E2724</v>
      </c>
      <c r="I2473" s="1" t="str">
        <f ca="1">IF(LEN(Count_table[[#This Row],[First]])&lt;&gt;0,Count_table[[#This Row],[First]]&amp;": "&amp;_xlfn.TEXTJOIN(", ",TRUE,INDIRECT(Count_table[[#This Row],[Range]])),"")</f>
        <v/>
      </c>
      <c r="J24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4" spans="1:10" x14ac:dyDescent="0.25">
      <c r="A2474" s="1" t="s">
        <v>173</v>
      </c>
      <c r="B24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Inc.\182A</v>
      </c>
      <c r="C2474" s="1" t="s">
        <v>1238</v>
      </c>
      <c r="D2474" s="1" t="str">
        <f>LEFT(Count_table[[#This Row],[Column1]],SEARCH("\",Count_table[[#This Row],[Column1]])-1)</f>
        <v>Textron Aviation Inc.</v>
      </c>
      <c r="E2474" s="1" t="str">
        <f>RIGHT(Count_table[[#This Row],[Column1]],LEN(Count_table[[#This Row],[Column1]])-SEARCH("\",Count_table[[#This Row],[Column1]]))</f>
        <v>182A</v>
      </c>
      <c r="F2474" s="1" t="str">
        <f>INDEX(Sheet1!A:D,MATCH(Count_table[[#This Row],[Make]],Sheet1!D:D,0),1)</f>
        <v>Textron</v>
      </c>
      <c r="G2474" s="1" t="str">
        <f ca="1">IF(OR(Count_table[[#This Row],[STC Number]]&lt;&gt;OFFSET(Count_table[[#This Row],[STC Number]],-1,0),Count_table[[#This Row],[Fixed Make]]&lt;&gt;OFFSET(Count_table[[#This Row],[Fixed Make]],-1,0)),Count_table[[#This Row],[Fixed Make]],"")</f>
        <v/>
      </c>
      <c r="H2474" s="1" t="str">
        <f ca="1">IF(LEN(Count_table[[#This Row],[First]])=0,OFFSET(Count_table[[#This Row],[Range]],-1,0),"E"&amp;ROW(Count_table[[#This Row],[First]])&amp;":E"&amp;COUNTIFS(Count_table[[#All],[STC Number]],Count_table[[#This Row],[STC Number]],Count_table[[#All],[Fixed Make]],Count_table[[#This Row],[First]])+ROW(Count_table[[#This Row],[First]])-1)</f>
        <v>E2417:E2724</v>
      </c>
      <c r="I2474" s="1" t="str">
        <f ca="1">IF(LEN(Count_table[[#This Row],[First]])&lt;&gt;0,Count_table[[#This Row],[First]]&amp;": "&amp;_xlfn.TEXTJOIN(", ",TRUE,INDIRECT(Count_table[[#This Row],[Range]])),"")</f>
        <v/>
      </c>
      <c r="J24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5" spans="1:10" x14ac:dyDescent="0.25">
      <c r="A2475" s="1" t="s">
        <v>173</v>
      </c>
      <c r="B24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Inc.\182B</v>
      </c>
      <c r="C2475" s="1" t="s">
        <v>1239</v>
      </c>
      <c r="D2475" s="1" t="str">
        <f>LEFT(Count_table[[#This Row],[Column1]],SEARCH("\",Count_table[[#This Row],[Column1]])-1)</f>
        <v>Textron Aviation Inc.</v>
      </c>
      <c r="E2475" s="1" t="str">
        <f>RIGHT(Count_table[[#This Row],[Column1]],LEN(Count_table[[#This Row],[Column1]])-SEARCH("\",Count_table[[#This Row],[Column1]]))</f>
        <v>182B</v>
      </c>
      <c r="F2475" s="1" t="str">
        <f>INDEX(Sheet1!A:D,MATCH(Count_table[[#This Row],[Make]],Sheet1!D:D,0),1)</f>
        <v>Textron</v>
      </c>
      <c r="G2475" s="1" t="str">
        <f ca="1">IF(OR(Count_table[[#This Row],[STC Number]]&lt;&gt;OFFSET(Count_table[[#This Row],[STC Number]],-1,0),Count_table[[#This Row],[Fixed Make]]&lt;&gt;OFFSET(Count_table[[#This Row],[Fixed Make]],-1,0)),Count_table[[#This Row],[Fixed Make]],"")</f>
        <v/>
      </c>
      <c r="H2475" s="1" t="str">
        <f ca="1">IF(LEN(Count_table[[#This Row],[First]])=0,OFFSET(Count_table[[#This Row],[Range]],-1,0),"E"&amp;ROW(Count_table[[#This Row],[First]])&amp;":E"&amp;COUNTIFS(Count_table[[#All],[STC Number]],Count_table[[#This Row],[STC Number]],Count_table[[#All],[Fixed Make]],Count_table[[#This Row],[First]])+ROW(Count_table[[#This Row],[First]])-1)</f>
        <v>E2417:E2724</v>
      </c>
      <c r="I2475" s="1" t="str">
        <f ca="1">IF(LEN(Count_table[[#This Row],[First]])&lt;&gt;0,Count_table[[#This Row],[First]]&amp;": "&amp;_xlfn.TEXTJOIN(", ",TRUE,INDIRECT(Count_table[[#This Row],[Range]])),"")</f>
        <v/>
      </c>
      <c r="J24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6" spans="1:10" x14ac:dyDescent="0.25">
      <c r="A2476" s="1" t="s">
        <v>173</v>
      </c>
      <c r="B24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Inc.\182C</v>
      </c>
      <c r="C2476" s="1" t="s">
        <v>1240</v>
      </c>
      <c r="D2476" s="1" t="str">
        <f>LEFT(Count_table[[#This Row],[Column1]],SEARCH("\",Count_table[[#This Row],[Column1]])-1)</f>
        <v>Textron Aviation Inc.</v>
      </c>
      <c r="E2476" s="1" t="str">
        <f>RIGHT(Count_table[[#This Row],[Column1]],LEN(Count_table[[#This Row],[Column1]])-SEARCH("\",Count_table[[#This Row],[Column1]]))</f>
        <v>182C</v>
      </c>
      <c r="F2476" s="1" t="str">
        <f>INDEX(Sheet1!A:D,MATCH(Count_table[[#This Row],[Make]],Sheet1!D:D,0),1)</f>
        <v>Textron</v>
      </c>
      <c r="G2476" s="1" t="str">
        <f ca="1">IF(OR(Count_table[[#This Row],[STC Number]]&lt;&gt;OFFSET(Count_table[[#This Row],[STC Number]],-1,0),Count_table[[#This Row],[Fixed Make]]&lt;&gt;OFFSET(Count_table[[#This Row],[Fixed Make]],-1,0)),Count_table[[#This Row],[Fixed Make]],"")</f>
        <v/>
      </c>
      <c r="H2476" s="1" t="str">
        <f ca="1">IF(LEN(Count_table[[#This Row],[First]])=0,OFFSET(Count_table[[#This Row],[Range]],-1,0),"E"&amp;ROW(Count_table[[#This Row],[First]])&amp;":E"&amp;COUNTIFS(Count_table[[#All],[STC Number]],Count_table[[#This Row],[STC Number]],Count_table[[#All],[Fixed Make]],Count_table[[#This Row],[First]])+ROW(Count_table[[#This Row],[First]])-1)</f>
        <v>E2417:E2724</v>
      </c>
      <c r="I2476" s="1" t="str">
        <f ca="1">IF(LEN(Count_table[[#This Row],[First]])&lt;&gt;0,Count_table[[#This Row],[First]]&amp;": "&amp;_xlfn.TEXTJOIN(", ",TRUE,INDIRECT(Count_table[[#This Row],[Range]])),"")</f>
        <v/>
      </c>
      <c r="J24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7" spans="1:10" x14ac:dyDescent="0.25">
      <c r="A2477" s="1" t="s">
        <v>173</v>
      </c>
      <c r="B24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Inc.\182D</v>
      </c>
      <c r="C2477" s="1" t="s">
        <v>1241</v>
      </c>
      <c r="D2477" s="1" t="str">
        <f>LEFT(Count_table[[#This Row],[Column1]],SEARCH("\",Count_table[[#This Row],[Column1]])-1)</f>
        <v>Textron Aviation Inc.</v>
      </c>
      <c r="E2477" s="1" t="str">
        <f>RIGHT(Count_table[[#This Row],[Column1]],LEN(Count_table[[#This Row],[Column1]])-SEARCH("\",Count_table[[#This Row],[Column1]]))</f>
        <v>182D</v>
      </c>
      <c r="F2477" s="1" t="str">
        <f>INDEX(Sheet1!A:D,MATCH(Count_table[[#This Row],[Make]],Sheet1!D:D,0),1)</f>
        <v>Textron</v>
      </c>
      <c r="G2477" s="1" t="str">
        <f ca="1">IF(OR(Count_table[[#This Row],[STC Number]]&lt;&gt;OFFSET(Count_table[[#This Row],[STC Number]],-1,0),Count_table[[#This Row],[Fixed Make]]&lt;&gt;OFFSET(Count_table[[#This Row],[Fixed Make]],-1,0)),Count_table[[#This Row],[Fixed Make]],"")</f>
        <v/>
      </c>
      <c r="H2477" s="1" t="str">
        <f ca="1">IF(LEN(Count_table[[#This Row],[First]])=0,OFFSET(Count_table[[#This Row],[Range]],-1,0),"E"&amp;ROW(Count_table[[#This Row],[First]])&amp;":E"&amp;COUNTIFS(Count_table[[#All],[STC Number]],Count_table[[#This Row],[STC Number]],Count_table[[#All],[Fixed Make]],Count_table[[#This Row],[First]])+ROW(Count_table[[#This Row],[First]])-1)</f>
        <v>E2417:E2724</v>
      </c>
      <c r="I2477" s="1" t="str">
        <f ca="1">IF(LEN(Count_table[[#This Row],[First]])&lt;&gt;0,Count_table[[#This Row],[First]]&amp;": "&amp;_xlfn.TEXTJOIN(", ",TRUE,INDIRECT(Count_table[[#This Row],[Range]])),"")</f>
        <v/>
      </c>
      <c r="J24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8" spans="1:10" x14ac:dyDescent="0.25">
      <c r="A2478" s="1" t="s">
        <v>173</v>
      </c>
      <c r="B24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Inc.\182E</v>
      </c>
      <c r="C2478" s="1" t="s">
        <v>1242</v>
      </c>
      <c r="D2478" s="1" t="str">
        <f>LEFT(Count_table[[#This Row],[Column1]],SEARCH("\",Count_table[[#This Row],[Column1]])-1)</f>
        <v>Textron Aviation Inc.</v>
      </c>
      <c r="E2478" s="1" t="str">
        <f>RIGHT(Count_table[[#This Row],[Column1]],LEN(Count_table[[#This Row],[Column1]])-SEARCH("\",Count_table[[#This Row],[Column1]]))</f>
        <v>182E</v>
      </c>
      <c r="F2478" s="1" t="str">
        <f>INDEX(Sheet1!A:D,MATCH(Count_table[[#This Row],[Make]],Sheet1!D:D,0),1)</f>
        <v>Textron</v>
      </c>
      <c r="G2478" s="1" t="str">
        <f ca="1">IF(OR(Count_table[[#This Row],[STC Number]]&lt;&gt;OFFSET(Count_table[[#This Row],[STC Number]],-1,0),Count_table[[#This Row],[Fixed Make]]&lt;&gt;OFFSET(Count_table[[#This Row],[Fixed Make]],-1,0)),Count_table[[#This Row],[Fixed Make]],"")</f>
        <v/>
      </c>
      <c r="H2478" s="1" t="str">
        <f ca="1">IF(LEN(Count_table[[#This Row],[First]])=0,OFFSET(Count_table[[#This Row],[Range]],-1,0),"E"&amp;ROW(Count_table[[#This Row],[First]])&amp;":E"&amp;COUNTIFS(Count_table[[#All],[STC Number]],Count_table[[#This Row],[STC Number]],Count_table[[#All],[Fixed Make]],Count_table[[#This Row],[First]])+ROW(Count_table[[#This Row],[First]])-1)</f>
        <v>E2417:E2724</v>
      </c>
      <c r="I2478" s="1" t="str">
        <f ca="1">IF(LEN(Count_table[[#This Row],[First]])&lt;&gt;0,Count_table[[#This Row],[First]]&amp;": "&amp;_xlfn.TEXTJOIN(", ",TRUE,INDIRECT(Count_table[[#This Row],[Range]])),"")</f>
        <v/>
      </c>
      <c r="J24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79" spans="1:10" x14ac:dyDescent="0.25">
      <c r="A2479" s="1" t="s">
        <v>173</v>
      </c>
      <c r="B24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Inc.\182F</v>
      </c>
      <c r="C2479" s="1" t="s">
        <v>1243</v>
      </c>
      <c r="D2479" s="1" t="str">
        <f>LEFT(Count_table[[#This Row],[Column1]],SEARCH("\",Count_table[[#This Row],[Column1]])-1)</f>
        <v>Textron Aviation Inc.</v>
      </c>
      <c r="E2479" s="1" t="str">
        <f>RIGHT(Count_table[[#This Row],[Column1]],LEN(Count_table[[#This Row],[Column1]])-SEARCH("\",Count_table[[#This Row],[Column1]]))</f>
        <v>182F</v>
      </c>
      <c r="F2479" s="1" t="str">
        <f>INDEX(Sheet1!A:D,MATCH(Count_table[[#This Row],[Make]],Sheet1!D:D,0),1)</f>
        <v>Textron</v>
      </c>
      <c r="G2479" s="1" t="str">
        <f ca="1">IF(OR(Count_table[[#This Row],[STC Number]]&lt;&gt;OFFSET(Count_table[[#This Row],[STC Number]],-1,0),Count_table[[#This Row],[Fixed Make]]&lt;&gt;OFFSET(Count_table[[#This Row],[Fixed Make]],-1,0)),Count_table[[#This Row],[Fixed Make]],"")</f>
        <v/>
      </c>
      <c r="H2479" s="1" t="str">
        <f ca="1">IF(LEN(Count_table[[#This Row],[First]])=0,OFFSET(Count_table[[#This Row],[Range]],-1,0),"E"&amp;ROW(Count_table[[#This Row],[First]])&amp;":E"&amp;COUNTIFS(Count_table[[#All],[STC Number]],Count_table[[#This Row],[STC Number]],Count_table[[#All],[Fixed Make]],Count_table[[#This Row],[First]])+ROW(Count_table[[#This Row],[First]])-1)</f>
        <v>E2417:E2724</v>
      </c>
      <c r="I2479" s="1" t="str">
        <f ca="1">IF(LEN(Count_table[[#This Row],[First]])&lt;&gt;0,Count_table[[#This Row],[First]]&amp;": "&amp;_xlfn.TEXTJOIN(", ",TRUE,INDIRECT(Count_table[[#This Row],[Range]])),"")</f>
        <v/>
      </c>
      <c r="J24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0" spans="1:10" x14ac:dyDescent="0.25">
      <c r="A2480" s="1" t="s">
        <v>173</v>
      </c>
      <c r="B24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Inc.\182G</v>
      </c>
      <c r="C2480" s="1" t="s">
        <v>1244</v>
      </c>
      <c r="D2480" s="1" t="str">
        <f>LEFT(Count_table[[#This Row],[Column1]],SEARCH("\",Count_table[[#This Row],[Column1]])-1)</f>
        <v>Textron Aviation Inc.</v>
      </c>
      <c r="E2480" s="1" t="str">
        <f>RIGHT(Count_table[[#This Row],[Column1]],LEN(Count_table[[#This Row],[Column1]])-SEARCH("\",Count_table[[#This Row],[Column1]]))</f>
        <v>182G</v>
      </c>
      <c r="F2480" s="1" t="str">
        <f>INDEX(Sheet1!A:D,MATCH(Count_table[[#This Row],[Make]],Sheet1!D:D,0),1)</f>
        <v>Textron</v>
      </c>
      <c r="G2480" s="1" t="str">
        <f ca="1">IF(OR(Count_table[[#This Row],[STC Number]]&lt;&gt;OFFSET(Count_table[[#This Row],[STC Number]],-1,0),Count_table[[#This Row],[Fixed Make]]&lt;&gt;OFFSET(Count_table[[#This Row],[Fixed Make]],-1,0)),Count_table[[#This Row],[Fixed Make]],"")</f>
        <v/>
      </c>
      <c r="H2480" s="1" t="str">
        <f ca="1">IF(LEN(Count_table[[#This Row],[First]])=0,OFFSET(Count_table[[#This Row],[Range]],-1,0),"E"&amp;ROW(Count_table[[#This Row],[First]])&amp;":E"&amp;COUNTIFS(Count_table[[#All],[STC Number]],Count_table[[#This Row],[STC Number]],Count_table[[#All],[Fixed Make]],Count_table[[#This Row],[First]])+ROW(Count_table[[#This Row],[First]])-1)</f>
        <v>E2417:E2724</v>
      </c>
      <c r="I2480" s="1" t="str">
        <f ca="1">IF(LEN(Count_table[[#This Row],[First]])&lt;&gt;0,Count_table[[#This Row],[First]]&amp;": "&amp;_xlfn.TEXTJOIN(", ",TRUE,INDIRECT(Count_table[[#This Row],[Range]])),"")</f>
        <v/>
      </c>
      <c r="J24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1" spans="1:10" x14ac:dyDescent="0.25">
      <c r="A2481" s="1" t="s">
        <v>173</v>
      </c>
      <c r="B24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Inc.\182H</v>
      </c>
      <c r="C2481" s="1" t="s">
        <v>1245</v>
      </c>
      <c r="D2481" s="1" t="str">
        <f>LEFT(Count_table[[#This Row],[Column1]],SEARCH("\",Count_table[[#This Row],[Column1]])-1)</f>
        <v>Textron Aviation Inc.</v>
      </c>
      <c r="E2481" s="1" t="str">
        <f>RIGHT(Count_table[[#This Row],[Column1]],LEN(Count_table[[#This Row],[Column1]])-SEARCH("\",Count_table[[#This Row],[Column1]]))</f>
        <v>182H</v>
      </c>
      <c r="F2481" s="1" t="str">
        <f>INDEX(Sheet1!A:D,MATCH(Count_table[[#This Row],[Make]],Sheet1!D:D,0),1)</f>
        <v>Textron</v>
      </c>
      <c r="G2481" s="1" t="str">
        <f ca="1">IF(OR(Count_table[[#This Row],[STC Number]]&lt;&gt;OFFSET(Count_table[[#This Row],[STC Number]],-1,0),Count_table[[#This Row],[Fixed Make]]&lt;&gt;OFFSET(Count_table[[#This Row],[Fixed Make]],-1,0)),Count_table[[#This Row],[Fixed Make]],"")</f>
        <v/>
      </c>
      <c r="H2481" s="1" t="str">
        <f ca="1">IF(LEN(Count_table[[#This Row],[First]])=0,OFFSET(Count_table[[#This Row],[Range]],-1,0),"E"&amp;ROW(Count_table[[#This Row],[First]])&amp;":E"&amp;COUNTIFS(Count_table[[#All],[STC Number]],Count_table[[#This Row],[STC Number]],Count_table[[#All],[Fixed Make]],Count_table[[#This Row],[First]])+ROW(Count_table[[#This Row],[First]])-1)</f>
        <v>E2417:E2724</v>
      </c>
      <c r="I2481" s="1" t="str">
        <f ca="1">IF(LEN(Count_table[[#This Row],[First]])&lt;&gt;0,Count_table[[#This Row],[First]]&amp;": "&amp;_xlfn.TEXTJOIN(", ",TRUE,INDIRECT(Count_table[[#This Row],[Range]])),"")</f>
        <v/>
      </c>
      <c r="J24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2" spans="1:10" x14ac:dyDescent="0.25">
      <c r="A2482" s="1" t="s">
        <v>173</v>
      </c>
      <c r="B24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Inc.\182J</v>
      </c>
      <c r="C2482" s="1" t="s">
        <v>1246</v>
      </c>
      <c r="D2482" s="1" t="str">
        <f>LEFT(Count_table[[#This Row],[Column1]],SEARCH("\",Count_table[[#This Row],[Column1]])-1)</f>
        <v>Textron Aviation Inc.</v>
      </c>
      <c r="E2482" s="1" t="str">
        <f>RIGHT(Count_table[[#This Row],[Column1]],LEN(Count_table[[#This Row],[Column1]])-SEARCH("\",Count_table[[#This Row],[Column1]]))</f>
        <v>182J</v>
      </c>
      <c r="F2482" s="1" t="str">
        <f>INDEX(Sheet1!A:D,MATCH(Count_table[[#This Row],[Make]],Sheet1!D:D,0),1)</f>
        <v>Textron</v>
      </c>
      <c r="G2482" s="1" t="str">
        <f ca="1">IF(OR(Count_table[[#This Row],[STC Number]]&lt;&gt;OFFSET(Count_table[[#This Row],[STC Number]],-1,0),Count_table[[#This Row],[Fixed Make]]&lt;&gt;OFFSET(Count_table[[#This Row],[Fixed Make]],-1,0)),Count_table[[#This Row],[Fixed Make]],"")</f>
        <v/>
      </c>
      <c r="H2482" s="1" t="str">
        <f ca="1">IF(LEN(Count_table[[#This Row],[First]])=0,OFFSET(Count_table[[#This Row],[Range]],-1,0),"E"&amp;ROW(Count_table[[#This Row],[First]])&amp;":E"&amp;COUNTIFS(Count_table[[#All],[STC Number]],Count_table[[#This Row],[STC Number]],Count_table[[#All],[Fixed Make]],Count_table[[#This Row],[First]])+ROW(Count_table[[#This Row],[First]])-1)</f>
        <v>E2417:E2724</v>
      </c>
      <c r="I2482" s="1" t="str">
        <f ca="1">IF(LEN(Count_table[[#This Row],[First]])&lt;&gt;0,Count_table[[#This Row],[First]]&amp;": "&amp;_xlfn.TEXTJOIN(", ",TRUE,INDIRECT(Count_table[[#This Row],[Range]])),"")</f>
        <v/>
      </c>
      <c r="J24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3" spans="1:10" x14ac:dyDescent="0.25">
      <c r="A2483" s="1" t="s">
        <v>173</v>
      </c>
      <c r="B24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Inc.\182K</v>
      </c>
      <c r="C2483" s="1" t="s">
        <v>1247</v>
      </c>
      <c r="D2483" s="1" t="str">
        <f>LEFT(Count_table[[#This Row],[Column1]],SEARCH("\",Count_table[[#This Row],[Column1]])-1)</f>
        <v>Textron Aviation Inc.</v>
      </c>
      <c r="E2483" s="1" t="str">
        <f>RIGHT(Count_table[[#This Row],[Column1]],LEN(Count_table[[#This Row],[Column1]])-SEARCH("\",Count_table[[#This Row],[Column1]]))</f>
        <v>182K</v>
      </c>
      <c r="F2483" s="1" t="str">
        <f>INDEX(Sheet1!A:D,MATCH(Count_table[[#This Row],[Make]],Sheet1!D:D,0),1)</f>
        <v>Textron</v>
      </c>
      <c r="G2483" s="1" t="str">
        <f ca="1">IF(OR(Count_table[[#This Row],[STC Number]]&lt;&gt;OFFSET(Count_table[[#This Row],[STC Number]],-1,0),Count_table[[#This Row],[Fixed Make]]&lt;&gt;OFFSET(Count_table[[#This Row],[Fixed Make]],-1,0)),Count_table[[#This Row],[Fixed Make]],"")</f>
        <v/>
      </c>
      <c r="H2483" s="1" t="str">
        <f ca="1">IF(LEN(Count_table[[#This Row],[First]])=0,OFFSET(Count_table[[#This Row],[Range]],-1,0),"E"&amp;ROW(Count_table[[#This Row],[First]])&amp;":E"&amp;COUNTIFS(Count_table[[#All],[STC Number]],Count_table[[#This Row],[STC Number]],Count_table[[#All],[Fixed Make]],Count_table[[#This Row],[First]])+ROW(Count_table[[#This Row],[First]])-1)</f>
        <v>E2417:E2724</v>
      </c>
      <c r="I2483" s="1" t="str">
        <f ca="1">IF(LEN(Count_table[[#This Row],[First]])&lt;&gt;0,Count_table[[#This Row],[First]]&amp;": "&amp;_xlfn.TEXTJOIN(", ",TRUE,INDIRECT(Count_table[[#This Row],[Range]])),"")</f>
        <v/>
      </c>
      <c r="J24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4" spans="1:10" x14ac:dyDescent="0.25">
      <c r="A2484" s="1" t="s">
        <v>173</v>
      </c>
      <c r="B24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Inc.\182L</v>
      </c>
      <c r="C2484" s="1" t="s">
        <v>1248</v>
      </c>
      <c r="D2484" s="1" t="str">
        <f>LEFT(Count_table[[#This Row],[Column1]],SEARCH("\",Count_table[[#This Row],[Column1]])-1)</f>
        <v>Textron Aviation Inc.</v>
      </c>
      <c r="E2484" s="1" t="str">
        <f>RIGHT(Count_table[[#This Row],[Column1]],LEN(Count_table[[#This Row],[Column1]])-SEARCH("\",Count_table[[#This Row],[Column1]]))</f>
        <v>182L</v>
      </c>
      <c r="F2484" s="1" t="str">
        <f>INDEX(Sheet1!A:D,MATCH(Count_table[[#This Row],[Make]],Sheet1!D:D,0),1)</f>
        <v>Textron</v>
      </c>
      <c r="G2484" s="1" t="str">
        <f ca="1">IF(OR(Count_table[[#This Row],[STC Number]]&lt;&gt;OFFSET(Count_table[[#This Row],[STC Number]],-1,0),Count_table[[#This Row],[Fixed Make]]&lt;&gt;OFFSET(Count_table[[#This Row],[Fixed Make]],-1,0)),Count_table[[#This Row],[Fixed Make]],"")</f>
        <v/>
      </c>
      <c r="H2484" s="1" t="str">
        <f ca="1">IF(LEN(Count_table[[#This Row],[First]])=0,OFFSET(Count_table[[#This Row],[Range]],-1,0),"E"&amp;ROW(Count_table[[#This Row],[First]])&amp;":E"&amp;COUNTIFS(Count_table[[#All],[STC Number]],Count_table[[#This Row],[STC Number]],Count_table[[#All],[Fixed Make]],Count_table[[#This Row],[First]])+ROW(Count_table[[#This Row],[First]])-1)</f>
        <v>E2417:E2724</v>
      </c>
      <c r="I2484" s="1" t="str">
        <f ca="1">IF(LEN(Count_table[[#This Row],[First]])&lt;&gt;0,Count_table[[#This Row],[First]]&amp;": "&amp;_xlfn.TEXTJOIN(", ",TRUE,INDIRECT(Count_table[[#This Row],[Range]])),"")</f>
        <v/>
      </c>
      <c r="J24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5" spans="1:10" x14ac:dyDescent="0.25">
      <c r="A2485" s="1" t="s">
        <v>173</v>
      </c>
      <c r="B24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Inc.\182M</v>
      </c>
      <c r="C2485" s="1" t="s">
        <v>1249</v>
      </c>
      <c r="D2485" s="1" t="str">
        <f>LEFT(Count_table[[#This Row],[Column1]],SEARCH("\",Count_table[[#This Row],[Column1]])-1)</f>
        <v>Textron Aviation Inc.</v>
      </c>
      <c r="E2485" s="1" t="str">
        <f>RIGHT(Count_table[[#This Row],[Column1]],LEN(Count_table[[#This Row],[Column1]])-SEARCH("\",Count_table[[#This Row],[Column1]]))</f>
        <v>182M</v>
      </c>
      <c r="F2485" s="1" t="str">
        <f>INDEX(Sheet1!A:D,MATCH(Count_table[[#This Row],[Make]],Sheet1!D:D,0),1)</f>
        <v>Textron</v>
      </c>
      <c r="G2485" s="1" t="str">
        <f ca="1">IF(OR(Count_table[[#This Row],[STC Number]]&lt;&gt;OFFSET(Count_table[[#This Row],[STC Number]],-1,0),Count_table[[#This Row],[Fixed Make]]&lt;&gt;OFFSET(Count_table[[#This Row],[Fixed Make]],-1,0)),Count_table[[#This Row],[Fixed Make]],"")</f>
        <v/>
      </c>
      <c r="H2485" s="1" t="str">
        <f ca="1">IF(LEN(Count_table[[#This Row],[First]])=0,OFFSET(Count_table[[#This Row],[Range]],-1,0),"E"&amp;ROW(Count_table[[#This Row],[First]])&amp;":E"&amp;COUNTIFS(Count_table[[#All],[STC Number]],Count_table[[#This Row],[STC Number]],Count_table[[#All],[Fixed Make]],Count_table[[#This Row],[First]])+ROW(Count_table[[#This Row],[First]])-1)</f>
        <v>E2417:E2724</v>
      </c>
      <c r="I2485" s="1" t="str">
        <f ca="1">IF(LEN(Count_table[[#This Row],[First]])&lt;&gt;0,Count_table[[#This Row],[First]]&amp;": "&amp;_xlfn.TEXTJOIN(", ",TRUE,INDIRECT(Count_table[[#This Row],[Range]])),"")</f>
        <v/>
      </c>
      <c r="J24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6" spans="1:10" x14ac:dyDescent="0.25">
      <c r="A2486" s="1" t="s">
        <v>173</v>
      </c>
      <c r="B24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Inc.\182N</v>
      </c>
      <c r="C2486" s="1" t="s">
        <v>1250</v>
      </c>
      <c r="D2486" s="1" t="str">
        <f>LEFT(Count_table[[#This Row],[Column1]],SEARCH("\",Count_table[[#This Row],[Column1]])-1)</f>
        <v>Textron Aviation Inc.</v>
      </c>
      <c r="E2486" s="1" t="str">
        <f>RIGHT(Count_table[[#This Row],[Column1]],LEN(Count_table[[#This Row],[Column1]])-SEARCH("\",Count_table[[#This Row],[Column1]]))</f>
        <v>182N</v>
      </c>
      <c r="F2486" s="1" t="str">
        <f>INDEX(Sheet1!A:D,MATCH(Count_table[[#This Row],[Make]],Sheet1!D:D,0),1)</f>
        <v>Textron</v>
      </c>
      <c r="G2486" s="1" t="str">
        <f ca="1">IF(OR(Count_table[[#This Row],[STC Number]]&lt;&gt;OFFSET(Count_table[[#This Row],[STC Number]],-1,0),Count_table[[#This Row],[Fixed Make]]&lt;&gt;OFFSET(Count_table[[#This Row],[Fixed Make]],-1,0)),Count_table[[#This Row],[Fixed Make]],"")</f>
        <v/>
      </c>
      <c r="H2486" s="1" t="str">
        <f ca="1">IF(LEN(Count_table[[#This Row],[First]])=0,OFFSET(Count_table[[#This Row],[Range]],-1,0),"E"&amp;ROW(Count_table[[#This Row],[First]])&amp;":E"&amp;COUNTIFS(Count_table[[#All],[STC Number]],Count_table[[#This Row],[STC Number]],Count_table[[#All],[Fixed Make]],Count_table[[#This Row],[First]])+ROW(Count_table[[#This Row],[First]])-1)</f>
        <v>E2417:E2724</v>
      </c>
      <c r="I2486" s="1" t="str">
        <f ca="1">IF(LEN(Count_table[[#This Row],[First]])&lt;&gt;0,Count_table[[#This Row],[First]]&amp;": "&amp;_xlfn.TEXTJOIN(", ",TRUE,INDIRECT(Count_table[[#This Row],[Range]])),"")</f>
        <v/>
      </c>
      <c r="J24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7" spans="1:10" x14ac:dyDescent="0.25">
      <c r="A2487" s="1" t="s">
        <v>173</v>
      </c>
      <c r="B24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Inc.\182P</v>
      </c>
      <c r="C2487" s="1" t="s">
        <v>1251</v>
      </c>
      <c r="D2487" s="1" t="str">
        <f>LEFT(Count_table[[#This Row],[Column1]],SEARCH("\",Count_table[[#This Row],[Column1]])-1)</f>
        <v>Textron Aviation Inc.</v>
      </c>
      <c r="E2487" s="1" t="str">
        <f>RIGHT(Count_table[[#This Row],[Column1]],LEN(Count_table[[#This Row],[Column1]])-SEARCH("\",Count_table[[#This Row],[Column1]]))</f>
        <v>182P</v>
      </c>
      <c r="F2487" s="1" t="str">
        <f>INDEX(Sheet1!A:D,MATCH(Count_table[[#This Row],[Make]],Sheet1!D:D,0),1)</f>
        <v>Textron</v>
      </c>
      <c r="G2487" s="1" t="str">
        <f ca="1">IF(OR(Count_table[[#This Row],[STC Number]]&lt;&gt;OFFSET(Count_table[[#This Row],[STC Number]],-1,0),Count_table[[#This Row],[Fixed Make]]&lt;&gt;OFFSET(Count_table[[#This Row],[Fixed Make]],-1,0)),Count_table[[#This Row],[Fixed Make]],"")</f>
        <v/>
      </c>
      <c r="H2487" s="1" t="str">
        <f ca="1">IF(LEN(Count_table[[#This Row],[First]])=0,OFFSET(Count_table[[#This Row],[Range]],-1,0),"E"&amp;ROW(Count_table[[#This Row],[First]])&amp;":E"&amp;COUNTIFS(Count_table[[#All],[STC Number]],Count_table[[#This Row],[STC Number]],Count_table[[#All],[Fixed Make]],Count_table[[#This Row],[First]])+ROW(Count_table[[#This Row],[First]])-1)</f>
        <v>E2417:E2724</v>
      </c>
      <c r="I2487" s="1" t="str">
        <f ca="1">IF(LEN(Count_table[[#This Row],[First]])&lt;&gt;0,Count_table[[#This Row],[First]]&amp;": "&amp;_xlfn.TEXTJOIN(", ",TRUE,INDIRECT(Count_table[[#This Row],[Range]])),"")</f>
        <v/>
      </c>
      <c r="J24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8" spans="1:10" x14ac:dyDescent="0.25">
      <c r="A2488" s="1" t="s">
        <v>173</v>
      </c>
      <c r="B24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Inc.\182Q</v>
      </c>
      <c r="C2488" s="1" t="s">
        <v>1252</v>
      </c>
      <c r="D2488" s="1" t="str">
        <f>LEFT(Count_table[[#This Row],[Column1]],SEARCH("\",Count_table[[#This Row],[Column1]])-1)</f>
        <v>Textron Aviation Inc.</v>
      </c>
      <c r="E2488" s="1" t="str">
        <f>RIGHT(Count_table[[#This Row],[Column1]],LEN(Count_table[[#This Row],[Column1]])-SEARCH("\",Count_table[[#This Row],[Column1]]))</f>
        <v>182Q</v>
      </c>
      <c r="F2488" s="1" t="str">
        <f>INDEX(Sheet1!A:D,MATCH(Count_table[[#This Row],[Make]],Sheet1!D:D,0),1)</f>
        <v>Textron</v>
      </c>
      <c r="G2488" s="1" t="str">
        <f ca="1">IF(OR(Count_table[[#This Row],[STC Number]]&lt;&gt;OFFSET(Count_table[[#This Row],[STC Number]],-1,0),Count_table[[#This Row],[Fixed Make]]&lt;&gt;OFFSET(Count_table[[#This Row],[Fixed Make]],-1,0)),Count_table[[#This Row],[Fixed Make]],"")</f>
        <v/>
      </c>
      <c r="H2488" s="1" t="str">
        <f ca="1">IF(LEN(Count_table[[#This Row],[First]])=0,OFFSET(Count_table[[#This Row],[Range]],-1,0),"E"&amp;ROW(Count_table[[#This Row],[First]])&amp;":E"&amp;COUNTIFS(Count_table[[#All],[STC Number]],Count_table[[#This Row],[STC Number]],Count_table[[#All],[Fixed Make]],Count_table[[#This Row],[First]])+ROW(Count_table[[#This Row],[First]])-1)</f>
        <v>E2417:E2724</v>
      </c>
      <c r="I2488" s="1" t="str">
        <f ca="1">IF(LEN(Count_table[[#This Row],[First]])&lt;&gt;0,Count_table[[#This Row],[First]]&amp;": "&amp;_xlfn.TEXTJOIN(", ",TRUE,INDIRECT(Count_table[[#This Row],[Range]])),"")</f>
        <v/>
      </c>
      <c r="J24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89" spans="1:10" x14ac:dyDescent="0.25">
      <c r="A2489" s="1" t="s">
        <v>173</v>
      </c>
      <c r="B24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Inc.\182R</v>
      </c>
      <c r="C2489" s="1" t="s">
        <v>1253</v>
      </c>
      <c r="D2489" s="1" t="str">
        <f>LEFT(Count_table[[#This Row],[Column1]],SEARCH("\",Count_table[[#This Row],[Column1]])-1)</f>
        <v>Textron Aviation Inc.</v>
      </c>
      <c r="E2489" s="1" t="str">
        <f>RIGHT(Count_table[[#This Row],[Column1]],LEN(Count_table[[#This Row],[Column1]])-SEARCH("\",Count_table[[#This Row],[Column1]]))</f>
        <v>182R</v>
      </c>
      <c r="F2489" s="1" t="str">
        <f>INDEX(Sheet1!A:D,MATCH(Count_table[[#This Row],[Make]],Sheet1!D:D,0),1)</f>
        <v>Textron</v>
      </c>
      <c r="G2489" s="1" t="str">
        <f ca="1">IF(OR(Count_table[[#This Row],[STC Number]]&lt;&gt;OFFSET(Count_table[[#This Row],[STC Number]],-1,0),Count_table[[#This Row],[Fixed Make]]&lt;&gt;OFFSET(Count_table[[#This Row],[Fixed Make]],-1,0)),Count_table[[#This Row],[Fixed Make]],"")</f>
        <v/>
      </c>
      <c r="H2489" s="1" t="str">
        <f ca="1">IF(LEN(Count_table[[#This Row],[First]])=0,OFFSET(Count_table[[#This Row],[Range]],-1,0),"E"&amp;ROW(Count_table[[#This Row],[First]])&amp;":E"&amp;COUNTIFS(Count_table[[#All],[STC Number]],Count_table[[#This Row],[STC Number]],Count_table[[#All],[Fixed Make]],Count_table[[#This Row],[First]])+ROW(Count_table[[#This Row],[First]])-1)</f>
        <v>E2417:E2724</v>
      </c>
      <c r="I2489" s="1" t="str">
        <f ca="1">IF(LEN(Count_table[[#This Row],[First]])&lt;&gt;0,Count_table[[#This Row],[First]]&amp;": "&amp;_xlfn.TEXTJOIN(", ",TRUE,INDIRECT(Count_table[[#This Row],[Range]])),"")</f>
        <v/>
      </c>
      <c r="J24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0" spans="1:10" x14ac:dyDescent="0.25">
      <c r="A2490" s="1" t="s">
        <v>173</v>
      </c>
      <c r="B24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Inc.\182S</v>
      </c>
      <c r="C2490" s="1" t="s">
        <v>1254</v>
      </c>
      <c r="D2490" s="1" t="str">
        <f>LEFT(Count_table[[#This Row],[Column1]],SEARCH("\",Count_table[[#This Row],[Column1]])-1)</f>
        <v>Textron Aviation Inc.</v>
      </c>
      <c r="E2490" s="1" t="str">
        <f>RIGHT(Count_table[[#This Row],[Column1]],LEN(Count_table[[#This Row],[Column1]])-SEARCH("\",Count_table[[#This Row],[Column1]]))</f>
        <v>182S</v>
      </c>
      <c r="F2490" s="1" t="str">
        <f>INDEX(Sheet1!A:D,MATCH(Count_table[[#This Row],[Make]],Sheet1!D:D,0),1)</f>
        <v>Textron</v>
      </c>
      <c r="G2490" s="1" t="str">
        <f ca="1">IF(OR(Count_table[[#This Row],[STC Number]]&lt;&gt;OFFSET(Count_table[[#This Row],[STC Number]],-1,0),Count_table[[#This Row],[Fixed Make]]&lt;&gt;OFFSET(Count_table[[#This Row],[Fixed Make]],-1,0)),Count_table[[#This Row],[Fixed Make]],"")</f>
        <v/>
      </c>
      <c r="H2490" s="1" t="str">
        <f ca="1">IF(LEN(Count_table[[#This Row],[First]])=0,OFFSET(Count_table[[#This Row],[Range]],-1,0),"E"&amp;ROW(Count_table[[#This Row],[First]])&amp;":E"&amp;COUNTIFS(Count_table[[#All],[STC Number]],Count_table[[#This Row],[STC Number]],Count_table[[#All],[Fixed Make]],Count_table[[#This Row],[First]])+ROW(Count_table[[#This Row],[First]])-1)</f>
        <v>E2417:E2724</v>
      </c>
      <c r="I2490" s="1" t="str">
        <f ca="1">IF(LEN(Count_table[[#This Row],[First]])&lt;&gt;0,Count_table[[#This Row],[First]]&amp;": "&amp;_xlfn.TEXTJOIN(", ",TRUE,INDIRECT(Count_table[[#This Row],[Range]])),"")</f>
        <v/>
      </c>
      <c r="J24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1" spans="1:10" x14ac:dyDescent="0.25">
      <c r="A2491" s="1" t="s">
        <v>173</v>
      </c>
      <c r="B24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Inc.\182T</v>
      </c>
      <c r="C2491" s="1" t="s">
        <v>1600</v>
      </c>
      <c r="D2491" s="1" t="str">
        <f>LEFT(Count_table[[#This Row],[Column1]],SEARCH("\",Count_table[[#This Row],[Column1]])-1)</f>
        <v>Textron Aviation Inc.</v>
      </c>
      <c r="E2491" s="1" t="str">
        <f>RIGHT(Count_table[[#This Row],[Column1]],LEN(Count_table[[#This Row],[Column1]])-SEARCH("\",Count_table[[#This Row],[Column1]]))</f>
        <v>182T</v>
      </c>
      <c r="F2491" s="1" t="str">
        <f>INDEX(Sheet1!A:D,MATCH(Count_table[[#This Row],[Make]],Sheet1!D:D,0),1)</f>
        <v>Textron</v>
      </c>
      <c r="G2491" s="1" t="str">
        <f ca="1">IF(OR(Count_table[[#This Row],[STC Number]]&lt;&gt;OFFSET(Count_table[[#This Row],[STC Number]],-1,0),Count_table[[#This Row],[Fixed Make]]&lt;&gt;OFFSET(Count_table[[#This Row],[Fixed Make]],-1,0)),Count_table[[#This Row],[Fixed Make]],"")</f>
        <v/>
      </c>
      <c r="H2491" s="1" t="str">
        <f ca="1">IF(LEN(Count_table[[#This Row],[First]])=0,OFFSET(Count_table[[#This Row],[Range]],-1,0),"E"&amp;ROW(Count_table[[#This Row],[First]])&amp;":E"&amp;COUNTIFS(Count_table[[#All],[STC Number]],Count_table[[#This Row],[STC Number]],Count_table[[#All],[Fixed Make]],Count_table[[#This Row],[First]])+ROW(Count_table[[#This Row],[First]])-1)</f>
        <v>E2417:E2724</v>
      </c>
      <c r="I2491" s="1" t="str">
        <f ca="1">IF(LEN(Count_table[[#This Row],[First]])&lt;&gt;0,Count_table[[#This Row],[First]]&amp;": "&amp;_xlfn.TEXTJOIN(", ",TRUE,INDIRECT(Count_table[[#This Row],[Range]])),"")</f>
        <v/>
      </c>
      <c r="J24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2" spans="1:10" x14ac:dyDescent="0.25">
      <c r="A2492" s="1" t="s">
        <v>173</v>
      </c>
      <c r="B24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v>
      </c>
      <c r="C2492" s="1" t="s">
        <v>1255</v>
      </c>
      <c r="D2492" s="1" t="str">
        <f>LEFT(Count_table[[#This Row],[Column1]],SEARCH("\",Count_table[[#This Row],[Column1]])-1)</f>
        <v>Textron Aviation Inc.</v>
      </c>
      <c r="E2492" s="1" t="str">
        <f>RIGHT(Count_table[[#This Row],[Column1]],LEN(Count_table[[#This Row],[Column1]])-SEARCH("\",Count_table[[#This Row],[Column1]]))</f>
        <v>185</v>
      </c>
      <c r="F2492" s="1" t="str">
        <f>INDEX(Sheet1!A:D,MATCH(Count_table[[#This Row],[Make]],Sheet1!D:D,0),1)</f>
        <v>Textron</v>
      </c>
      <c r="G2492" s="1" t="str">
        <f ca="1">IF(OR(Count_table[[#This Row],[STC Number]]&lt;&gt;OFFSET(Count_table[[#This Row],[STC Number]],-1,0),Count_table[[#This Row],[Fixed Make]]&lt;&gt;OFFSET(Count_table[[#This Row],[Fixed Make]],-1,0)),Count_table[[#This Row],[Fixed Make]],"")</f>
        <v/>
      </c>
      <c r="H2492" s="1" t="str">
        <f ca="1">IF(LEN(Count_table[[#This Row],[First]])=0,OFFSET(Count_table[[#This Row],[Range]],-1,0),"E"&amp;ROW(Count_table[[#This Row],[First]])&amp;":E"&amp;COUNTIFS(Count_table[[#All],[STC Number]],Count_table[[#This Row],[STC Number]],Count_table[[#All],[Fixed Make]],Count_table[[#This Row],[First]])+ROW(Count_table[[#This Row],[First]])-1)</f>
        <v>E2417:E2724</v>
      </c>
      <c r="I2492" s="1" t="str">
        <f ca="1">IF(LEN(Count_table[[#This Row],[First]])&lt;&gt;0,Count_table[[#This Row],[First]]&amp;": "&amp;_xlfn.TEXTJOIN(", ",TRUE,INDIRECT(Count_table[[#This Row],[Range]])),"")</f>
        <v/>
      </c>
      <c r="J24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3" spans="1:10" x14ac:dyDescent="0.25">
      <c r="A2493" s="1" t="s">
        <v>173</v>
      </c>
      <c r="B24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Inc.\185A</v>
      </c>
      <c r="C2493" s="1" t="s">
        <v>1256</v>
      </c>
      <c r="D2493" s="1" t="str">
        <f>LEFT(Count_table[[#This Row],[Column1]],SEARCH("\",Count_table[[#This Row],[Column1]])-1)</f>
        <v>Textron Aviation Inc.</v>
      </c>
      <c r="E2493" s="1" t="str">
        <f>RIGHT(Count_table[[#This Row],[Column1]],LEN(Count_table[[#This Row],[Column1]])-SEARCH("\",Count_table[[#This Row],[Column1]]))</f>
        <v>185A</v>
      </c>
      <c r="F2493" s="1" t="str">
        <f>INDEX(Sheet1!A:D,MATCH(Count_table[[#This Row],[Make]],Sheet1!D:D,0),1)</f>
        <v>Textron</v>
      </c>
      <c r="G2493" s="1" t="str">
        <f ca="1">IF(OR(Count_table[[#This Row],[STC Number]]&lt;&gt;OFFSET(Count_table[[#This Row],[STC Number]],-1,0),Count_table[[#This Row],[Fixed Make]]&lt;&gt;OFFSET(Count_table[[#This Row],[Fixed Make]],-1,0)),Count_table[[#This Row],[Fixed Make]],"")</f>
        <v/>
      </c>
      <c r="H2493" s="1" t="str">
        <f ca="1">IF(LEN(Count_table[[#This Row],[First]])=0,OFFSET(Count_table[[#This Row],[Range]],-1,0),"E"&amp;ROW(Count_table[[#This Row],[First]])&amp;":E"&amp;COUNTIFS(Count_table[[#All],[STC Number]],Count_table[[#This Row],[STC Number]],Count_table[[#All],[Fixed Make]],Count_table[[#This Row],[First]])+ROW(Count_table[[#This Row],[First]])-1)</f>
        <v>E2417:E2724</v>
      </c>
      <c r="I2493" s="1" t="str">
        <f ca="1">IF(LEN(Count_table[[#This Row],[First]])&lt;&gt;0,Count_table[[#This Row],[First]]&amp;": "&amp;_xlfn.TEXTJOIN(", ",TRUE,INDIRECT(Count_table[[#This Row],[Range]])),"")</f>
        <v/>
      </c>
      <c r="J24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4" spans="1:10" x14ac:dyDescent="0.25">
      <c r="A2494" s="1" t="s">
        <v>173</v>
      </c>
      <c r="B24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Inc.\185B</v>
      </c>
      <c r="C2494" s="1" t="s">
        <v>1257</v>
      </c>
      <c r="D2494" s="1" t="str">
        <f>LEFT(Count_table[[#This Row],[Column1]],SEARCH("\",Count_table[[#This Row],[Column1]])-1)</f>
        <v>Textron Aviation Inc.</v>
      </c>
      <c r="E2494" s="1" t="str">
        <f>RIGHT(Count_table[[#This Row],[Column1]],LEN(Count_table[[#This Row],[Column1]])-SEARCH("\",Count_table[[#This Row],[Column1]]))</f>
        <v>185B</v>
      </c>
      <c r="F2494" s="1" t="str">
        <f>INDEX(Sheet1!A:D,MATCH(Count_table[[#This Row],[Make]],Sheet1!D:D,0),1)</f>
        <v>Textron</v>
      </c>
      <c r="G2494" s="1" t="str">
        <f ca="1">IF(OR(Count_table[[#This Row],[STC Number]]&lt;&gt;OFFSET(Count_table[[#This Row],[STC Number]],-1,0),Count_table[[#This Row],[Fixed Make]]&lt;&gt;OFFSET(Count_table[[#This Row],[Fixed Make]],-1,0)),Count_table[[#This Row],[Fixed Make]],"")</f>
        <v/>
      </c>
      <c r="H2494" s="1" t="str">
        <f ca="1">IF(LEN(Count_table[[#This Row],[First]])=0,OFFSET(Count_table[[#This Row],[Range]],-1,0),"E"&amp;ROW(Count_table[[#This Row],[First]])&amp;":E"&amp;COUNTIFS(Count_table[[#All],[STC Number]],Count_table[[#This Row],[STC Number]],Count_table[[#All],[Fixed Make]],Count_table[[#This Row],[First]])+ROW(Count_table[[#This Row],[First]])-1)</f>
        <v>E2417:E2724</v>
      </c>
      <c r="I2494" s="1" t="str">
        <f ca="1">IF(LEN(Count_table[[#This Row],[First]])&lt;&gt;0,Count_table[[#This Row],[First]]&amp;": "&amp;_xlfn.TEXTJOIN(", ",TRUE,INDIRECT(Count_table[[#This Row],[Range]])),"")</f>
        <v/>
      </c>
      <c r="J24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5" spans="1:10" x14ac:dyDescent="0.25">
      <c r="A2495" s="1" t="s">
        <v>173</v>
      </c>
      <c r="B24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Inc.\185C</v>
      </c>
      <c r="C2495" s="1" t="s">
        <v>1258</v>
      </c>
      <c r="D2495" s="1" t="str">
        <f>LEFT(Count_table[[#This Row],[Column1]],SEARCH("\",Count_table[[#This Row],[Column1]])-1)</f>
        <v>Textron Aviation Inc.</v>
      </c>
      <c r="E2495" s="1" t="str">
        <f>RIGHT(Count_table[[#This Row],[Column1]],LEN(Count_table[[#This Row],[Column1]])-SEARCH("\",Count_table[[#This Row],[Column1]]))</f>
        <v>185C</v>
      </c>
      <c r="F2495" s="1" t="str">
        <f>INDEX(Sheet1!A:D,MATCH(Count_table[[#This Row],[Make]],Sheet1!D:D,0),1)</f>
        <v>Textron</v>
      </c>
      <c r="G2495" s="1" t="str">
        <f ca="1">IF(OR(Count_table[[#This Row],[STC Number]]&lt;&gt;OFFSET(Count_table[[#This Row],[STC Number]],-1,0),Count_table[[#This Row],[Fixed Make]]&lt;&gt;OFFSET(Count_table[[#This Row],[Fixed Make]],-1,0)),Count_table[[#This Row],[Fixed Make]],"")</f>
        <v/>
      </c>
      <c r="H2495" s="1" t="str">
        <f ca="1">IF(LEN(Count_table[[#This Row],[First]])=0,OFFSET(Count_table[[#This Row],[Range]],-1,0),"E"&amp;ROW(Count_table[[#This Row],[First]])&amp;":E"&amp;COUNTIFS(Count_table[[#All],[STC Number]],Count_table[[#This Row],[STC Number]],Count_table[[#All],[Fixed Make]],Count_table[[#This Row],[First]])+ROW(Count_table[[#This Row],[First]])-1)</f>
        <v>E2417:E2724</v>
      </c>
      <c r="I2495" s="1" t="str">
        <f ca="1">IF(LEN(Count_table[[#This Row],[First]])&lt;&gt;0,Count_table[[#This Row],[First]]&amp;": "&amp;_xlfn.TEXTJOIN(", ",TRUE,INDIRECT(Count_table[[#This Row],[Range]])),"")</f>
        <v/>
      </c>
      <c r="J24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6" spans="1:10" x14ac:dyDescent="0.25">
      <c r="A2496" s="1" t="s">
        <v>173</v>
      </c>
      <c r="B24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Inc.\185D</v>
      </c>
      <c r="C2496" s="1" t="s">
        <v>1259</v>
      </c>
      <c r="D2496" s="1" t="str">
        <f>LEFT(Count_table[[#This Row],[Column1]],SEARCH("\",Count_table[[#This Row],[Column1]])-1)</f>
        <v>Textron Aviation Inc.</v>
      </c>
      <c r="E2496" s="1" t="str">
        <f>RIGHT(Count_table[[#This Row],[Column1]],LEN(Count_table[[#This Row],[Column1]])-SEARCH("\",Count_table[[#This Row],[Column1]]))</f>
        <v>185D</v>
      </c>
      <c r="F2496" s="1" t="str">
        <f>INDEX(Sheet1!A:D,MATCH(Count_table[[#This Row],[Make]],Sheet1!D:D,0),1)</f>
        <v>Textron</v>
      </c>
      <c r="G2496" s="1" t="str">
        <f ca="1">IF(OR(Count_table[[#This Row],[STC Number]]&lt;&gt;OFFSET(Count_table[[#This Row],[STC Number]],-1,0),Count_table[[#This Row],[Fixed Make]]&lt;&gt;OFFSET(Count_table[[#This Row],[Fixed Make]],-1,0)),Count_table[[#This Row],[Fixed Make]],"")</f>
        <v/>
      </c>
      <c r="H2496" s="1" t="str">
        <f ca="1">IF(LEN(Count_table[[#This Row],[First]])=0,OFFSET(Count_table[[#This Row],[Range]],-1,0),"E"&amp;ROW(Count_table[[#This Row],[First]])&amp;":E"&amp;COUNTIFS(Count_table[[#All],[STC Number]],Count_table[[#This Row],[STC Number]],Count_table[[#All],[Fixed Make]],Count_table[[#This Row],[First]])+ROW(Count_table[[#This Row],[First]])-1)</f>
        <v>E2417:E2724</v>
      </c>
      <c r="I2496" s="1" t="str">
        <f ca="1">IF(LEN(Count_table[[#This Row],[First]])&lt;&gt;0,Count_table[[#This Row],[First]]&amp;": "&amp;_xlfn.TEXTJOIN(", ",TRUE,INDIRECT(Count_table[[#This Row],[Range]])),"")</f>
        <v/>
      </c>
      <c r="J24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7" spans="1:10" x14ac:dyDescent="0.25">
      <c r="A2497" s="1" t="s">
        <v>173</v>
      </c>
      <c r="B24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Inc.\185E</v>
      </c>
      <c r="C2497" s="1" t="s">
        <v>1260</v>
      </c>
      <c r="D2497" s="1" t="str">
        <f>LEFT(Count_table[[#This Row],[Column1]],SEARCH("\",Count_table[[#This Row],[Column1]])-1)</f>
        <v>Textron Aviation Inc.</v>
      </c>
      <c r="E2497" s="1" t="str">
        <f>RIGHT(Count_table[[#This Row],[Column1]],LEN(Count_table[[#This Row],[Column1]])-SEARCH("\",Count_table[[#This Row],[Column1]]))</f>
        <v>185E</v>
      </c>
      <c r="F2497" s="1" t="str">
        <f>INDEX(Sheet1!A:D,MATCH(Count_table[[#This Row],[Make]],Sheet1!D:D,0),1)</f>
        <v>Textron</v>
      </c>
      <c r="G2497" s="1" t="str">
        <f ca="1">IF(OR(Count_table[[#This Row],[STC Number]]&lt;&gt;OFFSET(Count_table[[#This Row],[STC Number]],-1,0),Count_table[[#This Row],[Fixed Make]]&lt;&gt;OFFSET(Count_table[[#This Row],[Fixed Make]],-1,0)),Count_table[[#This Row],[Fixed Make]],"")</f>
        <v/>
      </c>
      <c r="H2497" s="1" t="str">
        <f ca="1">IF(LEN(Count_table[[#This Row],[First]])=0,OFFSET(Count_table[[#This Row],[Range]],-1,0),"E"&amp;ROW(Count_table[[#This Row],[First]])&amp;":E"&amp;COUNTIFS(Count_table[[#All],[STC Number]],Count_table[[#This Row],[STC Number]],Count_table[[#All],[Fixed Make]],Count_table[[#This Row],[First]])+ROW(Count_table[[#This Row],[First]])-1)</f>
        <v>E2417:E2724</v>
      </c>
      <c r="I2497" s="1" t="str">
        <f ca="1">IF(LEN(Count_table[[#This Row],[First]])&lt;&gt;0,Count_table[[#This Row],[First]]&amp;": "&amp;_xlfn.TEXTJOIN(", ",TRUE,INDIRECT(Count_table[[#This Row],[Range]])),"")</f>
        <v/>
      </c>
      <c r="J24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8" spans="1:10" x14ac:dyDescent="0.25">
      <c r="A2498" s="1" t="s">
        <v>173</v>
      </c>
      <c r="B24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Inc.\190</v>
      </c>
      <c r="C2498" s="1" t="s">
        <v>1261</v>
      </c>
      <c r="D2498" s="1" t="str">
        <f>LEFT(Count_table[[#This Row],[Column1]],SEARCH("\",Count_table[[#This Row],[Column1]])-1)</f>
        <v>Textron Aviation Inc.</v>
      </c>
      <c r="E2498" s="1" t="str">
        <f>RIGHT(Count_table[[#This Row],[Column1]],LEN(Count_table[[#This Row],[Column1]])-SEARCH("\",Count_table[[#This Row],[Column1]]))</f>
        <v>190</v>
      </c>
      <c r="F2498" s="1" t="str">
        <f>INDEX(Sheet1!A:D,MATCH(Count_table[[#This Row],[Make]],Sheet1!D:D,0),1)</f>
        <v>Textron</v>
      </c>
      <c r="G2498" s="1" t="str">
        <f ca="1">IF(OR(Count_table[[#This Row],[STC Number]]&lt;&gt;OFFSET(Count_table[[#This Row],[STC Number]],-1,0),Count_table[[#This Row],[Fixed Make]]&lt;&gt;OFFSET(Count_table[[#This Row],[Fixed Make]],-1,0)),Count_table[[#This Row],[Fixed Make]],"")</f>
        <v/>
      </c>
      <c r="H2498" s="1" t="str">
        <f ca="1">IF(LEN(Count_table[[#This Row],[First]])=0,OFFSET(Count_table[[#This Row],[Range]],-1,0),"E"&amp;ROW(Count_table[[#This Row],[First]])&amp;":E"&amp;COUNTIFS(Count_table[[#All],[STC Number]],Count_table[[#This Row],[STC Number]],Count_table[[#All],[Fixed Make]],Count_table[[#This Row],[First]])+ROW(Count_table[[#This Row],[First]])-1)</f>
        <v>E2417:E2724</v>
      </c>
      <c r="I2498" s="1" t="str">
        <f ca="1">IF(LEN(Count_table[[#This Row],[First]])&lt;&gt;0,Count_table[[#This Row],[First]]&amp;": "&amp;_xlfn.TEXTJOIN(", ",TRUE,INDIRECT(Count_table[[#This Row],[Range]])),"")</f>
        <v/>
      </c>
      <c r="J24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499" spans="1:10" x14ac:dyDescent="0.25">
      <c r="A2499" s="1" t="s">
        <v>173</v>
      </c>
      <c r="B24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v>
      </c>
      <c r="C2499" s="1" t="s">
        <v>1262</v>
      </c>
      <c r="D2499" s="1" t="str">
        <f>LEFT(Count_table[[#This Row],[Column1]],SEARCH("\",Count_table[[#This Row],[Column1]])-1)</f>
        <v>Textron Aviation Inc.</v>
      </c>
      <c r="E2499" s="1" t="str">
        <f>RIGHT(Count_table[[#This Row],[Column1]],LEN(Count_table[[#This Row],[Column1]])-SEARCH("\",Count_table[[#This Row],[Column1]]))</f>
        <v>195</v>
      </c>
      <c r="F2499" s="1" t="str">
        <f>INDEX(Sheet1!A:D,MATCH(Count_table[[#This Row],[Make]],Sheet1!D:D,0),1)</f>
        <v>Textron</v>
      </c>
      <c r="G2499" s="1" t="str">
        <f ca="1">IF(OR(Count_table[[#This Row],[STC Number]]&lt;&gt;OFFSET(Count_table[[#This Row],[STC Number]],-1,0),Count_table[[#This Row],[Fixed Make]]&lt;&gt;OFFSET(Count_table[[#This Row],[Fixed Make]],-1,0)),Count_table[[#This Row],[Fixed Make]],"")</f>
        <v/>
      </c>
      <c r="H2499" s="1" t="str">
        <f ca="1">IF(LEN(Count_table[[#This Row],[First]])=0,OFFSET(Count_table[[#This Row],[Range]],-1,0),"E"&amp;ROW(Count_table[[#This Row],[First]])&amp;":E"&amp;COUNTIFS(Count_table[[#All],[STC Number]],Count_table[[#This Row],[STC Number]],Count_table[[#All],[Fixed Make]],Count_table[[#This Row],[First]])+ROW(Count_table[[#This Row],[First]])-1)</f>
        <v>E2417:E2724</v>
      </c>
      <c r="I2499" s="1" t="str">
        <f ca="1">IF(LEN(Count_table[[#This Row],[First]])&lt;&gt;0,Count_table[[#This Row],[First]]&amp;": "&amp;_xlfn.TEXTJOIN(", ",TRUE,INDIRECT(Count_table[[#This Row],[Range]])),"")</f>
        <v/>
      </c>
      <c r="J24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0" spans="1:10" x14ac:dyDescent="0.25">
      <c r="A2500" s="1" t="s">
        <v>173</v>
      </c>
      <c r="B25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Inc.\195A</v>
      </c>
      <c r="C2500" s="1" t="s">
        <v>1263</v>
      </c>
      <c r="D2500" s="1" t="str">
        <f>LEFT(Count_table[[#This Row],[Column1]],SEARCH("\",Count_table[[#This Row],[Column1]])-1)</f>
        <v>Textron Aviation Inc.</v>
      </c>
      <c r="E2500" s="1" t="str">
        <f>RIGHT(Count_table[[#This Row],[Column1]],LEN(Count_table[[#This Row],[Column1]])-SEARCH("\",Count_table[[#This Row],[Column1]]))</f>
        <v>195A</v>
      </c>
      <c r="F2500" s="1" t="str">
        <f>INDEX(Sheet1!A:D,MATCH(Count_table[[#This Row],[Make]],Sheet1!D:D,0),1)</f>
        <v>Textron</v>
      </c>
      <c r="G2500" s="1" t="str">
        <f ca="1">IF(OR(Count_table[[#This Row],[STC Number]]&lt;&gt;OFFSET(Count_table[[#This Row],[STC Number]],-1,0),Count_table[[#This Row],[Fixed Make]]&lt;&gt;OFFSET(Count_table[[#This Row],[Fixed Make]],-1,0)),Count_table[[#This Row],[Fixed Make]],"")</f>
        <v/>
      </c>
      <c r="H2500" s="1" t="str">
        <f ca="1">IF(LEN(Count_table[[#This Row],[First]])=0,OFFSET(Count_table[[#This Row],[Range]],-1,0),"E"&amp;ROW(Count_table[[#This Row],[First]])&amp;":E"&amp;COUNTIFS(Count_table[[#All],[STC Number]],Count_table[[#This Row],[STC Number]],Count_table[[#All],[Fixed Make]],Count_table[[#This Row],[First]])+ROW(Count_table[[#This Row],[First]])-1)</f>
        <v>E2417:E2724</v>
      </c>
      <c r="I2500" s="1" t="str">
        <f ca="1">IF(LEN(Count_table[[#This Row],[First]])&lt;&gt;0,Count_table[[#This Row],[First]]&amp;": "&amp;_xlfn.TEXTJOIN(", ",TRUE,INDIRECT(Count_table[[#This Row],[Range]])),"")</f>
        <v/>
      </c>
      <c r="J25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1" spans="1:10" x14ac:dyDescent="0.25">
      <c r="A2501" s="1" t="s">
        <v>173</v>
      </c>
      <c r="B25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Inc.\195B</v>
      </c>
      <c r="C2501" s="1" t="s">
        <v>1264</v>
      </c>
      <c r="D2501" s="1" t="str">
        <f>LEFT(Count_table[[#This Row],[Column1]],SEARCH("\",Count_table[[#This Row],[Column1]])-1)</f>
        <v>Textron Aviation Inc.</v>
      </c>
      <c r="E2501" s="1" t="str">
        <f>RIGHT(Count_table[[#This Row],[Column1]],LEN(Count_table[[#This Row],[Column1]])-SEARCH("\",Count_table[[#This Row],[Column1]]))</f>
        <v>195B</v>
      </c>
      <c r="F2501" s="1" t="str">
        <f>INDEX(Sheet1!A:D,MATCH(Count_table[[#This Row],[Make]],Sheet1!D:D,0),1)</f>
        <v>Textron</v>
      </c>
      <c r="G2501" s="1" t="str">
        <f ca="1">IF(OR(Count_table[[#This Row],[STC Number]]&lt;&gt;OFFSET(Count_table[[#This Row],[STC Number]],-1,0),Count_table[[#This Row],[Fixed Make]]&lt;&gt;OFFSET(Count_table[[#This Row],[Fixed Make]],-1,0)),Count_table[[#This Row],[Fixed Make]],"")</f>
        <v/>
      </c>
      <c r="H2501" s="1" t="str">
        <f ca="1">IF(LEN(Count_table[[#This Row],[First]])=0,OFFSET(Count_table[[#This Row],[Range]],-1,0),"E"&amp;ROW(Count_table[[#This Row],[First]])&amp;":E"&amp;COUNTIFS(Count_table[[#All],[STC Number]],Count_table[[#This Row],[STC Number]],Count_table[[#All],[Fixed Make]],Count_table[[#This Row],[First]])+ROW(Count_table[[#This Row],[First]])-1)</f>
        <v>E2417:E2724</v>
      </c>
      <c r="I2501" s="1" t="str">
        <f ca="1">IF(LEN(Count_table[[#This Row],[First]])&lt;&gt;0,Count_table[[#This Row],[First]]&amp;": "&amp;_xlfn.TEXTJOIN(", ",TRUE,INDIRECT(Count_table[[#This Row],[Range]])),"")</f>
        <v/>
      </c>
      <c r="J25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2" spans="1:10" x14ac:dyDescent="0.25">
      <c r="A2502" s="1" t="s">
        <v>173</v>
      </c>
      <c r="B25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Inc.\19A</v>
      </c>
      <c r="C2502" s="1" t="s">
        <v>1265</v>
      </c>
      <c r="D2502" s="1" t="str">
        <f>LEFT(Count_table[[#This Row],[Column1]],SEARCH("\",Count_table[[#This Row],[Column1]])-1)</f>
        <v>Textron Aviation Inc.</v>
      </c>
      <c r="E2502" s="1" t="str">
        <f>RIGHT(Count_table[[#This Row],[Column1]],LEN(Count_table[[#This Row],[Column1]])-SEARCH("\",Count_table[[#This Row],[Column1]]))</f>
        <v>19A</v>
      </c>
      <c r="F2502" s="1" t="str">
        <f>INDEX(Sheet1!A:D,MATCH(Count_table[[#This Row],[Make]],Sheet1!D:D,0),1)</f>
        <v>Textron</v>
      </c>
      <c r="G2502" s="1" t="str">
        <f ca="1">IF(OR(Count_table[[#This Row],[STC Number]]&lt;&gt;OFFSET(Count_table[[#This Row],[STC Number]],-1,0),Count_table[[#This Row],[Fixed Make]]&lt;&gt;OFFSET(Count_table[[#This Row],[Fixed Make]],-1,0)),Count_table[[#This Row],[Fixed Make]],"")</f>
        <v/>
      </c>
      <c r="H2502" s="1" t="str">
        <f ca="1">IF(LEN(Count_table[[#This Row],[First]])=0,OFFSET(Count_table[[#This Row],[Range]],-1,0),"E"&amp;ROW(Count_table[[#This Row],[First]])&amp;":E"&amp;COUNTIFS(Count_table[[#All],[STC Number]],Count_table[[#This Row],[STC Number]],Count_table[[#All],[Fixed Make]],Count_table[[#This Row],[First]])+ROW(Count_table[[#This Row],[First]])-1)</f>
        <v>E2417:E2724</v>
      </c>
      <c r="I2502" s="1" t="str">
        <f ca="1">IF(LEN(Count_table[[#This Row],[First]])&lt;&gt;0,Count_table[[#This Row],[First]]&amp;": "&amp;_xlfn.TEXTJOIN(", ",TRUE,INDIRECT(Count_table[[#This Row],[Range]])),"")</f>
        <v/>
      </c>
      <c r="J25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3" spans="1:10" x14ac:dyDescent="0.25">
      <c r="A2503" s="1" t="s">
        <v>173</v>
      </c>
      <c r="B25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v>
      </c>
      <c r="C2503" s="1" t="s">
        <v>1270</v>
      </c>
      <c r="D2503" s="1" t="str">
        <f>LEFT(Count_table[[#This Row],[Column1]],SEARCH("\",Count_table[[#This Row],[Column1]])-1)</f>
        <v>Textron Aviation Inc.</v>
      </c>
      <c r="E2503" s="1" t="str">
        <f>RIGHT(Count_table[[#This Row],[Column1]],LEN(Count_table[[#This Row],[Column1]])-SEARCH("\",Count_table[[#This Row],[Column1]]))</f>
        <v>206</v>
      </c>
      <c r="F2503" s="1" t="str">
        <f>INDEX(Sheet1!A:D,MATCH(Count_table[[#This Row],[Make]],Sheet1!D:D,0),1)</f>
        <v>Textron</v>
      </c>
      <c r="G2503" s="1" t="str">
        <f ca="1">IF(OR(Count_table[[#This Row],[STC Number]]&lt;&gt;OFFSET(Count_table[[#This Row],[STC Number]],-1,0),Count_table[[#This Row],[Fixed Make]]&lt;&gt;OFFSET(Count_table[[#This Row],[Fixed Make]],-1,0)),Count_table[[#This Row],[Fixed Make]],"")</f>
        <v/>
      </c>
      <c r="H2503" s="1" t="str">
        <f ca="1">IF(LEN(Count_table[[#This Row],[First]])=0,OFFSET(Count_table[[#This Row],[Range]],-1,0),"E"&amp;ROW(Count_table[[#This Row],[First]])&amp;":E"&amp;COUNTIFS(Count_table[[#All],[STC Number]],Count_table[[#This Row],[STC Number]],Count_table[[#All],[Fixed Make]],Count_table[[#This Row],[First]])+ROW(Count_table[[#This Row],[First]])-1)</f>
        <v>E2417:E2724</v>
      </c>
      <c r="I2503" s="1" t="str">
        <f ca="1">IF(LEN(Count_table[[#This Row],[First]])&lt;&gt;0,Count_table[[#This Row],[First]]&amp;": "&amp;_xlfn.TEXTJOIN(", ",TRUE,INDIRECT(Count_table[[#This Row],[Range]])),"")</f>
        <v/>
      </c>
      <c r="J25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4" spans="1:10" x14ac:dyDescent="0.25">
      <c r="A2504" s="1" t="s">
        <v>173</v>
      </c>
      <c r="B25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Inc.\206H</v>
      </c>
      <c r="C2504" s="1" t="s">
        <v>1271</v>
      </c>
      <c r="D2504" s="1" t="str">
        <f>LEFT(Count_table[[#This Row],[Column1]],SEARCH("\",Count_table[[#This Row],[Column1]])-1)</f>
        <v>Textron Aviation Inc.</v>
      </c>
      <c r="E2504" s="1" t="str">
        <f>RIGHT(Count_table[[#This Row],[Column1]],LEN(Count_table[[#This Row],[Column1]])-SEARCH("\",Count_table[[#This Row],[Column1]]))</f>
        <v>206H</v>
      </c>
      <c r="F2504" s="1" t="str">
        <f>INDEX(Sheet1!A:D,MATCH(Count_table[[#This Row],[Make]],Sheet1!D:D,0),1)</f>
        <v>Textron</v>
      </c>
      <c r="G2504" s="1" t="str">
        <f ca="1">IF(OR(Count_table[[#This Row],[STC Number]]&lt;&gt;OFFSET(Count_table[[#This Row],[STC Number]],-1,0),Count_table[[#This Row],[Fixed Make]]&lt;&gt;OFFSET(Count_table[[#This Row],[Fixed Make]],-1,0)),Count_table[[#This Row],[Fixed Make]],"")</f>
        <v/>
      </c>
      <c r="H2504" s="1" t="str">
        <f ca="1">IF(LEN(Count_table[[#This Row],[First]])=0,OFFSET(Count_table[[#This Row],[Range]],-1,0),"E"&amp;ROW(Count_table[[#This Row],[First]])&amp;":E"&amp;COUNTIFS(Count_table[[#All],[STC Number]],Count_table[[#This Row],[STC Number]],Count_table[[#All],[Fixed Make]],Count_table[[#This Row],[First]])+ROW(Count_table[[#This Row],[First]])-1)</f>
        <v>E2417:E2724</v>
      </c>
      <c r="I2504" s="1" t="str">
        <f ca="1">IF(LEN(Count_table[[#This Row],[First]])&lt;&gt;0,Count_table[[#This Row],[First]]&amp;": "&amp;_xlfn.TEXTJOIN(", ",TRUE,INDIRECT(Count_table[[#This Row],[Range]])),"")</f>
        <v/>
      </c>
      <c r="J25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5" spans="1:10" x14ac:dyDescent="0.25">
      <c r="A2505" s="1" t="s">
        <v>173</v>
      </c>
      <c r="B25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v>
      </c>
      <c r="C2505" s="1" t="s">
        <v>1272</v>
      </c>
      <c r="D2505" s="1" t="str">
        <f>LEFT(Count_table[[#This Row],[Column1]],SEARCH("\",Count_table[[#This Row],[Column1]])-1)</f>
        <v>Textron Aviation Inc.</v>
      </c>
      <c r="E2505" s="1" t="str">
        <f>RIGHT(Count_table[[#This Row],[Column1]],LEN(Count_table[[#This Row],[Column1]])-SEARCH("\",Count_table[[#This Row],[Column1]]))</f>
        <v>207</v>
      </c>
      <c r="F2505" s="1" t="str">
        <f>INDEX(Sheet1!A:D,MATCH(Count_table[[#This Row],[Make]],Sheet1!D:D,0),1)</f>
        <v>Textron</v>
      </c>
      <c r="G2505" s="1" t="str">
        <f ca="1">IF(OR(Count_table[[#This Row],[STC Number]]&lt;&gt;OFFSET(Count_table[[#This Row],[STC Number]],-1,0),Count_table[[#This Row],[Fixed Make]]&lt;&gt;OFFSET(Count_table[[#This Row],[Fixed Make]],-1,0)),Count_table[[#This Row],[Fixed Make]],"")</f>
        <v/>
      </c>
      <c r="H2505" s="1" t="str">
        <f ca="1">IF(LEN(Count_table[[#This Row],[First]])=0,OFFSET(Count_table[[#This Row],[Range]],-1,0),"E"&amp;ROW(Count_table[[#This Row],[First]])&amp;":E"&amp;COUNTIFS(Count_table[[#All],[STC Number]],Count_table[[#This Row],[STC Number]],Count_table[[#All],[Fixed Make]],Count_table[[#This Row],[First]])+ROW(Count_table[[#This Row],[First]])-1)</f>
        <v>E2417:E2724</v>
      </c>
      <c r="I2505" s="1" t="str">
        <f ca="1">IF(LEN(Count_table[[#This Row],[First]])&lt;&gt;0,Count_table[[#This Row],[First]]&amp;": "&amp;_xlfn.TEXTJOIN(", ",TRUE,INDIRECT(Count_table[[#This Row],[Range]])),"")</f>
        <v/>
      </c>
      <c r="J25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6" spans="1:10" x14ac:dyDescent="0.25">
      <c r="A2506" s="1" t="s">
        <v>173</v>
      </c>
      <c r="B25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Inc.\207A</v>
      </c>
      <c r="C2506" s="1" t="s">
        <v>1273</v>
      </c>
      <c r="D2506" s="1" t="str">
        <f>LEFT(Count_table[[#This Row],[Column1]],SEARCH("\",Count_table[[#This Row],[Column1]])-1)</f>
        <v>Textron Aviation Inc.</v>
      </c>
      <c r="E2506" s="1" t="str">
        <f>RIGHT(Count_table[[#This Row],[Column1]],LEN(Count_table[[#This Row],[Column1]])-SEARCH("\",Count_table[[#This Row],[Column1]]))</f>
        <v>207A</v>
      </c>
      <c r="F2506" s="1" t="str">
        <f>INDEX(Sheet1!A:D,MATCH(Count_table[[#This Row],[Make]],Sheet1!D:D,0),1)</f>
        <v>Textron</v>
      </c>
      <c r="G2506" s="1" t="str">
        <f ca="1">IF(OR(Count_table[[#This Row],[STC Number]]&lt;&gt;OFFSET(Count_table[[#This Row],[STC Number]],-1,0),Count_table[[#This Row],[Fixed Make]]&lt;&gt;OFFSET(Count_table[[#This Row],[Fixed Make]],-1,0)),Count_table[[#This Row],[Fixed Make]],"")</f>
        <v/>
      </c>
      <c r="H2506" s="1" t="str">
        <f ca="1">IF(LEN(Count_table[[#This Row],[First]])=0,OFFSET(Count_table[[#This Row],[Range]],-1,0),"E"&amp;ROW(Count_table[[#This Row],[First]])&amp;":E"&amp;COUNTIFS(Count_table[[#All],[STC Number]],Count_table[[#This Row],[STC Number]],Count_table[[#All],[Fixed Make]],Count_table[[#This Row],[First]])+ROW(Count_table[[#This Row],[First]])-1)</f>
        <v>E2417:E2724</v>
      </c>
      <c r="I2506" s="1" t="str">
        <f ca="1">IF(LEN(Count_table[[#This Row],[First]])&lt;&gt;0,Count_table[[#This Row],[First]]&amp;": "&amp;_xlfn.TEXTJOIN(", ",TRUE,INDIRECT(Count_table[[#This Row],[Range]])),"")</f>
        <v/>
      </c>
      <c r="J25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7" spans="1:10" x14ac:dyDescent="0.25">
      <c r="A2507" s="1" t="s">
        <v>173</v>
      </c>
      <c r="B25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v>
      </c>
      <c r="C2507" s="1" t="s">
        <v>1278</v>
      </c>
      <c r="D2507" s="1" t="str">
        <f>LEFT(Count_table[[#This Row],[Column1]],SEARCH("\",Count_table[[#This Row],[Column1]])-1)</f>
        <v>Textron Aviation Inc.</v>
      </c>
      <c r="E2507" s="1" t="str">
        <f>RIGHT(Count_table[[#This Row],[Column1]],LEN(Count_table[[#This Row],[Column1]])-SEARCH("\",Count_table[[#This Row],[Column1]]))</f>
        <v>210</v>
      </c>
      <c r="F2507" s="1" t="str">
        <f>INDEX(Sheet1!A:D,MATCH(Count_table[[#This Row],[Make]],Sheet1!D:D,0),1)</f>
        <v>Textron</v>
      </c>
      <c r="G2507" s="1" t="str">
        <f ca="1">IF(OR(Count_table[[#This Row],[STC Number]]&lt;&gt;OFFSET(Count_table[[#This Row],[STC Number]],-1,0),Count_table[[#This Row],[Fixed Make]]&lt;&gt;OFFSET(Count_table[[#This Row],[Fixed Make]],-1,0)),Count_table[[#This Row],[Fixed Make]],"")</f>
        <v/>
      </c>
      <c r="H2507" s="1" t="str">
        <f ca="1">IF(LEN(Count_table[[#This Row],[First]])=0,OFFSET(Count_table[[#This Row],[Range]],-1,0),"E"&amp;ROW(Count_table[[#This Row],[First]])&amp;":E"&amp;COUNTIFS(Count_table[[#All],[STC Number]],Count_table[[#This Row],[STC Number]],Count_table[[#All],[Fixed Make]],Count_table[[#This Row],[First]])+ROW(Count_table[[#This Row],[First]])-1)</f>
        <v>E2417:E2724</v>
      </c>
      <c r="I2507" s="1" t="str">
        <f ca="1">IF(LEN(Count_table[[#This Row],[First]])&lt;&gt;0,Count_table[[#This Row],[First]]&amp;": "&amp;_xlfn.TEXTJOIN(", ",TRUE,INDIRECT(Count_table[[#This Row],[Range]])),"")</f>
        <v/>
      </c>
      <c r="J25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8" spans="1:10" x14ac:dyDescent="0.25">
      <c r="A2508" s="1" t="s">
        <v>173</v>
      </c>
      <c r="B25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Inc.\210A</v>
      </c>
      <c r="C2508" s="1" t="s">
        <v>1279</v>
      </c>
      <c r="D2508" s="1" t="str">
        <f>LEFT(Count_table[[#This Row],[Column1]],SEARCH("\",Count_table[[#This Row],[Column1]])-1)</f>
        <v>Textron Aviation Inc.</v>
      </c>
      <c r="E2508" s="1" t="str">
        <f>RIGHT(Count_table[[#This Row],[Column1]],LEN(Count_table[[#This Row],[Column1]])-SEARCH("\",Count_table[[#This Row],[Column1]]))</f>
        <v>210A</v>
      </c>
      <c r="F2508" s="1" t="str">
        <f>INDEX(Sheet1!A:D,MATCH(Count_table[[#This Row],[Make]],Sheet1!D:D,0),1)</f>
        <v>Textron</v>
      </c>
      <c r="G2508" s="1" t="str">
        <f ca="1">IF(OR(Count_table[[#This Row],[STC Number]]&lt;&gt;OFFSET(Count_table[[#This Row],[STC Number]],-1,0),Count_table[[#This Row],[Fixed Make]]&lt;&gt;OFFSET(Count_table[[#This Row],[Fixed Make]],-1,0)),Count_table[[#This Row],[Fixed Make]],"")</f>
        <v/>
      </c>
      <c r="H2508" s="1" t="str">
        <f ca="1">IF(LEN(Count_table[[#This Row],[First]])=0,OFFSET(Count_table[[#This Row],[Range]],-1,0),"E"&amp;ROW(Count_table[[#This Row],[First]])&amp;":E"&amp;COUNTIFS(Count_table[[#All],[STC Number]],Count_table[[#This Row],[STC Number]],Count_table[[#All],[Fixed Make]],Count_table[[#This Row],[First]])+ROW(Count_table[[#This Row],[First]])-1)</f>
        <v>E2417:E2724</v>
      </c>
      <c r="I2508" s="1" t="str">
        <f ca="1">IF(LEN(Count_table[[#This Row],[First]])&lt;&gt;0,Count_table[[#This Row],[First]]&amp;": "&amp;_xlfn.TEXTJOIN(", ",TRUE,INDIRECT(Count_table[[#This Row],[Range]])),"")</f>
        <v/>
      </c>
      <c r="J25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09" spans="1:10" x14ac:dyDescent="0.25">
      <c r="A2509" s="1" t="s">
        <v>173</v>
      </c>
      <c r="B25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Inc.\210B</v>
      </c>
      <c r="C2509" s="1" t="s">
        <v>1280</v>
      </c>
      <c r="D2509" s="1" t="str">
        <f>LEFT(Count_table[[#This Row],[Column1]],SEARCH("\",Count_table[[#This Row],[Column1]])-1)</f>
        <v>Textron Aviation Inc.</v>
      </c>
      <c r="E2509" s="1" t="str">
        <f>RIGHT(Count_table[[#This Row],[Column1]],LEN(Count_table[[#This Row],[Column1]])-SEARCH("\",Count_table[[#This Row],[Column1]]))</f>
        <v>210B</v>
      </c>
      <c r="F2509" s="1" t="str">
        <f>INDEX(Sheet1!A:D,MATCH(Count_table[[#This Row],[Make]],Sheet1!D:D,0),1)</f>
        <v>Textron</v>
      </c>
      <c r="G2509" s="1" t="str">
        <f ca="1">IF(OR(Count_table[[#This Row],[STC Number]]&lt;&gt;OFFSET(Count_table[[#This Row],[STC Number]],-1,0),Count_table[[#This Row],[Fixed Make]]&lt;&gt;OFFSET(Count_table[[#This Row],[Fixed Make]],-1,0)),Count_table[[#This Row],[Fixed Make]],"")</f>
        <v/>
      </c>
      <c r="H2509" s="1" t="str">
        <f ca="1">IF(LEN(Count_table[[#This Row],[First]])=0,OFFSET(Count_table[[#This Row],[Range]],-1,0),"E"&amp;ROW(Count_table[[#This Row],[First]])&amp;":E"&amp;COUNTIFS(Count_table[[#All],[STC Number]],Count_table[[#This Row],[STC Number]],Count_table[[#All],[Fixed Make]],Count_table[[#This Row],[First]])+ROW(Count_table[[#This Row],[First]])-1)</f>
        <v>E2417:E2724</v>
      </c>
      <c r="I2509" s="1" t="str">
        <f ca="1">IF(LEN(Count_table[[#This Row],[First]])&lt;&gt;0,Count_table[[#This Row],[First]]&amp;": "&amp;_xlfn.TEXTJOIN(", ",TRUE,INDIRECT(Count_table[[#This Row],[Range]])),"")</f>
        <v/>
      </c>
      <c r="J25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0" spans="1:10" x14ac:dyDescent="0.25">
      <c r="A2510" s="1" t="s">
        <v>173</v>
      </c>
      <c r="B25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Inc.\210C</v>
      </c>
      <c r="C2510" s="1" t="s">
        <v>1281</v>
      </c>
      <c r="D2510" s="1" t="str">
        <f>LEFT(Count_table[[#This Row],[Column1]],SEARCH("\",Count_table[[#This Row],[Column1]])-1)</f>
        <v>Textron Aviation Inc.</v>
      </c>
      <c r="E2510" s="1" t="str">
        <f>RIGHT(Count_table[[#This Row],[Column1]],LEN(Count_table[[#This Row],[Column1]])-SEARCH("\",Count_table[[#This Row],[Column1]]))</f>
        <v>210C</v>
      </c>
      <c r="F2510" s="1" t="str">
        <f>INDEX(Sheet1!A:D,MATCH(Count_table[[#This Row],[Make]],Sheet1!D:D,0),1)</f>
        <v>Textron</v>
      </c>
      <c r="G2510" s="1" t="str">
        <f ca="1">IF(OR(Count_table[[#This Row],[STC Number]]&lt;&gt;OFFSET(Count_table[[#This Row],[STC Number]],-1,0),Count_table[[#This Row],[Fixed Make]]&lt;&gt;OFFSET(Count_table[[#This Row],[Fixed Make]],-1,0)),Count_table[[#This Row],[Fixed Make]],"")</f>
        <v/>
      </c>
      <c r="H2510" s="1" t="str">
        <f ca="1">IF(LEN(Count_table[[#This Row],[First]])=0,OFFSET(Count_table[[#This Row],[Range]],-1,0),"E"&amp;ROW(Count_table[[#This Row],[First]])&amp;":E"&amp;COUNTIFS(Count_table[[#All],[STC Number]],Count_table[[#This Row],[STC Number]],Count_table[[#All],[Fixed Make]],Count_table[[#This Row],[First]])+ROW(Count_table[[#This Row],[First]])-1)</f>
        <v>E2417:E2724</v>
      </c>
      <c r="I2510" s="1" t="str">
        <f ca="1">IF(LEN(Count_table[[#This Row],[First]])&lt;&gt;0,Count_table[[#This Row],[First]]&amp;": "&amp;_xlfn.TEXTJOIN(", ",TRUE,INDIRECT(Count_table[[#This Row],[Range]])),"")</f>
        <v/>
      </c>
      <c r="J25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1" spans="1:10" x14ac:dyDescent="0.25">
      <c r="A2511" s="1" t="s">
        <v>173</v>
      </c>
      <c r="B25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Inc.\210D</v>
      </c>
      <c r="C2511" s="1" t="s">
        <v>1282</v>
      </c>
      <c r="D2511" s="1" t="str">
        <f>LEFT(Count_table[[#This Row],[Column1]],SEARCH("\",Count_table[[#This Row],[Column1]])-1)</f>
        <v>Textron Aviation Inc.</v>
      </c>
      <c r="E2511" s="1" t="str">
        <f>RIGHT(Count_table[[#This Row],[Column1]],LEN(Count_table[[#This Row],[Column1]])-SEARCH("\",Count_table[[#This Row],[Column1]]))</f>
        <v>210D</v>
      </c>
      <c r="F2511" s="1" t="str">
        <f>INDEX(Sheet1!A:D,MATCH(Count_table[[#This Row],[Make]],Sheet1!D:D,0),1)</f>
        <v>Textron</v>
      </c>
      <c r="G2511" s="1" t="str">
        <f ca="1">IF(OR(Count_table[[#This Row],[STC Number]]&lt;&gt;OFFSET(Count_table[[#This Row],[STC Number]],-1,0),Count_table[[#This Row],[Fixed Make]]&lt;&gt;OFFSET(Count_table[[#This Row],[Fixed Make]],-1,0)),Count_table[[#This Row],[Fixed Make]],"")</f>
        <v/>
      </c>
      <c r="H2511" s="1" t="str">
        <f ca="1">IF(LEN(Count_table[[#This Row],[First]])=0,OFFSET(Count_table[[#This Row],[Range]],-1,0),"E"&amp;ROW(Count_table[[#This Row],[First]])&amp;":E"&amp;COUNTIFS(Count_table[[#All],[STC Number]],Count_table[[#This Row],[STC Number]],Count_table[[#All],[Fixed Make]],Count_table[[#This Row],[First]])+ROW(Count_table[[#This Row],[First]])-1)</f>
        <v>E2417:E2724</v>
      </c>
      <c r="I2511" s="1" t="str">
        <f ca="1">IF(LEN(Count_table[[#This Row],[First]])&lt;&gt;0,Count_table[[#This Row],[First]]&amp;": "&amp;_xlfn.TEXTJOIN(", ",TRUE,INDIRECT(Count_table[[#This Row],[Range]])),"")</f>
        <v/>
      </c>
      <c r="J25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2" spans="1:10" x14ac:dyDescent="0.25">
      <c r="A2512" s="1" t="s">
        <v>173</v>
      </c>
      <c r="B25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Inc.\210E</v>
      </c>
      <c r="C2512" s="1" t="s">
        <v>1283</v>
      </c>
      <c r="D2512" s="1" t="str">
        <f>LEFT(Count_table[[#This Row],[Column1]],SEARCH("\",Count_table[[#This Row],[Column1]])-1)</f>
        <v>Textron Aviation Inc.</v>
      </c>
      <c r="E2512" s="1" t="str">
        <f>RIGHT(Count_table[[#This Row],[Column1]],LEN(Count_table[[#This Row],[Column1]])-SEARCH("\",Count_table[[#This Row],[Column1]]))</f>
        <v>210E</v>
      </c>
      <c r="F2512" s="1" t="str">
        <f>INDEX(Sheet1!A:D,MATCH(Count_table[[#This Row],[Make]],Sheet1!D:D,0),1)</f>
        <v>Textron</v>
      </c>
      <c r="G2512" s="1" t="str">
        <f ca="1">IF(OR(Count_table[[#This Row],[STC Number]]&lt;&gt;OFFSET(Count_table[[#This Row],[STC Number]],-1,0),Count_table[[#This Row],[Fixed Make]]&lt;&gt;OFFSET(Count_table[[#This Row],[Fixed Make]],-1,0)),Count_table[[#This Row],[Fixed Make]],"")</f>
        <v/>
      </c>
      <c r="H2512" s="1" t="str">
        <f ca="1">IF(LEN(Count_table[[#This Row],[First]])=0,OFFSET(Count_table[[#This Row],[Range]],-1,0),"E"&amp;ROW(Count_table[[#This Row],[First]])&amp;":E"&amp;COUNTIFS(Count_table[[#All],[STC Number]],Count_table[[#This Row],[STC Number]],Count_table[[#All],[Fixed Make]],Count_table[[#This Row],[First]])+ROW(Count_table[[#This Row],[First]])-1)</f>
        <v>E2417:E2724</v>
      </c>
      <c r="I2512" s="1" t="str">
        <f ca="1">IF(LEN(Count_table[[#This Row],[First]])&lt;&gt;0,Count_table[[#This Row],[First]]&amp;": "&amp;_xlfn.TEXTJOIN(", ",TRUE,INDIRECT(Count_table[[#This Row],[Range]])),"")</f>
        <v/>
      </c>
      <c r="J25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3" spans="1:10" x14ac:dyDescent="0.25">
      <c r="A2513" s="1" t="s">
        <v>173</v>
      </c>
      <c r="B25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Inc.\210F</v>
      </c>
      <c r="C2513" s="1" t="s">
        <v>1284</v>
      </c>
      <c r="D2513" s="1" t="str">
        <f>LEFT(Count_table[[#This Row],[Column1]],SEARCH("\",Count_table[[#This Row],[Column1]])-1)</f>
        <v>Textron Aviation Inc.</v>
      </c>
      <c r="E2513" s="1" t="str">
        <f>RIGHT(Count_table[[#This Row],[Column1]],LEN(Count_table[[#This Row],[Column1]])-SEARCH("\",Count_table[[#This Row],[Column1]]))</f>
        <v>210F</v>
      </c>
      <c r="F2513" s="1" t="str">
        <f>INDEX(Sheet1!A:D,MATCH(Count_table[[#This Row],[Make]],Sheet1!D:D,0),1)</f>
        <v>Textron</v>
      </c>
      <c r="G2513" s="1" t="str">
        <f ca="1">IF(OR(Count_table[[#This Row],[STC Number]]&lt;&gt;OFFSET(Count_table[[#This Row],[STC Number]],-1,0),Count_table[[#This Row],[Fixed Make]]&lt;&gt;OFFSET(Count_table[[#This Row],[Fixed Make]],-1,0)),Count_table[[#This Row],[Fixed Make]],"")</f>
        <v/>
      </c>
      <c r="H2513" s="1" t="str">
        <f ca="1">IF(LEN(Count_table[[#This Row],[First]])=0,OFFSET(Count_table[[#This Row],[Range]],-1,0),"E"&amp;ROW(Count_table[[#This Row],[First]])&amp;":E"&amp;COUNTIFS(Count_table[[#All],[STC Number]],Count_table[[#This Row],[STC Number]],Count_table[[#All],[Fixed Make]],Count_table[[#This Row],[First]])+ROW(Count_table[[#This Row],[First]])-1)</f>
        <v>E2417:E2724</v>
      </c>
      <c r="I2513" s="1" t="str">
        <f ca="1">IF(LEN(Count_table[[#This Row],[First]])&lt;&gt;0,Count_table[[#This Row],[First]]&amp;": "&amp;_xlfn.TEXTJOIN(", ",TRUE,INDIRECT(Count_table[[#This Row],[Range]])),"")</f>
        <v/>
      </c>
      <c r="J25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4" spans="1:10" x14ac:dyDescent="0.25">
      <c r="A2514" s="1" t="s">
        <v>173</v>
      </c>
      <c r="B25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Inc.\210G</v>
      </c>
      <c r="C2514" s="1" t="s">
        <v>1285</v>
      </c>
      <c r="D2514" s="1" t="str">
        <f>LEFT(Count_table[[#This Row],[Column1]],SEARCH("\",Count_table[[#This Row],[Column1]])-1)</f>
        <v>Textron Aviation Inc.</v>
      </c>
      <c r="E2514" s="1" t="str">
        <f>RIGHT(Count_table[[#This Row],[Column1]],LEN(Count_table[[#This Row],[Column1]])-SEARCH("\",Count_table[[#This Row],[Column1]]))</f>
        <v>210G</v>
      </c>
      <c r="F2514" s="1" t="str">
        <f>INDEX(Sheet1!A:D,MATCH(Count_table[[#This Row],[Make]],Sheet1!D:D,0),1)</f>
        <v>Textron</v>
      </c>
      <c r="G2514" s="1" t="str">
        <f ca="1">IF(OR(Count_table[[#This Row],[STC Number]]&lt;&gt;OFFSET(Count_table[[#This Row],[STC Number]],-1,0),Count_table[[#This Row],[Fixed Make]]&lt;&gt;OFFSET(Count_table[[#This Row],[Fixed Make]],-1,0)),Count_table[[#This Row],[Fixed Make]],"")</f>
        <v/>
      </c>
      <c r="H2514" s="1" t="str">
        <f ca="1">IF(LEN(Count_table[[#This Row],[First]])=0,OFFSET(Count_table[[#This Row],[Range]],-1,0),"E"&amp;ROW(Count_table[[#This Row],[First]])&amp;":E"&amp;COUNTIFS(Count_table[[#All],[STC Number]],Count_table[[#This Row],[STC Number]],Count_table[[#All],[Fixed Make]],Count_table[[#This Row],[First]])+ROW(Count_table[[#This Row],[First]])-1)</f>
        <v>E2417:E2724</v>
      </c>
      <c r="I2514" s="1" t="str">
        <f ca="1">IF(LEN(Count_table[[#This Row],[First]])&lt;&gt;0,Count_table[[#This Row],[First]]&amp;": "&amp;_xlfn.TEXTJOIN(", ",TRUE,INDIRECT(Count_table[[#This Row],[Range]])),"")</f>
        <v/>
      </c>
      <c r="J25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5" spans="1:10" x14ac:dyDescent="0.25">
      <c r="A2515" s="1" t="s">
        <v>173</v>
      </c>
      <c r="B25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Inc.\210H</v>
      </c>
      <c r="C2515" s="1" t="s">
        <v>1286</v>
      </c>
      <c r="D2515" s="1" t="str">
        <f>LEFT(Count_table[[#This Row],[Column1]],SEARCH("\",Count_table[[#This Row],[Column1]])-1)</f>
        <v>Textron Aviation Inc.</v>
      </c>
      <c r="E2515" s="1" t="str">
        <f>RIGHT(Count_table[[#This Row],[Column1]],LEN(Count_table[[#This Row],[Column1]])-SEARCH("\",Count_table[[#This Row],[Column1]]))</f>
        <v>210H</v>
      </c>
      <c r="F2515" s="1" t="str">
        <f>INDEX(Sheet1!A:D,MATCH(Count_table[[#This Row],[Make]],Sheet1!D:D,0),1)</f>
        <v>Textron</v>
      </c>
      <c r="G2515" s="1" t="str">
        <f ca="1">IF(OR(Count_table[[#This Row],[STC Number]]&lt;&gt;OFFSET(Count_table[[#This Row],[STC Number]],-1,0),Count_table[[#This Row],[Fixed Make]]&lt;&gt;OFFSET(Count_table[[#This Row],[Fixed Make]],-1,0)),Count_table[[#This Row],[Fixed Make]],"")</f>
        <v/>
      </c>
      <c r="H2515" s="1" t="str">
        <f ca="1">IF(LEN(Count_table[[#This Row],[First]])=0,OFFSET(Count_table[[#This Row],[Range]],-1,0),"E"&amp;ROW(Count_table[[#This Row],[First]])&amp;":E"&amp;COUNTIFS(Count_table[[#All],[STC Number]],Count_table[[#This Row],[STC Number]],Count_table[[#All],[Fixed Make]],Count_table[[#This Row],[First]])+ROW(Count_table[[#This Row],[First]])-1)</f>
        <v>E2417:E2724</v>
      </c>
      <c r="I2515" s="1" t="str">
        <f ca="1">IF(LEN(Count_table[[#This Row],[First]])&lt;&gt;0,Count_table[[#This Row],[First]]&amp;": "&amp;_xlfn.TEXTJOIN(", ",TRUE,INDIRECT(Count_table[[#This Row],[Range]])),"")</f>
        <v/>
      </c>
      <c r="J25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6" spans="1:10" x14ac:dyDescent="0.25">
      <c r="A2516" s="1" t="s">
        <v>173</v>
      </c>
      <c r="B25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Inc.\210J</v>
      </c>
      <c r="C2516" s="1" t="s">
        <v>1287</v>
      </c>
      <c r="D2516" s="1" t="str">
        <f>LEFT(Count_table[[#This Row],[Column1]],SEARCH("\",Count_table[[#This Row],[Column1]])-1)</f>
        <v>Textron Aviation Inc.</v>
      </c>
      <c r="E2516" s="1" t="str">
        <f>RIGHT(Count_table[[#This Row],[Column1]],LEN(Count_table[[#This Row],[Column1]])-SEARCH("\",Count_table[[#This Row],[Column1]]))</f>
        <v>210J</v>
      </c>
      <c r="F2516" s="1" t="str">
        <f>INDEX(Sheet1!A:D,MATCH(Count_table[[#This Row],[Make]],Sheet1!D:D,0),1)</f>
        <v>Textron</v>
      </c>
      <c r="G2516" s="1" t="str">
        <f ca="1">IF(OR(Count_table[[#This Row],[STC Number]]&lt;&gt;OFFSET(Count_table[[#This Row],[STC Number]],-1,0),Count_table[[#This Row],[Fixed Make]]&lt;&gt;OFFSET(Count_table[[#This Row],[Fixed Make]],-1,0)),Count_table[[#This Row],[Fixed Make]],"")</f>
        <v/>
      </c>
      <c r="H2516" s="1" t="str">
        <f ca="1">IF(LEN(Count_table[[#This Row],[First]])=0,OFFSET(Count_table[[#This Row],[Range]],-1,0),"E"&amp;ROW(Count_table[[#This Row],[First]])&amp;":E"&amp;COUNTIFS(Count_table[[#All],[STC Number]],Count_table[[#This Row],[STC Number]],Count_table[[#All],[Fixed Make]],Count_table[[#This Row],[First]])+ROW(Count_table[[#This Row],[First]])-1)</f>
        <v>E2417:E2724</v>
      </c>
      <c r="I2516" s="1" t="str">
        <f ca="1">IF(LEN(Count_table[[#This Row],[First]])&lt;&gt;0,Count_table[[#This Row],[First]]&amp;": "&amp;_xlfn.TEXTJOIN(", ",TRUE,INDIRECT(Count_table[[#This Row],[Range]])),"")</f>
        <v/>
      </c>
      <c r="J25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7" spans="1:10" x14ac:dyDescent="0.25">
      <c r="A2517" s="1" t="s">
        <v>173</v>
      </c>
      <c r="B25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Inc.\210K</v>
      </c>
      <c r="C2517" s="1" t="s">
        <v>1288</v>
      </c>
      <c r="D2517" s="1" t="str">
        <f>LEFT(Count_table[[#This Row],[Column1]],SEARCH("\",Count_table[[#This Row],[Column1]])-1)</f>
        <v>Textron Aviation Inc.</v>
      </c>
      <c r="E2517" s="1" t="str">
        <f>RIGHT(Count_table[[#This Row],[Column1]],LEN(Count_table[[#This Row],[Column1]])-SEARCH("\",Count_table[[#This Row],[Column1]]))</f>
        <v>210K</v>
      </c>
      <c r="F2517" s="1" t="str">
        <f>INDEX(Sheet1!A:D,MATCH(Count_table[[#This Row],[Make]],Sheet1!D:D,0),1)</f>
        <v>Textron</v>
      </c>
      <c r="G2517" s="1" t="str">
        <f ca="1">IF(OR(Count_table[[#This Row],[STC Number]]&lt;&gt;OFFSET(Count_table[[#This Row],[STC Number]],-1,0),Count_table[[#This Row],[Fixed Make]]&lt;&gt;OFFSET(Count_table[[#This Row],[Fixed Make]],-1,0)),Count_table[[#This Row],[Fixed Make]],"")</f>
        <v/>
      </c>
      <c r="H2517" s="1" t="str">
        <f ca="1">IF(LEN(Count_table[[#This Row],[First]])=0,OFFSET(Count_table[[#This Row],[Range]],-1,0),"E"&amp;ROW(Count_table[[#This Row],[First]])&amp;":E"&amp;COUNTIFS(Count_table[[#All],[STC Number]],Count_table[[#This Row],[STC Number]],Count_table[[#All],[Fixed Make]],Count_table[[#This Row],[First]])+ROW(Count_table[[#This Row],[First]])-1)</f>
        <v>E2417:E2724</v>
      </c>
      <c r="I2517" s="1" t="str">
        <f ca="1">IF(LEN(Count_table[[#This Row],[First]])&lt;&gt;0,Count_table[[#This Row],[First]]&amp;": "&amp;_xlfn.TEXTJOIN(", ",TRUE,INDIRECT(Count_table[[#This Row],[Range]])),"")</f>
        <v/>
      </c>
      <c r="J25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8" spans="1:10" x14ac:dyDescent="0.25">
      <c r="A2518" s="1" t="s">
        <v>173</v>
      </c>
      <c r="B25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Inc.\210L</v>
      </c>
      <c r="C2518" s="1" t="s">
        <v>1289</v>
      </c>
      <c r="D2518" s="1" t="str">
        <f>LEFT(Count_table[[#This Row],[Column1]],SEARCH("\",Count_table[[#This Row],[Column1]])-1)</f>
        <v>Textron Aviation Inc.</v>
      </c>
      <c r="E2518" s="1" t="str">
        <f>RIGHT(Count_table[[#This Row],[Column1]],LEN(Count_table[[#This Row],[Column1]])-SEARCH("\",Count_table[[#This Row],[Column1]]))</f>
        <v>210L</v>
      </c>
      <c r="F2518" s="1" t="str">
        <f>INDEX(Sheet1!A:D,MATCH(Count_table[[#This Row],[Make]],Sheet1!D:D,0),1)</f>
        <v>Textron</v>
      </c>
      <c r="G2518" s="1" t="str">
        <f ca="1">IF(OR(Count_table[[#This Row],[STC Number]]&lt;&gt;OFFSET(Count_table[[#This Row],[STC Number]],-1,0),Count_table[[#This Row],[Fixed Make]]&lt;&gt;OFFSET(Count_table[[#This Row],[Fixed Make]],-1,0)),Count_table[[#This Row],[Fixed Make]],"")</f>
        <v/>
      </c>
      <c r="H2518" s="1" t="str">
        <f ca="1">IF(LEN(Count_table[[#This Row],[First]])=0,OFFSET(Count_table[[#This Row],[Range]],-1,0),"E"&amp;ROW(Count_table[[#This Row],[First]])&amp;":E"&amp;COUNTIFS(Count_table[[#All],[STC Number]],Count_table[[#This Row],[STC Number]],Count_table[[#All],[Fixed Make]],Count_table[[#This Row],[First]])+ROW(Count_table[[#This Row],[First]])-1)</f>
        <v>E2417:E2724</v>
      </c>
      <c r="I2518" s="1" t="str">
        <f ca="1">IF(LEN(Count_table[[#This Row],[First]])&lt;&gt;0,Count_table[[#This Row],[First]]&amp;": "&amp;_xlfn.TEXTJOIN(", ",TRUE,INDIRECT(Count_table[[#This Row],[Range]])),"")</f>
        <v/>
      </c>
      <c r="J25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19" spans="1:10" x14ac:dyDescent="0.25">
      <c r="A2519" s="1" t="s">
        <v>173</v>
      </c>
      <c r="B25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Inc.\210M</v>
      </c>
      <c r="C2519" s="1" t="s">
        <v>1290</v>
      </c>
      <c r="D2519" s="1" t="str">
        <f>LEFT(Count_table[[#This Row],[Column1]],SEARCH("\",Count_table[[#This Row],[Column1]])-1)</f>
        <v>Textron Aviation Inc.</v>
      </c>
      <c r="E2519" s="1" t="str">
        <f>RIGHT(Count_table[[#This Row],[Column1]],LEN(Count_table[[#This Row],[Column1]])-SEARCH("\",Count_table[[#This Row],[Column1]]))</f>
        <v>210M</v>
      </c>
      <c r="F2519" s="1" t="str">
        <f>INDEX(Sheet1!A:D,MATCH(Count_table[[#This Row],[Make]],Sheet1!D:D,0),1)</f>
        <v>Textron</v>
      </c>
      <c r="G2519" s="1" t="str">
        <f ca="1">IF(OR(Count_table[[#This Row],[STC Number]]&lt;&gt;OFFSET(Count_table[[#This Row],[STC Number]],-1,0),Count_table[[#This Row],[Fixed Make]]&lt;&gt;OFFSET(Count_table[[#This Row],[Fixed Make]],-1,0)),Count_table[[#This Row],[Fixed Make]],"")</f>
        <v/>
      </c>
      <c r="H2519" s="1" t="str">
        <f ca="1">IF(LEN(Count_table[[#This Row],[First]])=0,OFFSET(Count_table[[#This Row],[Range]],-1,0),"E"&amp;ROW(Count_table[[#This Row],[First]])&amp;":E"&amp;COUNTIFS(Count_table[[#All],[STC Number]],Count_table[[#This Row],[STC Number]],Count_table[[#All],[Fixed Make]],Count_table[[#This Row],[First]])+ROW(Count_table[[#This Row],[First]])-1)</f>
        <v>E2417:E2724</v>
      </c>
      <c r="I2519" s="1" t="str">
        <f ca="1">IF(LEN(Count_table[[#This Row],[First]])&lt;&gt;0,Count_table[[#This Row],[First]]&amp;": "&amp;_xlfn.TEXTJOIN(", ",TRUE,INDIRECT(Count_table[[#This Row],[Range]])),"")</f>
        <v/>
      </c>
      <c r="J25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0" spans="1:10" x14ac:dyDescent="0.25">
      <c r="A2520" s="1" t="s">
        <v>173</v>
      </c>
      <c r="B25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Inc.\210N</v>
      </c>
      <c r="C2520" s="1" t="s">
        <v>1291</v>
      </c>
      <c r="D2520" s="1" t="str">
        <f>LEFT(Count_table[[#This Row],[Column1]],SEARCH("\",Count_table[[#This Row],[Column1]])-1)</f>
        <v>Textron Aviation Inc.</v>
      </c>
      <c r="E2520" s="1" t="str">
        <f>RIGHT(Count_table[[#This Row],[Column1]],LEN(Count_table[[#This Row],[Column1]])-SEARCH("\",Count_table[[#This Row],[Column1]]))</f>
        <v>210N</v>
      </c>
      <c r="F2520" s="1" t="str">
        <f>INDEX(Sheet1!A:D,MATCH(Count_table[[#This Row],[Make]],Sheet1!D:D,0),1)</f>
        <v>Textron</v>
      </c>
      <c r="G2520" s="1" t="str">
        <f ca="1">IF(OR(Count_table[[#This Row],[STC Number]]&lt;&gt;OFFSET(Count_table[[#This Row],[STC Number]],-1,0),Count_table[[#This Row],[Fixed Make]]&lt;&gt;OFFSET(Count_table[[#This Row],[Fixed Make]],-1,0)),Count_table[[#This Row],[Fixed Make]],"")</f>
        <v/>
      </c>
      <c r="H2520" s="1" t="str">
        <f ca="1">IF(LEN(Count_table[[#This Row],[First]])=0,OFFSET(Count_table[[#This Row],[Range]],-1,0),"E"&amp;ROW(Count_table[[#This Row],[First]])&amp;":E"&amp;COUNTIFS(Count_table[[#All],[STC Number]],Count_table[[#This Row],[STC Number]],Count_table[[#All],[Fixed Make]],Count_table[[#This Row],[First]])+ROW(Count_table[[#This Row],[First]])-1)</f>
        <v>E2417:E2724</v>
      </c>
      <c r="I2520" s="1" t="str">
        <f ca="1">IF(LEN(Count_table[[#This Row],[First]])&lt;&gt;0,Count_table[[#This Row],[First]]&amp;": "&amp;_xlfn.TEXTJOIN(", ",TRUE,INDIRECT(Count_table[[#This Row],[Range]])),"")</f>
        <v/>
      </c>
      <c r="J25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1" spans="1:10" x14ac:dyDescent="0.25">
      <c r="A2521" s="1" t="s">
        <v>173</v>
      </c>
      <c r="B25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Inc.\210R</v>
      </c>
      <c r="C2521" s="1" t="s">
        <v>1292</v>
      </c>
      <c r="D2521" s="1" t="str">
        <f>LEFT(Count_table[[#This Row],[Column1]],SEARCH("\",Count_table[[#This Row],[Column1]])-1)</f>
        <v>Textron Aviation Inc.</v>
      </c>
      <c r="E2521" s="1" t="str">
        <f>RIGHT(Count_table[[#This Row],[Column1]],LEN(Count_table[[#This Row],[Column1]])-SEARCH("\",Count_table[[#This Row],[Column1]]))</f>
        <v>210R</v>
      </c>
      <c r="F2521" s="1" t="str">
        <f>INDEX(Sheet1!A:D,MATCH(Count_table[[#This Row],[Make]],Sheet1!D:D,0),1)</f>
        <v>Textron</v>
      </c>
      <c r="G2521" s="1" t="str">
        <f ca="1">IF(OR(Count_table[[#This Row],[STC Number]]&lt;&gt;OFFSET(Count_table[[#This Row],[STC Number]],-1,0),Count_table[[#This Row],[Fixed Make]]&lt;&gt;OFFSET(Count_table[[#This Row],[Fixed Make]],-1,0)),Count_table[[#This Row],[Fixed Make]],"")</f>
        <v/>
      </c>
      <c r="H2521" s="1" t="str">
        <f ca="1">IF(LEN(Count_table[[#This Row],[First]])=0,OFFSET(Count_table[[#This Row],[Range]],-1,0),"E"&amp;ROW(Count_table[[#This Row],[First]])&amp;":E"&amp;COUNTIFS(Count_table[[#All],[STC Number]],Count_table[[#This Row],[STC Number]],Count_table[[#All],[Fixed Make]],Count_table[[#This Row],[First]])+ROW(Count_table[[#This Row],[First]])-1)</f>
        <v>E2417:E2724</v>
      </c>
      <c r="I2521" s="1" t="str">
        <f ca="1">IF(LEN(Count_table[[#This Row],[First]])&lt;&gt;0,Count_table[[#This Row],[First]]&amp;": "&amp;_xlfn.TEXTJOIN(", ",TRUE,INDIRECT(Count_table[[#This Row],[Range]])),"")</f>
        <v/>
      </c>
      <c r="J25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2" spans="1:10" x14ac:dyDescent="0.25">
      <c r="A2522" s="1" t="s">
        <v>173</v>
      </c>
      <c r="B25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Inc.\23</v>
      </c>
      <c r="C2522" s="1" t="s">
        <v>1293</v>
      </c>
      <c r="D2522" s="1" t="str">
        <f>LEFT(Count_table[[#This Row],[Column1]],SEARCH("\",Count_table[[#This Row],[Column1]])-1)</f>
        <v>Textron Aviation Inc.</v>
      </c>
      <c r="E2522" s="1" t="str">
        <f>RIGHT(Count_table[[#This Row],[Column1]],LEN(Count_table[[#This Row],[Column1]])-SEARCH("\",Count_table[[#This Row],[Column1]]))</f>
        <v>23</v>
      </c>
      <c r="F2522" s="1" t="str">
        <f>INDEX(Sheet1!A:D,MATCH(Count_table[[#This Row],[Make]],Sheet1!D:D,0),1)</f>
        <v>Textron</v>
      </c>
      <c r="G2522" s="1" t="str">
        <f ca="1">IF(OR(Count_table[[#This Row],[STC Number]]&lt;&gt;OFFSET(Count_table[[#This Row],[STC Number]],-1,0),Count_table[[#This Row],[Fixed Make]]&lt;&gt;OFFSET(Count_table[[#This Row],[Fixed Make]],-1,0)),Count_table[[#This Row],[Fixed Make]],"")</f>
        <v/>
      </c>
      <c r="H2522" s="1" t="str">
        <f ca="1">IF(LEN(Count_table[[#This Row],[First]])=0,OFFSET(Count_table[[#This Row],[Range]],-1,0),"E"&amp;ROW(Count_table[[#This Row],[First]])&amp;":E"&amp;COUNTIFS(Count_table[[#All],[STC Number]],Count_table[[#This Row],[STC Number]],Count_table[[#All],[Fixed Make]],Count_table[[#This Row],[First]])+ROW(Count_table[[#This Row],[First]])-1)</f>
        <v>E2417:E2724</v>
      </c>
      <c r="I2522" s="1" t="str">
        <f ca="1">IF(LEN(Count_table[[#This Row],[First]])&lt;&gt;0,Count_table[[#This Row],[First]]&amp;": "&amp;_xlfn.TEXTJOIN(", ",TRUE,INDIRECT(Count_table[[#This Row],[Range]])),"")</f>
        <v/>
      </c>
      <c r="J25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3" spans="1:10" x14ac:dyDescent="0.25">
      <c r="A2523" s="1" t="s">
        <v>173</v>
      </c>
      <c r="B25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v>
      </c>
      <c r="C2523" s="1" t="s">
        <v>1294</v>
      </c>
      <c r="D2523" s="1" t="str">
        <f>LEFT(Count_table[[#This Row],[Column1]],SEARCH("\",Count_table[[#This Row],[Column1]])-1)</f>
        <v>Textron Aviation Inc.</v>
      </c>
      <c r="E2523" s="1" t="str">
        <f>RIGHT(Count_table[[#This Row],[Column1]],LEN(Count_table[[#This Row],[Column1]])-SEARCH("\",Count_table[[#This Row],[Column1]]))</f>
        <v>310</v>
      </c>
      <c r="F2523" s="1" t="str">
        <f>INDEX(Sheet1!A:D,MATCH(Count_table[[#This Row],[Make]],Sheet1!D:D,0),1)</f>
        <v>Textron</v>
      </c>
      <c r="G2523" s="1" t="str">
        <f ca="1">IF(OR(Count_table[[#This Row],[STC Number]]&lt;&gt;OFFSET(Count_table[[#This Row],[STC Number]],-1,0),Count_table[[#This Row],[Fixed Make]]&lt;&gt;OFFSET(Count_table[[#This Row],[Fixed Make]],-1,0)),Count_table[[#This Row],[Fixed Make]],"")</f>
        <v/>
      </c>
      <c r="H2523" s="1" t="str">
        <f ca="1">IF(LEN(Count_table[[#This Row],[First]])=0,OFFSET(Count_table[[#This Row],[Range]],-1,0),"E"&amp;ROW(Count_table[[#This Row],[First]])&amp;":E"&amp;COUNTIFS(Count_table[[#All],[STC Number]],Count_table[[#This Row],[STC Number]],Count_table[[#All],[Fixed Make]],Count_table[[#This Row],[First]])+ROW(Count_table[[#This Row],[First]])-1)</f>
        <v>E2417:E2724</v>
      </c>
      <c r="I2523" s="1" t="str">
        <f ca="1">IF(LEN(Count_table[[#This Row],[First]])&lt;&gt;0,Count_table[[#This Row],[First]]&amp;": "&amp;_xlfn.TEXTJOIN(", ",TRUE,INDIRECT(Count_table[[#This Row],[Range]])),"")</f>
        <v/>
      </c>
      <c r="J25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4" spans="1:10" x14ac:dyDescent="0.25">
      <c r="A2524" s="1" t="s">
        <v>173</v>
      </c>
      <c r="B25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Inc.\310A</v>
      </c>
      <c r="C2524" s="1" t="s">
        <v>1295</v>
      </c>
      <c r="D2524" s="1" t="str">
        <f>LEFT(Count_table[[#This Row],[Column1]],SEARCH("\",Count_table[[#This Row],[Column1]])-1)</f>
        <v>Textron Aviation Inc.</v>
      </c>
      <c r="E2524" s="1" t="str">
        <f>RIGHT(Count_table[[#This Row],[Column1]],LEN(Count_table[[#This Row],[Column1]])-SEARCH("\",Count_table[[#This Row],[Column1]]))</f>
        <v>310A</v>
      </c>
      <c r="F2524" s="1" t="str">
        <f>INDEX(Sheet1!A:D,MATCH(Count_table[[#This Row],[Make]],Sheet1!D:D,0),1)</f>
        <v>Textron</v>
      </c>
      <c r="G2524" s="1" t="str">
        <f ca="1">IF(OR(Count_table[[#This Row],[STC Number]]&lt;&gt;OFFSET(Count_table[[#This Row],[STC Number]],-1,0),Count_table[[#This Row],[Fixed Make]]&lt;&gt;OFFSET(Count_table[[#This Row],[Fixed Make]],-1,0)),Count_table[[#This Row],[Fixed Make]],"")</f>
        <v/>
      </c>
      <c r="H2524" s="1" t="str">
        <f ca="1">IF(LEN(Count_table[[#This Row],[First]])=0,OFFSET(Count_table[[#This Row],[Range]],-1,0),"E"&amp;ROW(Count_table[[#This Row],[First]])&amp;":E"&amp;COUNTIFS(Count_table[[#All],[STC Number]],Count_table[[#This Row],[STC Number]],Count_table[[#All],[Fixed Make]],Count_table[[#This Row],[First]])+ROW(Count_table[[#This Row],[First]])-1)</f>
        <v>E2417:E2724</v>
      </c>
      <c r="I2524" s="1" t="str">
        <f ca="1">IF(LEN(Count_table[[#This Row],[First]])&lt;&gt;0,Count_table[[#This Row],[First]]&amp;": "&amp;_xlfn.TEXTJOIN(", ",TRUE,INDIRECT(Count_table[[#This Row],[Range]])),"")</f>
        <v/>
      </c>
      <c r="J25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5" spans="1:10" x14ac:dyDescent="0.25">
      <c r="A2525" s="1" t="s">
        <v>173</v>
      </c>
      <c r="B25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Inc.\310B</v>
      </c>
      <c r="C2525" s="1" t="s">
        <v>1296</v>
      </c>
      <c r="D2525" s="1" t="str">
        <f>LEFT(Count_table[[#This Row],[Column1]],SEARCH("\",Count_table[[#This Row],[Column1]])-1)</f>
        <v>Textron Aviation Inc.</v>
      </c>
      <c r="E2525" s="1" t="str">
        <f>RIGHT(Count_table[[#This Row],[Column1]],LEN(Count_table[[#This Row],[Column1]])-SEARCH("\",Count_table[[#This Row],[Column1]]))</f>
        <v>310B</v>
      </c>
      <c r="F2525" s="1" t="str">
        <f>INDEX(Sheet1!A:D,MATCH(Count_table[[#This Row],[Make]],Sheet1!D:D,0),1)</f>
        <v>Textron</v>
      </c>
      <c r="G2525" s="1" t="str">
        <f ca="1">IF(OR(Count_table[[#This Row],[STC Number]]&lt;&gt;OFFSET(Count_table[[#This Row],[STC Number]],-1,0),Count_table[[#This Row],[Fixed Make]]&lt;&gt;OFFSET(Count_table[[#This Row],[Fixed Make]],-1,0)),Count_table[[#This Row],[Fixed Make]],"")</f>
        <v/>
      </c>
      <c r="H2525" s="1" t="str">
        <f ca="1">IF(LEN(Count_table[[#This Row],[First]])=0,OFFSET(Count_table[[#This Row],[Range]],-1,0),"E"&amp;ROW(Count_table[[#This Row],[First]])&amp;":E"&amp;COUNTIFS(Count_table[[#All],[STC Number]],Count_table[[#This Row],[STC Number]],Count_table[[#All],[Fixed Make]],Count_table[[#This Row],[First]])+ROW(Count_table[[#This Row],[First]])-1)</f>
        <v>E2417:E2724</v>
      </c>
      <c r="I2525" s="1" t="str">
        <f ca="1">IF(LEN(Count_table[[#This Row],[First]])&lt;&gt;0,Count_table[[#This Row],[First]]&amp;": "&amp;_xlfn.TEXTJOIN(", ",TRUE,INDIRECT(Count_table[[#This Row],[Range]])),"")</f>
        <v/>
      </c>
      <c r="J25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6" spans="1:10" x14ac:dyDescent="0.25">
      <c r="A2526" s="1" t="s">
        <v>173</v>
      </c>
      <c r="B25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Inc.\310C</v>
      </c>
      <c r="C2526" s="1" t="s">
        <v>1297</v>
      </c>
      <c r="D2526" s="1" t="str">
        <f>LEFT(Count_table[[#This Row],[Column1]],SEARCH("\",Count_table[[#This Row],[Column1]])-1)</f>
        <v>Textron Aviation Inc.</v>
      </c>
      <c r="E2526" s="1" t="str">
        <f>RIGHT(Count_table[[#This Row],[Column1]],LEN(Count_table[[#This Row],[Column1]])-SEARCH("\",Count_table[[#This Row],[Column1]]))</f>
        <v>310C</v>
      </c>
      <c r="F2526" s="1" t="str">
        <f>INDEX(Sheet1!A:D,MATCH(Count_table[[#This Row],[Make]],Sheet1!D:D,0),1)</f>
        <v>Textron</v>
      </c>
      <c r="G2526" s="1" t="str">
        <f ca="1">IF(OR(Count_table[[#This Row],[STC Number]]&lt;&gt;OFFSET(Count_table[[#This Row],[STC Number]],-1,0),Count_table[[#This Row],[Fixed Make]]&lt;&gt;OFFSET(Count_table[[#This Row],[Fixed Make]],-1,0)),Count_table[[#This Row],[Fixed Make]],"")</f>
        <v/>
      </c>
      <c r="H2526" s="1" t="str">
        <f ca="1">IF(LEN(Count_table[[#This Row],[First]])=0,OFFSET(Count_table[[#This Row],[Range]],-1,0),"E"&amp;ROW(Count_table[[#This Row],[First]])&amp;":E"&amp;COUNTIFS(Count_table[[#All],[STC Number]],Count_table[[#This Row],[STC Number]],Count_table[[#All],[Fixed Make]],Count_table[[#This Row],[First]])+ROW(Count_table[[#This Row],[First]])-1)</f>
        <v>E2417:E2724</v>
      </c>
      <c r="I2526" s="1" t="str">
        <f ca="1">IF(LEN(Count_table[[#This Row],[First]])&lt;&gt;0,Count_table[[#This Row],[First]]&amp;": "&amp;_xlfn.TEXTJOIN(", ",TRUE,INDIRECT(Count_table[[#This Row],[Range]])),"")</f>
        <v/>
      </c>
      <c r="J25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7" spans="1:10" x14ac:dyDescent="0.25">
      <c r="A2527" s="1" t="s">
        <v>173</v>
      </c>
      <c r="B25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Inc.\310D</v>
      </c>
      <c r="C2527" s="1" t="s">
        <v>1298</v>
      </c>
      <c r="D2527" s="1" t="str">
        <f>LEFT(Count_table[[#This Row],[Column1]],SEARCH("\",Count_table[[#This Row],[Column1]])-1)</f>
        <v>Textron Aviation Inc.</v>
      </c>
      <c r="E2527" s="1" t="str">
        <f>RIGHT(Count_table[[#This Row],[Column1]],LEN(Count_table[[#This Row],[Column1]])-SEARCH("\",Count_table[[#This Row],[Column1]]))</f>
        <v>310D</v>
      </c>
      <c r="F2527" s="1" t="str">
        <f>INDEX(Sheet1!A:D,MATCH(Count_table[[#This Row],[Make]],Sheet1!D:D,0),1)</f>
        <v>Textron</v>
      </c>
      <c r="G2527" s="1" t="str">
        <f ca="1">IF(OR(Count_table[[#This Row],[STC Number]]&lt;&gt;OFFSET(Count_table[[#This Row],[STC Number]],-1,0),Count_table[[#This Row],[Fixed Make]]&lt;&gt;OFFSET(Count_table[[#This Row],[Fixed Make]],-1,0)),Count_table[[#This Row],[Fixed Make]],"")</f>
        <v/>
      </c>
      <c r="H2527" s="1" t="str">
        <f ca="1">IF(LEN(Count_table[[#This Row],[First]])=0,OFFSET(Count_table[[#This Row],[Range]],-1,0),"E"&amp;ROW(Count_table[[#This Row],[First]])&amp;":E"&amp;COUNTIFS(Count_table[[#All],[STC Number]],Count_table[[#This Row],[STC Number]],Count_table[[#All],[Fixed Make]],Count_table[[#This Row],[First]])+ROW(Count_table[[#This Row],[First]])-1)</f>
        <v>E2417:E2724</v>
      </c>
      <c r="I2527" s="1" t="str">
        <f ca="1">IF(LEN(Count_table[[#This Row],[First]])&lt;&gt;0,Count_table[[#This Row],[First]]&amp;": "&amp;_xlfn.TEXTJOIN(", ",TRUE,INDIRECT(Count_table[[#This Row],[Range]])),"")</f>
        <v/>
      </c>
      <c r="J25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8" spans="1:10" x14ac:dyDescent="0.25">
      <c r="A2528" s="1" t="s">
        <v>173</v>
      </c>
      <c r="B25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Inc.\310E</v>
      </c>
      <c r="C2528" s="1" t="s">
        <v>1299</v>
      </c>
      <c r="D2528" s="1" t="str">
        <f>LEFT(Count_table[[#This Row],[Column1]],SEARCH("\",Count_table[[#This Row],[Column1]])-1)</f>
        <v>Textron Aviation Inc.</v>
      </c>
      <c r="E2528" s="1" t="str">
        <f>RIGHT(Count_table[[#This Row],[Column1]],LEN(Count_table[[#This Row],[Column1]])-SEARCH("\",Count_table[[#This Row],[Column1]]))</f>
        <v>310E</v>
      </c>
      <c r="F2528" s="1" t="str">
        <f>INDEX(Sheet1!A:D,MATCH(Count_table[[#This Row],[Make]],Sheet1!D:D,0),1)</f>
        <v>Textron</v>
      </c>
      <c r="G2528" s="1" t="str">
        <f ca="1">IF(OR(Count_table[[#This Row],[STC Number]]&lt;&gt;OFFSET(Count_table[[#This Row],[STC Number]],-1,0),Count_table[[#This Row],[Fixed Make]]&lt;&gt;OFFSET(Count_table[[#This Row],[Fixed Make]],-1,0)),Count_table[[#This Row],[Fixed Make]],"")</f>
        <v/>
      </c>
      <c r="H2528" s="1" t="str">
        <f ca="1">IF(LEN(Count_table[[#This Row],[First]])=0,OFFSET(Count_table[[#This Row],[Range]],-1,0),"E"&amp;ROW(Count_table[[#This Row],[First]])&amp;":E"&amp;COUNTIFS(Count_table[[#All],[STC Number]],Count_table[[#This Row],[STC Number]],Count_table[[#All],[Fixed Make]],Count_table[[#This Row],[First]])+ROW(Count_table[[#This Row],[First]])-1)</f>
        <v>E2417:E2724</v>
      </c>
      <c r="I2528" s="1" t="str">
        <f ca="1">IF(LEN(Count_table[[#This Row],[First]])&lt;&gt;0,Count_table[[#This Row],[First]]&amp;": "&amp;_xlfn.TEXTJOIN(", ",TRUE,INDIRECT(Count_table[[#This Row],[Range]])),"")</f>
        <v/>
      </c>
      <c r="J25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29" spans="1:10" x14ac:dyDescent="0.25">
      <c r="A2529" s="1" t="s">
        <v>173</v>
      </c>
      <c r="B25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Inc.\310F</v>
      </c>
      <c r="C2529" s="1" t="s">
        <v>1300</v>
      </c>
      <c r="D2529" s="1" t="str">
        <f>LEFT(Count_table[[#This Row],[Column1]],SEARCH("\",Count_table[[#This Row],[Column1]])-1)</f>
        <v>Textron Aviation Inc.</v>
      </c>
      <c r="E2529" s="1" t="str">
        <f>RIGHT(Count_table[[#This Row],[Column1]],LEN(Count_table[[#This Row],[Column1]])-SEARCH("\",Count_table[[#This Row],[Column1]]))</f>
        <v>310F</v>
      </c>
      <c r="F2529" s="1" t="str">
        <f>INDEX(Sheet1!A:D,MATCH(Count_table[[#This Row],[Make]],Sheet1!D:D,0),1)</f>
        <v>Textron</v>
      </c>
      <c r="G2529" s="1" t="str">
        <f ca="1">IF(OR(Count_table[[#This Row],[STC Number]]&lt;&gt;OFFSET(Count_table[[#This Row],[STC Number]],-1,0),Count_table[[#This Row],[Fixed Make]]&lt;&gt;OFFSET(Count_table[[#This Row],[Fixed Make]],-1,0)),Count_table[[#This Row],[Fixed Make]],"")</f>
        <v/>
      </c>
      <c r="H2529" s="1" t="str">
        <f ca="1">IF(LEN(Count_table[[#This Row],[First]])=0,OFFSET(Count_table[[#This Row],[Range]],-1,0),"E"&amp;ROW(Count_table[[#This Row],[First]])&amp;":E"&amp;COUNTIFS(Count_table[[#All],[STC Number]],Count_table[[#This Row],[STC Number]],Count_table[[#All],[Fixed Make]],Count_table[[#This Row],[First]])+ROW(Count_table[[#This Row],[First]])-1)</f>
        <v>E2417:E2724</v>
      </c>
      <c r="I2529" s="1" t="str">
        <f ca="1">IF(LEN(Count_table[[#This Row],[First]])&lt;&gt;0,Count_table[[#This Row],[First]]&amp;": "&amp;_xlfn.TEXTJOIN(", ",TRUE,INDIRECT(Count_table[[#This Row],[Range]])),"")</f>
        <v/>
      </c>
      <c r="J25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0" spans="1:10" x14ac:dyDescent="0.25">
      <c r="A2530" s="1" t="s">
        <v>173</v>
      </c>
      <c r="B25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Inc.\310G</v>
      </c>
      <c r="C2530" s="1" t="s">
        <v>1301</v>
      </c>
      <c r="D2530" s="1" t="str">
        <f>LEFT(Count_table[[#This Row],[Column1]],SEARCH("\",Count_table[[#This Row],[Column1]])-1)</f>
        <v>Textron Aviation Inc.</v>
      </c>
      <c r="E2530" s="1" t="str">
        <f>RIGHT(Count_table[[#This Row],[Column1]],LEN(Count_table[[#This Row],[Column1]])-SEARCH("\",Count_table[[#This Row],[Column1]]))</f>
        <v>310G</v>
      </c>
      <c r="F2530" s="1" t="str">
        <f>INDEX(Sheet1!A:D,MATCH(Count_table[[#This Row],[Make]],Sheet1!D:D,0),1)</f>
        <v>Textron</v>
      </c>
      <c r="G2530" s="1" t="str">
        <f ca="1">IF(OR(Count_table[[#This Row],[STC Number]]&lt;&gt;OFFSET(Count_table[[#This Row],[STC Number]],-1,0),Count_table[[#This Row],[Fixed Make]]&lt;&gt;OFFSET(Count_table[[#This Row],[Fixed Make]],-1,0)),Count_table[[#This Row],[Fixed Make]],"")</f>
        <v/>
      </c>
      <c r="H2530" s="1" t="str">
        <f ca="1">IF(LEN(Count_table[[#This Row],[First]])=0,OFFSET(Count_table[[#This Row],[Range]],-1,0),"E"&amp;ROW(Count_table[[#This Row],[First]])&amp;":E"&amp;COUNTIFS(Count_table[[#All],[STC Number]],Count_table[[#This Row],[STC Number]],Count_table[[#All],[Fixed Make]],Count_table[[#This Row],[First]])+ROW(Count_table[[#This Row],[First]])-1)</f>
        <v>E2417:E2724</v>
      </c>
      <c r="I2530" s="1" t="str">
        <f ca="1">IF(LEN(Count_table[[#This Row],[First]])&lt;&gt;0,Count_table[[#This Row],[First]]&amp;": "&amp;_xlfn.TEXTJOIN(", ",TRUE,INDIRECT(Count_table[[#This Row],[Range]])),"")</f>
        <v/>
      </c>
      <c r="J25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1" spans="1:10" x14ac:dyDescent="0.25">
      <c r="A2531" s="1" t="s">
        <v>173</v>
      </c>
      <c r="B25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Inc.\310H</v>
      </c>
      <c r="C2531" s="1" t="s">
        <v>1302</v>
      </c>
      <c r="D2531" s="1" t="str">
        <f>LEFT(Count_table[[#This Row],[Column1]],SEARCH("\",Count_table[[#This Row],[Column1]])-1)</f>
        <v>Textron Aviation Inc.</v>
      </c>
      <c r="E2531" s="1" t="str">
        <f>RIGHT(Count_table[[#This Row],[Column1]],LEN(Count_table[[#This Row],[Column1]])-SEARCH("\",Count_table[[#This Row],[Column1]]))</f>
        <v>310H</v>
      </c>
      <c r="F2531" s="1" t="str">
        <f>INDEX(Sheet1!A:D,MATCH(Count_table[[#This Row],[Make]],Sheet1!D:D,0),1)</f>
        <v>Textron</v>
      </c>
      <c r="G2531" s="1" t="str">
        <f ca="1">IF(OR(Count_table[[#This Row],[STC Number]]&lt;&gt;OFFSET(Count_table[[#This Row],[STC Number]],-1,0),Count_table[[#This Row],[Fixed Make]]&lt;&gt;OFFSET(Count_table[[#This Row],[Fixed Make]],-1,0)),Count_table[[#This Row],[Fixed Make]],"")</f>
        <v/>
      </c>
      <c r="H2531" s="1" t="str">
        <f ca="1">IF(LEN(Count_table[[#This Row],[First]])=0,OFFSET(Count_table[[#This Row],[Range]],-1,0),"E"&amp;ROW(Count_table[[#This Row],[First]])&amp;":E"&amp;COUNTIFS(Count_table[[#All],[STC Number]],Count_table[[#This Row],[STC Number]],Count_table[[#All],[Fixed Make]],Count_table[[#This Row],[First]])+ROW(Count_table[[#This Row],[First]])-1)</f>
        <v>E2417:E2724</v>
      </c>
      <c r="I2531" s="1" t="str">
        <f ca="1">IF(LEN(Count_table[[#This Row],[First]])&lt;&gt;0,Count_table[[#This Row],[First]]&amp;": "&amp;_xlfn.TEXTJOIN(", ",TRUE,INDIRECT(Count_table[[#This Row],[Range]])),"")</f>
        <v/>
      </c>
      <c r="J25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2" spans="1:10" x14ac:dyDescent="0.25">
      <c r="A2532" s="1" t="s">
        <v>173</v>
      </c>
      <c r="B25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Inc.\310I</v>
      </c>
      <c r="C2532" s="1" t="s">
        <v>1303</v>
      </c>
      <c r="D2532" s="1" t="str">
        <f>LEFT(Count_table[[#This Row],[Column1]],SEARCH("\",Count_table[[#This Row],[Column1]])-1)</f>
        <v>Textron Aviation Inc.</v>
      </c>
      <c r="E2532" s="1" t="str">
        <f>RIGHT(Count_table[[#This Row],[Column1]],LEN(Count_table[[#This Row],[Column1]])-SEARCH("\",Count_table[[#This Row],[Column1]]))</f>
        <v>310I</v>
      </c>
      <c r="F2532" s="1" t="str">
        <f>INDEX(Sheet1!A:D,MATCH(Count_table[[#This Row],[Make]],Sheet1!D:D,0),1)</f>
        <v>Textron</v>
      </c>
      <c r="G2532" s="1" t="str">
        <f ca="1">IF(OR(Count_table[[#This Row],[STC Number]]&lt;&gt;OFFSET(Count_table[[#This Row],[STC Number]],-1,0),Count_table[[#This Row],[Fixed Make]]&lt;&gt;OFFSET(Count_table[[#This Row],[Fixed Make]],-1,0)),Count_table[[#This Row],[Fixed Make]],"")</f>
        <v/>
      </c>
      <c r="H2532" s="1" t="str">
        <f ca="1">IF(LEN(Count_table[[#This Row],[First]])=0,OFFSET(Count_table[[#This Row],[Range]],-1,0),"E"&amp;ROW(Count_table[[#This Row],[First]])&amp;":E"&amp;COUNTIFS(Count_table[[#All],[STC Number]],Count_table[[#This Row],[STC Number]],Count_table[[#All],[Fixed Make]],Count_table[[#This Row],[First]])+ROW(Count_table[[#This Row],[First]])-1)</f>
        <v>E2417:E2724</v>
      </c>
      <c r="I2532" s="1" t="str">
        <f ca="1">IF(LEN(Count_table[[#This Row],[First]])&lt;&gt;0,Count_table[[#This Row],[First]]&amp;": "&amp;_xlfn.TEXTJOIN(", ",TRUE,INDIRECT(Count_table[[#This Row],[Range]])),"")</f>
        <v/>
      </c>
      <c r="J25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3" spans="1:10" x14ac:dyDescent="0.25">
      <c r="A2533" s="1" t="s">
        <v>173</v>
      </c>
      <c r="B25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Inc.\310J-1</v>
      </c>
      <c r="C2533" s="1" t="s">
        <v>1304</v>
      </c>
      <c r="D2533" s="1" t="str">
        <f>LEFT(Count_table[[#This Row],[Column1]],SEARCH("\",Count_table[[#This Row],[Column1]])-1)</f>
        <v>Textron Aviation Inc.</v>
      </c>
      <c r="E2533" s="1" t="str">
        <f>RIGHT(Count_table[[#This Row],[Column1]],LEN(Count_table[[#This Row],[Column1]])-SEARCH("\",Count_table[[#This Row],[Column1]]))</f>
        <v>310J-1</v>
      </c>
      <c r="F2533" s="1" t="str">
        <f>INDEX(Sheet1!A:D,MATCH(Count_table[[#This Row],[Make]],Sheet1!D:D,0),1)</f>
        <v>Textron</v>
      </c>
      <c r="G2533" s="1" t="str">
        <f ca="1">IF(OR(Count_table[[#This Row],[STC Number]]&lt;&gt;OFFSET(Count_table[[#This Row],[STC Number]],-1,0),Count_table[[#This Row],[Fixed Make]]&lt;&gt;OFFSET(Count_table[[#This Row],[Fixed Make]],-1,0)),Count_table[[#This Row],[Fixed Make]],"")</f>
        <v/>
      </c>
      <c r="H2533" s="1" t="str">
        <f ca="1">IF(LEN(Count_table[[#This Row],[First]])=0,OFFSET(Count_table[[#This Row],[Range]],-1,0),"E"&amp;ROW(Count_table[[#This Row],[First]])&amp;":E"&amp;COUNTIFS(Count_table[[#All],[STC Number]],Count_table[[#This Row],[STC Number]],Count_table[[#All],[Fixed Make]],Count_table[[#This Row],[First]])+ROW(Count_table[[#This Row],[First]])-1)</f>
        <v>E2417:E2724</v>
      </c>
      <c r="I2533" s="1" t="str">
        <f ca="1">IF(LEN(Count_table[[#This Row],[First]])&lt;&gt;0,Count_table[[#This Row],[First]]&amp;": "&amp;_xlfn.TEXTJOIN(", ",TRUE,INDIRECT(Count_table[[#This Row],[Range]])),"")</f>
        <v/>
      </c>
      <c r="J25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4" spans="1:10" x14ac:dyDescent="0.25">
      <c r="A2534" s="1" t="s">
        <v>173</v>
      </c>
      <c r="B25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Inc.\310J</v>
      </c>
      <c r="C2534" s="1" t="s">
        <v>1305</v>
      </c>
      <c r="D2534" s="1" t="str">
        <f>LEFT(Count_table[[#This Row],[Column1]],SEARCH("\",Count_table[[#This Row],[Column1]])-1)</f>
        <v>Textron Aviation Inc.</v>
      </c>
      <c r="E2534" s="1" t="str">
        <f>RIGHT(Count_table[[#This Row],[Column1]],LEN(Count_table[[#This Row],[Column1]])-SEARCH("\",Count_table[[#This Row],[Column1]]))</f>
        <v>310J</v>
      </c>
      <c r="F2534" s="1" t="str">
        <f>INDEX(Sheet1!A:D,MATCH(Count_table[[#This Row],[Make]],Sheet1!D:D,0),1)</f>
        <v>Textron</v>
      </c>
      <c r="G2534" s="1" t="str">
        <f ca="1">IF(OR(Count_table[[#This Row],[STC Number]]&lt;&gt;OFFSET(Count_table[[#This Row],[STC Number]],-1,0),Count_table[[#This Row],[Fixed Make]]&lt;&gt;OFFSET(Count_table[[#This Row],[Fixed Make]],-1,0)),Count_table[[#This Row],[Fixed Make]],"")</f>
        <v/>
      </c>
      <c r="H2534" s="1" t="str">
        <f ca="1">IF(LEN(Count_table[[#This Row],[First]])=0,OFFSET(Count_table[[#This Row],[Range]],-1,0),"E"&amp;ROW(Count_table[[#This Row],[First]])&amp;":E"&amp;COUNTIFS(Count_table[[#All],[STC Number]],Count_table[[#This Row],[STC Number]],Count_table[[#All],[Fixed Make]],Count_table[[#This Row],[First]])+ROW(Count_table[[#This Row],[First]])-1)</f>
        <v>E2417:E2724</v>
      </c>
      <c r="I2534" s="1" t="str">
        <f ca="1">IF(LEN(Count_table[[#This Row],[First]])&lt;&gt;0,Count_table[[#This Row],[First]]&amp;": "&amp;_xlfn.TEXTJOIN(", ",TRUE,INDIRECT(Count_table[[#This Row],[Range]])),"")</f>
        <v/>
      </c>
      <c r="J25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5" spans="1:10" x14ac:dyDescent="0.25">
      <c r="A2535" s="1" t="s">
        <v>173</v>
      </c>
      <c r="B25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Inc.\310K</v>
      </c>
      <c r="C2535" s="1" t="s">
        <v>1306</v>
      </c>
      <c r="D2535" s="1" t="str">
        <f>LEFT(Count_table[[#This Row],[Column1]],SEARCH("\",Count_table[[#This Row],[Column1]])-1)</f>
        <v>Textron Aviation Inc.</v>
      </c>
      <c r="E2535" s="1" t="str">
        <f>RIGHT(Count_table[[#This Row],[Column1]],LEN(Count_table[[#This Row],[Column1]])-SEARCH("\",Count_table[[#This Row],[Column1]]))</f>
        <v>310K</v>
      </c>
      <c r="F2535" s="1" t="str">
        <f>INDEX(Sheet1!A:D,MATCH(Count_table[[#This Row],[Make]],Sheet1!D:D,0),1)</f>
        <v>Textron</v>
      </c>
      <c r="G2535" s="1" t="str">
        <f ca="1">IF(OR(Count_table[[#This Row],[STC Number]]&lt;&gt;OFFSET(Count_table[[#This Row],[STC Number]],-1,0),Count_table[[#This Row],[Fixed Make]]&lt;&gt;OFFSET(Count_table[[#This Row],[Fixed Make]],-1,0)),Count_table[[#This Row],[Fixed Make]],"")</f>
        <v/>
      </c>
      <c r="H2535" s="1" t="str">
        <f ca="1">IF(LEN(Count_table[[#This Row],[First]])=0,OFFSET(Count_table[[#This Row],[Range]],-1,0),"E"&amp;ROW(Count_table[[#This Row],[First]])&amp;":E"&amp;COUNTIFS(Count_table[[#All],[STC Number]],Count_table[[#This Row],[STC Number]],Count_table[[#All],[Fixed Make]],Count_table[[#This Row],[First]])+ROW(Count_table[[#This Row],[First]])-1)</f>
        <v>E2417:E2724</v>
      </c>
      <c r="I2535" s="1" t="str">
        <f ca="1">IF(LEN(Count_table[[#This Row],[First]])&lt;&gt;0,Count_table[[#This Row],[First]]&amp;": "&amp;_xlfn.TEXTJOIN(", ",TRUE,INDIRECT(Count_table[[#This Row],[Range]])),"")</f>
        <v/>
      </c>
      <c r="J25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6" spans="1:10" x14ac:dyDescent="0.25">
      <c r="A2536" s="1" t="s">
        <v>173</v>
      </c>
      <c r="B25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Inc.\310L</v>
      </c>
      <c r="C2536" s="1" t="s">
        <v>1307</v>
      </c>
      <c r="D2536" s="1" t="str">
        <f>LEFT(Count_table[[#This Row],[Column1]],SEARCH("\",Count_table[[#This Row],[Column1]])-1)</f>
        <v>Textron Aviation Inc.</v>
      </c>
      <c r="E2536" s="1" t="str">
        <f>RIGHT(Count_table[[#This Row],[Column1]],LEN(Count_table[[#This Row],[Column1]])-SEARCH("\",Count_table[[#This Row],[Column1]]))</f>
        <v>310L</v>
      </c>
      <c r="F2536" s="1" t="str">
        <f>INDEX(Sheet1!A:D,MATCH(Count_table[[#This Row],[Make]],Sheet1!D:D,0),1)</f>
        <v>Textron</v>
      </c>
      <c r="G2536" s="1" t="str">
        <f ca="1">IF(OR(Count_table[[#This Row],[STC Number]]&lt;&gt;OFFSET(Count_table[[#This Row],[STC Number]],-1,0),Count_table[[#This Row],[Fixed Make]]&lt;&gt;OFFSET(Count_table[[#This Row],[Fixed Make]],-1,0)),Count_table[[#This Row],[Fixed Make]],"")</f>
        <v/>
      </c>
      <c r="H2536" s="1" t="str">
        <f ca="1">IF(LEN(Count_table[[#This Row],[First]])=0,OFFSET(Count_table[[#This Row],[Range]],-1,0),"E"&amp;ROW(Count_table[[#This Row],[First]])&amp;":E"&amp;COUNTIFS(Count_table[[#All],[STC Number]],Count_table[[#This Row],[STC Number]],Count_table[[#All],[Fixed Make]],Count_table[[#This Row],[First]])+ROW(Count_table[[#This Row],[First]])-1)</f>
        <v>E2417:E2724</v>
      </c>
      <c r="I2536" s="1" t="str">
        <f ca="1">IF(LEN(Count_table[[#This Row],[First]])&lt;&gt;0,Count_table[[#This Row],[First]]&amp;": "&amp;_xlfn.TEXTJOIN(", ",TRUE,INDIRECT(Count_table[[#This Row],[Range]])),"")</f>
        <v/>
      </c>
      <c r="J25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7" spans="1:10" x14ac:dyDescent="0.25">
      <c r="A2537" s="1" t="s">
        <v>173</v>
      </c>
      <c r="B25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Inc.\310N</v>
      </c>
      <c r="C2537" s="1" t="s">
        <v>1308</v>
      </c>
      <c r="D2537" s="1" t="str">
        <f>LEFT(Count_table[[#This Row],[Column1]],SEARCH("\",Count_table[[#This Row],[Column1]])-1)</f>
        <v>Textron Aviation Inc.</v>
      </c>
      <c r="E2537" s="1" t="str">
        <f>RIGHT(Count_table[[#This Row],[Column1]],LEN(Count_table[[#This Row],[Column1]])-SEARCH("\",Count_table[[#This Row],[Column1]]))</f>
        <v>310N</v>
      </c>
      <c r="F2537" s="1" t="str">
        <f>INDEX(Sheet1!A:D,MATCH(Count_table[[#This Row],[Make]],Sheet1!D:D,0),1)</f>
        <v>Textron</v>
      </c>
      <c r="G2537" s="1" t="str">
        <f ca="1">IF(OR(Count_table[[#This Row],[STC Number]]&lt;&gt;OFFSET(Count_table[[#This Row],[STC Number]],-1,0),Count_table[[#This Row],[Fixed Make]]&lt;&gt;OFFSET(Count_table[[#This Row],[Fixed Make]],-1,0)),Count_table[[#This Row],[Fixed Make]],"")</f>
        <v/>
      </c>
      <c r="H2537" s="1" t="str">
        <f ca="1">IF(LEN(Count_table[[#This Row],[First]])=0,OFFSET(Count_table[[#This Row],[Range]],-1,0),"E"&amp;ROW(Count_table[[#This Row],[First]])&amp;":E"&amp;COUNTIFS(Count_table[[#All],[STC Number]],Count_table[[#This Row],[STC Number]],Count_table[[#All],[Fixed Make]],Count_table[[#This Row],[First]])+ROW(Count_table[[#This Row],[First]])-1)</f>
        <v>E2417:E2724</v>
      </c>
      <c r="I2537" s="1" t="str">
        <f ca="1">IF(LEN(Count_table[[#This Row],[First]])&lt;&gt;0,Count_table[[#This Row],[First]]&amp;": "&amp;_xlfn.TEXTJOIN(", ",TRUE,INDIRECT(Count_table[[#This Row],[Range]])),"")</f>
        <v/>
      </c>
      <c r="J25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8" spans="1:10" x14ac:dyDescent="0.25">
      <c r="A2538" s="1" t="s">
        <v>173</v>
      </c>
      <c r="B25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Inc.\310P</v>
      </c>
      <c r="C2538" s="1" t="s">
        <v>1309</v>
      </c>
      <c r="D2538" s="1" t="str">
        <f>LEFT(Count_table[[#This Row],[Column1]],SEARCH("\",Count_table[[#This Row],[Column1]])-1)</f>
        <v>Textron Aviation Inc.</v>
      </c>
      <c r="E2538" s="1" t="str">
        <f>RIGHT(Count_table[[#This Row],[Column1]],LEN(Count_table[[#This Row],[Column1]])-SEARCH("\",Count_table[[#This Row],[Column1]]))</f>
        <v>310P</v>
      </c>
      <c r="F2538" s="1" t="str">
        <f>INDEX(Sheet1!A:D,MATCH(Count_table[[#This Row],[Make]],Sheet1!D:D,0),1)</f>
        <v>Textron</v>
      </c>
      <c r="G2538" s="1" t="str">
        <f ca="1">IF(OR(Count_table[[#This Row],[STC Number]]&lt;&gt;OFFSET(Count_table[[#This Row],[STC Number]],-1,0),Count_table[[#This Row],[Fixed Make]]&lt;&gt;OFFSET(Count_table[[#This Row],[Fixed Make]],-1,0)),Count_table[[#This Row],[Fixed Make]],"")</f>
        <v/>
      </c>
      <c r="H2538" s="1" t="str">
        <f ca="1">IF(LEN(Count_table[[#This Row],[First]])=0,OFFSET(Count_table[[#This Row],[Range]],-1,0),"E"&amp;ROW(Count_table[[#This Row],[First]])&amp;":E"&amp;COUNTIFS(Count_table[[#All],[STC Number]],Count_table[[#This Row],[STC Number]],Count_table[[#All],[Fixed Make]],Count_table[[#This Row],[First]])+ROW(Count_table[[#This Row],[First]])-1)</f>
        <v>E2417:E2724</v>
      </c>
      <c r="I2538" s="1" t="str">
        <f ca="1">IF(LEN(Count_table[[#This Row],[First]])&lt;&gt;0,Count_table[[#This Row],[First]]&amp;": "&amp;_xlfn.TEXTJOIN(", ",TRUE,INDIRECT(Count_table[[#This Row],[Range]])),"")</f>
        <v/>
      </c>
      <c r="J25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39" spans="1:10" x14ac:dyDescent="0.25">
      <c r="A2539" s="1" t="s">
        <v>173</v>
      </c>
      <c r="B25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Inc.\310Q</v>
      </c>
      <c r="C2539" s="1" t="s">
        <v>1310</v>
      </c>
      <c r="D2539" s="1" t="str">
        <f>LEFT(Count_table[[#This Row],[Column1]],SEARCH("\",Count_table[[#This Row],[Column1]])-1)</f>
        <v>Textron Aviation Inc.</v>
      </c>
      <c r="E2539" s="1" t="str">
        <f>RIGHT(Count_table[[#This Row],[Column1]],LEN(Count_table[[#This Row],[Column1]])-SEARCH("\",Count_table[[#This Row],[Column1]]))</f>
        <v>310Q</v>
      </c>
      <c r="F2539" s="1" t="str">
        <f>INDEX(Sheet1!A:D,MATCH(Count_table[[#This Row],[Make]],Sheet1!D:D,0),1)</f>
        <v>Textron</v>
      </c>
      <c r="G2539" s="1" t="str">
        <f ca="1">IF(OR(Count_table[[#This Row],[STC Number]]&lt;&gt;OFFSET(Count_table[[#This Row],[STC Number]],-1,0),Count_table[[#This Row],[Fixed Make]]&lt;&gt;OFFSET(Count_table[[#This Row],[Fixed Make]],-1,0)),Count_table[[#This Row],[Fixed Make]],"")</f>
        <v/>
      </c>
      <c r="H2539" s="1" t="str">
        <f ca="1">IF(LEN(Count_table[[#This Row],[First]])=0,OFFSET(Count_table[[#This Row],[Range]],-1,0),"E"&amp;ROW(Count_table[[#This Row],[First]])&amp;":E"&amp;COUNTIFS(Count_table[[#All],[STC Number]],Count_table[[#This Row],[STC Number]],Count_table[[#All],[Fixed Make]],Count_table[[#This Row],[First]])+ROW(Count_table[[#This Row],[First]])-1)</f>
        <v>E2417:E2724</v>
      </c>
      <c r="I2539" s="1" t="str">
        <f ca="1">IF(LEN(Count_table[[#This Row],[First]])&lt;&gt;0,Count_table[[#This Row],[First]]&amp;": "&amp;_xlfn.TEXTJOIN(", ",TRUE,INDIRECT(Count_table[[#This Row],[Range]])),"")</f>
        <v/>
      </c>
      <c r="J25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0" spans="1:10" x14ac:dyDescent="0.25">
      <c r="A2540" s="1" t="s">
        <v>173</v>
      </c>
      <c r="B25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Inc.\310R</v>
      </c>
      <c r="C2540" s="1" t="s">
        <v>1311</v>
      </c>
      <c r="D2540" s="1" t="str">
        <f>LEFT(Count_table[[#This Row],[Column1]],SEARCH("\",Count_table[[#This Row],[Column1]])-1)</f>
        <v>Textron Aviation Inc.</v>
      </c>
      <c r="E2540" s="1" t="str">
        <f>RIGHT(Count_table[[#This Row],[Column1]],LEN(Count_table[[#This Row],[Column1]])-SEARCH("\",Count_table[[#This Row],[Column1]]))</f>
        <v>310R</v>
      </c>
      <c r="F2540" s="1" t="str">
        <f>INDEX(Sheet1!A:D,MATCH(Count_table[[#This Row],[Make]],Sheet1!D:D,0),1)</f>
        <v>Textron</v>
      </c>
      <c r="G2540" s="1" t="str">
        <f ca="1">IF(OR(Count_table[[#This Row],[STC Number]]&lt;&gt;OFFSET(Count_table[[#This Row],[STC Number]],-1,0),Count_table[[#This Row],[Fixed Make]]&lt;&gt;OFFSET(Count_table[[#This Row],[Fixed Make]],-1,0)),Count_table[[#This Row],[Fixed Make]],"")</f>
        <v/>
      </c>
      <c r="H2540" s="1" t="str">
        <f ca="1">IF(LEN(Count_table[[#This Row],[First]])=0,OFFSET(Count_table[[#This Row],[Range]],-1,0),"E"&amp;ROW(Count_table[[#This Row],[First]])&amp;":E"&amp;COUNTIFS(Count_table[[#All],[STC Number]],Count_table[[#This Row],[STC Number]],Count_table[[#All],[Fixed Make]],Count_table[[#This Row],[First]])+ROW(Count_table[[#This Row],[First]])-1)</f>
        <v>E2417:E2724</v>
      </c>
      <c r="I2540" s="1" t="str">
        <f ca="1">IF(LEN(Count_table[[#This Row],[First]])&lt;&gt;0,Count_table[[#This Row],[First]]&amp;": "&amp;_xlfn.TEXTJOIN(", ",TRUE,INDIRECT(Count_table[[#This Row],[Range]])),"")</f>
        <v/>
      </c>
      <c r="J25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1" spans="1:10" x14ac:dyDescent="0.25">
      <c r="A2541" s="1" t="s">
        <v>173</v>
      </c>
      <c r="B25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Inc.\320-1</v>
      </c>
      <c r="C2541" s="1" t="s">
        <v>1312</v>
      </c>
      <c r="D2541" s="1" t="str">
        <f>LEFT(Count_table[[#This Row],[Column1]],SEARCH("\",Count_table[[#This Row],[Column1]])-1)</f>
        <v>Textron Aviation Inc.</v>
      </c>
      <c r="E2541" s="1" t="str">
        <f>RIGHT(Count_table[[#This Row],[Column1]],LEN(Count_table[[#This Row],[Column1]])-SEARCH("\",Count_table[[#This Row],[Column1]]))</f>
        <v>320-1</v>
      </c>
      <c r="F2541" s="1" t="str">
        <f>INDEX(Sheet1!A:D,MATCH(Count_table[[#This Row],[Make]],Sheet1!D:D,0),1)</f>
        <v>Textron</v>
      </c>
      <c r="G2541" s="1" t="str">
        <f ca="1">IF(OR(Count_table[[#This Row],[STC Number]]&lt;&gt;OFFSET(Count_table[[#This Row],[STC Number]],-1,0),Count_table[[#This Row],[Fixed Make]]&lt;&gt;OFFSET(Count_table[[#This Row],[Fixed Make]],-1,0)),Count_table[[#This Row],[Fixed Make]],"")</f>
        <v/>
      </c>
      <c r="H2541" s="1" t="str">
        <f ca="1">IF(LEN(Count_table[[#This Row],[First]])=0,OFFSET(Count_table[[#This Row],[Range]],-1,0),"E"&amp;ROW(Count_table[[#This Row],[First]])&amp;":E"&amp;COUNTIFS(Count_table[[#All],[STC Number]],Count_table[[#This Row],[STC Number]],Count_table[[#All],[Fixed Make]],Count_table[[#This Row],[First]])+ROW(Count_table[[#This Row],[First]])-1)</f>
        <v>E2417:E2724</v>
      </c>
      <c r="I2541" s="1" t="str">
        <f ca="1">IF(LEN(Count_table[[#This Row],[First]])&lt;&gt;0,Count_table[[#This Row],[First]]&amp;": "&amp;_xlfn.TEXTJOIN(", ",TRUE,INDIRECT(Count_table[[#This Row],[Range]])),"")</f>
        <v/>
      </c>
      <c r="J25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2" spans="1:10" x14ac:dyDescent="0.25">
      <c r="A2542" s="1" t="s">
        <v>173</v>
      </c>
      <c r="B25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v>
      </c>
      <c r="C2542" s="1" t="s">
        <v>1313</v>
      </c>
      <c r="D2542" s="1" t="str">
        <f>LEFT(Count_table[[#This Row],[Column1]],SEARCH("\",Count_table[[#This Row],[Column1]])-1)</f>
        <v>Textron Aviation Inc.</v>
      </c>
      <c r="E2542" s="1" t="str">
        <f>RIGHT(Count_table[[#This Row],[Column1]],LEN(Count_table[[#This Row],[Column1]])-SEARCH("\",Count_table[[#This Row],[Column1]]))</f>
        <v>320</v>
      </c>
      <c r="F2542" s="1" t="str">
        <f>INDEX(Sheet1!A:D,MATCH(Count_table[[#This Row],[Make]],Sheet1!D:D,0),1)</f>
        <v>Textron</v>
      </c>
      <c r="G2542" s="1" t="str">
        <f ca="1">IF(OR(Count_table[[#This Row],[STC Number]]&lt;&gt;OFFSET(Count_table[[#This Row],[STC Number]],-1,0),Count_table[[#This Row],[Fixed Make]]&lt;&gt;OFFSET(Count_table[[#This Row],[Fixed Make]],-1,0)),Count_table[[#This Row],[Fixed Make]],"")</f>
        <v/>
      </c>
      <c r="H2542" s="1" t="str">
        <f ca="1">IF(LEN(Count_table[[#This Row],[First]])=0,OFFSET(Count_table[[#This Row],[Range]],-1,0),"E"&amp;ROW(Count_table[[#This Row],[First]])&amp;":E"&amp;COUNTIFS(Count_table[[#All],[STC Number]],Count_table[[#This Row],[STC Number]],Count_table[[#All],[Fixed Make]],Count_table[[#This Row],[First]])+ROW(Count_table[[#This Row],[First]])-1)</f>
        <v>E2417:E2724</v>
      </c>
      <c r="I2542" s="1" t="str">
        <f ca="1">IF(LEN(Count_table[[#This Row],[First]])&lt;&gt;0,Count_table[[#This Row],[First]]&amp;": "&amp;_xlfn.TEXTJOIN(", ",TRUE,INDIRECT(Count_table[[#This Row],[Range]])),"")</f>
        <v/>
      </c>
      <c r="J25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3" spans="1:10" x14ac:dyDescent="0.25">
      <c r="A2543" s="1" t="s">
        <v>173</v>
      </c>
      <c r="B25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Inc.\320A</v>
      </c>
      <c r="C2543" s="1" t="s">
        <v>1314</v>
      </c>
      <c r="D2543" s="1" t="str">
        <f>LEFT(Count_table[[#This Row],[Column1]],SEARCH("\",Count_table[[#This Row],[Column1]])-1)</f>
        <v>Textron Aviation Inc.</v>
      </c>
      <c r="E2543" s="1" t="str">
        <f>RIGHT(Count_table[[#This Row],[Column1]],LEN(Count_table[[#This Row],[Column1]])-SEARCH("\",Count_table[[#This Row],[Column1]]))</f>
        <v>320A</v>
      </c>
      <c r="F2543" s="1" t="str">
        <f>INDEX(Sheet1!A:D,MATCH(Count_table[[#This Row],[Make]],Sheet1!D:D,0),1)</f>
        <v>Textron</v>
      </c>
      <c r="G2543" s="1" t="str">
        <f ca="1">IF(OR(Count_table[[#This Row],[STC Number]]&lt;&gt;OFFSET(Count_table[[#This Row],[STC Number]],-1,0),Count_table[[#This Row],[Fixed Make]]&lt;&gt;OFFSET(Count_table[[#This Row],[Fixed Make]],-1,0)),Count_table[[#This Row],[Fixed Make]],"")</f>
        <v/>
      </c>
      <c r="H2543" s="1" t="str">
        <f ca="1">IF(LEN(Count_table[[#This Row],[First]])=0,OFFSET(Count_table[[#This Row],[Range]],-1,0),"E"&amp;ROW(Count_table[[#This Row],[First]])&amp;":E"&amp;COUNTIFS(Count_table[[#All],[STC Number]],Count_table[[#This Row],[STC Number]],Count_table[[#All],[Fixed Make]],Count_table[[#This Row],[First]])+ROW(Count_table[[#This Row],[First]])-1)</f>
        <v>E2417:E2724</v>
      </c>
      <c r="I2543" s="1" t="str">
        <f ca="1">IF(LEN(Count_table[[#This Row],[First]])&lt;&gt;0,Count_table[[#This Row],[First]]&amp;": "&amp;_xlfn.TEXTJOIN(", ",TRUE,INDIRECT(Count_table[[#This Row],[Range]])),"")</f>
        <v/>
      </c>
      <c r="J25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4" spans="1:10" x14ac:dyDescent="0.25">
      <c r="A2544" s="1" t="s">
        <v>173</v>
      </c>
      <c r="B25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Inc.\320B</v>
      </c>
      <c r="C2544" s="1" t="s">
        <v>1315</v>
      </c>
      <c r="D2544" s="1" t="str">
        <f>LEFT(Count_table[[#This Row],[Column1]],SEARCH("\",Count_table[[#This Row],[Column1]])-1)</f>
        <v>Textron Aviation Inc.</v>
      </c>
      <c r="E2544" s="1" t="str">
        <f>RIGHT(Count_table[[#This Row],[Column1]],LEN(Count_table[[#This Row],[Column1]])-SEARCH("\",Count_table[[#This Row],[Column1]]))</f>
        <v>320B</v>
      </c>
      <c r="F2544" s="1" t="str">
        <f>INDEX(Sheet1!A:D,MATCH(Count_table[[#This Row],[Make]],Sheet1!D:D,0),1)</f>
        <v>Textron</v>
      </c>
      <c r="G2544" s="1" t="str">
        <f ca="1">IF(OR(Count_table[[#This Row],[STC Number]]&lt;&gt;OFFSET(Count_table[[#This Row],[STC Number]],-1,0),Count_table[[#This Row],[Fixed Make]]&lt;&gt;OFFSET(Count_table[[#This Row],[Fixed Make]],-1,0)),Count_table[[#This Row],[Fixed Make]],"")</f>
        <v/>
      </c>
      <c r="H2544" s="1" t="str">
        <f ca="1">IF(LEN(Count_table[[#This Row],[First]])=0,OFFSET(Count_table[[#This Row],[Range]],-1,0),"E"&amp;ROW(Count_table[[#This Row],[First]])&amp;":E"&amp;COUNTIFS(Count_table[[#All],[STC Number]],Count_table[[#This Row],[STC Number]],Count_table[[#All],[Fixed Make]],Count_table[[#This Row],[First]])+ROW(Count_table[[#This Row],[First]])-1)</f>
        <v>E2417:E2724</v>
      </c>
      <c r="I2544" s="1" t="str">
        <f ca="1">IF(LEN(Count_table[[#This Row],[First]])&lt;&gt;0,Count_table[[#This Row],[First]]&amp;": "&amp;_xlfn.TEXTJOIN(", ",TRUE,INDIRECT(Count_table[[#This Row],[Range]])),"")</f>
        <v/>
      </c>
      <c r="J25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5" spans="1:10" x14ac:dyDescent="0.25">
      <c r="A2545" s="1" t="s">
        <v>173</v>
      </c>
      <c r="B25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Inc.\320C</v>
      </c>
      <c r="C2545" s="1" t="s">
        <v>1316</v>
      </c>
      <c r="D2545" s="1" t="str">
        <f>LEFT(Count_table[[#This Row],[Column1]],SEARCH("\",Count_table[[#This Row],[Column1]])-1)</f>
        <v>Textron Aviation Inc.</v>
      </c>
      <c r="E2545" s="1" t="str">
        <f>RIGHT(Count_table[[#This Row],[Column1]],LEN(Count_table[[#This Row],[Column1]])-SEARCH("\",Count_table[[#This Row],[Column1]]))</f>
        <v>320C</v>
      </c>
      <c r="F2545" s="1" t="str">
        <f>INDEX(Sheet1!A:D,MATCH(Count_table[[#This Row],[Make]],Sheet1!D:D,0),1)</f>
        <v>Textron</v>
      </c>
      <c r="G2545" s="1" t="str">
        <f ca="1">IF(OR(Count_table[[#This Row],[STC Number]]&lt;&gt;OFFSET(Count_table[[#This Row],[STC Number]],-1,0),Count_table[[#This Row],[Fixed Make]]&lt;&gt;OFFSET(Count_table[[#This Row],[Fixed Make]],-1,0)),Count_table[[#This Row],[Fixed Make]],"")</f>
        <v/>
      </c>
      <c r="H2545" s="1" t="str">
        <f ca="1">IF(LEN(Count_table[[#This Row],[First]])=0,OFFSET(Count_table[[#This Row],[Range]],-1,0),"E"&amp;ROW(Count_table[[#This Row],[First]])&amp;":E"&amp;COUNTIFS(Count_table[[#All],[STC Number]],Count_table[[#This Row],[STC Number]],Count_table[[#All],[Fixed Make]],Count_table[[#This Row],[First]])+ROW(Count_table[[#This Row],[First]])-1)</f>
        <v>E2417:E2724</v>
      </c>
      <c r="I2545" s="1" t="str">
        <f ca="1">IF(LEN(Count_table[[#This Row],[First]])&lt;&gt;0,Count_table[[#This Row],[First]]&amp;": "&amp;_xlfn.TEXTJOIN(", ",TRUE,INDIRECT(Count_table[[#This Row],[Range]])),"")</f>
        <v/>
      </c>
      <c r="J25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6" spans="1:10" x14ac:dyDescent="0.25">
      <c r="A2546" s="1" t="s">
        <v>173</v>
      </c>
      <c r="B25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Inc.\320D</v>
      </c>
      <c r="C2546" s="1" t="s">
        <v>1317</v>
      </c>
      <c r="D2546" s="1" t="str">
        <f>LEFT(Count_table[[#This Row],[Column1]],SEARCH("\",Count_table[[#This Row],[Column1]])-1)</f>
        <v>Textron Aviation Inc.</v>
      </c>
      <c r="E2546" s="1" t="str">
        <f>RIGHT(Count_table[[#This Row],[Column1]],LEN(Count_table[[#This Row],[Column1]])-SEARCH("\",Count_table[[#This Row],[Column1]]))</f>
        <v>320D</v>
      </c>
      <c r="F2546" s="1" t="str">
        <f>INDEX(Sheet1!A:D,MATCH(Count_table[[#This Row],[Make]],Sheet1!D:D,0),1)</f>
        <v>Textron</v>
      </c>
      <c r="G2546" s="1" t="str">
        <f ca="1">IF(OR(Count_table[[#This Row],[STC Number]]&lt;&gt;OFFSET(Count_table[[#This Row],[STC Number]],-1,0),Count_table[[#This Row],[Fixed Make]]&lt;&gt;OFFSET(Count_table[[#This Row],[Fixed Make]],-1,0)),Count_table[[#This Row],[Fixed Make]],"")</f>
        <v/>
      </c>
      <c r="H2546" s="1" t="str">
        <f ca="1">IF(LEN(Count_table[[#This Row],[First]])=0,OFFSET(Count_table[[#This Row],[Range]],-1,0),"E"&amp;ROW(Count_table[[#This Row],[First]])&amp;":E"&amp;COUNTIFS(Count_table[[#All],[STC Number]],Count_table[[#This Row],[STC Number]],Count_table[[#All],[Fixed Make]],Count_table[[#This Row],[First]])+ROW(Count_table[[#This Row],[First]])-1)</f>
        <v>E2417:E2724</v>
      </c>
      <c r="I2546" s="1" t="str">
        <f ca="1">IF(LEN(Count_table[[#This Row],[First]])&lt;&gt;0,Count_table[[#This Row],[First]]&amp;": "&amp;_xlfn.TEXTJOIN(", ",TRUE,INDIRECT(Count_table[[#This Row],[Range]])),"")</f>
        <v/>
      </c>
      <c r="J25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7" spans="1:10" x14ac:dyDescent="0.25">
      <c r="A2547" s="1" t="s">
        <v>173</v>
      </c>
      <c r="B25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Inc.\320E</v>
      </c>
      <c r="C2547" s="1" t="s">
        <v>1318</v>
      </c>
      <c r="D2547" s="1" t="str">
        <f>LEFT(Count_table[[#This Row],[Column1]],SEARCH("\",Count_table[[#This Row],[Column1]])-1)</f>
        <v>Textron Aviation Inc.</v>
      </c>
      <c r="E2547" s="1" t="str">
        <f>RIGHT(Count_table[[#This Row],[Column1]],LEN(Count_table[[#This Row],[Column1]])-SEARCH("\",Count_table[[#This Row],[Column1]]))</f>
        <v>320E</v>
      </c>
      <c r="F2547" s="1" t="str">
        <f>INDEX(Sheet1!A:D,MATCH(Count_table[[#This Row],[Make]],Sheet1!D:D,0),1)</f>
        <v>Textron</v>
      </c>
      <c r="G2547" s="1" t="str">
        <f ca="1">IF(OR(Count_table[[#This Row],[STC Number]]&lt;&gt;OFFSET(Count_table[[#This Row],[STC Number]],-1,0),Count_table[[#This Row],[Fixed Make]]&lt;&gt;OFFSET(Count_table[[#This Row],[Fixed Make]],-1,0)),Count_table[[#This Row],[Fixed Make]],"")</f>
        <v/>
      </c>
      <c r="H2547" s="1" t="str">
        <f ca="1">IF(LEN(Count_table[[#This Row],[First]])=0,OFFSET(Count_table[[#This Row],[Range]],-1,0),"E"&amp;ROW(Count_table[[#This Row],[First]])&amp;":E"&amp;COUNTIFS(Count_table[[#All],[STC Number]],Count_table[[#This Row],[STC Number]],Count_table[[#All],[Fixed Make]],Count_table[[#This Row],[First]])+ROW(Count_table[[#This Row],[First]])-1)</f>
        <v>E2417:E2724</v>
      </c>
      <c r="I2547" s="1" t="str">
        <f ca="1">IF(LEN(Count_table[[#This Row],[First]])&lt;&gt;0,Count_table[[#This Row],[First]]&amp;": "&amp;_xlfn.TEXTJOIN(", ",TRUE,INDIRECT(Count_table[[#This Row],[Range]])),"")</f>
        <v/>
      </c>
      <c r="J25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8" spans="1:10" x14ac:dyDescent="0.25">
      <c r="A2548" s="1" t="s">
        <v>173</v>
      </c>
      <c r="B25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Inc.\320F</v>
      </c>
      <c r="C2548" s="1" t="s">
        <v>1319</v>
      </c>
      <c r="D2548" s="1" t="str">
        <f>LEFT(Count_table[[#This Row],[Column1]],SEARCH("\",Count_table[[#This Row],[Column1]])-1)</f>
        <v>Textron Aviation Inc.</v>
      </c>
      <c r="E2548" s="1" t="str">
        <f>RIGHT(Count_table[[#This Row],[Column1]],LEN(Count_table[[#This Row],[Column1]])-SEARCH("\",Count_table[[#This Row],[Column1]]))</f>
        <v>320F</v>
      </c>
      <c r="F2548" s="1" t="str">
        <f>INDEX(Sheet1!A:D,MATCH(Count_table[[#This Row],[Make]],Sheet1!D:D,0),1)</f>
        <v>Textron</v>
      </c>
      <c r="G2548" s="1" t="str">
        <f ca="1">IF(OR(Count_table[[#This Row],[STC Number]]&lt;&gt;OFFSET(Count_table[[#This Row],[STC Number]],-1,0),Count_table[[#This Row],[Fixed Make]]&lt;&gt;OFFSET(Count_table[[#This Row],[Fixed Make]],-1,0)),Count_table[[#This Row],[Fixed Make]],"")</f>
        <v/>
      </c>
      <c r="H2548" s="1" t="str">
        <f ca="1">IF(LEN(Count_table[[#This Row],[First]])=0,OFFSET(Count_table[[#This Row],[Range]],-1,0),"E"&amp;ROW(Count_table[[#This Row],[First]])&amp;":E"&amp;COUNTIFS(Count_table[[#All],[STC Number]],Count_table[[#This Row],[STC Number]],Count_table[[#All],[Fixed Make]],Count_table[[#This Row],[First]])+ROW(Count_table[[#This Row],[First]])-1)</f>
        <v>E2417:E2724</v>
      </c>
      <c r="I2548" s="1" t="str">
        <f ca="1">IF(LEN(Count_table[[#This Row],[First]])&lt;&gt;0,Count_table[[#This Row],[First]]&amp;": "&amp;_xlfn.TEXTJOIN(", ",TRUE,INDIRECT(Count_table[[#This Row],[Range]])),"")</f>
        <v/>
      </c>
      <c r="J25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49" spans="1:10" x14ac:dyDescent="0.25">
      <c r="A2549" s="1" t="s">
        <v>173</v>
      </c>
      <c r="B25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Inc.\335</v>
      </c>
      <c r="C2549" s="1" t="s">
        <v>1320</v>
      </c>
      <c r="D2549" s="1" t="str">
        <f>LEFT(Count_table[[#This Row],[Column1]],SEARCH("\",Count_table[[#This Row],[Column1]])-1)</f>
        <v>Textron Aviation Inc.</v>
      </c>
      <c r="E2549" s="1" t="str">
        <f>RIGHT(Count_table[[#This Row],[Column1]],LEN(Count_table[[#This Row],[Column1]])-SEARCH("\",Count_table[[#This Row],[Column1]]))</f>
        <v>335</v>
      </c>
      <c r="F2549" s="1" t="str">
        <f>INDEX(Sheet1!A:D,MATCH(Count_table[[#This Row],[Make]],Sheet1!D:D,0),1)</f>
        <v>Textron</v>
      </c>
      <c r="G2549" s="1" t="str">
        <f ca="1">IF(OR(Count_table[[#This Row],[STC Number]]&lt;&gt;OFFSET(Count_table[[#This Row],[STC Number]],-1,0),Count_table[[#This Row],[Fixed Make]]&lt;&gt;OFFSET(Count_table[[#This Row],[Fixed Make]],-1,0)),Count_table[[#This Row],[Fixed Make]],"")</f>
        <v/>
      </c>
      <c r="H2549" s="1" t="str">
        <f ca="1">IF(LEN(Count_table[[#This Row],[First]])=0,OFFSET(Count_table[[#This Row],[Range]],-1,0),"E"&amp;ROW(Count_table[[#This Row],[First]])&amp;":E"&amp;COUNTIFS(Count_table[[#All],[STC Number]],Count_table[[#This Row],[STC Number]],Count_table[[#All],[Fixed Make]],Count_table[[#This Row],[First]])+ROW(Count_table[[#This Row],[First]])-1)</f>
        <v>E2417:E2724</v>
      </c>
      <c r="I2549" s="1" t="str">
        <f ca="1">IF(LEN(Count_table[[#This Row],[First]])&lt;&gt;0,Count_table[[#This Row],[First]]&amp;": "&amp;_xlfn.TEXTJOIN(", ",TRUE,INDIRECT(Count_table[[#This Row],[Range]])),"")</f>
        <v/>
      </c>
      <c r="J25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0" spans="1:10" x14ac:dyDescent="0.25">
      <c r="A2550" s="1" t="s">
        <v>173</v>
      </c>
      <c r="B25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Inc.\336</v>
      </c>
      <c r="C2550" s="1" t="s">
        <v>1321</v>
      </c>
      <c r="D2550" s="1" t="str">
        <f>LEFT(Count_table[[#This Row],[Column1]],SEARCH("\",Count_table[[#This Row],[Column1]])-1)</f>
        <v>Textron Aviation Inc.</v>
      </c>
      <c r="E2550" s="1" t="str">
        <f>RIGHT(Count_table[[#This Row],[Column1]],LEN(Count_table[[#This Row],[Column1]])-SEARCH("\",Count_table[[#This Row],[Column1]]))</f>
        <v>336</v>
      </c>
      <c r="F2550" s="1" t="str">
        <f>INDEX(Sheet1!A:D,MATCH(Count_table[[#This Row],[Make]],Sheet1!D:D,0),1)</f>
        <v>Textron</v>
      </c>
      <c r="G2550" s="1" t="str">
        <f ca="1">IF(OR(Count_table[[#This Row],[STC Number]]&lt;&gt;OFFSET(Count_table[[#This Row],[STC Number]],-1,0),Count_table[[#This Row],[Fixed Make]]&lt;&gt;OFFSET(Count_table[[#This Row],[Fixed Make]],-1,0)),Count_table[[#This Row],[Fixed Make]],"")</f>
        <v/>
      </c>
      <c r="H2550" s="1" t="str">
        <f ca="1">IF(LEN(Count_table[[#This Row],[First]])=0,OFFSET(Count_table[[#This Row],[Range]],-1,0),"E"&amp;ROW(Count_table[[#This Row],[First]])&amp;":E"&amp;COUNTIFS(Count_table[[#All],[STC Number]],Count_table[[#This Row],[STC Number]],Count_table[[#All],[Fixed Make]],Count_table[[#This Row],[First]])+ROW(Count_table[[#This Row],[First]])-1)</f>
        <v>E2417:E2724</v>
      </c>
      <c r="I2550" s="1" t="str">
        <f ca="1">IF(LEN(Count_table[[#This Row],[First]])&lt;&gt;0,Count_table[[#This Row],[First]]&amp;": "&amp;_xlfn.TEXTJOIN(", ",TRUE,INDIRECT(Count_table[[#This Row],[Range]])),"")</f>
        <v/>
      </c>
      <c r="J25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1" spans="1:10" x14ac:dyDescent="0.25">
      <c r="A2551" s="1" t="s">
        <v>173</v>
      </c>
      <c r="B25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v>
      </c>
      <c r="C2551" s="1" t="s">
        <v>1322</v>
      </c>
      <c r="D2551" s="1" t="str">
        <f>LEFT(Count_table[[#This Row],[Column1]],SEARCH("\",Count_table[[#This Row],[Column1]])-1)</f>
        <v>Textron Aviation Inc.</v>
      </c>
      <c r="E2551" s="1" t="str">
        <f>RIGHT(Count_table[[#This Row],[Column1]],LEN(Count_table[[#This Row],[Column1]])-SEARCH("\",Count_table[[#This Row],[Column1]]))</f>
        <v>337</v>
      </c>
      <c r="F2551" s="1" t="str">
        <f>INDEX(Sheet1!A:D,MATCH(Count_table[[#This Row],[Make]],Sheet1!D:D,0),1)</f>
        <v>Textron</v>
      </c>
      <c r="G2551" s="1" t="str">
        <f ca="1">IF(OR(Count_table[[#This Row],[STC Number]]&lt;&gt;OFFSET(Count_table[[#This Row],[STC Number]],-1,0),Count_table[[#This Row],[Fixed Make]]&lt;&gt;OFFSET(Count_table[[#This Row],[Fixed Make]],-1,0)),Count_table[[#This Row],[Fixed Make]],"")</f>
        <v/>
      </c>
      <c r="H2551" s="1" t="str">
        <f ca="1">IF(LEN(Count_table[[#This Row],[First]])=0,OFFSET(Count_table[[#This Row],[Range]],-1,0),"E"&amp;ROW(Count_table[[#This Row],[First]])&amp;":E"&amp;COUNTIFS(Count_table[[#All],[STC Number]],Count_table[[#This Row],[STC Number]],Count_table[[#All],[Fixed Make]],Count_table[[#This Row],[First]])+ROW(Count_table[[#This Row],[First]])-1)</f>
        <v>E2417:E2724</v>
      </c>
      <c r="I2551" s="1" t="str">
        <f ca="1">IF(LEN(Count_table[[#This Row],[First]])&lt;&gt;0,Count_table[[#This Row],[First]]&amp;": "&amp;_xlfn.TEXTJOIN(", ",TRUE,INDIRECT(Count_table[[#This Row],[Range]])),"")</f>
        <v/>
      </c>
      <c r="J25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2" spans="1:10" x14ac:dyDescent="0.25">
      <c r="A2552" s="1" t="s">
        <v>173</v>
      </c>
      <c r="B25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Inc.\337A</v>
      </c>
      <c r="C2552" s="1" t="s">
        <v>1323</v>
      </c>
      <c r="D2552" s="1" t="str">
        <f>LEFT(Count_table[[#This Row],[Column1]],SEARCH("\",Count_table[[#This Row],[Column1]])-1)</f>
        <v>Textron Aviation Inc.</v>
      </c>
      <c r="E2552" s="1" t="str">
        <f>RIGHT(Count_table[[#This Row],[Column1]],LEN(Count_table[[#This Row],[Column1]])-SEARCH("\",Count_table[[#This Row],[Column1]]))</f>
        <v>337A</v>
      </c>
      <c r="F2552" s="1" t="str">
        <f>INDEX(Sheet1!A:D,MATCH(Count_table[[#This Row],[Make]],Sheet1!D:D,0),1)</f>
        <v>Textron</v>
      </c>
      <c r="G2552" s="1" t="str">
        <f ca="1">IF(OR(Count_table[[#This Row],[STC Number]]&lt;&gt;OFFSET(Count_table[[#This Row],[STC Number]],-1,0),Count_table[[#This Row],[Fixed Make]]&lt;&gt;OFFSET(Count_table[[#This Row],[Fixed Make]],-1,0)),Count_table[[#This Row],[Fixed Make]],"")</f>
        <v/>
      </c>
      <c r="H2552" s="1" t="str">
        <f ca="1">IF(LEN(Count_table[[#This Row],[First]])=0,OFFSET(Count_table[[#This Row],[Range]],-1,0),"E"&amp;ROW(Count_table[[#This Row],[First]])&amp;":E"&amp;COUNTIFS(Count_table[[#All],[STC Number]],Count_table[[#This Row],[STC Number]],Count_table[[#All],[Fixed Make]],Count_table[[#This Row],[First]])+ROW(Count_table[[#This Row],[First]])-1)</f>
        <v>E2417:E2724</v>
      </c>
      <c r="I2552" s="1" t="str">
        <f ca="1">IF(LEN(Count_table[[#This Row],[First]])&lt;&gt;0,Count_table[[#This Row],[First]]&amp;": "&amp;_xlfn.TEXTJOIN(", ",TRUE,INDIRECT(Count_table[[#This Row],[Range]])),"")</f>
        <v/>
      </c>
      <c r="J25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3" spans="1:10" x14ac:dyDescent="0.25">
      <c r="A2553" s="1" t="s">
        <v>173</v>
      </c>
      <c r="B25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Inc.\337B</v>
      </c>
      <c r="C2553" s="1" t="s">
        <v>1324</v>
      </c>
      <c r="D2553" s="1" t="str">
        <f>LEFT(Count_table[[#This Row],[Column1]],SEARCH("\",Count_table[[#This Row],[Column1]])-1)</f>
        <v>Textron Aviation Inc.</v>
      </c>
      <c r="E2553" s="1" t="str">
        <f>RIGHT(Count_table[[#This Row],[Column1]],LEN(Count_table[[#This Row],[Column1]])-SEARCH("\",Count_table[[#This Row],[Column1]]))</f>
        <v>337B</v>
      </c>
      <c r="F2553" s="1" t="str">
        <f>INDEX(Sheet1!A:D,MATCH(Count_table[[#This Row],[Make]],Sheet1!D:D,0),1)</f>
        <v>Textron</v>
      </c>
      <c r="G2553" s="1" t="str">
        <f ca="1">IF(OR(Count_table[[#This Row],[STC Number]]&lt;&gt;OFFSET(Count_table[[#This Row],[STC Number]],-1,0),Count_table[[#This Row],[Fixed Make]]&lt;&gt;OFFSET(Count_table[[#This Row],[Fixed Make]],-1,0)),Count_table[[#This Row],[Fixed Make]],"")</f>
        <v/>
      </c>
      <c r="H2553" s="1" t="str">
        <f ca="1">IF(LEN(Count_table[[#This Row],[First]])=0,OFFSET(Count_table[[#This Row],[Range]],-1,0),"E"&amp;ROW(Count_table[[#This Row],[First]])&amp;":E"&amp;COUNTIFS(Count_table[[#All],[STC Number]],Count_table[[#This Row],[STC Number]],Count_table[[#All],[Fixed Make]],Count_table[[#This Row],[First]])+ROW(Count_table[[#This Row],[First]])-1)</f>
        <v>E2417:E2724</v>
      </c>
      <c r="I2553" s="1" t="str">
        <f ca="1">IF(LEN(Count_table[[#This Row],[First]])&lt;&gt;0,Count_table[[#This Row],[First]]&amp;": "&amp;_xlfn.TEXTJOIN(", ",TRUE,INDIRECT(Count_table[[#This Row],[Range]])),"")</f>
        <v/>
      </c>
      <c r="J25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4" spans="1:10" x14ac:dyDescent="0.25">
      <c r="A2554" s="1" t="s">
        <v>173</v>
      </c>
      <c r="B25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Inc.\337C</v>
      </c>
      <c r="C2554" s="1" t="s">
        <v>1325</v>
      </c>
      <c r="D2554" s="1" t="str">
        <f>LEFT(Count_table[[#This Row],[Column1]],SEARCH("\",Count_table[[#This Row],[Column1]])-1)</f>
        <v>Textron Aviation Inc.</v>
      </c>
      <c r="E2554" s="1" t="str">
        <f>RIGHT(Count_table[[#This Row],[Column1]],LEN(Count_table[[#This Row],[Column1]])-SEARCH("\",Count_table[[#This Row],[Column1]]))</f>
        <v>337C</v>
      </c>
      <c r="F2554" s="1" t="str">
        <f>INDEX(Sheet1!A:D,MATCH(Count_table[[#This Row],[Make]],Sheet1!D:D,0),1)</f>
        <v>Textron</v>
      </c>
      <c r="G2554" s="1" t="str">
        <f ca="1">IF(OR(Count_table[[#This Row],[STC Number]]&lt;&gt;OFFSET(Count_table[[#This Row],[STC Number]],-1,0),Count_table[[#This Row],[Fixed Make]]&lt;&gt;OFFSET(Count_table[[#This Row],[Fixed Make]],-1,0)),Count_table[[#This Row],[Fixed Make]],"")</f>
        <v/>
      </c>
      <c r="H2554" s="1" t="str">
        <f ca="1">IF(LEN(Count_table[[#This Row],[First]])=0,OFFSET(Count_table[[#This Row],[Range]],-1,0),"E"&amp;ROW(Count_table[[#This Row],[First]])&amp;":E"&amp;COUNTIFS(Count_table[[#All],[STC Number]],Count_table[[#This Row],[STC Number]],Count_table[[#All],[Fixed Make]],Count_table[[#This Row],[First]])+ROW(Count_table[[#This Row],[First]])-1)</f>
        <v>E2417:E2724</v>
      </c>
      <c r="I2554" s="1" t="str">
        <f ca="1">IF(LEN(Count_table[[#This Row],[First]])&lt;&gt;0,Count_table[[#This Row],[First]]&amp;": "&amp;_xlfn.TEXTJOIN(", ",TRUE,INDIRECT(Count_table[[#This Row],[Range]])),"")</f>
        <v/>
      </c>
      <c r="J25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5" spans="1:10" x14ac:dyDescent="0.25">
      <c r="A2555" s="1" t="s">
        <v>173</v>
      </c>
      <c r="B25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Inc.\337D</v>
      </c>
      <c r="C2555" s="1" t="s">
        <v>1326</v>
      </c>
      <c r="D2555" s="1" t="str">
        <f>LEFT(Count_table[[#This Row],[Column1]],SEARCH("\",Count_table[[#This Row],[Column1]])-1)</f>
        <v>Textron Aviation Inc.</v>
      </c>
      <c r="E2555" s="1" t="str">
        <f>RIGHT(Count_table[[#This Row],[Column1]],LEN(Count_table[[#This Row],[Column1]])-SEARCH("\",Count_table[[#This Row],[Column1]]))</f>
        <v>337D</v>
      </c>
      <c r="F2555" s="1" t="str">
        <f>INDEX(Sheet1!A:D,MATCH(Count_table[[#This Row],[Make]],Sheet1!D:D,0),1)</f>
        <v>Textron</v>
      </c>
      <c r="G2555" s="1" t="str">
        <f ca="1">IF(OR(Count_table[[#This Row],[STC Number]]&lt;&gt;OFFSET(Count_table[[#This Row],[STC Number]],-1,0),Count_table[[#This Row],[Fixed Make]]&lt;&gt;OFFSET(Count_table[[#This Row],[Fixed Make]],-1,0)),Count_table[[#This Row],[Fixed Make]],"")</f>
        <v/>
      </c>
      <c r="H2555" s="1" t="str">
        <f ca="1">IF(LEN(Count_table[[#This Row],[First]])=0,OFFSET(Count_table[[#This Row],[Range]],-1,0),"E"&amp;ROW(Count_table[[#This Row],[First]])&amp;":E"&amp;COUNTIFS(Count_table[[#All],[STC Number]],Count_table[[#This Row],[STC Number]],Count_table[[#All],[Fixed Make]],Count_table[[#This Row],[First]])+ROW(Count_table[[#This Row],[First]])-1)</f>
        <v>E2417:E2724</v>
      </c>
      <c r="I2555" s="1" t="str">
        <f ca="1">IF(LEN(Count_table[[#This Row],[First]])&lt;&gt;0,Count_table[[#This Row],[First]]&amp;": "&amp;_xlfn.TEXTJOIN(", ",TRUE,INDIRECT(Count_table[[#This Row],[Range]])),"")</f>
        <v/>
      </c>
      <c r="J25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6" spans="1:10" x14ac:dyDescent="0.25">
      <c r="A2556" s="1" t="s">
        <v>173</v>
      </c>
      <c r="B25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Inc.\337E</v>
      </c>
      <c r="C2556" s="1" t="s">
        <v>1327</v>
      </c>
      <c r="D2556" s="1" t="str">
        <f>LEFT(Count_table[[#This Row],[Column1]],SEARCH("\",Count_table[[#This Row],[Column1]])-1)</f>
        <v>Textron Aviation Inc.</v>
      </c>
      <c r="E2556" s="1" t="str">
        <f>RIGHT(Count_table[[#This Row],[Column1]],LEN(Count_table[[#This Row],[Column1]])-SEARCH("\",Count_table[[#This Row],[Column1]]))</f>
        <v>337E</v>
      </c>
      <c r="F2556" s="1" t="str">
        <f>INDEX(Sheet1!A:D,MATCH(Count_table[[#This Row],[Make]],Sheet1!D:D,0),1)</f>
        <v>Textron</v>
      </c>
      <c r="G2556" s="1" t="str">
        <f ca="1">IF(OR(Count_table[[#This Row],[STC Number]]&lt;&gt;OFFSET(Count_table[[#This Row],[STC Number]],-1,0),Count_table[[#This Row],[Fixed Make]]&lt;&gt;OFFSET(Count_table[[#This Row],[Fixed Make]],-1,0)),Count_table[[#This Row],[Fixed Make]],"")</f>
        <v/>
      </c>
      <c r="H2556" s="1" t="str">
        <f ca="1">IF(LEN(Count_table[[#This Row],[First]])=0,OFFSET(Count_table[[#This Row],[Range]],-1,0),"E"&amp;ROW(Count_table[[#This Row],[First]])&amp;":E"&amp;COUNTIFS(Count_table[[#All],[STC Number]],Count_table[[#This Row],[STC Number]],Count_table[[#All],[Fixed Make]],Count_table[[#This Row],[First]])+ROW(Count_table[[#This Row],[First]])-1)</f>
        <v>E2417:E2724</v>
      </c>
      <c r="I2556" s="1" t="str">
        <f ca="1">IF(LEN(Count_table[[#This Row],[First]])&lt;&gt;0,Count_table[[#This Row],[First]]&amp;": "&amp;_xlfn.TEXTJOIN(", ",TRUE,INDIRECT(Count_table[[#This Row],[Range]])),"")</f>
        <v/>
      </c>
      <c r="J25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7" spans="1:10" x14ac:dyDescent="0.25">
      <c r="A2557" s="1" t="s">
        <v>173</v>
      </c>
      <c r="B25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Inc.\337F</v>
      </c>
      <c r="C2557" s="1" t="s">
        <v>1328</v>
      </c>
      <c r="D2557" s="1" t="str">
        <f>LEFT(Count_table[[#This Row],[Column1]],SEARCH("\",Count_table[[#This Row],[Column1]])-1)</f>
        <v>Textron Aviation Inc.</v>
      </c>
      <c r="E2557" s="1" t="str">
        <f>RIGHT(Count_table[[#This Row],[Column1]],LEN(Count_table[[#This Row],[Column1]])-SEARCH("\",Count_table[[#This Row],[Column1]]))</f>
        <v>337F</v>
      </c>
      <c r="F2557" s="1" t="str">
        <f>INDEX(Sheet1!A:D,MATCH(Count_table[[#This Row],[Make]],Sheet1!D:D,0),1)</f>
        <v>Textron</v>
      </c>
      <c r="G2557" s="1" t="str">
        <f ca="1">IF(OR(Count_table[[#This Row],[STC Number]]&lt;&gt;OFFSET(Count_table[[#This Row],[STC Number]],-1,0),Count_table[[#This Row],[Fixed Make]]&lt;&gt;OFFSET(Count_table[[#This Row],[Fixed Make]],-1,0)),Count_table[[#This Row],[Fixed Make]],"")</f>
        <v/>
      </c>
      <c r="H2557" s="1" t="str">
        <f ca="1">IF(LEN(Count_table[[#This Row],[First]])=0,OFFSET(Count_table[[#This Row],[Range]],-1,0),"E"&amp;ROW(Count_table[[#This Row],[First]])&amp;":E"&amp;COUNTIFS(Count_table[[#All],[STC Number]],Count_table[[#This Row],[STC Number]],Count_table[[#All],[Fixed Make]],Count_table[[#This Row],[First]])+ROW(Count_table[[#This Row],[First]])-1)</f>
        <v>E2417:E2724</v>
      </c>
      <c r="I2557" s="1" t="str">
        <f ca="1">IF(LEN(Count_table[[#This Row],[First]])&lt;&gt;0,Count_table[[#This Row],[First]]&amp;": "&amp;_xlfn.TEXTJOIN(", ",TRUE,INDIRECT(Count_table[[#This Row],[Range]])),"")</f>
        <v/>
      </c>
      <c r="J25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8" spans="1:10" x14ac:dyDescent="0.25">
      <c r="A2558" s="1" t="s">
        <v>173</v>
      </c>
      <c r="B25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Inc.\337G</v>
      </c>
      <c r="C2558" s="1" t="s">
        <v>1329</v>
      </c>
      <c r="D2558" s="1" t="str">
        <f>LEFT(Count_table[[#This Row],[Column1]],SEARCH("\",Count_table[[#This Row],[Column1]])-1)</f>
        <v>Textron Aviation Inc.</v>
      </c>
      <c r="E2558" s="1" t="str">
        <f>RIGHT(Count_table[[#This Row],[Column1]],LEN(Count_table[[#This Row],[Column1]])-SEARCH("\",Count_table[[#This Row],[Column1]]))</f>
        <v>337G</v>
      </c>
      <c r="F2558" s="1" t="str">
        <f>INDEX(Sheet1!A:D,MATCH(Count_table[[#This Row],[Make]],Sheet1!D:D,0),1)</f>
        <v>Textron</v>
      </c>
      <c r="G2558" s="1" t="str">
        <f ca="1">IF(OR(Count_table[[#This Row],[STC Number]]&lt;&gt;OFFSET(Count_table[[#This Row],[STC Number]],-1,0),Count_table[[#This Row],[Fixed Make]]&lt;&gt;OFFSET(Count_table[[#This Row],[Fixed Make]],-1,0)),Count_table[[#This Row],[Fixed Make]],"")</f>
        <v/>
      </c>
      <c r="H2558" s="1" t="str">
        <f ca="1">IF(LEN(Count_table[[#This Row],[First]])=0,OFFSET(Count_table[[#This Row],[Range]],-1,0),"E"&amp;ROW(Count_table[[#This Row],[First]])&amp;":E"&amp;COUNTIFS(Count_table[[#All],[STC Number]],Count_table[[#This Row],[STC Number]],Count_table[[#All],[Fixed Make]],Count_table[[#This Row],[First]])+ROW(Count_table[[#This Row],[First]])-1)</f>
        <v>E2417:E2724</v>
      </c>
      <c r="I2558" s="1" t="str">
        <f ca="1">IF(LEN(Count_table[[#This Row],[First]])&lt;&gt;0,Count_table[[#This Row],[First]]&amp;": "&amp;_xlfn.TEXTJOIN(", ",TRUE,INDIRECT(Count_table[[#This Row],[Range]])),"")</f>
        <v/>
      </c>
      <c r="J25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59" spans="1:10" x14ac:dyDescent="0.25">
      <c r="A2559" s="1" t="s">
        <v>173</v>
      </c>
      <c r="B25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Inc.\337H</v>
      </c>
      <c r="C2559" s="1" t="s">
        <v>1330</v>
      </c>
      <c r="D2559" s="1" t="str">
        <f>LEFT(Count_table[[#This Row],[Column1]],SEARCH("\",Count_table[[#This Row],[Column1]])-1)</f>
        <v>Textron Aviation Inc.</v>
      </c>
      <c r="E2559" s="1" t="str">
        <f>RIGHT(Count_table[[#This Row],[Column1]],LEN(Count_table[[#This Row],[Column1]])-SEARCH("\",Count_table[[#This Row],[Column1]]))</f>
        <v>337H</v>
      </c>
      <c r="F2559" s="1" t="str">
        <f>INDEX(Sheet1!A:D,MATCH(Count_table[[#This Row],[Make]],Sheet1!D:D,0),1)</f>
        <v>Textron</v>
      </c>
      <c r="G2559" s="1" t="str">
        <f ca="1">IF(OR(Count_table[[#This Row],[STC Number]]&lt;&gt;OFFSET(Count_table[[#This Row],[STC Number]],-1,0),Count_table[[#This Row],[Fixed Make]]&lt;&gt;OFFSET(Count_table[[#This Row],[Fixed Make]],-1,0)),Count_table[[#This Row],[Fixed Make]],"")</f>
        <v/>
      </c>
      <c r="H2559" s="1" t="str">
        <f ca="1">IF(LEN(Count_table[[#This Row],[First]])=0,OFFSET(Count_table[[#This Row],[Range]],-1,0),"E"&amp;ROW(Count_table[[#This Row],[First]])&amp;":E"&amp;COUNTIFS(Count_table[[#All],[STC Number]],Count_table[[#This Row],[STC Number]],Count_table[[#All],[Fixed Make]],Count_table[[#This Row],[First]])+ROW(Count_table[[#This Row],[First]])-1)</f>
        <v>E2417:E2724</v>
      </c>
      <c r="I2559" s="1" t="str">
        <f ca="1">IF(LEN(Count_table[[#This Row],[First]])&lt;&gt;0,Count_table[[#This Row],[First]]&amp;": "&amp;_xlfn.TEXTJOIN(", ",TRUE,INDIRECT(Count_table[[#This Row],[Range]])),"")</f>
        <v/>
      </c>
      <c r="J25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0" spans="1:10" x14ac:dyDescent="0.25">
      <c r="A2560" s="1" t="s">
        <v>173</v>
      </c>
      <c r="B25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v>
      </c>
      <c r="C2560" s="1" t="s">
        <v>1331</v>
      </c>
      <c r="D2560" s="1" t="str">
        <f>LEFT(Count_table[[#This Row],[Column1]],SEARCH("\",Count_table[[#This Row],[Column1]])-1)</f>
        <v>Textron Aviation Inc.</v>
      </c>
      <c r="E2560" s="1" t="str">
        <f>RIGHT(Count_table[[#This Row],[Column1]],LEN(Count_table[[#This Row],[Column1]])-SEARCH("\",Count_table[[#This Row],[Column1]]))</f>
        <v>340</v>
      </c>
      <c r="F2560" s="1" t="str">
        <f>INDEX(Sheet1!A:D,MATCH(Count_table[[#This Row],[Make]],Sheet1!D:D,0),1)</f>
        <v>Textron</v>
      </c>
      <c r="G2560" s="1" t="str">
        <f ca="1">IF(OR(Count_table[[#This Row],[STC Number]]&lt;&gt;OFFSET(Count_table[[#This Row],[STC Number]],-1,0),Count_table[[#This Row],[Fixed Make]]&lt;&gt;OFFSET(Count_table[[#This Row],[Fixed Make]],-1,0)),Count_table[[#This Row],[Fixed Make]],"")</f>
        <v/>
      </c>
      <c r="H2560" s="1" t="str">
        <f ca="1">IF(LEN(Count_table[[#This Row],[First]])=0,OFFSET(Count_table[[#This Row],[Range]],-1,0),"E"&amp;ROW(Count_table[[#This Row],[First]])&amp;":E"&amp;COUNTIFS(Count_table[[#All],[STC Number]],Count_table[[#This Row],[STC Number]],Count_table[[#All],[Fixed Make]],Count_table[[#This Row],[First]])+ROW(Count_table[[#This Row],[First]])-1)</f>
        <v>E2417:E2724</v>
      </c>
      <c r="I2560" s="1" t="str">
        <f ca="1">IF(LEN(Count_table[[#This Row],[First]])&lt;&gt;0,Count_table[[#This Row],[First]]&amp;": "&amp;_xlfn.TEXTJOIN(", ",TRUE,INDIRECT(Count_table[[#This Row],[Range]])),"")</f>
        <v/>
      </c>
      <c r="J25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1" spans="1:10" x14ac:dyDescent="0.25">
      <c r="A2561" s="1" t="s">
        <v>173</v>
      </c>
      <c r="B25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Inc.\340A</v>
      </c>
      <c r="C2561" s="1" t="s">
        <v>1332</v>
      </c>
      <c r="D2561" s="1" t="str">
        <f>LEFT(Count_table[[#This Row],[Column1]],SEARCH("\",Count_table[[#This Row],[Column1]])-1)</f>
        <v>Textron Aviation Inc.</v>
      </c>
      <c r="E2561" s="1" t="str">
        <f>RIGHT(Count_table[[#This Row],[Column1]],LEN(Count_table[[#This Row],[Column1]])-SEARCH("\",Count_table[[#This Row],[Column1]]))</f>
        <v>340A</v>
      </c>
      <c r="F2561" s="1" t="str">
        <f>INDEX(Sheet1!A:D,MATCH(Count_table[[#This Row],[Make]],Sheet1!D:D,0),1)</f>
        <v>Textron</v>
      </c>
      <c r="G2561" s="1" t="str">
        <f ca="1">IF(OR(Count_table[[#This Row],[STC Number]]&lt;&gt;OFFSET(Count_table[[#This Row],[STC Number]],-1,0),Count_table[[#This Row],[Fixed Make]]&lt;&gt;OFFSET(Count_table[[#This Row],[Fixed Make]],-1,0)),Count_table[[#This Row],[Fixed Make]],"")</f>
        <v/>
      </c>
      <c r="H2561" s="1" t="str">
        <f ca="1">IF(LEN(Count_table[[#This Row],[First]])=0,OFFSET(Count_table[[#This Row],[Range]],-1,0),"E"&amp;ROW(Count_table[[#This Row],[First]])&amp;":E"&amp;COUNTIFS(Count_table[[#All],[STC Number]],Count_table[[#This Row],[STC Number]],Count_table[[#All],[Fixed Make]],Count_table[[#This Row],[First]])+ROW(Count_table[[#This Row],[First]])-1)</f>
        <v>E2417:E2724</v>
      </c>
      <c r="I2561" s="1" t="str">
        <f ca="1">IF(LEN(Count_table[[#This Row],[First]])&lt;&gt;0,Count_table[[#This Row],[First]]&amp;": "&amp;_xlfn.TEXTJOIN(", ",TRUE,INDIRECT(Count_table[[#This Row],[Range]])),"")</f>
        <v/>
      </c>
      <c r="J25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2" spans="1:10" x14ac:dyDescent="0.25">
      <c r="A2562" s="1" t="s">
        <v>173</v>
      </c>
      <c r="B25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Inc.\35-33</v>
      </c>
      <c r="C2562" s="1" t="s">
        <v>1333</v>
      </c>
      <c r="D2562" s="1" t="str">
        <f>LEFT(Count_table[[#This Row],[Column1]],SEARCH("\",Count_table[[#This Row],[Column1]])-1)</f>
        <v>Textron Aviation Inc.</v>
      </c>
      <c r="E2562" s="1" t="str">
        <f>RIGHT(Count_table[[#This Row],[Column1]],LEN(Count_table[[#This Row],[Column1]])-SEARCH("\",Count_table[[#This Row],[Column1]]))</f>
        <v>35-33</v>
      </c>
      <c r="F2562" s="1" t="str">
        <f>INDEX(Sheet1!A:D,MATCH(Count_table[[#This Row],[Make]],Sheet1!D:D,0),1)</f>
        <v>Textron</v>
      </c>
      <c r="G2562" s="1" t="str">
        <f ca="1">IF(OR(Count_table[[#This Row],[STC Number]]&lt;&gt;OFFSET(Count_table[[#This Row],[STC Number]],-1,0),Count_table[[#This Row],[Fixed Make]]&lt;&gt;OFFSET(Count_table[[#This Row],[Fixed Make]],-1,0)),Count_table[[#This Row],[Fixed Make]],"")</f>
        <v/>
      </c>
      <c r="H2562" s="1" t="str">
        <f ca="1">IF(LEN(Count_table[[#This Row],[First]])=0,OFFSET(Count_table[[#This Row],[Range]],-1,0),"E"&amp;ROW(Count_table[[#This Row],[First]])&amp;":E"&amp;COUNTIFS(Count_table[[#All],[STC Number]],Count_table[[#This Row],[STC Number]],Count_table[[#All],[Fixed Make]],Count_table[[#This Row],[First]])+ROW(Count_table[[#This Row],[First]])-1)</f>
        <v>E2417:E2724</v>
      </c>
      <c r="I2562" s="1" t="str">
        <f ca="1">IF(LEN(Count_table[[#This Row],[First]])&lt;&gt;0,Count_table[[#This Row],[First]]&amp;": "&amp;_xlfn.TEXTJOIN(", ",TRUE,INDIRECT(Count_table[[#This Row],[Range]])),"")</f>
        <v/>
      </c>
      <c r="J25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3" spans="1:10" x14ac:dyDescent="0.25">
      <c r="A2563" s="1" t="s">
        <v>173</v>
      </c>
      <c r="B25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Inc.\35-A33</v>
      </c>
      <c r="C2563" s="1" t="s">
        <v>1334</v>
      </c>
      <c r="D2563" s="1" t="str">
        <f>LEFT(Count_table[[#This Row],[Column1]],SEARCH("\",Count_table[[#This Row],[Column1]])-1)</f>
        <v>Textron Aviation Inc.</v>
      </c>
      <c r="E2563" s="1" t="str">
        <f>RIGHT(Count_table[[#This Row],[Column1]],LEN(Count_table[[#This Row],[Column1]])-SEARCH("\",Count_table[[#This Row],[Column1]]))</f>
        <v>35-A33</v>
      </c>
      <c r="F2563" s="1" t="str">
        <f>INDEX(Sheet1!A:D,MATCH(Count_table[[#This Row],[Make]],Sheet1!D:D,0),1)</f>
        <v>Textron</v>
      </c>
      <c r="G2563" s="1" t="str">
        <f ca="1">IF(OR(Count_table[[#This Row],[STC Number]]&lt;&gt;OFFSET(Count_table[[#This Row],[STC Number]],-1,0),Count_table[[#This Row],[Fixed Make]]&lt;&gt;OFFSET(Count_table[[#This Row],[Fixed Make]],-1,0)),Count_table[[#This Row],[Fixed Make]],"")</f>
        <v/>
      </c>
      <c r="H2563" s="1" t="str">
        <f ca="1">IF(LEN(Count_table[[#This Row],[First]])=0,OFFSET(Count_table[[#This Row],[Range]],-1,0),"E"&amp;ROW(Count_table[[#This Row],[First]])&amp;":E"&amp;COUNTIFS(Count_table[[#All],[STC Number]],Count_table[[#This Row],[STC Number]],Count_table[[#All],[Fixed Make]],Count_table[[#This Row],[First]])+ROW(Count_table[[#This Row],[First]])-1)</f>
        <v>E2417:E2724</v>
      </c>
      <c r="I2563" s="1" t="str">
        <f ca="1">IF(LEN(Count_table[[#This Row],[First]])&lt;&gt;0,Count_table[[#This Row],[First]]&amp;": "&amp;_xlfn.TEXTJOIN(", ",TRUE,INDIRECT(Count_table[[#This Row],[Range]])),"")</f>
        <v/>
      </c>
      <c r="J25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4" spans="1:10" x14ac:dyDescent="0.25">
      <c r="A2564" s="1" t="s">
        <v>173</v>
      </c>
      <c r="B25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Inc.\35-B33</v>
      </c>
      <c r="C2564" s="1" t="s">
        <v>1335</v>
      </c>
      <c r="D2564" s="1" t="str">
        <f>LEFT(Count_table[[#This Row],[Column1]],SEARCH("\",Count_table[[#This Row],[Column1]])-1)</f>
        <v>Textron Aviation Inc.</v>
      </c>
      <c r="E2564" s="1" t="str">
        <f>RIGHT(Count_table[[#This Row],[Column1]],LEN(Count_table[[#This Row],[Column1]])-SEARCH("\",Count_table[[#This Row],[Column1]]))</f>
        <v>35-B33</v>
      </c>
      <c r="F2564" s="1" t="str">
        <f>INDEX(Sheet1!A:D,MATCH(Count_table[[#This Row],[Make]],Sheet1!D:D,0),1)</f>
        <v>Textron</v>
      </c>
      <c r="G2564" s="1" t="str">
        <f ca="1">IF(OR(Count_table[[#This Row],[STC Number]]&lt;&gt;OFFSET(Count_table[[#This Row],[STC Number]],-1,0),Count_table[[#This Row],[Fixed Make]]&lt;&gt;OFFSET(Count_table[[#This Row],[Fixed Make]],-1,0)),Count_table[[#This Row],[Fixed Make]],"")</f>
        <v/>
      </c>
      <c r="H2564" s="1" t="str">
        <f ca="1">IF(LEN(Count_table[[#This Row],[First]])=0,OFFSET(Count_table[[#This Row],[Range]],-1,0),"E"&amp;ROW(Count_table[[#This Row],[First]])&amp;":E"&amp;COUNTIFS(Count_table[[#All],[STC Number]],Count_table[[#This Row],[STC Number]],Count_table[[#All],[Fixed Make]],Count_table[[#This Row],[First]])+ROW(Count_table[[#This Row],[First]])-1)</f>
        <v>E2417:E2724</v>
      </c>
      <c r="I2564" s="1" t="str">
        <f ca="1">IF(LEN(Count_table[[#This Row],[First]])&lt;&gt;0,Count_table[[#This Row],[First]]&amp;": "&amp;_xlfn.TEXTJOIN(", ",TRUE,INDIRECT(Count_table[[#This Row],[Range]])),"")</f>
        <v/>
      </c>
      <c r="J25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5" spans="1:10" x14ac:dyDescent="0.25">
      <c r="A2565" s="1" t="s">
        <v>173</v>
      </c>
      <c r="B25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v>
      </c>
      <c r="C2565" s="1" t="s">
        <v>1336</v>
      </c>
      <c r="D2565" s="1" t="str">
        <f>LEFT(Count_table[[#This Row],[Column1]],SEARCH("\",Count_table[[#This Row],[Column1]])-1)</f>
        <v>Textron Aviation Inc.</v>
      </c>
      <c r="E2565" s="1" t="str">
        <f>RIGHT(Count_table[[#This Row],[Column1]],LEN(Count_table[[#This Row],[Column1]])-SEARCH("\",Count_table[[#This Row],[Column1]]))</f>
        <v>35-C33</v>
      </c>
      <c r="F2565" s="1" t="str">
        <f>INDEX(Sheet1!A:D,MATCH(Count_table[[#This Row],[Make]],Sheet1!D:D,0),1)</f>
        <v>Textron</v>
      </c>
      <c r="G2565" s="1" t="str">
        <f ca="1">IF(OR(Count_table[[#This Row],[STC Number]]&lt;&gt;OFFSET(Count_table[[#This Row],[STC Number]],-1,0),Count_table[[#This Row],[Fixed Make]]&lt;&gt;OFFSET(Count_table[[#This Row],[Fixed Make]],-1,0)),Count_table[[#This Row],[Fixed Make]],"")</f>
        <v/>
      </c>
      <c r="H2565" s="1" t="str">
        <f ca="1">IF(LEN(Count_table[[#This Row],[First]])=0,OFFSET(Count_table[[#This Row],[Range]],-1,0),"E"&amp;ROW(Count_table[[#This Row],[First]])&amp;":E"&amp;COUNTIFS(Count_table[[#All],[STC Number]],Count_table[[#This Row],[STC Number]],Count_table[[#All],[Fixed Make]],Count_table[[#This Row],[First]])+ROW(Count_table[[#This Row],[First]])-1)</f>
        <v>E2417:E2724</v>
      </c>
      <c r="I2565" s="1" t="str">
        <f ca="1">IF(LEN(Count_table[[#This Row],[First]])&lt;&gt;0,Count_table[[#This Row],[First]]&amp;": "&amp;_xlfn.TEXTJOIN(", ",TRUE,INDIRECT(Count_table[[#This Row],[Range]])),"")</f>
        <v/>
      </c>
      <c r="J25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6" spans="1:10" x14ac:dyDescent="0.25">
      <c r="A2566" s="1" t="s">
        <v>173</v>
      </c>
      <c r="B25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Inc.\35-C33A</v>
      </c>
      <c r="C2566" s="1" t="s">
        <v>1337</v>
      </c>
      <c r="D2566" s="1" t="str">
        <f>LEFT(Count_table[[#This Row],[Column1]],SEARCH("\",Count_table[[#This Row],[Column1]])-1)</f>
        <v>Textron Aviation Inc.</v>
      </c>
      <c r="E2566" s="1" t="str">
        <f>RIGHT(Count_table[[#This Row],[Column1]],LEN(Count_table[[#This Row],[Column1]])-SEARCH("\",Count_table[[#This Row],[Column1]]))</f>
        <v>35-C33A</v>
      </c>
      <c r="F2566" s="1" t="str">
        <f>INDEX(Sheet1!A:D,MATCH(Count_table[[#This Row],[Make]],Sheet1!D:D,0),1)</f>
        <v>Textron</v>
      </c>
      <c r="G2566" s="1" t="str">
        <f ca="1">IF(OR(Count_table[[#This Row],[STC Number]]&lt;&gt;OFFSET(Count_table[[#This Row],[STC Number]],-1,0),Count_table[[#This Row],[Fixed Make]]&lt;&gt;OFFSET(Count_table[[#This Row],[Fixed Make]],-1,0)),Count_table[[#This Row],[Fixed Make]],"")</f>
        <v/>
      </c>
      <c r="H2566" s="1" t="str">
        <f ca="1">IF(LEN(Count_table[[#This Row],[First]])=0,OFFSET(Count_table[[#This Row],[Range]],-1,0),"E"&amp;ROW(Count_table[[#This Row],[First]])&amp;":E"&amp;COUNTIFS(Count_table[[#All],[STC Number]],Count_table[[#This Row],[STC Number]],Count_table[[#All],[Fixed Make]],Count_table[[#This Row],[First]])+ROW(Count_table[[#This Row],[First]])-1)</f>
        <v>E2417:E2724</v>
      </c>
      <c r="I2566" s="1" t="str">
        <f ca="1">IF(LEN(Count_table[[#This Row],[First]])&lt;&gt;0,Count_table[[#This Row],[First]]&amp;": "&amp;_xlfn.TEXTJOIN(", ",TRUE,INDIRECT(Count_table[[#This Row],[Range]])),"")</f>
        <v/>
      </c>
      <c r="J25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7" spans="1:10" x14ac:dyDescent="0.25">
      <c r="A2567" s="1" t="s">
        <v>173</v>
      </c>
      <c r="B25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v>
      </c>
      <c r="C2567" s="1" t="s">
        <v>1338</v>
      </c>
      <c r="D2567" s="1" t="str">
        <f>LEFT(Count_table[[#This Row],[Column1]],SEARCH("\",Count_table[[#This Row],[Column1]])-1)</f>
        <v>Textron Aviation Inc.</v>
      </c>
      <c r="E2567" s="1" t="str">
        <f>RIGHT(Count_table[[#This Row],[Column1]],LEN(Count_table[[#This Row],[Column1]])-SEARCH("\",Count_table[[#This Row],[Column1]]))</f>
        <v>35</v>
      </c>
      <c r="F2567" s="1" t="str">
        <f>INDEX(Sheet1!A:D,MATCH(Count_table[[#This Row],[Make]],Sheet1!D:D,0),1)</f>
        <v>Textron</v>
      </c>
      <c r="G2567" s="1" t="str">
        <f ca="1">IF(OR(Count_table[[#This Row],[STC Number]]&lt;&gt;OFFSET(Count_table[[#This Row],[STC Number]],-1,0),Count_table[[#This Row],[Fixed Make]]&lt;&gt;OFFSET(Count_table[[#This Row],[Fixed Make]],-1,0)),Count_table[[#This Row],[Fixed Make]],"")</f>
        <v/>
      </c>
      <c r="H2567" s="1" t="str">
        <f ca="1">IF(LEN(Count_table[[#This Row],[First]])=0,OFFSET(Count_table[[#This Row],[Range]],-1,0),"E"&amp;ROW(Count_table[[#This Row],[First]])&amp;":E"&amp;COUNTIFS(Count_table[[#All],[STC Number]],Count_table[[#This Row],[STC Number]],Count_table[[#All],[Fixed Make]],Count_table[[#This Row],[First]])+ROW(Count_table[[#This Row],[First]])-1)</f>
        <v>E2417:E2724</v>
      </c>
      <c r="I2567" s="1" t="str">
        <f ca="1">IF(LEN(Count_table[[#This Row],[First]])&lt;&gt;0,Count_table[[#This Row],[First]]&amp;": "&amp;_xlfn.TEXTJOIN(", ",TRUE,INDIRECT(Count_table[[#This Row],[Range]])),"")</f>
        <v/>
      </c>
      <c r="J25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8" spans="1:10" x14ac:dyDescent="0.25">
      <c r="A2568" s="1" t="s">
        <v>173</v>
      </c>
      <c r="B25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Inc.\35R</v>
      </c>
      <c r="C2568" s="1" t="s">
        <v>1339</v>
      </c>
      <c r="D2568" s="1" t="str">
        <f>LEFT(Count_table[[#This Row],[Column1]],SEARCH("\",Count_table[[#This Row],[Column1]])-1)</f>
        <v>Textron Aviation Inc.</v>
      </c>
      <c r="E2568" s="1" t="str">
        <f>RIGHT(Count_table[[#This Row],[Column1]],LEN(Count_table[[#This Row],[Column1]])-SEARCH("\",Count_table[[#This Row],[Column1]]))</f>
        <v>35R</v>
      </c>
      <c r="F2568" s="1" t="str">
        <f>INDEX(Sheet1!A:D,MATCH(Count_table[[#This Row],[Make]],Sheet1!D:D,0),1)</f>
        <v>Textron</v>
      </c>
      <c r="G2568" s="1" t="str">
        <f ca="1">IF(OR(Count_table[[#This Row],[STC Number]]&lt;&gt;OFFSET(Count_table[[#This Row],[STC Number]],-1,0),Count_table[[#This Row],[Fixed Make]]&lt;&gt;OFFSET(Count_table[[#This Row],[Fixed Make]],-1,0)),Count_table[[#This Row],[Fixed Make]],"")</f>
        <v/>
      </c>
      <c r="H2568" s="1" t="str">
        <f ca="1">IF(LEN(Count_table[[#This Row],[First]])=0,OFFSET(Count_table[[#This Row],[Range]],-1,0),"E"&amp;ROW(Count_table[[#This Row],[First]])&amp;":E"&amp;COUNTIFS(Count_table[[#All],[STC Number]],Count_table[[#This Row],[STC Number]],Count_table[[#All],[Fixed Make]],Count_table[[#This Row],[First]])+ROW(Count_table[[#This Row],[First]])-1)</f>
        <v>E2417:E2724</v>
      </c>
      <c r="I2568" s="1" t="str">
        <f ca="1">IF(LEN(Count_table[[#This Row],[First]])&lt;&gt;0,Count_table[[#This Row],[First]]&amp;": "&amp;_xlfn.TEXTJOIN(", ",TRUE,INDIRECT(Count_table[[#This Row],[Range]])),"")</f>
        <v/>
      </c>
      <c r="J25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69" spans="1:10" x14ac:dyDescent="0.25">
      <c r="A2569" s="1" t="s">
        <v>173</v>
      </c>
      <c r="B25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Inc.\36</v>
      </c>
      <c r="C2569" s="1" t="s">
        <v>1340</v>
      </c>
      <c r="D2569" s="1" t="str">
        <f>LEFT(Count_table[[#This Row],[Column1]],SEARCH("\",Count_table[[#This Row],[Column1]])-1)</f>
        <v>Textron Aviation Inc.</v>
      </c>
      <c r="E2569" s="1" t="str">
        <f>RIGHT(Count_table[[#This Row],[Column1]],LEN(Count_table[[#This Row],[Column1]])-SEARCH("\",Count_table[[#This Row],[Column1]]))</f>
        <v>36</v>
      </c>
      <c r="F2569" s="1" t="str">
        <f>INDEX(Sheet1!A:D,MATCH(Count_table[[#This Row],[Make]],Sheet1!D:D,0),1)</f>
        <v>Textron</v>
      </c>
      <c r="G2569" s="1" t="str">
        <f ca="1">IF(OR(Count_table[[#This Row],[STC Number]]&lt;&gt;OFFSET(Count_table[[#This Row],[STC Number]],-1,0),Count_table[[#This Row],[Fixed Make]]&lt;&gt;OFFSET(Count_table[[#This Row],[Fixed Make]],-1,0)),Count_table[[#This Row],[Fixed Make]],"")</f>
        <v/>
      </c>
      <c r="H2569" s="1" t="str">
        <f ca="1">IF(LEN(Count_table[[#This Row],[First]])=0,OFFSET(Count_table[[#This Row],[Range]],-1,0),"E"&amp;ROW(Count_table[[#This Row],[First]])&amp;":E"&amp;COUNTIFS(Count_table[[#All],[STC Number]],Count_table[[#This Row],[STC Number]],Count_table[[#All],[Fixed Make]],Count_table[[#This Row],[First]])+ROW(Count_table[[#This Row],[First]])-1)</f>
        <v>E2417:E2724</v>
      </c>
      <c r="I2569" s="1" t="str">
        <f ca="1">IF(LEN(Count_table[[#This Row],[First]])&lt;&gt;0,Count_table[[#This Row],[First]]&amp;": "&amp;_xlfn.TEXTJOIN(", ",TRUE,INDIRECT(Count_table[[#This Row],[Range]])),"")</f>
        <v/>
      </c>
      <c r="J25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0" spans="1:10" x14ac:dyDescent="0.25">
      <c r="A2570" s="1" t="s">
        <v>173</v>
      </c>
      <c r="B25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v>
      </c>
      <c r="C2570" s="1" t="s">
        <v>1341</v>
      </c>
      <c r="D2570" s="1" t="str">
        <f>LEFT(Count_table[[#This Row],[Column1]],SEARCH("\",Count_table[[#This Row],[Column1]])-1)</f>
        <v>Textron Aviation Inc.</v>
      </c>
      <c r="E2570" s="1" t="str">
        <f>RIGHT(Count_table[[#This Row],[Column1]],LEN(Count_table[[#This Row],[Column1]])-SEARCH("\",Count_table[[#This Row],[Column1]]))</f>
        <v>401</v>
      </c>
      <c r="F2570" s="1" t="str">
        <f>INDEX(Sheet1!A:D,MATCH(Count_table[[#This Row],[Make]],Sheet1!D:D,0),1)</f>
        <v>Textron</v>
      </c>
      <c r="G2570" s="1" t="str">
        <f ca="1">IF(OR(Count_table[[#This Row],[STC Number]]&lt;&gt;OFFSET(Count_table[[#This Row],[STC Number]],-1,0),Count_table[[#This Row],[Fixed Make]]&lt;&gt;OFFSET(Count_table[[#This Row],[Fixed Make]],-1,0)),Count_table[[#This Row],[Fixed Make]],"")</f>
        <v/>
      </c>
      <c r="H2570" s="1" t="str">
        <f ca="1">IF(LEN(Count_table[[#This Row],[First]])=0,OFFSET(Count_table[[#This Row],[Range]],-1,0),"E"&amp;ROW(Count_table[[#This Row],[First]])&amp;":E"&amp;COUNTIFS(Count_table[[#All],[STC Number]],Count_table[[#This Row],[STC Number]],Count_table[[#All],[Fixed Make]],Count_table[[#This Row],[First]])+ROW(Count_table[[#This Row],[First]])-1)</f>
        <v>E2417:E2724</v>
      </c>
      <c r="I2570" s="1" t="str">
        <f ca="1">IF(LEN(Count_table[[#This Row],[First]])&lt;&gt;0,Count_table[[#This Row],[First]]&amp;": "&amp;_xlfn.TEXTJOIN(", ",TRUE,INDIRECT(Count_table[[#This Row],[Range]])),"")</f>
        <v/>
      </c>
      <c r="J25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1" spans="1:10" x14ac:dyDescent="0.25">
      <c r="A2571" s="1" t="s">
        <v>173</v>
      </c>
      <c r="B25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Inc.\401A</v>
      </c>
      <c r="C2571" s="1" t="s">
        <v>1342</v>
      </c>
      <c r="D2571" s="1" t="str">
        <f>LEFT(Count_table[[#This Row],[Column1]],SEARCH("\",Count_table[[#This Row],[Column1]])-1)</f>
        <v>Textron Aviation Inc.</v>
      </c>
      <c r="E2571" s="1" t="str">
        <f>RIGHT(Count_table[[#This Row],[Column1]],LEN(Count_table[[#This Row],[Column1]])-SEARCH("\",Count_table[[#This Row],[Column1]]))</f>
        <v>401A</v>
      </c>
      <c r="F2571" s="1" t="str">
        <f>INDEX(Sheet1!A:D,MATCH(Count_table[[#This Row],[Make]],Sheet1!D:D,0),1)</f>
        <v>Textron</v>
      </c>
      <c r="G2571" s="1" t="str">
        <f ca="1">IF(OR(Count_table[[#This Row],[STC Number]]&lt;&gt;OFFSET(Count_table[[#This Row],[STC Number]],-1,0),Count_table[[#This Row],[Fixed Make]]&lt;&gt;OFFSET(Count_table[[#This Row],[Fixed Make]],-1,0)),Count_table[[#This Row],[Fixed Make]],"")</f>
        <v/>
      </c>
      <c r="H2571" s="1" t="str">
        <f ca="1">IF(LEN(Count_table[[#This Row],[First]])=0,OFFSET(Count_table[[#This Row],[Range]],-1,0),"E"&amp;ROW(Count_table[[#This Row],[First]])&amp;":E"&amp;COUNTIFS(Count_table[[#All],[STC Number]],Count_table[[#This Row],[STC Number]],Count_table[[#All],[Fixed Make]],Count_table[[#This Row],[First]])+ROW(Count_table[[#This Row],[First]])-1)</f>
        <v>E2417:E2724</v>
      </c>
      <c r="I2571" s="1" t="str">
        <f ca="1">IF(LEN(Count_table[[#This Row],[First]])&lt;&gt;0,Count_table[[#This Row],[First]]&amp;": "&amp;_xlfn.TEXTJOIN(", ",TRUE,INDIRECT(Count_table[[#This Row],[Range]])),"")</f>
        <v/>
      </c>
      <c r="J25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2" spans="1:10" x14ac:dyDescent="0.25">
      <c r="A2572" s="1" t="s">
        <v>173</v>
      </c>
      <c r="B25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Inc.\401B</v>
      </c>
      <c r="C2572" s="1" t="s">
        <v>1343</v>
      </c>
      <c r="D2572" s="1" t="str">
        <f>LEFT(Count_table[[#This Row],[Column1]],SEARCH("\",Count_table[[#This Row],[Column1]])-1)</f>
        <v>Textron Aviation Inc.</v>
      </c>
      <c r="E2572" s="1" t="str">
        <f>RIGHT(Count_table[[#This Row],[Column1]],LEN(Count_table[[#This Row],[Column1]])-SEARCH("\",Count_table[[#This Row],[Column1]]))</f>
        <v>401B</v>
      </c>
      <c r="F2572" s="1" t="str">
        <f>INDEX(Sheet1!A:D,MATCH(Count_table[[#This Row],[Make]],Sheet1!D:D,0),1)</f>
        <v>Textron</v>
      </c>
      <c r="G2572" s="1" t="str">
        <f ca="1">IF(OR(Count_table[[#This Row],[STC Number]]&lt;&gt;OFFSET(Count_table[[#This Row],[STC Number]],-1,0),Count_table[[#This Row],[Fixed Make]]&lt;&gt;OFFSET(Count_table[[#This Row],[Fixed Make]],-1,0)),Count_table[[#This Row],[Fixed Make]],"")</f>
        <v/>
      </c>
      <c r="H2572" s="1" t="str">
        <f ca="1">IF(LEN(Count_table[[#This Row],[First]])=0,OFFSET(Count_table[[#This Row],[Range]],-1,0),"E"&amp;ROW(Count_table[[#This Row],[First]])&amp;":E"&amp;COUNTIFS(Count_table[[#All],[STC Number]],Count_table[[#This Row],[STC Number]],Count_table[[#All],[Fixed Make]],Count_table[[#This Row],[First]])+ROW(Count_table[[#This Row],[First]])-1)</f>
        <v>E2417:E2724</v>
      </c>
      <c r="I2572" s="1" t="str">
        <f ca="1">IF(LEN(Count_table[[#This Row],[First]])&lt;&gt;0,Count_table[[#This Row],[First]]&amp;": "&amp;_xlfn.TEXTJOIN(", ",TRUE,INDIRECT(Count_table[[#This Row],[Range]])),"")</f>
        <v/>
      </c>
      <c r="J25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3" spans="1:10" x14ac:dyDescent="0.25">
      <c r="A2573" s="1" t="s">
        <v>173</v>
      </c>
      <c r="B25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v>
      </c>
      <c r="C2573" s="1" t="s">
        <v>1344</v>
      </c>
      <c r="D2573" s="1" t="str">
        <f>LEFT(Count_table[[#This Row],[Column1]],SEARCH("\",Count_table[[#This Row],[Column1]])-1)</f>
        <v>Textron Aviation Inc.</v>
      </c>
      <c r="E2573" s="1" t="str">
        <f>RIGHT(Count_table[[#This Row],[Column1]],LEN(Count_table[[#This Row],[Column1]])-SEARCH("\",Count_table[[#This Row],[Column1]]))</f>
        <v>402</v>
      </c>
      <c r="F2573" s="1" t="str">
        <f>INDEX(Sheet1!A:D,MATCH(Count_table[[#This Row],[Make]],Sheet1!D:D,0),1)</f>
        <v>Textron</v>
      </c>
      <c r="G2573" s="1" t="str">
        <f ca="1">IF(OR(Count_table[[#This Row],[STC Number]]&lt;&gt;OFFSET(Count_table[[#This Row],[STC Number]],-1,0),Count_table[[#This Row],[Fixed Make]]&lt;&gt;OFFSET(Count_table[[#This Row],[Fixed Make]],-1,0)),Count_table[[#This Row],[Fixed Make]],"")</f>
        <v/>
      </c>
      <c r="H2573" s="1" t="str">
        <f ca="1">IF(LEN(Count_table[[#This Row],[First]])=0,OFFSET(Count_table[[#This Row],[Range]],-1,0),"E"&amp;ROW(Count_table[[#This Row],[First]])&amp;":E"&amp;COUNTIFS(Count_table[[#All],[STC Number]],Count_table[[#This Row],[STC Number]],Count_table[[#All],[Fixed Make]],Count_table[[#This Row],[First]])+ROW(Count_table[[#This Row],[First]])-1)</f>
        <v>E2417:E2724</v>
      </c>
      <c r="I2573" s="1" t="str">
        <f ca="1">IF(LEN(Count_table[[#This Row],[First]])&lt;&gt;0,Count_table[[#This Row],[First]]&amp;": "&amp;_xlfn.TEXTJOIN(", ",TRUE,INDIRECT(Count_table[[#This Row],[Range]])),"")</f>
        <v/>
      </c>
      <c r="J25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4" spans="1:10" x14ac:dyDescent="0.25">
      <c r="A2574" s="1" t="s">
        <v>173</v>
      </c>
      <c r="B25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Inc.\402A</v>
      </c>
      <c r="C2574" s="1" t="s">
        <v>1345</v>
      </c>
      <c r="D2574" s="1" t="str">
        <f>LEFT(Count_table[[#This Row],[Column1]],SEARCH("\",Count_table[[#This Row],[Column1]])-1)</f>
        <v>Textron Aviation Inc.</v>
      </c>
      <c r="E2574" s="1" t="str">
        <f>RIGHT(Count_table[[#This Row],[Column1]],LEN(Count_table[[#This Row],[Column1]])-SEARCH("\",Count_table[[#This Row],[Column1]]))</f>
        <v>402A</v>
      </c>
      <c r="F2574" s="1" t="str">
        <f>INDEX(Sheet1!A:D,MATCH(Count_table[[#This Row],[Make]],Sheet1!D:D,0),1)</f>
        <v>Textron</v>
      </c>
      <c r="G2574" s="1" t="str">
        <f ca="1">IF(OR(Count_table[[#This Row],[STC Number]]&lt;&gt;OFFSET(Count_table[[#This Row],[STC Number]],-1,0),Count_table[[#This Row],[Fixed Make]]&lt;&gt;OFFSET(Count_table[[#This Row],[Fixed Make]],-1,0)),Count_table[[#This Row],[Fixed Make]],"")</f>
        <v/>
      </c>
      <c r="H2574" s="1" t="str">
        <f ca="1">IF(LEN(Count_table[[#This Row],[First]])=0,OFFSET(Count_table[[#This Row],[Range]],-1,0),"E"&amp;ROW(Count_table[[#This Row],[First]])&amp;":E"&amp;COUNTIFS(Count_table[[#All],[STC Number]],Count_table[[#This Row],[STC Number]],Count_table[[#All],[Fixed Make]],Count_table[[#This Row],[First]])+ROW(Count_table[[#This Row],[First]])-1)</f>
        <v>E2417:E2724</v>
      </c>
      <c r="I2574" s="1" t="str">
        <f ca="1">IF(LEN(Count_table[[#This Row],[First]])&lt;&gt;0,Count_table[[#This Row],[First]]&amp;": "&amp;_xlfn.TEXTJOIN(", ",TRUE,INDIRECT(Count_table[[#This Row],[Range]])),"")</f>
        <v/>
      </c>
      <c r="J25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5" spans="1:10" x14ac:dyDescent="0.25">
      <c r="A2575" s="1" t="s">
        <v>173</v>
      </c>
      <c r="B25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Inc.\402B</v>
      </c>
      <c r="C2575" s="1" t="s">
        <v>1346</v>
      </c>
      <c r="D2575" s="1" t="str">
        <f>LEFT(Count_table[[#This Row],[Column1]],SEARCH("\",Count_table[[#This Row],[Column1]])-1)</f>
        <v>Textron Aviation Inc.</v>
      </c>
      <c r="E2575" s="1" t="str">
        <f>RIGHT(Count_table[[#This Row],[Column1]],LEN(Count_table[[#This Row],[Column1]])-SEARCH("\",Count_table[[#This Row],[Column1]]))</f>
        <v>402B</v>
      </c>
      <c r="F2575" s="1" t="str">
        <f>INDEX(Sheet1!A:D,MATCH(Count_table[[#This Row],[Make]],Sheet1!D:D,0),1)</f>
        <v>Textron</v>
      </c>
      <c r="G2575" s="1" t="str">
        <f ca="1">IF(OR(Count_table[[#This Row],[STC Number]]&lt;&gt;OFFSET(Count_table[[#This Row],[STC Number]],-1,0),Count_table[[#This Row],[Fixed Make]]&lt;&gt;OFFSET(Count_table[[#This Row],[Fixed Make]],-1,0)),Count_table[[#This Row],[Fixed Make]],"")</f>
        <v/>
      </c>
      <c r="H2575" s="1" t="str">
        <f ca="1">IF(LEN(Count_table[[#This Row],[First]])=0,OFFSET(Count_table[[#This Row],[Range]],-1,0),"E"&amp;ROW(Count_table[[#This Row],[First]])&amp;":E"&amp;COUNTIFS(Count_table[[#All],[STC Number]],Count_table[[#This Row],[STC Number]],Count_table[[#All],[Fixed Make]],Count_table[[#This Row],[First]])+ROW(Count_table[[#This Row],[First]])-1)</f>
        <v>E2417:E2724</v>
      </c>
      <c r="I2575" s="1" t="str">
        <f ca="1">IF(LEN(Count_table[[#This Row],[First]])&lt;&gt;0,Count_table[[#This Row],[First]]&amp;": "&amp;_xlfn.TEXTJOIN(", ",TRUE,INDIRECT(Count_table[[#This Row],[Range]])),"")</f>
        <v/>
      </c>
      <c r="J25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6" spans="1:10" x14ac:dyDescent="0.25">
      <c r="A2576" s="1" t="s">
        <v>173</v>
      </c>
      <c r="B25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Inc.\402C</v>
      </c>
      <c r="C2576" s="1" t="s">
        <v>1347</v>
      </c>
      <c r="D2576" s="1" t="str">
        <f>LEFT(Count_table[[#This Row],[Column1]],SEARCH("\",Count_table[[#This Row],[Column1]])-1)</f>
        <v>Textron Aviation Inc.</v>
      </c>
      <c r="E2576" s="1" t="str">
        <f>RIGHT(Count_table[[#This Row],[Column1]],LEN(Count_table[[#This Row],[Column1]])-SEARCH("\",Count_table[[#This Row],[Column1]]))</f>
        <v>402C</v>
      </c>
      <c r="F2576" s="1" t="str">
        <f>INDEX(Sheet1!A:D,MATCH(Count_table[[#This Row],[Make]],Sheet1!D:D,0),1)</f>
        <v>Textron</v>
      </c>
      <c r="G2576" s="1" t="str">
        <f ca="1">IF(OR(Count_table[[#This Row],[STC Number]]&lt;&gt;OFFSET(Count_table[[#This Row],[STC Number]],-1,0),Count_table[[#This Row],[Fixed Make]]&lt;&gt;OFFSET(Count_table[[#This Row],[Fixed Make]],-1,0)),Count_table[[#This Row],[Fixed Make]],"")</f>
        <v/>
      </c>
      <c r="H2576" s="1" t="str">
        <f ca="1">IF(LEN(Count_table[[#This Row],[First]])=0,OFFSET(Count_table[[#This Row],[Range]],-1,0),"E"&amp;ROW(Count_table[[#This Row],[First]])&amp;":E"&amp;COUNTIFS(Count_table[[#All],[STC Number]],Count_table[[#This Row],[STC Number]],Count_table[[#All],[Fixed Make]],Count_table[[#This Row],[First]])+ROW(Count_table[[#This Row],[First]])-1)</f>
        <v>E2417:E2724</v>
      </c>
      <c r="I2576" s="1" t="str">
        <f ca="1">IF(LEN(Count_table[[#This Row],[First]])&lt;&gt;0,Count_table[[#This Row],[First]]&amp;": "&amp;_xlfn.TEXTJOIN(", ",TRUE,INDIRECT(Count_table[[#This Row],[Range]])),"")</f>
        <v/>
      </c>
      <c r="J25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7" spans="1:10" x14ac:dyDescent="0.25">
      <c r="A2577" s="1" t="s">
        <v>173</v>
      </c>
      <c r="B25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Inc.\404</v>
      </c>
      <c r="C2577" s="1" t="s">
        <v>1348</v>
      </c>
      <c r="D2577" s="1" t="str">
        <f>LEFT(Count_table[[#This Row],[Column1]],SEARCH("\",Count_table[[#This Row],[Column1]])-1)</f>
        <v>Textron Aviation Inc.</v>
      </c>
      <c r="E2577" s="1" t="str">
        <f>RIGHT(Count_table[[#This Row],[Column1]],LEN(Count_table[[#This Row],[Column1]])-SEARCH("\",Count_table[[#This Row],[Column1]]))</f>
        <v>404</v>
      </c>
      <c r="F2577" s="1" t="str">
        <f>INDEX(Sheet1!A:D,MATCH(Count_table[[#This Row],[Make]],Sheet1!D:D,0),1)</f>
        <v>Textron</v>
      </c>
      <c r="G2577" s="1" t="str">
        <f ca="1">IF(OR(Count_table[[#This Row],[STC Number]]&lt;&gt;OFFSET(Count_table[[#This Row],[STC Number]],-1,0),Count_table[[#This Row],[Fixed Make]]&lt;&gt;OFFSET(Count_table[[#This Row],[Fixed Make]],-1,0)),Count_table[[#This Row],[Fixed Make]],"")</f>
        <v/>
      </c>
      <c r="H2577" s="1" t="str">
        <f ca="1">IF(LEN(Count_table[[#This Row],[First]])=0,OFFSET(Count_table[[#This Row],[Range]],-1,0),"E"&amp;ROW(Count_table[[#This Row],[First]])&amp;":E"&amp;COUNTIFS(Count_table[[#All],[STC Number]],Count_table[[#This Row],[STC Number]],Count_table[[#All],[Fixed Make]],Count_table[[#This Row],[First]])+ROW(Count_table[[#This Row],[First]])-1)</f>
        <v>E2417:E2724</v>
      </c>
      <c r="I2577" s="1" t="str">
        <f ca="1">IF(LEN(Count_table[[#This Row],[First]])&lt;&gt;0,Count_table[[#This Row],[First]]&amp;": "&amp;_xlfn.TEXTJOIN(", ",TRUE,INDIRECT(Count_table[[#This Row],[Range]])),"")</f>
        <v/>
      </c>
      <c r="J25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8" spans="1:10" x14ac:dyDescent="0.25">
      <c r="A2578" s="1" t="s">
        <v>173</v>
      </c>
      <c r="B25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Inc.\406</v>
      </c>
      <c r="C2578" s="1" t="s">
        <v>1349</v>
      </c>
      <c r="D2578" s="1" t="str">
        <f>LEFT(Count_table[[#This Row],[Column1]],SEARCH("\",Count_table[[#This Row],[Column1]])-1)</f>
        <v>Textron Aviation Inc.</v>
      </c>
      <c r="E2578" s="1" t="str">
        <f>RIGHT(Count_table[[#This Row],[Column1]],LEN(Count_table[[#This Row],[Column1]])-SEARCH("\",Count_table[[#This Row],[Column1]]))</f>
        <v>406</v>
      </c>
      <c r="F2578" s="1" t="str">
        <f>INDEX(Sheet1!A:D,MATCH(Count_table[[#This Row],[Make]],Sheet1!D:D,0),1)</f>
        <v>Textron</v>
      </c>
      <c r="G2578" s="1" t="str">
        <f ca="1">IF(OR(Count_table[[#This Row],[STC Number]]&lt;&gt;OFFSET(Count_table[[#This Row],[STC Number]],-1,0),Count_table[[#This Row],[Fixed Make]]&lt;&gt;OFFSET(Count_table[[#This Row],[Fixed Make]],-1,0)),Count_table[[#This Row],[Fixed Make]],"")</f>
        <v/>
      </c>
      <c r="H2578" s="1" t="str">
        <f ca="1">IF(LEN(Count_table[[#This Row],[First]])=0,OFFSET(Count_table[[#This Row],[Range]],-1,0),"E"&amp;ROW(Count_table[[#This Row],[First]])&amp;":E"&amp;COUNTIFS(Count_table[[#All],[STC Number]],Count_table[[#This Row],[STC Number]],Count_table[[#All],[Fixed Make]],Count_table[[#This Row],[First]])+ROW(Count_table[[#This Row],[First]])-1)</f>
        <v>E2417:E2724</v>
      </c>
      <c r="I2578" s="1" t="str">
        <f ca="1">IF(LEN(Count_table[[#This Row],[First]])&lt;&gt;0,Count_table[[#This Row],[First]]&amp;": "&amp;_xlfn.TEXTJOIN(", ",TRUE,INDIRECT(Count_table[[#This Row],[Range]])),"")</f>
        <v/>
      </c>
      <c r="J25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79" spans="1:10" x14ac:dyDescent="0.25">
      <c r="A2579" s="1" t="s">
        <v>173</v>
      </c>
      <c r="B25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v>
      </c>
      <c r="C2579" s="1" t="s">
        <v>1350</v>
      </c>
      <c r="D2579" s="1" t="str">
        <f>LEFT(Count_table[[#This Row],[Column1]],SEARCH("\",Count_table[[#This Row],[Column1]])-1)</f>
        <v>Textron Aviation Inc.</v>
      </c>
      <c r="E2579" s="1" t="str">
        <f>RIGHT(Count_table[[#This Row],[Column1]],LEN(Count_table[[#This Row],[Column1]])-SEARCH("\",Count_table[[#This Row],[Column1]]))</f>
        <v>411</v>
      </c>
      <c r="F2579" s="1" t="str">
        <f>INDEX(Sheet1!A:D,MATCH(Count_table[[#This Row],[Make]],Sheet1!D:D,0),1)</f>
        <v>Textron</v>
      </c>
      <c r="G2579" s="1" t="str">
        <f ca="1">IF(OR(Count_table[[#This Row],[STC Number]]&lt;&gt;OFFSET(Count_table[[#This Row],[STC Number]],-1,0),Count_table[[#This Row],[Fixed Make]]&lt;&gt;OFFSET(Count_table[[#This Row],[Fixed Make]],-1,0)),Count_table[[#This Row],[Fixed Make]],"")</f>
        <v/>
      </c>
      <c r="H2579" s="1" t="str">
        <f ca="1">IF(LEN(Count_table[[#This Row],[First]])=0,OFFSET(Count_table[[#This Row],[Range]],-1,0),"E"&amp;ROW(Count_table[[#This Row],[First]])&amp;":E"&amp;COUNTIFS(Count_table[[#All],[STC Number]],Count_table[[#This Row],[STC Number]],Count_table[[#All],[Fixed Make]],Count_table[[#This Row],[First]])+ROW(Count_table[[#This Row],[First]])-1)</f>
        <v>E2417:E2724</v>
      </c>
      <c r="I2579" s="1" t="str">
        <f ca="1">IF(LEN(Count_table[[#This Row],[First]])&lt;&gt;0,Count_table[[#This Row],[First]]&amp;": "&amp;_xlfn.TEXTJOIN(", ",TRUE,INDIRECT(Count_table[[#This Row],[Range]])),"")</f>
        <v/>
      </c>
      <c r="J25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0" spans="1:10" x14ac:dyDescent="0.25">
      <c r="A2580" s="1" t="s">
        <v>173</v>
      </c>
      <c r="B25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Inc.\411A</v>
      </c>
      <c r="C2580" s="1" t="s">
        <v>1351</v>
      </c>
      <c r="D2580" s="1" t="str">
        <f>LEFT(Count_table[[#This Row],[Column1]],SEARCH("\",Count_table[[#This Row],[Column1]])-1)</f>
        <v>Textron Aviation Inc.</v>
      </c>
      <c r="E2580" s="1" t="str">
        <f>RIGHT(Count_table[[#This Row],[Column1]],LEN(Count_table[[#This Row],[Column1]])-SEARCH("\",Count_table[[#This Row],[Column1]]))</f>
        <v>411A</v>
      </c>
      <c r="F2580" s="1" t="str">
        <f>INDEX(Sheet1!A:D,MATCH(Count_table[[#This Row],[Make]],Sheet1!D:D,0),1)</f>
        <v>Textron</v>
      </c>
      <c r="G2580" s="1" t="str">
        <f ca="1">IF(OR(Count_table[[#This Row],[STC Number]]&lt;&gt;OFFSET(Count_table[[#This Row],[STC Number]],-1,0),Count_table[[#This Row],[Fixed Make]]&lt;&gt;OFFSET(Count_table[[#This Row],[Fixed Make]],-1,0)),Count_table[[#This Row],[Fixed Make]],"")</f>
        <v/>
      </c>
      <c r="H2580" s="1" t="str">
        <f ca="1">IF(LEN(Count_table[[#This Row],[First]])=0,OFFSET(Count_table[[#This Row],[Range]],-1,0),"E"&amp;ROW(Count_table[[#This Row],[First]])&amp;":E"&amp;COUNTIFS(Count_table[[#All],[STC Number]],Count_table[[#This Row],[STC Number]],Count_table[[#All],[Fixed Make]],Count_table[[#This Row],[First]])+ROW(Count_table[[#This Row],[First]])-1)</f>
        <v>E2417:E2724</v>
      </c>
      <c r="I2580" s="1" t="str">
        <f ca="1">IF(LEN(Count_table[[#This Row],[First]])&lt;&gt;0,Count_table[[#This Row],[First]]&amp;": "&amp;_xlfn.TEXTJOIN(", ",TRUE,INDIRECT(Count_table[[#This Row],[Range]])),"")</f>
        <v/>
      </c>
      <c r="J25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1" spans="1:10" x14ac:dyDescent="0.25">
      <c r="A2581" s="1" t="s">
        <v>173</v>
      </c>
      <c r="B25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v>
      </c>
      <c r="C2581" s="1" t="s">
        <v>1352</v>
      </c>
      <c r="D2581" s="1" t="str">
        <f>LEFT(Count_table[[#This Row],[Column1]],SEARCH("\",Count_table[[#This Row],[Column1]])-1)</f>
        <v>Textron Aviation Inc.</v>
      </c>
      <c r="E2581" s="1" t="str">
        <f>RIGHT(Count_table[[#This Row],[Column1]],LEN(Count_table[[#This Row],[Column1]])-SEARCH("\",Count_table[[#This Row],[Column1]]))</f>
        <v>414</v>
      </c>
      <c r="F2581" s="1" t="str">
        <f>INDEX(Sheet1!A:D,MATCH(Count_table[[#This Row],[Make]],Sheet1!D:D,0),1)</f>
        <v>Textron</v>
      </c>
      <c r="G2581" s="1" t="str">
        <f ca="1">IF(OR(Count_table[[#This Row],[STC Number]]&lt;&gt;OFFSET(Count_table[[#This Row],[STC Number]],-1,0),Count_table[[#This Row],[Fixed Make]]&lt;&gt;OFFSET(Count_table[[#This Row],[Fixed Make]],-1,0)),Count_table[[#This Row],[Fixed Make]],"")</f>
        <v/>
      </c>
      <c r="H2581" s="1" t="str">
        <f ca="1">IF(LEN(Count_table[[#This Row],[First]])=0,OFFSET(Count_table[[#This Row],[Range]],-1,0),"E"&amp;ROW(Count_table[[#This Row],[First]])&amp;":E"&amp;COUNTIFS(Count_table[[#All],[STC Number]],Count_table[[#This Row],[STC Number]],Count_table[[#All],[Fixed Make]],Count_table[[#This Row],[First]])+ROW(Count_table[[#This Row],[First]])-1)</f>
        <v>E2417:E2724</v>
      </c>
      <c r="I2581" s="1" t="str">
        <f ca="1">IF(LEN(Count_table[[#This Row],[First]])&lt;&gt;0,Count_table[[#This Row],[First]]&amp;": "&amp;_xlfn.TEXTJOIN(", ",TRUE,INDIRECT(Count_table[[#This Row],[Range]])),"")</f>
        <v/>
      </c>
      <c r="J25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2" spans="1:10" x14ac:dyDescent="0.25">
      <c r="A2582" s="1" t="s">
        <v>173</v>
      </c>
      <c r="B25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Inc.\414A</v>
      </c>
      <c r="C2582" s="1" t="s">
        <v>1353</v>
      </c>
      <c r="D2582" s="1" t="str">
        <f>LEFT(Count_table[[#This Row],[Column1]],SEARCH("\",Count_table[[#This Row],[Column1]])-1)</f>
        <v>Textron Aviation Inc.</v>
      </c>
      <c r="E2582" s="1" t="str">
        <f>RIGHT(Count_table[[#This Row],[Column1]],LEN(Count_table[[#This Row],[Column1]])-SEARCH("\",Count_table[[#This Row],[Column1]]))</f>
        <v>414A</v>
      </c>
      <c r="F2582" s="1" t="str">
        <f>INDEX(Sheet1!A:D,MATCH(Count_table[[#This Row],[Make]],Sheet1!D:D,0),1)</f>
        <v>Textron</v>
      </c>
      <c r="G2582" s="1" t="str">
        <f ca="1">IF(OR(Count_table[[#This Row],[STC Number]]&lt;&gt;OFFSET(Count_table[[#This Row],[STC Number]],-1,0),Count_table[[#This Row],[Fixed Make]]&lt;&gt;OFFSET(Count_table[[#This Row],[Fixed Make]],-1,0)),Count_table[[#This Row],[Fixed Make]],"")</f>
        <v/>
      </c>
      <c r="H2582" s="1" t="str">
        <f ca="1">IF(LEN(Count_table[[#This Row],[First]])=0,OFFSET(Count_table[[#This Row],[Range]],-1,0),"E"&amp;ROW(Count_table[[#This Row],[First]])&amp;":E"&amp;COUNTIFS(Count_table[[#All],[STC Number]],Count_table[[#This Row],[STC Number]],Count_table[[#All],[Fixed Make]],Count_table[[#This Row],[First]])+ROW(Count_table[[#This Row],[First]])-1)</f>
        <v>E2417:E2724</v>
      </c>
      <c r="I2582" s="1" t="str">
        <f ca="1">IF(LEN(Count_table[[#This Row],[First]])&lt;&gt;0,Count_table[[#This Row],[First]]&amp;": "&amp;_xlfn.TEXTJOIN(", ",TRUE,INDIRECT(Count_table[[#This Row],[Range]])),"")</f>
        <v/>
      </c>
      <c r="J25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3" spans="1:10" x14ac:dyDescent="0.25">
      <c r="A2583" s="1" t="s">
        <v>173</v>
      </c>
      <c r="B25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v>
      </c>
      <c r="C2583" s="1" t="s">
        <v>1354</v>
      </c>
      <c r="D2583" s="1" t="str">
        <f>LEFT(Count_table[[#This Row],[Column1]],SEARCH("\",Count_table[[#This Row],[Column1]])-1)</f>
        <v>Textron Aviation Inc.</v>
      </c>
      <c r="E2583" s="1" t="str">
        <f>RIGHT(Count_table[[#This Row],[Column1]],LEN(Count_table[[#This Row],[Column1]])-SEARCH("\",Count_table[[#This Row],[Column1]]))</f>
        <v>421</v>
      </c>
      <c r="F2583" s="1" t="str">
        <f>INDEX(Sheet1!A:D,MATCH(Count_table[[#This Row],[Make]],Sheet1!D:D,0),1)</f>
        <v>Textron</v>
      </c>
      <c r="G2583" s="1" t="str">
        <f ca="1">IF(OR(Count_table[[#This Row],[STC Number]]&lt;&gt;OFFSET(Count_table[[#This Row],[STC Number]],-1,0),Count_table[[#This Row],[Fixed Make]]&lt;&gt;OFFSET(Count_table[[#This Row],[Fixed Make]],-1,0)),Count_table[[#This Row],[Fixed Make]],"")</f>
        <v/>
      </c>
      <c r="H2583" s="1" t="str">
        <f ca="1">IF(LEN(Count_table[[#This Row],[First]])=0,OFFSET(Count_table[[#This Row],[Range]],-1,0),"E"&amp;ROW(Count_table[[#This Row],[First]])&amp;":E"&amp;COUNTIFS(Count_table[[#All],[STC Number]],Count_table[[#This Row],[STC Number]],Count_table[[#All],[Fixed Make]],Count_table[[#This Row],[First]])+ROW(Count_table[[#This Row],[First]])-1)</f>
        <v>E2417:E2724</v>
      </c>
      <c r="I2583" s="1" t="str">
        <f ca="1">IF(LEN(Count_table[[#This Row],[First]])&lt;&gt;0,Count_table[[#This Row],[First]]&amp;": "&amp;_xlfn.TEXTJOIN(", ",TRUE,INDIRECT(Count_table[[#This Row],[Range]])),"")</f>
        <v/>
      </c>
      <c r="J25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4" spans="1:10" x14ac:dyDescent="0.25">
      <c r="A2584" s="1" t="s">
        <v>173</v>
      </c>
      <c r="B25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Inc.\421A</v>
      </c>
      <c r="C2584" s="1" t="s">
        <v>1355</v>
      </c>
      <c r="D2584" s="1" t="str">
        <f>LEFT(Count_table[[#This Row],[Column1]],SEARCH("\",Count_table[[#This Row],[Column1]])-1)</f>
        <v>Textron Aviation Inc.</v>
      </c>
      <c r="E2584" s="1" t="str">
        <f>RIGHT(Count_table[[#This Row],[Column1]],LEN(Count_table[[#This Row],[Column1]])-SEARCH("\",Count_table[[#This Row],[Column1]]))</f>
        <v>421A</v>
      </c>
      <c r="F2584" s="1" t="str">
        <f>INDEX(Sheet1!A:D,MATCH(Count_table[[#This Row],[Make]],Sheet1!D:D,0),1)</f>
        <v>Textron</v>
      </c>
      <c r="G2584" s="1" t="str">
        <f ca="1">IF(OR(Count_table[[#This Row],[STC Number]]&lt;&gt;OFFSET(Count_table[[#This Row],[STC Number]],-1,0),Count_table[[#This Row],[Fixed Make]]&lt;&gt;OFFSET(Count_table[[#This Row],[Fixed Make]],-1,0)),Count_table[[#This Row],[Fixed Make]],"")</f>
        <v/>
      </c>
      <c r="H2584" s="1" t="str">
        <f ca="1">IF(LEN(Count_table[[#This Row],[First]])=0,OFFSET(Count_table[[#This Row],[Range]],-1,0),"E"&amp;ROW(Count_table[[#This Row],[First]])&amp;":E"&amp;COUNTIFS(Count_table[[#All],[STC Number]],Count_table[[#This Row],[STC Number]],Count_table[[#All],[Fixed Make]],Count_table[[#This Row],[First]])+ROW(Count_table[[#This Row],[First]])-1)</f>
        <v>E2417:E2724</v>
      </c>
      <c r="I2584" s="1" t="str">
        <f ca="1">IF(LEN(Count_table[[#This Row],[First]])&lt;&gt;0,Count_table[[#This Row],[First]]&amp;": "&amp;_xlfn.TEXTJOIN(", ",TRUE,INDIRECT(Count_table[[#This Row],[Range]])),"")</f>
        <v/>
      </c>
      <c r="J25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5" spans="1:10" x14ac:dyDescent="0.25">
      <c r="A2585" s="1" t="s">
        <v>173</v>
      </c>
      <c r="B25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Inc.\421B</v>
      </c>
      <c r="C2585" s="1" t="s">
        <v>1356</v>
      </c>
      <c r="D2585" s="1" t="str">
        <f>LEFT(Count_table[[#This Row],[Column1]],SEARCH("\",Count_table[[#This Row],[Column1]])-1)</f>
        <v>Textron Aviation Inc.</v>
      </c>
      <c r="E2585" s="1" t="str">
        <f>RIGHT(Count_table[[#This Row],[Column1]],LEN(Count_table[[#This Row],[Column1]])-SEARCH("\",Count_table[[#This Row],[Column1]]))</f>
        <v>421B</v>
      </c>
      <c r="F2585" s="1" t="str">
        <f>INDEX(Sheet1!A:D,MATCH(Count_table[[#This Row],[Make]],Sheet1!D:D,0),1)</f>
        <v>Textron</v>
      </c>
      <c r="G2585" s="1" t="str">
        <f ca="1">IF(OR(Count_table[[#This Row],[STC Number]]&lt;&gt;OFFSET(Count_table[[#This Row],[STC Number]],-1,0),Count_table[[#This Row],[Fixed Make]]&lt;&gt;OFFSET(Count_table[[#This Row],[Fixed Make]],-1,0)),Count_table[[#This Row],[Fixed Make]],"")</f>
        <v/>
      </c>
      <c r="H2585" s="1" t="str">
        <f ca="1">IF(LEN(Count_table[[#This Row],[First]])=0,OFFSET(Count_table[[#This Row],[Range]],-1,0),"E"&amp;ROW(Count_table[[#This Row],[First]])&amp;":E"&amp;COUNTIFS(Count_table[[#All],[STC Number]],Count_table[[#This Row],[STC Number]],Count_table[[#All],[Fixed Make]],Count_table[[#This Row],[First]])+ROW(Count_table[[#This Row],[First]])-1)</f>
        <v>E2417:E2724</v>
      </c>
      <c r="I2585" s="1" t="str">
        <f ca="1">IF(LEN(Count_table[[#This Row],[First]])&lt;&gt;0,Count_table[[#This Row],[First]]&amp;": "&amp;_xlfn.TEXTJOIN(", ",TRUE,INDIRECT(Count_table[[#This Row],[Range]])),"")</f>
        <v/>
      </c>
      <c r="J25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6" spans="1:10" x14ac:dyDescent="0.25">
      <c r="A2586" s="1" t="s">
        <v>173</v>
      </c>
      <c r="B25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Inc.\421C</v>
      </c>
      <c r="C2586" s="1" t="s">
        <v>1357</v>
      </c>
      <c r="D2586" s="1" t="str">
        <f>LEFT(Count_table[[#This Row],[Column1]],SEARCH("\",Count_table[[#This Row],[Column1]])-1)</f>
        <v>Textron Aviation Inc.</v>
      </c>
      <c r="E2586" s="1" t="str">
        <f>RIGHT(Count_table[[#This Row],[Column1]],LEN(Count_table[[#This Row],[Column1]])-SEARCH("\",Count_table[[#This Row],[Column1]]))</f>
        <v>421C</v>
      </c>
      <c r="F2586" s="1" t="str">
        <f>INDEX(Sheet1!A:D,MATCH(Count_table[[#This Row],[Make]],Sheet1!D:D,0),1)</f>
        <v>Textron</v>
      </c>
      <c r="G2586" s="1" t="str">
        <f ca="1">IF(OR(Count_table[[#This Row],[STC Number]]&lt;&gt;OFFSET(Count_table[[#This Row],[STC Number]],-1,0),Count_table[[#This Row],[Fixed Make]]&lt;&gt;OFFSET(Count_table[[#This Row],[Fixed Make]],-1,0)),Count_table[[#This Row],[Fixed Make]],"")</f>
        <v/>
      </c>
      <c r="H2586" s="1" t="str">
        <f ca="1">IF(LEN(Count_table[[#This Row],[First]])=0,OFFSET(Count_table[[#This Row],[Range]],-1,0),"E"&amp;ROW(Count_table[[#This Row],[First]])&amp;":E"&amp;COUNTIFS(Count_table[[#All],[STC Number]],Count_table[[#This Row],[STC Number]],Count_table[[#All],[Fixed Make]],Count_table[[#This Row],[First]])+ROW(Count_table[[#This Row],[First]])-1)</f>
        <v>E2417:E2724</v>
      </c>
      <c r="I2586" s="1" t="str">
        <f ca="1">IF(LEN(Count_table[[#This Row],[First]])&lt;&gt;0,Count_table[[#This Row],[First]]&amp;": "&amp;_xlfn.TEXTJOIN(", ",TRUE,INDIRECT(Count_table[[#This Row],[Range]])),"")</f>
        <v/>
      </c>
      <c r="J25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7" spans="1:10" x14ac:dyDescent="0.25">
      <c r="A2587" s="1" t="s">
        <v>173</v>
      </c>
      <c r="B25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Inc.\425</v>
      </c>
      <c r="C2587" s="1" t="s">
        <v>1120</v>
      </c>
      <c r="D2587" s="1" t="str">
        <f>LEFT(Count_table[[#This Row],[Column1]],SEARCH("\",Count_table[[#This Row],[Column1]])-1)</f>
        <v>Textron Aviation Inc.</v>
      </c>
      <c r="E2587" s="1" t="str">
        <f>RIGHT(Count_table[[#This Row],[Column1]],LEN(Count_table[[#This Row],[Column1]])-SEARCH("\",Count_table[[#This Row],[Column1]]))</f>
        <v>425</v>
      </c>
      <c r="F2587" s="1" t="str">
        <f>INDEX(Sheet1!A:D,MATCH(Count_table[[#This Row],[Make]],Sheet1!D:D,0),1)</f>
        <v>Textron</v>
      </c>
      <c r="G2587" s="1" t="str">
        <f ca="1">IF(OR(Count_table[[#This Row],[STC Number]]&lt;&gt;OFFSET(Count_table[[#This Row],[STC Number]],-1,0),Count_table[[#This Row],[Fixed Make]]&lt;&gt;OFFSET(Count_table[[#This Row],[Fixed Make]],-1,0)),Count_table[[#This Row],[Fixed Make]],"")</f>
        <v/>
      </c>
      <c r="H2587" s="1" t="str">
        <f ca="1">IF(LEN(Count_table[[#This Row],[First]])=0,OFFSET(Count_table[[#This Row],[Range]],-1,0),"E"&amp;ROW(Count_table[[#This Row],[First]])&amp;":E"&amp;COUNTIFS(Count_table[[#All],[STC Number]],Count_table[[#This Row],[STC Number]],Count_table[[#All],[Fixed Make]],Count_table[[#This Row],[First]])+ROW(Count_table[[#This Row],[First]])-1)</f>
        <v>E2417:E2724</v>
      </c>
      <c r="I2587" s="1" t="str">
        <f ca="1">IF(LEN(Count_table[[#This Row],[First]])&lt;&gt;0,Count_table[[#This Row],[First]]&amp;": "&amp;_xlfn.TEXTJOIN(", ",TRUE,INDIRECT(Count_table[[#This Row],[Range]])),"")</f>
        <v/>
      </c>
      <c r="J25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8" spans="1:10" x14ac:dyDescent="0.25">
      <c r="A2588" s="1" t="s">
        <v>173</v>
      </c>
      <c r="B25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Inc.\56TC</v>
      </c>
      <c r="C2588" s="1" t="s">
        <v>1362</v>
      </c>
      <c r="D2588" s="1" t="str">
        <f>LEFT(Count_table[[#This Row],[Column1]],SEARCH("\",Count_table[[#This Row],[Column1]])-1)</f>
        <v>Textron Aviation Inc.</v>
      </c>
      <c r="E2588" s="1" t="str">
        <f>RIGHT(Count_table[[#This Row],[Column1]],LEN(Count_table[[#This Row],[Column1]])-SEARCH("\",Count_table[[#This Row],[Column1]]))</f>
        <v>56TC</v>
      </c>
      <c r="F2588" s="1" t="str">
        <f>INDEX(Sheet1!A:D,MATCH(Count_table[[#This Row],[Make]],Sheet1!D:D,0),1)</f>
        <v>Textron</v>
      </c>
      <c r="G2588" s="1" t="str">
        <f ca="1">IF(OR(Count_table[[#This Row],[STC Number]]&lt;&gt;OFFSET(Count_table[[#This Row],[STC Number]],-1,0),Count_table[[#This Row],[Fixed Make]]&lt;&gt;OFFSET(Count_table[[#This Row],[Fixed Make]],-1,0)),Count_table[[#This Row],[Fixed Make]],"")</f>
        <v/>
      </c>
      <c r="H2588" s="1" t="str">
        <f ca="1">IF(LEN(Count_table[[#This Row],[First]])=0,OFFSET(Count_table[[#This Row],[Range]],-1,0),"E"&amp;ROW(Count_table[[#This Row],[First]])&amp;":E"&amp;COUNTIFS(Count_table[[#All],[STC Number]],Count_table[[#This Row],[STC Number]],Count_table[[#All],[Fixed Make]],Count_table[[#This Row],[First]])+ROW(Count_table[[#This Row],[First]])-1)</f>
        <v>E2417:E2724</v>
      </c>
      <c r="I2588" s="1" t="str">
        <f ca="1">IF(LEN(Count_table[[#This Row],[First]])&lt;&gt;0,Count_table[[#This Row],[First]]&amp;": "&amp;_xlfn.TEXTJOIN(", ",TRUE,INDIRECT(Count_table[[#This Row],[Range]])),"")</f>
        <v/>
      </c>
      <c r="J25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89" spans="1:10" x14ac:dyDescent="0.25">
      <c r="A2589" s="1" t="s">
        <v>173</v>
      </c>
      <c r="B25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v>
      </c>
      <c r="C2589" s="1" t="s">
        <v>1363</v>
      </c>
      <c r="D2589" s="1" t="str">
        <f>LEFT(Count_table[[#This Row],[Column1]],SEARCH("\",Count_table[[#This Row],[Column1]])-1)</f>
        <v>Textron Aviation Inc.</v>
      </c>
      <c r="E2589" s="1" t="str">
        <f>RIGHT(Count_table[[#This Row],[Column1]],LEN(Count_table[[#This Row],[Column1]])-SEARCH("\",Count_table[[#This Row],[Column1]]))</f>
        <v>58</v>
      </c>
      <c r="F2589" s="1" t="str">
        <f>INDEX(Sheet1!A:D,MATCH(Count_table[[#This Row],[Make]],Sheet1!D:D,0),1)</f>
        <v>Textron</v>
      </c>
      <c r="G2589" s="1" t="str">
        <f ca="1">IF(OR(Count_table[[#This Row],[STC Number]]&lt;&gt;OFFSET(Count_table[[#This Row],[STC Number]],-1,0),Count_table[[#This Row],[Fixed Make]]&lt;&gt;OFFSET(Count_table[[#This Row],[Fixed Make]],-1,0)),Count_table[[#This Row],[Fixed Make]],"")</f>
        <v/>
      </c>
      <c r="H2589" s="1" t="str">
        <f ca="1">IF(LEN(Count_table[[#This Row],[First]])=0,OFFSET(Count_table[[#This Row],[Range]],-1,0),"E"&amp;ROW(Count_table[[#This Row],[First]])&amp;":E"&amp;COUNTIFS(Count_table[[#All],[STC Number]],Count_table[[#This Row],[STC Number]],Count_table[[#All],[Fixed Make]],Count_table[[#This Row],[First]])+ROW(Count_table[[#This Row],[First]])-1)</f>
        <v>E2417:E2724</v>
      </c>
      <c r="I2589" s="1" t="str">
        <f ca="1">IF(LEN(Count_table[[#This Row],[First]])&lt;&gt;0,Count_table[[#This Row],[First]]&amp;": "&amp;_xlfn.TEXTJOIN(", ",TRUE,INDIRECT(Count_table[[#This Row],[Range]])),"")</f>
        <v/>
      </c>
      <c r="J25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0" spans="1:10" x14ac:dyDescent="0.25">
      <c r="A2590" s="1" t="s">
        <v>173</v>
      </c>
      <c r="B25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Inc.\58A</v>
      </c>
      <c r="C2590" s="1" t="s">
        <v>1364</v>
      </c>
      <c r="D2590" s="1" t="str">
        <f>LEFT(Count_table[[#This Row],[Column1]],SEARCH("\",Count_table[[#This Row],[Column1]])-1)</f>
        <v>Textron Aviation Inc.</v>
      </c>
      <c r="E2590" s="1" t="str">
        <f>RIGHT(Count_table[[#This Row],[Column1]],LEN(Count_table[[#This Row],[Column1]])-SEARCH("\",Count_table[[#This Row],[Column1]]))</f>
        <v>58A</v>
      </c>
      <c r="F2590" s="1" t="str">
        <f>INDEX(Sheet1!A:D,MATCH(Count_table[[#This Row],[Make]],Sheet1!D:D,0),1)</f>
        <v>Textron</v>
      </c>
      <c r="G2590" s="1" t="str">
        <f ca="1">IF(OR(Count_table[[#This Row],[STC Number]]&lt;&gt;OFFSET(Count_table[[#This Row],[STC Number]],-1,0),Count_table[[#This Row],[Fixed Make]]&lt;&gt;OFFSET(Count_table[[#This Row],[Fixed Make]],-1,0)),Count_table[[#This Row],[Fixed Make]],"")</f>
        <v/>
      </c>
      <c r="H2590" s="1" t="str">
        <f ca="1">IF(LEN(Count_table[[#This Row],[First]])=0,OFFSET(Count_table[[#This Row],[Range]],-1,0),"E"&amp;ROW(Count_table[[#This Row],[First]])&amp;":E"&amp;COUNTIFS(Count_table[[#All],[STC Number]],Count_table[[#This Row],[STC Number]],Count_table[[#All],[Fixed Make]],Count_table[[#This Row],[First]])+ROW(Count_table[[#This Row],[First]])-1)</f>
        <v>E2417:E2724</v>
      </c>
      <c r="I2590" s="1" t="str">
        <f ca="1">IF(LEN(Count_table[[#This Row],[First]])&lt;&gt;0,Count_table[[#This Row],[First]]&amp;": "&amp;_xlfn.TEXTJOIN(", ",TRUE,INDIRECT(Count_table[[#This Row],[Range]])),"")</f>
        <v/>
      </c>
      <c r="J25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1" spans="1:10" x14ac:dyDescent="0.25">
      <c r="A2591" s="1" t="s">
        <v>173</v>
      </c>
      <c r="B25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Inc.\65-80</v>
      </c>
      <c r="C2591" s="1" t="s">
        <v>1370</v>
      </c>
      <c r="D2591" s="1" t="str">
        <f>LEFT(Count_table[[#This Row],[Column1]],SEARCH("\",Count_table[[#This Row],[Column1]])-1)</f>
        <v>Textron Aviation Inc.</v>
      </c>
      <c r="E2591" s="1" t="str">
        <f>RIGHT(Count_table[[#This Row],[Column1]],LEN(Count_table[[#This Row],[Column1]])-SEARCH("\",Count_table[[#This Row],[Column1]]))</f>
        <v>65-80</v>
      </c>
      <c r="F2591" s="1" t="str">
        <f>INDEX(Sheet1!A:D,MATCH(Count_table[[#This Row],[Make]],Sheet1!D:D,0),1)</f>
        <v>Textron</v>
      </c>
      <c r="G2591" s="1" t="str">
        <f ca="1">IF(OR(Count_table[[#This Row],[STC Number]]&lt;&gt;OFFSET(Count_table[[#This Row],[STC Number]],-1,0),Count_table[[#This Row],[Fixed Make]]&lt;&gt;OFFSET(Count_table[[#This Row],[Fixed Make]],-1,0)),Count_table[[#This Row],[Fixed Make]],"")</f>
        <v/>
      </c>
      <c r="H2591" s="1" t="str">
        <f ca="1">IF(LEN(Count_table[[#This Row],[First]])=0,OFFSET(Count_table[[#This Row],[Range]],-1,0),"E"&amp;ROW(Count_table[[#This Row],[First]])&amp;":E"&amp;COUNTIFS(Count_table[[#All],[STC Number]],Count_table[[#This Row],[STC Number]],Count_table[[#All],[Fixed Make]],Count_table[[#This Row],[First]])+ROW(Count_table[[#This Row],[First]])-1)</f>
        <v>E2417:E2724</v>
      </c>
      <c r="I2591" s="1" t="str">
        <f ca="1">IF(LEN(Count_table[[#This Row],[First]])&lt;&gt;0,Count_table[[#This Row],[First]]&amp;": "&amp;_xlfn.TEXTJOIN(", ",TRUE,INDIRECT(Count_table[[#This Row],[Range]])),"")</f>
        <v/>
      </c>
      <c r="J25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2" spans="1:10" x14ac:dyDescent="0.25">
      <c r="A2592" s="1" t="s">
        <v>173</v>
      </c>
      <c r="B25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Inc.\65-88</v>
      </c>
      <c r="C2592" s="1" t="s">
        <v>1371</v>
      </c>
      <c r="D2592" s="1" t="str">
        <f>LEFT(Count_table[[#This Row],[Column1]],SEARCH("\",Count_table[[#This Row],[Column1]])-1)</f>
        <v>Textron Aviation Inc.</v>
      </c>
      <c r="E2592" s="1" t="str">
        <f>RIGHT(Count_table[[#This Row],[Column1]],LEN(Count_table[[#This Row],[Column1]])-SEARCH("\",Count_table[[#This Row],[Column1]]))</f>
        <v>65-88</v>
      </c>
      <c r="F2592" s="1" t="str">
        <f>INDEX(Sheet1!A:D,MATCH(Count_table[[#This Row],[Make]],Sheet1!D:D,0),1)</f>
        <v>Textron</v>
      </c>
      <c r="G2592" s="1" t="str">
        <f ca="1">IF(OR(Count_table[[#This Row],[STC Number]]&lt;&gt;OFFSET(Count_table[[#This Row],[STC Number]],-1,0),Count_table[[#This Row],[Fixed Make]]&lt;&gt;OFFSET(Count_table[[#This Row],[Fixed Make]],-1,0)),Count_table[[#This Row],[Fixed Make]],"")</f>
        <v/>
      </c>
      <c r="H2592" s="1" t="str">
        <f ca="1">IF(LEN(Count_table[[#This Row],[First]])=0,OFFSET(Count_table[[#This Row],[Range]],-1,0),"E"&amp;ROW(Count_table[[#This Row],[First]])&amp;":E"&amp;COUNTIFS(Count_table[[#All],[STC Number]],Count_table[[#This Row],[STC Number]],Count_table[[#All],[Fixed Make]],Count_table[[#This Row],[First]])+ROW(Count_table[[#This Row],[First]])-1)</f>
        <v>E2417:E2724</v>
      </c>
      <c r="I2592" s="1" t="str">
        <f ca="1">IF(LEN(Count_table[[#This Row],[First]])&lt;&gt;0,Count_table[[#This Row],[First]]&amp;": "&amp;_xlfn.TEXTJOIN(", ",TRUE,INDIRECT(Count_table[[#This Row],[Range]])),"")</f>
        <v/>
      </c>
      <c r="J25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3" spans="1:10" x14ac:dyDescent="0.25">
      <c r="A2593" s="1" t="s">
        <v>173</v>
      </c>
      <c r="B25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Inc.\65-90</v>
      </c>
      <c r="C2593" s="1" t="s">
        <v>1372</v>
      </c>
      <c r="D2593" s="1" t="str">
        <f>LEFT(Count_table[[#This Row],[Column1]],SEARCH("\",Count_table[[#This Row],[Column1]])-1)</f>
        <v>Textron Aviation Inc.</v>
      </c>
      <c r="E2593" s="1" t="str">
        <f>RIGHT(Count_table[[#This Row],[Column1]],LEN(Count_table[[#This Row],[Column1]])-SEARCH("\",Count_table[[#This Row],[Column1]]))</f>
        <v>65-90</v>
      </c>
      <c r="F2593" s="1" t="str">
        <f>INDEX(Sheet1!A:D,MATCH(Count_table[[#This Row],[Make]],Sheet1!D:D,0),1)</f>
        <v>Textron</v>
      </c>
      <c r="G2593" s="1" t="str">
        <f ca="1">IF(OR(Count_table[[#This Row],[STC Number]]&lt;&gt;OFFSET(Count_table[[#This Row],[STC Number]],-1,0),Count_table[[#This Row],[Fixed Make]]&lt;&gt;OFFSET(Count_table[[#This Row],[Fixed Make]],-1,0)),Count_table[[#This Row],[Fixed Make]],"")</f>
        <v/>
      </c>
      <c r="H2593" s="1" t="str">
        <f ca="1">IF(LEN(Count_table[[#This Row],[First]])=0,OFFSET(Count_table[[#This Row],[Range]],-1,0),"E"&amp;ROW(Count_table[[#This Row],[First]])&amp;":E"&amp;COUNTIFS(Count_table[[#All],[STC Number]],Count_table[[#This Row],[STC Number]],Count_table[[#All],[Fixed Make]],Count_table[[#This Row],[First]])+ROW(Count_table[[#This Row],[First]])-1)</f>
        <v>E2417:E2724</v>
      </c>
      <c r="I2593" s="1" t="str">
        <f ca="1">IF(LEN(Count_table[[#This Row],[First]])&lt;&gt;0,Count_table[[#This Row],[First]]&amp;": "&amp;_xlfn.TEXTJOIN(", ",TRUE,INDIRECT(Count_table[[#This Row],[Range]])),"")</f>
        <v/>
      </c>
      <c r="J25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4" spans="1:10" x14ac:dyDescent="0.25">
      <c r="A2594" s="1" t="s">
        <v>173</v>
      </c>
      <c r="B25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Inc.\65-A80-8800</v>
      </c>
      <c r="C2594" s="1" t="s">
        <v>1373</v>
      </c>
      <c r="D2594" s="1" t="str">
        <f>LEFT(Count_table[[#This Row],[Column1]],SEARCH("\",Count_table[[#This Row],[Column1]])-1)</f>
        <v>Textron Aviation Inc.</v>
      </c>
      <c r="E2594" s="1" t="str">
        <f>RIGHT(Count_table[[#This Row],[Column1]],LEN(Count_table[[#This Row],[Column1]])-SEARCH("\",Count_table[[#This Row],[Column1]]))</f>
        <v>65-A80-8800</v>
      </c>
      <c r="F2594" s="1" t="str">
        <f>INDEX(Sheet1!A:D,MATCH(Count_table[[#This Row],[Make]],Sheet1!D:D,0),1)</f>
        <v>Textron</v>
      </c>
      <c r="G2594" s="1" t="str">
        <f ca="1">IF(OR(Count_table[[#This Row],[STC Number]]&lt;&gt;OFFSET(Count_table[[#This Row],[STC Number]],-1,0),Count_table[[#This Row],[Fixed Make]]&lt;&gt;OFFSET(Count_table[[#This Row],[Fixed Make]],-1,0)),Count_table[[#This Row],[Fixed Make]],"")</f>
        <v/>
      </c>
      <c r="H2594" s="1" t="str">
        <f ca="1">IF(LEN(Count_table[[#This Row],[First]])=0,OFFSET(Count_table[[#This Row],[Range]],-1,0),"E"&amp;ROW(Count_table[[#This Row],[First]])&amp;":E"&amp;COUNTIFS(Count_table[[#All],[STC Number]],Count_table[[#This Row],[STC Number]],Count_table[[#All],[Fixed Make]],Count_table[[#This Row],[First]])+ROW(Count_table[[#This Row],[First]])-1)</f>
        <v>E2417:E2724</v>
      </c>
      <c r="I2594" s="1" t="str">
        <f ca="1">IF(LEN(Count_table[[#This Row],[First]])&lt;&gt;0,Count_table[[#This Row],[First]]&amp;": "&amp;_xlfn.TEXTJOIN(", ",TRUE,INDIRECT(Count_table[[#This Row],[Range]])),"")</f>
        <v/>
      </c>
      <c r="J25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5" spans="1:10" x14ac:dyDescent="0.25">
      <c r="A2595" s="1" t="s">
        <v>173</v>
      </c>
      <c r="B25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Inc.\65-A80</v>
      </c>
      <c r="C2595" s="1" t="s">
        <v>1374</v>
      </c>
      <c r="D2595" s="1" t="str">
        <f>LEFT(Count_table[[#This Row],[Column1]],SEARCH("\",Count_table[[#This Row],[Column1]])-1)</f>
        <v>Textron Aviation Inc.</v>
      </c>
      <c r="E2595" s="1" t="str">
        <f>RIGHT(Count_table[[#This Row],[Column1]],LEN(Count_table[[#This Row],[Column1]])-SEARCH("\",Count_table[[#This Row],[Column1]]))</f>
        <v>65-A80</v>
      </c>
      <c r="F2595" s="1" t="str">
        <f>INDEX(Sheet1!A:D,MATCH(Count_table[[#This Row],[Make]],Sheet1!D:D,0),1)</f>
        <v>Textron</v>
      </c>
      <c r="G2595" s="1" t="str">
        <f ca="1">IF(OR(Count_table[[#This Row],[STC Number]]&lt;&gt;OFFSET(Count_table[[#This Row],[STC Number]],-1,0),Count_table[[#This Row],[Fixed Make]]&lt;&gt;OFFSET(Count_table[[#This Row],[Fixed Make]],-1,0)),Count_table[[#This Row],[Fixed Make]],"")</f>
        <v/>
      </c>
      <c r="H2595" s="1" t="str">
        <f ca="1">IF(LEN(Count_table[[#This Row],[First]])=0,OFFSET(Count_table[[#This Row],[Range]],-1,0),"E"&amp;ROW(Count_table[[#This Row],[First]])&amp;":E"&amp;COUNTIFS(Count_table[[#All],[STC Number]],Count_table[[#This Row],[STC Number]],Count_table[[#All],[Fixed Make]],Count_table[[#This Row],[First]])+ROW(Count_table[[#This Row],[First]])-1)</f>
        <v>E2417:E2724</v>
      </c>
      <c r="I2595" s="1" t="str">
        <f ca="1">IF(LEN(Count_table[[#This Row],[First]])&lt;&gt;0,Count_table[[#This Row],[First]]&amp;": "&amp;_xlfn.TEXTJOIN(", ",TRUE,INDIRECT(Count_table[[#This Row],[Range]])),"")</f>
        <v/>
      </c>
      <c r="J25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6" spans="1:10" x14ac:dyDescent="0.25">
      <c r="A2596" s="1" t="s">
        <v>173</v>
      </c>
      <c r="B25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Inc.\65-B80</v>
      </c>
      <c r="C2596" s="1" t="s">
        <v>1379</v>
      </c>
      <c r="D2596" s="1" t="str">
        <f>LEFT(Count_table[[#This Row],[Column1]],SEARCH("\",Count_table[[#This Row],[Column1]])-1)</f>
        <v>Textron Aviation Inc.</v>
      </c>
      <c r="E2596" s="1" t="str">
        <f>RIGHT(Count_table[[#This Row],[Column1]],LEN(Count_table[[#This Row],[Column1]])-SEARCH("\",Count_table[[#This Row],[Column1]]))</f>
        <v>65-B80</v>
      </c>
      <c r="F2596" s="1" t="str">
        <f>INDEX(Sheet1!A:D,MATCH(Count_table[[#This Row],[Make]],Sheet1!D:D,0),1)</f>
        <v>Textron</v>
      </c>
      <c r="G2596" s="1" t="str">
        <f ca="1">IF(OR(Count_table[[#This Row],[STC Number]]&lt;&gt;OFFSET(Count_table[[#This Row],[STC Number]],-1,0),Count_table[[#This Row],[Fixed Make]]&lt;&gt;OFFSET(Count_table[[#This Row],[Fixed Make]],-1,0)),Count_table[[#This Row],[Fixed Make]],"")</f>
        <v/>
      </c>
      <c r="H2596" s="1" t="str">
        <f ca="1">IF(LEN(Count_table[[#This Row],[First]])=0,OFFSET(Count_table[[#This Row],[Range]],-1,0),"E"&amp;ROW(Count_table[[#This Row],[First]])&amp;":E"&amp;COUNTIFS(Count_table[[#All],[STC Number]],Count_table[[#This Row],[STC Number]],Count_table[[#All],[Fixed Make]],Count_table[[#This Row],[First]])+ROW(Count_table[[#This Row],[First]])-1)</f>
        <v>E2417:E2724</v>
      </c>
      <c r="I2596" s="1" t="str">
        <f ca="1">IF(LEN(Count_table[[#This Row],[First]])&lt;&gt;0,Count_table[[#This Row],[First]]&amp;": "&amp;_xlfn.TEXTJOIN(", ",TRUE,INDIRECT(Count_table[[#This Row],[Range]])),"")</f>
        <v/>
      </c>
      <c r="J25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7" spans="1:10" x14ac:dyDescent="0.25">
      <c r="A2597" s="1" t="s">
        <v>173</v>
      </c>
      <c r="B25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v>
      </c>
      <c r="C2597" s="1" t="s">
        <v>1380</v>
      </c>
      <c r="D2597" s="1" t="str">
        <f>LEFT(Count_table[[#This Row],[Column1]],SEARCH("\",Count_table[[#This Row],[Column1]])-1)</f>
        <v>Textron Aviation Inc.</v>
      </c>
      <c r="E2597" s="1" t="str">
        <f>RIGHT(Count_table[[#This Row],[Column1]],LEN(Count_table[[#This Row],[Column1]])-SEARCH("\",Count_table[[#This Row],[Column1]]))</f>
        <v>65</v>
      </c>
      <c r="F2597" s="1" t="str">
        <f>INDEX(Sheet1!A:D,MATCH(Count_table[[#This Row],[Make]],Sheet1!D:D,0),1)</f>
        <v>Textron</v>
      </c>
      <c r="G2597" s="1" t="str">
        <f ca="1">IF(OR(Count_table[[#This Row],[STC Number]]&lt;&gt;OFFSET(Count_table[[#This Row],[STC Number]],-1,0),Count_table[[#This Row],[Fixed Make]]&lt;&gt;OFFSET(Count_table[[#This Row],[Fixed Make]],-1,0)),Count_table[[#This Row],[Fixed Make]],"")</f>
        <v/>
      </c>
      <c r="H2597" s="1" t="str">
        <f ca="1">IF(LEN(Count_table[[#This Row],[First]])=0,OFFSET(Count_table[[#This Row],[Range]],-1,0),"E"&amp;ROW(Count_table[[#This Row],[First]])&amp;":E"&amp;COUNTIFS(Count_table[[#All],[STC Number]],Count_table[[#This Row],[STC Number]],Count_table[[#All],[Fixed Make]],Count_table[[#This Row],[First]])+ROW(Count_table[[#This Row],[First]])-1)</f>
        <v>E2417:E2724</v>
      </c>
      <c r="I2597" s="1" t="str">
        <f ca="1">IF(LEN(Count_table[[#This Row],[First]])&lt;&gt;0,Count_table[[#This Row],[First]]&amp;": "&amp;_xlfn.TEXTJOIN(", ",TRUE,INDIRECT(Count_table[[#This Row],[Range]])),"")</f>
        <v/>
      </c>
      <c r="J25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8" spans="1:10" x14ac:dyDescent="0.25">
      <c r="A2598" s="1" t="s">
        <v>173</v>
      </c>
      <c r="B25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Inc.\70</v>
      </c>
      <c r="C2598" s="1" t="s">
        <v>1381</v>
      </c>
      <c r="D2598" s="1" t="str">
        <f>LEFT(Count_table[[#This Row],[Column1]],SEARCH("\",Count_table[[#This Row],[Column1]])-1)</f>
        <v>Textron Aviation Inc.</v>
      </c>
      <c r="E2598" s="1" t="str">
        <f>RIGHT(Count_table[[#This Row],[Column1]],LEN(Count_table[[#This Row],[Column1]])-SEARCH("\",Count_table[[#This Row],[Column1]]))</f>
        <v>70</v>
      </c>
      <c r="F2598" s="1" t="str">
        <f>INDEX(Sheet1!A:D,MATCH(Count_table[[#This Row],[Make]],Sheet1!D:D,0),1)</f>
        <v>Textron</v>
      </c>
      <c r="G2598" s="1" t="str">
        <f ca="1">IF(OR(Count_table[[#This Row],[STC Number]]&lt;&gt;OFFSET(Count_table[[#This Row],[STC Number]],-1,0),Count_table[[#This Row],[Fixed Make]]&lt;&gt;OFFSET(Count_table[[#This Row],[Fixed Make]],-1,0)),Count_table[[#This Row],[Fixed Make]],"")</f>
        <v/>
      </c>
      <c r="H2598" s="1" t="str">
        <f ca="1">IF(LEN(Count_table[[#This Row],[First]])=0,OFFSET(Count_table[[#This Row],[Range]],-1,0),"E"&amp;ROW(Count_table[[#This Row],[First]])&amp;":E"&amp;COUNTIFS(Count_table[[#All],[STC Number]],Count_table[[#This Row],[STC Number]],Count_table[[#All],[Fixed Make]],Count_table[[#This Row],[First]])+ROW(Count_table[[#This Row],[First]])-1)</f>
        <v>E2417:E2724</v>
      </c>
      <c r="I2598" s="1" t="str">
        <f ca="1">IF(LEN(Count_table[[#This Row],[First]])&lt;&gt;0,Count_table[[#This Row],[First]]&amp;": "&amp;_xlfn.TEXTJOIN(", ",TRUE,INDIRECT(Count_table[[#This Row],[Range]])),"")</f>
        <v/>
      </c>
      <c r="J25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599" spans="1:10" x14ac:dyDescent="0.25">
      <c r="A2599" s="1" t="s">
        <v>173</v>
      </c>
      <c r="B25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Inc.\95-55</v>
      </c>
      <c r="C2599" s="1" t="s">
        <v>1384</v>
      </c>
      <c r="D2599" s="1" t="str">
        <f>LEFT(Count_table[[#This Row],[Column1]],SEARCH("\",Count_table[[#This Row],[Column1]])-1)</f>
        <v>Textron Aviation Inc.</v>
      </c>
      <c r="E2599" s="1" t="str">
        <f>RIGHT(Count_table[[#This Row],[Column1]],LEN(Count_table[[#This Row],[Column1]])-SEARCH("\",Count_table[[#This Row],[Column1]]))</f>
        <v>95-55</v>
      </c>
      <c r="F2599" s="1" t="str">
        <f>INDEX(Sheet1!A:D,MATCH(Count_table[[#This Row],[Make]],Sheet1!D:D,0),1)</f>
        <v>Textron</v>
      </c>
      <c r="G2599" s="1" t="str">
        <f ca="1">IF(OR(Count_table[[#This Row],[STC Number]]&lt;&gt;OFFSET(Count_table[[#This Row],[STC Number]],-1,0),Count_table[[#This Row],[Fixed Make]]&lt;&gt;OFFSET(Count_table[[#This Row],[Fixed Make]],-1,0)),Count_table[[#This Row],[Fixed Make]],"")</f>
        <v/>
      </c>
      <c r="H2599" s="1" t="str">
        <f ca="1">IF(LEN(Count_table[[#This Row],[First]])=0,OFFSET(Count_table[[#This Row],[Range]],-1,0),"E"&amp;ROW(Count_table[[#This Row],[First]])&amp;":E"&amp;COUNTIFS(Count_table[[#All],[STC Number]],Count_table[[#This Row],[STC Number]],Count_table[[#All],[Fixed Make]],Count_table[[#This Row],[First]])+ROW(Count_table[[#This Row],[First]])-1)</f>
        <v>E2417:E2724</v>
      </c>
      <c r="I2599" s="1" t="str">
        <f ca="1">IF(LEN(Count_table[[#This Row],[First]])&lt;&gt;0,Count_table[[#This Row],[First]]&amp;": "&amp;_xlfn.TEXTJOIN(", ",TRUE,INDIRECT(Count_table[[#This Row],[Range]])),"")</f>
        <v/>
      </c>
      <c r="J25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0" spans="1:10" x14ac:dyDescent="0.25">
      <c r="A2600" s="1" t="s">
        <v>173</v>
      </c>
      <c r="B26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Inc.\95-A55</v>
      </c>
      <c r="C2600" s="1" t="s">
        <v>1385</v>
      </c>
      <c r="D2600" s="1" t="str">
        <f>LEFT(Count_table[[#This Row],[Column1]],SEARCH("\",Count_table[[#This Row],[Column1]])-1)</f>
        <v>Textron Aviation Inc.</v>
      </c>
      <c r="E2600" s="1" t="str">
        <f>RIGHT(Count_table[[#This Row],[Column1]],LEN(Count_table[[#This Row],[Column1]])-SEARCH("\",Count_table[[#This Row],[Column1]]))</f>
        <v>95-A55</v>
      </c>
      <c r="F2600" s="1" t="str">
        <f>INDEX(Sheet1!A:D,MATCH(Count_table[[#This Row],[Make]],Sheet1!D:D,0),1)</f>
        <v>Textron</v>
      </c>
      <c r="G2600" s="1" t="str">
        <f ca="1">IF(OR(Count_table[[#This Row],[STC Number]]&lt;&gt;OFFSET(Count_table[[#This Row],[STC Number]],-1,0),Count_table[[#This Row],[Fixed Make]]&lt;&gt;OFFSET(Count_table[[#This Row],[Fixed Make]],-1,0)),Count_table[[#This Row],[Fixed Make]],"")</f>
        <v/>
      </c>
      <c r="H2600" s="1" t="str">
        <f ca="1">IF(LEN(Count_table[[#This Row],[First]])=0,OFFSET(Count_table[[#This Row],[Range]],-1,0),"E"&amp;ROW(Count_table[[#This Row],[First]])&amp;":E"&amp;COUNTIFS(Count_table[[#All],[STC Number]],Count_table[[#This Row],[STC Number]],Count_table[[#All],[Fixed Make]],Count_table[[#This Row],[First]])+ROW(Count_table[[#This Row],[First]])-1)</f>
        <v>E2417:E2724</v>
      </c>
      <c r="I2600" s="1" t="str">
        <f ca="1">IF(LEN(Count_table[[#This Row],[First]])&lt;&gt;0,Count_table[[#This Row],[First]]&amp;": "&amp;_xlfn.TEXTJOIN(", ",TRUE,INDIRECT(Count_table[[#This Row],[Range]])),"")</f>
        <v/>
      </c>
      <c r="J26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1" spans="1:10" x14ac:dyDescent="0.25">
      <c r="A2601" s="1" t="s">
        <v>173</v>
      </c>
      <c r="B26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v>
      </c>
      <c r="C2601" s="1" t="s">
        <v>1386</v>
      </c>
      <c r="D2601" s="1" t="str">
        <f>LEFT(Count_table[[#This Row],[Column1]],SEARCH("\",Count_table[[#This Row],[Column1]])-1)</f>
        <v>Textron Aviation Inc.</v>
      </c>
      <c r="E2601" s="1" t="str">
        <f>RIGHT(Count_table[[#This Row],[Column1]],LEN(Count_table[[#This Row],[Column1]])-SEARCH("\",Count_table[[#This Row],[Column1]]))</f>
        <v>95-B55</v>
      </c>
      <c r="F2601" s="1" t="str">
        <f>INDEX(Sheet1!A:D,MATCH(Count_table[[#This Row],[Make]],Sheet1!D:D,0),1)</f>
        <v>Textron</v>
      </c>
      <c r="G2601" s="1" t="str">
        <f ca="1">IF(OR(Count_table[[#This Row],[STC Number]]&lt;&gt;OFFSET(Count_table[[#This Row],[STC Number]],-1,0),Count_table[[#This Row],[Fixed Make]]&lt;&gt;OFFSET(Count_table[[#This Row],[Fixed Make]],-1,0)),Count_table[[#This Row],[Fixed Make]],"")</f>
        <v/>
      </c>
      <c r="H2601" s="1" t="str">
        <f ca="1">IF(LEN(Count_table[[#This Row],[First]])=0,OFFSET(Count_table[[#This Row],[Range]],-1,0),"E"&amp;ROW(Count_table[[#This Row],[First]])&amp;":E"&amp;COUNTIFS(Count_table[[#All],[STC Number]],Count_table[[#This Row],[STC Number]],Count_table[[#All],[Fixed Make]],Count_table[[#This Row],[First]])+ROW(Count_table[[#This Row],[First]])-1)</f>
        <v>E2417:E2724</v>
      </c>
      <c r="I2601" s="1" t="str">
        <f ca="1">IF(LEN(Count_table[[#This Row],[First]])&lt;&gt;0,Count_table[[#This Row],[First]]&amp;": "&amp;_xlfn.TEXTJOIN(", ",TRUE,INDIRECT(Count_table[[#This Row],[Range]])),"")</f>
        <v/>
      </c>
      <c r="J26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2" spans="1:10" x14ac:dyDescent="0.25">
      <c r="A2602" s="1" t="s">
        <v>173</v>
      </c>
      <c r="B26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Inc.\95-B55A</v>
      </c>
      <c r="C2602" s="1" t="s">
        <v>1387</v>
      </c>
      <c r="D2602" s="1" t="str">
        <f>LEFT(Count_table[[#This Row],[Column1]],SEARCH("\",Count_table[[#This Row],[Column1]])-1)</f>
        <v>Textron Aviation Inc.</v>
      </c>
      <c r="E2602" s="1" t="str">
        <f>RIGHT(Count_table[[#This Row],[Column1]],LEN(Count_table[[#This Row],[Column1]])-SEARCH("\",Count_table[[#This Row],[Column1]]))</f>
        <v>95-B55A</v>
      </c>
      <c r="F2602" s="1" t="str">
        <f>INDEX(Sheet1!A:D,MATCH(Count_table[[#This Row],[Make]],Sheet1!D:D,0),1)</f>
        <v>Textron</v>
      </c>
      <c r="G2602" s="1" t="str">
        <f ca="1">IF(OR(Count_table[[#This Row],[STC Number]]&lt;&gt;OFFSET(Count_table[[#This Row],[STC Number]],-1,0),Count_table[[#This Row],[Fixed Make]]&lt;&gt;OFFSET(Count_table[[#This Row],[Fixed Make]],-1,0)),Count_table[[#This Row],[Fixed Make]],"")</f>
        <v/>
      </c>
      <c r="H2602" s="1" t="str">
        <f ca="1">IF(LEN(Count_table[[#This Row],[First]])=0,OFFSET(Count_table[[#This Row],[Range]],-1,0),"E"&amp;ROW(Count_table[[#This Row],[First]])&amp;":E"&amp;COUNTIFS(Count_table[[#All],[STC Number]],Count_table[[#This Row],[STC Number]],Count_table[[#All],[Fixed Make]],Count_table[[#This Row],[First]])+ROW(Count_table[[#This Row],[First]])-1)</f>
        <v>E2417:E2724</v>
      </c>
      <c r="I2602" s="1" t="str">
        <f ca="1">IF(LEN(Count_table[[#This Row],[First]])&lt;&gt;0,Count_table[[#This Row],[First]]&amp;": "&amp;_xlfn.TEXTJOIN(", ",TRUE,INDIRECT(Count_table[[#This Row],[Range]])),"")</f>
        <v/>
      </c>
      <c r="J26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3" spans="1:10" x14ac:dyDescent="0.25">
      <c r="A2603" s="1" t="s">
        <v>173</v>
      </c>
      <c r="B26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Inc.\95-B55B</v>
      </c>
      <c r="C2603" s="1" t="s">
        <v>1388</v>
      </c>
      <c r="D2603" s="1" t="str">
        <f>LEFT(Count_table[[#This Row],[Column1]],SEARCH("\",Count_table[[#This Row],[Column1]])-1)</f>
        <v>Textron Aviation Inc.</v>
      </c>
      <c r="E2603" s="1" t="str">
        <f>RIGHT(Count_table[[#This Row],[Column1]],LEN(Count_table[[#This Row],[Column1]])-SEARCH("\",Count_table[[#This Row],[Column1]]))</f>
        <v>95-B55B</v>
      </c>
      <c r="F2603" s="1" t="str">
        <f>INDEX(Sheet1!A:D,MATCH(Count_table[[#This Row],[Make]],Sheet1!D:D,0),1)</f>
        <v>Textron</v>
      </c>
      <c r="G2603" s="1" t="str">
        <f ca="1">IF(OR(Count_table[[#This Row],[STC Number]]&lt;&gt;OFFSET(Count_table[[#This Row],[STC Number]],-1,0),Count_table[[#This Row],[Fixed Make]]&lt;&gt;OFFSET(Count_table[[#This Row],[Fixed Make]],-1,0)),Count_table[[#This Row],[Fixed Make]],"")</f>
        <v/>
      </c>
      <c r="H2603" s="1" t="str">
        <f ca="1">IF(LEN(Count_table[[#This Row],[First]])=0,OFFSET(Count_table[[#This Row],[Range]],-1,0),"E"&amp;ROW(Count_table[[#This Row],[First]])&amp;":E"&amp;COUNTIFS(Count_table[[#All],[STC Number]],Count_table[[#This Row],[STC Number]],Count_table[[#All],[Fixed Make]],Count_table[[#This Row],[First]])+ROW(Count_table[[#This Row],[First]])-1)</f>
        <v>E2417:E2724</v>
      </c>
      <c r="I2603" s="1" t="str">
        <f ca="1">IF(LEN(Count_table[[#This Row],[First]])&lt;&gt;0,Count_table[[#This Row],[First]]&amp;": "&amp;_xlfn.TEXTJOIN(", ",TRUE,INDIRECT(Count_table[[#This Row],[Range]])),"")</f>
        <v/>
      </c>
      <c r="J26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4" spans="1:10" x14ac:dyDescent="0.25">
      <c r="A2604" s="1" t="s">
        <v>173</v>
      </c>
      <c r="B26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v>
      </c>
      <c r="C2604" s="1" t="s">
        <v>1389</v>
      </c>
      <c r="D2604" s="1" t="str">
        <f>LEFT(Count_table[[#This Row],[Column1]],SEARCH("\",Count_table[[#This Row],[Column1]])-1)</f>
        <v>Textron Aviation Inc.</v>
      </c>
      <c r="E2604" s="1" t="str">
        <f>RIGHT(Count_table[[#This Row],[Column1]],LEN(Count_table[[#This Row],[Column1]])-SEARCH("\",Count_table[[#This Row],[Column1]]))</f>
        <v>95-C55</v>
      </c>
      <c r="F2604" s="1" t="str">
        <f>INDEX(Sheet1!A:D,MATCH(Count_table[[#This Row],[Make]],Sheet1!D:D,0),1)</f>
        <v>Textron</v>
      </c>
      <c r="G2604" s="1" t="str">
        <f ca="1">IF(OR(Count_table[[#This Row],[STC Number]]&lt;&gt;OFFSET(Count_table[[#This Row],[STC Number]],-1,0),Count_table[[#This Row],[Fixed Make]]&lt;&gt;OFFSET(Count_table[[#This Row],[Fixed Make]],-1,0)),Count_table[[#This Row],[Fixed Make]],"")</f>
        <v/>
      </c>
      <c r="H2604" s="1" t="str">
        <f ca="1">IF(LEN(Count_table[[#This Row],[First]])=0,OFFSET(Count_table[[#This Row],[Range]],-1,0),"E"&amp;ROW(Count_table[[#This Row],[First]])&amp;":E"&amp;COUNTIFS(Count_table[[#All],[STC Number]],Count_table[[#This Row],[STC Number]],Count_table[[#All],[Fixed Make]],Count_table[[#This Row],[First]])+ROW(Count_table[[#This Row],[First]])-1)</f>
        <v>E2417:E2724</v>
      </c>
      <c r="I2604" s="1" t="str">
        <f ca="1">IF(LEN(Count_table[[#This Row],[First]])&lt;&gt;0,Count_table[[#This Row],[First]]&amp;": "&amp;_xlfn.TEXTJOIN(", ",TRUE,INDIRECT(Count_table[[#This Row],[Range]])),"")</f>
        <v/>
      </c>
      <c r="J26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5" spans="1:10" x14ac:dyDescent="0.25">
      <c r="A2605" s="1" t="s">
        <v>173</v>
      </c>
      <c r="B26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Inc.\95-C55A</v>
      </c>
      <c r="C2605" s="1" t="s">
        <v>1390</v>
      </c>
      <c r="D2605" s="1" t="str">
        <f>LEFT(Count_table[[#This Row],[Column1]],SEARCH("\",Count_table[[#This Row],[Column1]])-1)</f>
        <v>Textron Aviation Inc.</v>
      </c>
      <c r="E2605" s="1" t="str">
        <f>RIGHT(Count_table[[#This Row],[Column1]],LEN(Count_table[[#This Row],[Column1]])-SEARCH("\",Count_table[[#This Row],[Column1]]))</f>
        <v>95-C55A</v>
      </c>
      <c r="F2605" s="1" t="str">
        <f>INDEX(Sheet1!A:D,MATCH(Count_table[[#This Row],[Make]],Sheet1!D:D,0),1)</f>
        <v>Textron</v>
      </c>
      <c r="G2605" s="1" t="str">
        <f ca="1">IF(OR(Count_table[[#This Row],[STC Number]]&lt;&gt;OFFSET(Count_table[[#This Row],[STC Number]],-1,0),Count_table[[#This Row],[Fixed Make]]&lt;&gt;OFFSET(Count_table[[#This Row],[Fixed Make]],-1,0)),Count_table[[#This Row],[Fixed Make]],"")</f>
        <v/>
      </c>
      <c r="H2605" s="1" t="str">
        <f ca="1">IF(LEN(Count_table[[#This Row],[First]])=0,OFFSET(Count_table[[#This Row],[Range]],-1,0),"E"&amp;ROW(Count_table[[#This Row],[First]])&amp;":E"&amp;COUNTIFS(Count_table[[#All],[STC Number]],Count_table[[#This Row],[STC Number]],Count_table[[#All],[Fixed Make]],Count_table[[#This Row],[First]])+ROW(Count_table[[#This Row],[First]])-1)</f>
        <v>E2417:E2724</v>
      </c>
      <c r="I2605" s="1" t="str">
        <f ca="1">IF(LEN(Count_table[[#This Row],[First]])&lt;&gt;0,Count_table[[#This Row],[First]]&amp;": "&amp;_xlfn.TEXTJOIN(", ",TRUE,INDIRECT(Count_table[[#This Row],[Range]])),"")</f>
        <v/>
      </c>
      <c r="J26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6" spans="1:10" x14ac:dyDescent="0.25">
      <c r="A2606" s="1" t="s">
        <v>173</v>
      </c>
      <c r="B26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Inc.\95</v>
      </c>
      <c r="C2606" s="1" t="s">
        <v>1391</v>
      </c>
      <c r="D2606" s="1" t="str">
        <f>LEFT(Count_table[[#This Row],[Column1]],SEARCH("\",Count_table[[#This Row],[Column1]])-1)</f>
        <v>Textron Aviation Inc.</v>
      </c>
      <c r="E2606" s="1" t="str">
        <f>RIGHT(Count_table[[#This Row],[Column1]],LEN(Count_table[[#This Row],[Column1]])-SEARCH("\",Count_table[[#This Row],[Column1]]))</f>
        <v>95</v>
      </c>
      <c r="F2606" s="1" t="str">
        <f>INDEX(Sheet1!A:D,MATCH(Count_table[[#This Row],[Make]],Sheet1!D:D,0),1)</f>
        <v>Textron</v>
      </c>
      <c r="G2606" s="1" t="str">
        <f ca="1">IF(OR(Count_table[[#This Row],[STC Number]]&lt;&gt;OFFSET(Count_table[[#This Row],[STC Number]],-1,0),Count_table[[#This Row],[Fixed Make]]&lt;&gt;OFFSET(Count_table[[#This Row],[Fixed Make]],-1,0)),Count_table[[#This Row],[Fixed Make]],"")</f>
        <v/>
      </c>
      <c r="H2606" s="1" t="str">
        <f ca="1">IF(LEN(Count_table[[#This Row],[First]])=0,OFFSET(Count_table[[#This Row],[Range]],-1,0),"E"&amp;ROW(Count_table[[#This Row],[First]])&amp;":E"&amp;COUNTIFS(Count_table[[#All],[STC Number]],Count_table[[#This Row],[STC Number]],Count_table[[#All],[Fixed Make]],Count_table[[#This Row],[First]])+ROW(Count_table[[#This Row],[First]])-1)</f>
        <v>E2417:E2724</v>
      </c>
      <c r="I2606" s="1" t="str">
        <f ca="1">IF(LEN(Count_table[[#This Row],[First]])&lt;&gt;0,Count_table[[#This Row],[First]]&amp;": "&amp;_xlfn.TEXTJOIN(", ",TRUE,INDIRECT(Count_table[[#This Row],[Range]])),"")</f>
        <v/>
      </c>
      <c r="J26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7" spans="1:10" x14ac:dyDescent="0.25">
      <c r="A2607" s="1" t="s">
        <v>173</v>
      </c>
      <c r="B26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Inc.\A152</v>
      </c>
      <c r="C2607" s="1" t="s">
        <v>1399</v>
      </c>
      <c r="D2607" s="1" t="str">
        <f>LEFT(Count_table[[#This Row],[Column1]],SEARCH("\",Count_table[[#This Row],[Column1]])-1)</f>
        <v>Textron Aviation Inc.</v>
      </c>
      <c r="E2607" s="1" t="str">
        <f>RIGHT(Count_table[[#This Row],[Column1]],LEN(Count_table[[#This Row],[Column1]])-SEARCH("\",Count_table[[#This Row],[Column1]]))</f>
        <v>A152</v>
      </c>
      <c r="F2607" s="1" t="str">
        <f>INDEX(Sheet1!A:D,MATCH(Count_table[[#This Row],[Make]],Sheet1!D:D,0),1)</f>
        <v>Textron</v>
      </c>
      <c r="G2607" s="1" t="str">
        <f ca="1">IF(OR(Count_table[[#This Row],[STC Number]]&lt;&gt;OFFSET(Count_table[[#This Row],[STC Number]],-1,0),Count_table[[#This Row],[Fixed Make]]&lt;&gt;OFFSET(Count_table[[#This Row],[Fixed Make]],-1,0)),Count_table[[#This Row],[Fixed Make]],"")</f>
        <v/>
      </c>
      <c r="H2607" s="1" t="str">
        <f ca="1">IF(LEN(Count_table[[#This Row],[First]])=0,OFFSET(Count_table[[#This Row],[Range]],-1,0),"E"&amp;ROW(Count_table[[#This Row],[First]])&amp;":E"&amp;COUNTIFS(Count_table[[#All],[STC Number]],Count_table[[#This Row],[STC Number]],Count_table[[#All],[Fixed Make]],Count_table[[#This Row],[First]])+ROW(Count_table[[#This Row],[First]])-1)</f>
        <v>E2417:E2724</v>
      </c>
      <c r="I2607" s="1" t="str">
        <f ca="1">IF(LEN(Count_table[[#This Row],[First]])&lt;&gt;0,Count_table[[#This Row],[First]]&amp;": "&amp;_xlfn.TEXTJOIN(", ",TRUE,INDIRECT(Count_table[[#This Row],[Range]])),"")</f>
        <v/>
      </c>
      <c r="J26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8" spans="1:10" x14ac:dyDescent="0.25">
      <c r="A2608" s="1" t="s">
        <v>173</v>
      </c>
      <c r="B26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Inc.\A185E</v>
      </c>
      <c r="C2608" s="1" t="s">
        <v>1400</v>
      </c>
      <c r="D2608" s="1" t="str">
        <f>LEFT(Count_table[[#This Row],[Column1]],SEARCH("\",Count_table[[#This Row],[Column1]])-1)</f>
        <v>Textron Aviation Inc.</v>
      </c>
      <c r="E2608" s="1" t="str">
        <f>RIGHT(Count_table[[#This Row],[Column1]],LEN(Count_table[[#This Row],[Column1]])-SEARCH("\",Count_table[[#This Row],[Column1]]))</f>
        <v>A185E</v>
      </c>
      <c r="F2608" s="1" t="str">
        <f>INDEX(Sheet1!A:D,MATCH(Count_table[[#This Row],[Make]],Sheet1!D:D,0),1)</f>
        <v>Textron</v>
      </c>
      <c r="G2608" s="1" t="str">
        <f ca="1">IF(OR(Count_table[[#This Row],[STC Number]]&lt;&gt;OFFSET(Count_table[[#This Row],[STC Number]],-1,0),Count_table[[#This Row],[Fixed Make]]&lt;&gt;OFFSET(Count_table[[#This Row],[Fixed Make]],-1,0)),Count_table[[#This Row],[Fixed Make]],"")</f>
        <v/>
      </c>
      <c r="H2608" s="1" t="str">
        <f ca="1">IF(LEN(Count_table[[#This Row],[First]])=0,OFFSET(Count_table[[#This Row],[Range]],-1,0),"E"&amp;ROW(Count_table[[#This Row],[First]])&amp;":E"&amp;COUNTIFS(Count_table[[#All],[STC Number]],Count_table[[#This Row],[STC Number]],Count_table[[#All],[Fixed Make]],Count_table[[#This Row],[First]])+ROW(Count_table[[#This Row],[First]])-1)</f>
        <v>E2417:E2724</v>
      </c>
      <c r="I2608" s="1" t="str">
        <f ca="1">IF(LEN(Count_table[[#This Row],[First]])&lt;&gt;0,Count_table[[#This Row],[First]]&amp;": "&amp;_xlfn.TEXTJOIN(", ",TRUE,INDIRECT(Count_table[[#This Row],[Range]])),"")</f>
        <v/>
      </c>
      <c r="J26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09" spans="1:10" x14ac:dyDescent="0.25">
      <c r="A2609" s="1" t="s">
        <v>173</v>
      </c>
      <c r="B26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Inc.\A185F</v>
      </c>
      <c r="C2609" s="1" t="s">
        <v>1401</v>
      </c>
      <c r="D2609" s="1" t="str">
        <f>LEFT(Count_table[[#This Row],[Column1]],SEARCH("\",Count_table[[#This Row],[Column1]])-1)</f>
        <v>Textron Aviation Inc.</v>
      </c>
      <c r="E2609" s="1" t="str">
        <f>RIGHT(Count_table[[#This Row],[Column1]],LEN(Count_table[[#This Row],[Column1]])-SEARCH("\",Count_table[[#This Row],[Column1]]))</f>
        <v>A185F</v>
      </c>
      <c r="F2609" s="1" t="str">
        <f>INDEX(Sheet1!A:D,MATCH(Count_table[[#This Row],[Make]],Sheet1!D:D,0),1)</f>
        <v>Textron</v>
      </c>
      <c r="G2609" s="1" t="str">
        <f ca="1">IF(OR(Count_table[[#This Row],[STC Number]]&lt;&gt;OFFSET(Count_table[[#This Row],[STC Number]],-1,0),Count_table[[#This Row],[Fixed Make]]&lt;&gt;OFFSET(Count_table[[#This Row],[Fixed Make]],-1,0)),Count_table[[#This Row],[Fixed Make]],"")</f>
        <v/>
      </c>
      <c r="H2609" s="1" t="str">
        <f ca="1">IF(LEN(Count_table[[#This Row],[First]])=0,OFFSET(Count_table[[#This Row],[Range]],-1,0),"E"&amp;ROW(Count_table[[#This Row],[First]])&amp;":E"&amp;COUNTIFS(Count_table[[#All],[STC Number]],Count_table[[#This Row],[STC Number]],Count_table[[#All],[Fixed Make]],Count_table[[#This Row],[First]])+ROW(Count_table[[#This Row],[First]])-1)</f>
        <v>E2417:E2724</v>
      </c>
      <c r="I2609" s="1" t="str">
        <f ca="1">IF(LEN(Count_table[[#This Row],[First]])&lt;&gt;0,Count_table[[#This Row],[First]]&amp;": "&amp;_xlfn.TEXTJOIN(", ",TRUE,INDIRECT(Count_table[[#This Row],[Range]])),"")</f>
        <v/>
      </c>
      <c r="J26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0" spans="1:10" x14ac:dyDescent="0.25">
      <c r="A2610" s="1" t="s">
        <v>173</v>
      </c>
      <c r="B26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Inc.\A23-19</v>
      </c>
      <c r="C2610" s="1" t="s">
        <v>1411</v>
      </c>
      <c r="D2610" s="1" t="str">
        <f>LEFT(Count_table[[#This Row],[Column1]],SEARCH("\",Count_table[[#This Row],[Column1]])-1)</f>
        <v>Textron Aviation Inc.</v>
      </c>
      <c r="E2610" s="1" t="str">
        <f>RIGHT(Count_table[[#This Row],[Column1]],LEN(Count_table[[#This Row],[Column1]])-SEARCH("\",Count_table[[#This Row],[Column1]]))</f>
        <v>A23-19</v>
      </c>
      <c r="F2610" s="1" t="str">
        <f>INDEX(Sheet1!A:D,MATCH(Count_table[[#This Row],[Make]],Sheet1!D:D,0),1)</f>
        <v>Textron</v>
      </c>
      <c r="G2610" s="1" t="str">
        <f ca="1">IF(OR(Count_table[[#This Row],[STC Number]]&lt;&gt;OFFSET(Count_table[[#This Row],[STC Number]],-1,0),Count_table[[#This Row],[Fixed Make]]&lt;&gt;OFFSET(Count_table[[#This Row],[Fixed Make]],-1,0)),Count_table[[#This Row],[Fixed Make]],"")</f>
        <v/>
      </c>
      <c r="H2610" s="1" t="str">
        <f ca="1">IF(LEN(Count_table[[#This Row],[First]])=0,OFFSET(Count_table[[#This Row],[Range]],-1,0),"E"&amp;ROW(Count_table[[#This Row],[First]])&amp;":E"&amp;COUNTIFS(Count_table[[#All],[STC Number]],Count_table[[#This Row],[STC Number]],Count_table[[#All],[Fixed Make]],Count_table[[#This Row],[First]])+ROW(Count_table[[#This Row],[First]])-1)</f>
        <v>E2417:E2724</v>
      </c>
      <c r="I2610" s="1" t="str">
        <f ca="1">IF(LEN(Count_table[[#This Row],[First]])&lt;&gt;0,Count_table[[#This Row],[First]]&amp;": "&amp;_xlfn.TEXTJOIN(", ",TRUE,INDIRECT(Count_table[[#This Row],[Range]])),"")</f>
        <v/>
      </c>
      <c r="J26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1" spans="1:10" x14ac:dyDescent="0.25">
      <c r="A2611" s="1" t="s">
        <v>173</v>
      </c>
      <c r="B26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Inc.\A23-24</v>
      </c>
      <c r="C2611" s="1" t="s">
        <v>1412</v>
      </c>
      <c r="D2611" s="1" t="str">
        <f>LEFT(Count_table[[#This Row],[Column1]],SEARCH("\",Count_table[[#This Row],[Column1]])-1)</f>
        <v>Textron Aviation Inc.</v>
      </c>
      <c r="E2611" s="1" t="str">
        <f>RIGHT(Count_table[[#This Row],[Column1]],LEN(Count_table[[#This Row],[Column1]])-SEARCH("\",Count_table[[#This Row],[Column1]]))</f>
        <v>A23-24</v>
      </c>
      <c r="F2611" s="1" t="str">
        <f>INDEX(Sheet1!A:D,MATCH(Count_table[[#This Row],[Make]],Sheet1!D:D,0),1)</f>
        <v>Textron</v>
      </c>
      <c r="G2611" s="1" t="str">
        <f ca="1">IF(OR(Count_table[[#This Row],[STC Number]]&lt;&gt;OFFSET(Count_table[[#This Row],[STC Number]],-1,0),Count_table[[#This Row],[Fixed Make]]&lt;&gt;OFFSET(Count_table[[#This Row],[Fixed Make]],-1,0)),Count_table[[#This Row],[Fixed Make]],"")</f>
        <v/>
      </c>
      <c r="H2611" s="1" t="str">
        <f ca="1">IF(LEN(Count_table[[#This Row],[First]])=0,OFFSET(Count_table[[#This Row],[Range]],-1,0),"E"&amp;ROW(Count_table[[#This Row],[First]])&amp;":E"&amp;COUNTIFS(Count_table[[#All],[STC Number]],Count_table[[#This Row],[STC Number]],Count_table[[#All],[Fixed Make]],Count_table[[#This Row],[First]])+ROW(Count_table[[#This Row],[First]])-1)</f>
        <v>E2417:E2724</v>
      </c>
      <c r="I2611" s="1" t="str">
        <f ca="1">IF(LEN(Count_table[[#This Row],[First]])&lt;&gt;0,Count_table[[#This Row],[First]]&amp;": "&amp;_xlfn.TEXTJOIN(", ",TRUE,INDIRECT(Count_table[[#This Row],[Range]])),"")</f>
        <v/>
      </c>
      <c r="J26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2" spans="1:10" x14ac:dyDescent="0.25">
      <c r="A2612" s="1" t="s">
        <v>173</v>
      </c>
      <c r="B26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v>
      </c>
      <c r="C2612" s="1" t="s">
        <v>1413</v>
      </c>
      <c r="D2612" s="1" t="str">
        <f>LEFT(Count_table[[#This Row],[Column1]],SEARCH("\",Count_table[[#This Row],[Column1]])-1)</f>
        <v>Textron Aviation Inc.</v>
      </c>
      <c r="E2612" s="1" t="str">
        <f>RIGHT(Count_table[[#This Row],[Column1]],LEN(Count_table[[#This Row],[Column1]])-SEARCH("\",Count_table[[#This Row],[Column1]]))</f>
        <v>A23</v>
      </c>
      <c r="F2612" s="1" t="str">
        <f>INDEX(Sheet1!A:D,MATCH(Count_table[[#This Row],[Make]],Sheet1!D:D,0),1)</f>
        <v>Textron</v>
      </c>
      <c r="G2612" s="1" t="str">
        <f ca="1">IF(OR(Count_table[[#This Row],[STC Number]]&lt;&gt;OFFSET(Count_table[[#This Row],[STC Number]],-1,0),Count_table[[#This Row],[Fixed Make]]&lt;&gt;OFFSET(Count_table[[#This Row],[Fixed Make]],-1,0)),Count_table[[#This Row],[Fixed Make]],"")</f>
        <v/>
      </c>
      <c r="H2612" s="1" t="str">
        <f ca="1">IF(LEN(Count_table[[#This Row],[First]])=0,OFFSET(Count_table[[#This Row],[Range]],-1,0),"E"&amp;ROW(Count_table[[#This Row],[First]])&amp;":E"&amp;COUNTIFS(Count_table[[#All],[STC Number]],Count_table[[#This Row],[STC Number]],Count_table[[#All],[Fixed Make]],Count_table[[#This Row],[First]])+ROW(Count_table[[#This Row],[First]])-1)</f>
        <v>E2417:E2724</v>
      </c>
      <c r="I2612" s="1" t="str">
        <f ca="1">IF(LEN(Count_table[[#This Row],[First]])&lt;&gt;0,Count_table[[#This Row],[First]]&amp;": "&amp;_xlfn.TEXTJOIN(", ",TRUE,INDIRECT(Count_table[[#This Row],[Range]])),"")</f>
        <v/>
      </c>
      <c r="J26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3" spans="1:10" x14ac:dyDescent="0.25">
      <c r="A2613" s="1" t="s">
        <v>173</v>
      </c>
      <c r="B26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Inc.\A23A</v>
      </c>
      <c r="C2613" s="1" t="s">
        <v>1414</v>
      </c>
      <c r="D2613" s="1" t="str">
        <f>LEFT(Count_table[[#This Row],[Column1]],SEARCH("\",Count_table[[#This Row],[Column1]])-1)</f>
        <v>Textron Aviation Inc.</v>
      </c>
      <c r="E2613" s="1" t="str">
        <f>RIGHT(Count_table[[#This Row],[Column1]],LEN(Count_table[[#This Row],[Column1]])-SEARCH("\",Count_table[[#This Row],[Column1]]))</f>
        <v>A23A</v>
      </c>
      <c r="F2613" s="1" t="str">
        <f>INDEX(Sheet1!A:D,MATCH(Count_table[[#This Row],[Make]],Sheet1!D:D,0),1)</f>
        <v>Textron</v>
      </c>
      <c r="G2613" s="1" t="str">
        <f ca="1">IF(OR(Count_table[[#This Row],[STC Number]]&lt;&gt;OFFSET(Count_table[[#This Row],[STC Number]],-1,0),Count_table[[#This Row],[Fixed Make]]&lt;&gt;OFFSET(Count_table[[#This Row],[Fixed Make]],-1,0)),Count_table[[#This Row],[Fixed Make]],"")</f>
        <v/>
      </c>
      <c r="H2613" s="1" t="str">
        <f ca="1">IF(LEN(Count_table[[#This Row],[First]])=0,OFFSET(Count_table[[#This Row],[Range]],-1,0),"E"&amp;ROW(Count_table[[#This Row],[First]])&amp;":E"&amp;COUNTIFS(Count_table[[#All],[STC Number]],Count_table[[#This Row],[STC Number]],Count_table[[#All],[Fixed Make]],Count_table[[#This Row],[First]])+ROW(Count_table[[#This Row],[First]])-1)</f>
        <v>E2417:E2724</v>
      </c>
      <c r="I2613" s="1" t="str">
        <f ca="1">IF(LEN(Count_table[[#This Row],[First]])&lt;&gt;0,Count_table[[#This Row],[First]]&amp;": "&amp;_xlfn.TEXTJOIN(", ",TRUE,INDIRECT(Count_table[[#This Row],[Range]])),"")</f>
        <v/>
      </c>
      <c r="J26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4" spans="1:10" x14ac:dyDescent="0.25">
      <c r="A2614" s="1" t="s">
        <v>173</v>
      </c>
      <c r="B26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v>
      </c>
      <c r="C2614" s="1" t="s">
        <v>1415</v>
      </c>
      <c r="D2614" s="1" t="str">
        <f>LEFT(Count_table[[#This Row],[Column1]],SEARCH("\",Count_table[[#This Row],[Column1]])-1)</f>
        <v>Textron Aviation Inc.</v>
      </c>
      <c r="E2614" s="1" t="str">
        <f>RIGHT(Count_table[[#This Row],[Column1]],LEN(Count_table[[#This Row],[Column1]])-SEARCH("\",Count_table[[#This Row],[Column1]]))</f>
        <v>A24</v>
      </c>
      <c r="F2614" s="1" t="str">
        <f>INDEX(Sheet1!A:D,MATCH(Count_table[[#This Row],[Make]],Sheet1!D:D,0),1)</f>
        <v>Textron</v>
      </c>
      <c r="G2614" s="1" t="str">
        <f ca="1">IF(OR(Count_table[[#This Row],[STC Number]]&lt;&gt;OFFSET(Count_table[[#This Row],[STC Number]],-1,0),Count_table[[#This Row],[Fixed Make]]&lt;&gt;OFFSET(Count_table[[#This Row],[Fixed Make]],-1,0)),Count_table[[#This Row],[Fixed Make]],"")</f>
        <v/>
      </c>
      <c r="H2614" s="1" t="str">
        <f ca="1">IF(LEN(Count_table[[#This Row],[First]])=0,OFFSET(Count_table[[#This Row],[Range]],-1,0),"E"&amp;ROW(Count_table[[#This Row],[First]])&amp;":E"&amp;COUNTIFS(Count_table[[#All],[STC Number]],Count_table[[#This Row],[STC Number]],Count_table[[#All],[Fixed Make]],Count_table[[#This Row],[First]])+ROW(Count_table[[#This Row],[First]])-1)</f>
        <v>E2417:E2724</v>
      </c>
      <c r="I2614" s="1" t="str">
        <f ca="1">IF(LEN(Count_table[[#This Row],[First]])&lt;&gt;0,Count_table[[#This Row],[First]]&amp;": "&amp;_xlfn.TEXTJOIN(", ",TRUE,INDIRECT(Count_table[[#This Row],[Range]])),"")</f>
        <v/>
      </c>
      <c r="J26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5" spans="1:10" x14ac:dyDescent="0.25">
      <c r="A2615" s="1" t="s">
        <v>173</v>
      </c>
      <c r="B26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Inc.\A24R</v>
      </c>
      <c r="C2615" s="1" t="s">
        <v>1416</v>
      </c>
      <c r="D2615" s="1" t="str">
        <f>LEFT(Count_table[[#This Row],[Column1]],SEARCH("\",Count_table[[#This Row],[Column1]])-1)</f>
        <v>Textron Aviation Inc.</v>
      </c>
      <c r="E2615" s="1" t="str">
        <f>RIGHT(Count_table[[#This Row],[Column1]],LEN(Count_table[[#This Row],[Column1]])-SEARCH("\",Count_table[[#This Row],[Column1]]))</f>
        <v>A24R</v>
      </c>
      <c r="F2615" s="1" t="str">
        <f>INDEX(Sheet1!A:D,MATCH(Count_table[[#This Row],[Make]],Sheet1!D:D,0),1)</f>
        <v>Textron</v>
      </c>
      <c r="G2615" s="1" t="str">
        <f ca="1">IF(OR(Count_table[[#This Row],[STC Number]]&lt;&gt;OFFSET(Count_table[[#This Row],[STC Number]],-1,0),Count_table[[#This Row],[Fixed Make]]&lt;&gt;OFFSET(Count_table[[#This Row],[Fixed Make]],-1,0)),Count_table[[#This Row],[Fixed Make]],"")</f>
        <v/>
      </c>
      <c r="H2615" s="1" t="str">
        <f ca="1">IF(LEN(Count_table[[#This Row],[First]])=0,OFFSET(Count_table[[#This Row],[Range]],-1,0),"E"&amp;ROW(Count_table[[#This Row],[First]])&amp;":E"&amp;COUNTIFS(Count_table[[#All],[STC Number]],Count_table[[#This Row],[STC Number]],Count_table[[#All],[Fixed Make]],Count_table[[#This Row],[First]])+ROW(Count_table[[#This Row],[First]])-1)</f>
        <v>E2417:E2724</v>
      </c>
      <c r="I2615" s="1" t="str">
        <f ca="1">IF(LEN(Count_table[[#This Row],[First]])&lt;&gt;0,Count_table[[#This Row],[First]]&amp;": "&amp;_xlfn.TEXTJOIN(", ",TRUE,INDIRECT(Count_table[[#This Row],[Range]])),"")</f>
        <v/>
      </c>
      <c r="J26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6" spans="1:10" x14ac:dyDescent="0.25">
      <c r="A2616" s="1" t="s">
        <v>173</v>
      </c>
      <c r="B26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Inc.\A35</v>
      </c>
      <c r="C2616" s="1" t="s">
        <v>1417</v>
      </c>
      <c r="D2616" s="1" t="str">
        <f>LEFT(Count_table[[#This Row],[Column1]],SEARCH("\",Count_table[[#This Row],[Column1]])-1)</f>
        <v>Textron Aviation Inc.</v>
      </c>
      <c r="E2616" s="1" t="str">
        <f>RIGHT(Count_table[[#This Row],[Column1]],LEN(Count_table[[#This Row],[Column1]])-SEARCH("\",Count_table[[#This Row],[Column1]]))</f>
        <v>A35</v>
      </c>
      <c r="F2616" s="1" t="str">
        <f>INDEX(Sheet1!A:D,MATCH(Count_table[[#This Row],[Make]],Sheet1!D:D,0),1)</f>
        <v>Textron</v>
      </c>
      <c r="G2616" s="1" t="str">
        <f ca="1">IF(OR(Count_table[[#This Row],[STC Number]]&lt;&gt;OFFSET(Count_table[[#This Row],[STC Number]],-1,0),Count_table[[#This Row],[Fixed Make]]&lt;&gt;OFFSET(Count_table[[#This Row],[Fixed Make]],-1,0)),Count_table[[#This Row],[Fixed Make]],"")</f>
        <v/>
      </c>
      <c r="H2616" s="1" t="str">
        <f ca="1">IF(LEN(Count_table[[#This Row],[First]])=0,OFFSET(Count_table[[#This Row],[Range]],-1,0),"E"&amp;ROW(Count_table[[#This Row],[First]])&amp;":E"&amp;COUNTIFS(Count_table[[#All],[STC Number]],Count_table[[#This Row],[STC Number]],Count_table[[#All],[Fixed Make]],Count_table[[#This Row],[First]])+ROW(Count_table[[#This Row],[First]])-1)</f>
        <v>E2417:E2724</v>
      </c>
      <c r="I2616" s="1" t="str">
        <f ca="1">IF(LEN(Count_table[[#This Row],[First]])&lt;&gt;0,Count_table[[#This Row],[First]]&amp;": "&amp;_xlfn.TEXTJOIN(", ",TRUE,INDIRECT(Count_table[[#This Row],[Range]])),"")</f>
        <v/>
      </c>
      <c r="J26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7" spans="1:10" x14ac:dyDescent="0.25">
      <c r="A2617" s="1" t="s">
        <v>173</v>
      </c>
      <c r="B26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v>
      </c>
      <c r="C2617" s="1" t="s">
        <v>1418</v>
      </c>
      <c r="D2617" s="1" t="str">
        <f>LEFT(Count_table[[#This Row],[Column1]],SEARCH("\",Count_table[[#This Row],[Column1]])-1)</f>
        <v>Textron Aviation Inc.</v>
      </c>
      <c r="E2617" s="1" t="str">
        <f>RIGHT(Count_table[[#This Row],[Column1]],LEN(Count_table[[#This Row],[Column1]])-SEARCH("\",Count_table[[#This Row],[Column1]]))</f>
        <v>A36</v>
      </c>
      <c r="F2617" s="1" t="str">
        <f>INDEX(Sheet1!A:D,MATCH(Count_table[[#This Row],[Make]],Sheet1!D:D,0),1)</f>
        <v>Textron</v>
      </c>
      <c r="G2617" s="1" t="str">
        <f ca="1">IF(OR(Count_table[[#This Row],[STC Number]]&lt;&gt;OFFSET(Count_table[[#This Row],[STC Number]],-1,0),Count_table[[#This Row],[Fixed Make]]&lt;&gt;OFFSET(Count_table[[#This Row],[Fixed Make]],-1,0)),Count_table[[#This Row],[Fixed Make]],"")</f>
        <v/>
      </c>
      <c r="H2617" s="1" t="str">
        <f ca="1">IF(LEN(Count_table[[#This Row],[First]])=0,OFFSET(Count_table[[#This Row],[Range]],-1,0),"E"&amp;ROW(Count_table[[#This Row],[First]])&amp;":E"&amp;COUNTIFS(Count_table[[#All],[STC Number]],Count_table[[#This Row],[STC Number]],Count_table[[#All],[Fixed Make]],Count_table[[#This Row],[First]])+ROW(Count_table[[#This Row],[First]])-1)</f>
        <v>E2417:E2724</v>
      </c>
      <c r="I2617" s="1" t="str">
        <f ca="1">IF(LEN(Count_table[[#This Row],[First]])&lt;&gt;0,Count_table[[#This Row],[First]]&amp;": "&amp;_xlfn.TEXTJOIN(", ",TRUE,INDIRECT(Count_table[[#This Row],[Range]])),"")</f>
        <v/>
      </c>
      <c r="J26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8" spans="1:10" x14ac:dyDescent="0.25">
      <c r="A2618" s="1" t="s">
        <v>173</v>
      </c>
      <c r="B26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Inc.\A36TC</v>
      </c>
      <c r="C2618" s="1" t="s">
        <v>1419</v>
      </c>
      <c r="D2618" s="1" t="str">
        <f>LEFT(Count_table[[#This Row],[Column1]],SEARCH("\",Count_table[[#This Row],[Column1]])-1)</f>
        <v>Textron Aviation Inc.</v>
      </c>
      <c r="E2618" s="1" t="str">
        <f>RIGHT(Count_table[[#This Row],[Column1]],LEN(Count_table[[#This Row],[Column1]])-SEARCH("\",Count_table[[#This Row],[Column1]]))</f>
        <v>A36TC</v>
      </c>
      <c r="F2618" s="1" t="str">
        <f>INDEX(Sheet1!A:D,MATCH(Count_table[[#This Row],[Make]],Sheet1!D:D,0),1)</f>
        <v>Textron</v>
      </c>
      <c r="G2618" s="1" t="str">
        <f ca="1">IF(OR(Count_table[[#This Row],[STC Number]]&lt;&gt;OFFSET(Count_table[[#This Row],[STC Number]],-1,0),Count_table[[#This Row],[Fixed Make]]&lt;&gt;OFFSET(Count_table[[#This Row],[Fixed Make]],-1,0)),Count_table[[#This Row],[Fixed Make]],"")</f>
        <v/>
      </c>
      <c r="H2618" s="1" t="str">
        <f ca="1">IF(LEN(Count_table[[#This Row],[First]])=0,OFFSET(Count_table[[#This Row],[Range]],-1,0),"E"&amp;ROW(Count_table[[#This Row],[First]])&amp;":E"&amp;COUNTIFS(Count_table[[#All],[STC Number]],Count_table[[#This Row],[STC Number]],Count_table[[#All],[Fixed Make]],Count_table[[#This Row],[First]])+ROW(Count_table[[#This Row],[First]])-1)</f>
        <v>E2417:E2724</v>
      </c>
      <c r="I2618" s="1" t="str">
        <f ca="1">IF(LEN(Count_table[[#This Row],[First]])&lt;&gt;0,Count_table[[#This Row],[First]]&amp;": "&amp;_xlfn.TEXTJOIN(", ",TRUE,INDIRECT(Count_table[[#This Row],[Range]])),"")</f>
        <v/>
      </c>
      <c r="J26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19" spans="1:10" x14ac:dyDescent="0.25">
      <c r="A2619" s="1" t="s">
        <v>173</v>
      </c>
      <c r="B26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Inc.\A56TC</v>
      </c>
      <c r="C2619" s="1" t="s">
        <v>1421</v>
      </c>
      <c r="D2619" s="1" t="str">
        <f>LEFT(Count_table[[#This Row],[Column1]],SEARCH("\",Count_table[[#This Row],[Column1]])-1)</f>
        <v>Textron Aviation Inc.</v>
      </c>
      <c r="E2619" s="1" t="str">
        <f>RIGHT(Count_table[[#This Row],[Column1]],LEN(Count_table[[#This Row],[Column1]])-SEARCH("\",Count_table[[#This Row],[Column1]]))</f>
        <v>A56TC</v>
      </c>
      <c r="F2619" s="1" t="str">
        <f>INDEX(Sheet1!A:D,MATCH(Count_table[[#This Row],[Make]],Sheet1!D:D,0),1)</f>
        <v>Textron</v>
      </c>
      <c r="G2619" s="1" t="str">
        <f ca="1">IF(OR(Count_table[[#This Row],[STC Number]]&lt;&gt;OFFSET(Count_table[[#This Row],[STC Number]],-1,0),Count_table[[#This Row],[Fixed Make]]&lt;&gt;OFFSET(Count_table[[#This Row],[Fixed Make]],-1,0)),Count_table[[#This Row],[Fixed Make]],"")</f>
        <v/>
      </c>
      <c r="H2619" s="1" t="str">
        <f ca="1">IF(LEN(Count_table[[#This Row],[First]])=0,OFFSET(Count_table[[#This Row],[Range]],-1,0),"E"&amp;ROW(Count_table[[#This Row],[First]])&amp;":E"&amp;COUNTIFS(Count_table[[#All],[STC Number]],Count_table[[#This Row],[STC Number]],Count_table[[#All],[Fixed Make]],Count_table[[#This Row],[First]])+ROW(Count_table[[#This Row],[First]])-1)</f>
        <v>E2417:E2724</v>
      </c>
      <c r="I2619" s="1" t="str">
        <f ca="1">IF(LEN(Count_table[[#This Row],[First]])&lt;&gt;0,Count_table[[#This Row],[First]]&amp;": "&amp;_xlfn.TEXTJOIN(", ",TRUE,INDIRECT(Count_table[[#This Row],[Range]])),"")</f>
        <v/>
      </c>
      <c r="J26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0" spans="1:10" x14ac:dyDescent="0.25">
      <c r="A2620" s="1" t="s">
        <v>173</v>
      </c>
      <c r="B26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Inc.\A65-8200</v>
      </c>
      <c r="C2620" s="1" t="s">
        <v>1423</v>
      </c>
      <c r="D2620" s="1" t="str">
        <f>LEFT(Count_table[[#This Row],[Column1]],SEARCH("\",Count_table[[#This Row],[Column1]])-1)</f>
        <v>Textron Aviation Inc.</v>
      </c>
      <c r="E2620" s="1" t="str">
        <f>RIGHT(Count_table[[#This Row],[Column1]],LEN(Count_table[[#This Row],[Column1]])-SEARCH("\",Count_table[[#This Row],[Column1]]))</f>
        <v>A65-8200</v>
      </c>
      <c r="F2620" s="1" t="str">
        <f>INDEX(Sheet1!A:D,MATCH(Count_table[[#This Row],[Make]],Sheet1!D:D,0),1)</f>
        <v>Textron</v>
      </c>
      <c r="G2620" s="1" t="str">
        <f ca="1">IF(OR(Count_table[[#This Row],[STC Number]]&lt;&gt;OFFSET(Count_table[[#This Row],[STC Number]],-1,0),Count_table[[#This Row],[Fixed Make]]&lt;&gt;OFFSET(Count_table[[#This Row],[Fixed Make]],-1,0)),Count_table[[#This Row],[Fixed Make]],"")</f>
        <v/>
      </c>
      <c r="H2620" s="1" t="str">
        <f ca="1">IF(LEN(Count_table[[#This Row],[First]])=0,OFFSET(Count_table[[#This Row],[Range]],-1,0),"E"&amp;ROW(Count_table[[#This Row],[First]])&amp;":E"&amp;COUNTIFS(Count_table[[#All],[STC Number]],Count_table[[#This Row],[STC Number]],Count_table[[#All],[Fixed Make]],Count_table[[#This Row],[First]])+ROW(Count_table[[#This Row],[First]])-1)</f>
        <v>E2417:E2724</v>
      </c>
      <c r="I2620" s="1" t="str">
        <f ca="1">IF(LEN(Count_table[[#This Row],[First]])&lt;&gt;0,Count_table[[#This Row],[First]]&amp;": "&amp;_xlfn.TEXTJOIN(", ",TRUE,INDIRECT(Count_table[[#This Row],[Range]])),"")</f>
        <v/>
      </c>
      <c r="J26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1" spans="1:10" x14ac:dyDescent="0.25">
      <c r="A2621" s="1" t="s">
        <v>173</v>
      </c>
      <c r="B26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Inc.\A65</v>
      </c>
      <c r="C2621" s="1" t="s">
        <v>1424</v>
      </c>
      <c r="D2621" s="1" t="str">
        <f>LEFT(Count_table[[#This Row],[Column1]],SEARCH("\",Count_table[[#This Row],[Column1]])-1)</f>
        <v>Textron Aviation Inc.</v>
      </c>
      <c r="E2621" s="1" t="str">
        <f>RIGHT(Count_table[[#This Row],[Column1]],LEN(Count_table[[#This Row],[Column1]])-SEARCH("\",Count_table[[#This Row],[Column1]]))</f>
        <v>A65</v>
      </c>
      <c r="F2621" s="1" t="str">
        <f>INDEX(Sheet1!A:D,MATCH(Count_table[[#This Row],[Make]],Sheet1!D:D,0),1)</f>
        <v>Textron</v>
      </c>
      <c r="G2621" s="1" t="str">
        <f ca="1">IF(OR(Count_table[[#This Row],[STC Number]]&lt;&gt;OFFSET(Count_table[[#This Row],[STC Number]],-1,0),Count_table[[#This Row],[Fixed Make]]&lt;&gt;OFFSET(Count_table[[#This Row],[Fixed Make]],-1,0)),Count_table[[#This Row],[Fixed Make]],"")</f>
        <v/>
      </c>
      <c r="H2621" s="1" t="str">
        <f ca="1">IF(LEN(Count_table[[#This Row],[First]])=0,OFFSET(Count_table[[#This Row],[Range]],-1,0),"E"&amp;ROW(Count_table[[#This Row],[First]])&amp;":E"&amp;COUNTIFS(Count_table[[#All],[STC Number]],Count_table[[#This Row],[STC Number]],Count_table[[#All],[Fixed Make]],Count_table[[#This Row],[First]])+ROW(Count_table[[#This Row],[First]])-1)</f>
        <v>E2417:E2724</v>
      </c>
      <c r="I2621" s="1" t="str">
        <f ca="1">IF(LEN(Count_table[[#This Row],[First]])&lt;&gt;0,Count_table[[#This Row],[First]]&amp;": "&amp;_xlfn.TEXTJOIN(", ",TRUE,INDIRECT(Count_table[[#This Row],[Range]])),"")</f>
        <v/>
      </c>
      <c r="J26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2" spans="1:10" x14ac:dyDescent="0.25">
      <c r="A2622" s="1" t="s">
        <v>173</v>
      </c>
      <c r="B26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Inc.\B19</v>
      </c>
      <c r="C2622" s="1" t="s">
        <v>1428</v>
      </c>
      <c r="D2622" s="1" t="str">
        <f>LEFT(Count_table[[#This Row],[Column1]],SEARCH("\",Count_table[[#This Row],[Column1]])-1)</f>
        <v>Textron Aviation Inc.</v>
      </c>
      <c r="E2622" s="1" t="str">
        <f>RIGHT(Count_table[[#This Row],[Column1]],LEN(Count_table[[#This Row],[Column1]])-SEARCH("\",Count_table[[#This Row],[Column1]]))</f>
        <v>B19</v>
      </c>
      <c r="F2622" s="1" t="str">
        <f>INDEX(Sheet1!A:D,MATCH(Count_table[[#This Row],[Make]],Sheet1!D:D,0),1)</f>
        <v>Textron</v>
      </c>
      <c r="G2622" s="1" t="str">
        <f ca="1">IF(OR(Count_table[[#This Row],[STC Number]]&lt;&gt;OFFSET(Count_table[[#This Row],[STC Number]],-1,0),Count_table[[#This Row],[Fixed Make]]&lt;&gt;OFFSET(Count_table[[#This Row],[Fixed Make]],-1,0)),Count_table[[#This Row],[Fixed Make]],"")</f>
        <v/>
      </c>
      <c r="H2622" s="1" t="str">
        <f ca="1">IF(LEN(Count_table[[#This Row],[First]])=0,OFFSET(Count_table[[#This Row],[Range]],-1,0),"E"&amp;ROW(Count_table[[#This Row],[First]])&amp;":E"&amp;COUNTIFS(Count_table[[#All],[STC Number]],Count_table[[#This Row],[STC Number]],Count_table[[#All],[Fixed Make]],Count_table[[#This Row],[First]])+ROW(Count_table[[#This Row],[First]])-1)</f>
        <v>E2417:E2724</v>
      </c>
      <c r="I2622" s="1" t="str">
        <f ca="1">IF(LEN(Count_table[[#This Row],[First]])&lt;&gt;0,Count_table[[#This Row],[First]]&amp;": "&amp;_xlfn.TEXTJOIN(", ",TRUE,INDIRECT(Count_table[[#This Row],[Range]])),"")</f>
        <v/>
      </c>
      <c r="J26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3" spans="1:10" x14ac:dyDescent="0.25">
      <c r="A2623" s="1" t="s">
        <v>173</v>
      </c>
      <c r="B26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Inc.\B23</v>
      </c>
      <c r="C2623" s="1" t="s">
        <v>1438</v>
      </c>
      <c r="D2623" s="1" t="str">
        <f>LEFT(Count_table[[#This Row],[Column1]],SEARCH("\",Count_table[[#This Row],[Column1]])-1)</f>
        <v>Textron Aviation Inc.</v>
      </c>
      <c r="E2623" s="1" t="str">
        <f>RIGHT(Count_table[[#This Row],[Column1]],LEN(Count_table[[#This Row],[Column1]])-SEARCH("\",Count_table[[#This Row],[Column1]]))</f>
        <v>B23</v>
      </c>
      <c r="F2623" s="1" t="str">
        <f>INDEX(Sheet1!A:D,MATCH(Count_table[[#This Row],[Make]],Sheet1!D:D,0),1)</f>
        <v>Textron</v>
      </c>
      <c r="G2623" s="1" t="str">
        <f ca="1">IF(OR(Count_table[[#This Row],[STC Number]]&lt;&gt;OFFSET(Count_table[[#This Row],[STC Number]],-1,0),Count_table[[#This Row],[Fixed Make]]&lt;&gt;OFFSET(Count_table[[#This Row],[Fixed Make]],-1,0)),Count_table[[#This Row],[Fixed Make]],"")</f>
        <v/>
      </c>
      <c r="H2623" s="1" t="str">
        <f ca="1">IF(LEN(Count_table[[#This Row],[First]])=0,OFFSET(Count_table[[#This Row],[Range]],-1,0),"E"&amp;ROW(Count_table[[#This Row],[First]])&amp;":E"&amp;COUNTIFS(Count_table[[#All],[STC Number]],Count_table[[#This Row],[STC Number]],Count_table[[#All],[Fixed Make]],Count_table[[#This Row],[First]])+ROW(Count_table[[#This Row],[First]])-1)</f>
        <v>E2417:E2724</v>
      </c>
      <c r="I2623" s="1" t="str">
        <f ca="1">IF(LEN(Count_table[[#This Row],[First]])&lt;&gt;0,Count_table[[#This Row],[First]]&amp;": "&amp;_xlfn.TEXTJOIN(", ",TRUE,INDIRECT(Count_table[[#This Row],[Range]])),"")</f>
        <v/>
      </c>
      <c r="J26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4" spans="1:10" x14ac:dyDescent="0.25">
      <c r="A2624" s="1" t="s">
        <v>173</v>
      </c>
      <c r="B26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Inc.\B24R</v>
      </c>
      <c r="C2624" s="1" t="s">
        <v>1439</v>
      </c>
      <c r="D2624" s="1" t="str">
        <f>LEFT(Count_table[[#This Row],[Column1]],SEARCH("\",Count_table[[#This Row],[Column1]])-1)</f>
        <v>Textron Aviation Inc.</v>
      </c>
      <c r="E2624" s="1" t="str">
        <f>RIGHT(Count_table[[#This Row],[Column1]],LEN(Count_table[[#This Row],[Column1]])-SEARCH("\",Count_table[[#This Row],[Column1]]))</f>
        <v>B24R</v>
      </c>
      <c r="F2624" s="1" t="str">
        <f>INDEX(Sheet1!A:D,MATCH(Count_table[[#This Row],[Make]],Sheet1!D:D,0),1)</f>
        <v>Textron</v>
      </c>
      <c r="G2624" s="1" t="str">
        <f ca="1">IF(OR(Count_table[[#This Row],[STC Number]]&lt;&gt;OFFSET(Count_table[[#This Row],[STC Number]],-1,0),Count_table[[#This Row],[Fixed Make]]&lt;&gt;OFFSET(Count_table[[#This Row],[Fixed Make]],-1,0)),Count_table[[#This Row],[Fixed Make]],"")</f>
        <v/>
      </c>
      <c r="H2624" s="1" t="str">
        <f ca="1">IF(LEN(Count_table[[#This Row],[First]])=0,OFFSET(Count_table[[#This Row],[Range]],-1,0),"E"&amp;ROW(Count_table[[#This Row],[First]])&amp;":E"&amp;COUNTIFS(Count_table[[#All],[STC Number]],Count_table[[#This Row],[STC Number]],Count_table[[#All],[Fixed Make]],Count_table[[#This Row],[First]])+ROW(Count_table[[#This Row],[First]])-1)</f>
        <v>E2417:E2724</v>
      </c>
      <c r="I2624" s="1" t="str">
        <f ca="1">IF(LEN(Count_table[[#This Row],[First]])&lt;&gt;0,Count_table[[#This Row],[First]]&amp;": "&amp;_xlfn.TEXTJOIN(", ",TRUE,INDIRECT(Count_table[[#This Row],[Range]])),"")</f>
        <v/>
      </c>
      <c r="J26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5" spans="1:10" x14ac:dyDescent="0.25">
      <c r="A2625" s="1" t="s">
        <v>173</v>
      </c>
      <c r="B26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Inc.\B35</v>
      </c>
      <c r="C2625" s="1" t="s">
        <v>1440</v>
      </c>
      <c r="D2625" s="1" t="str">
        <f>LEFT(Count_table[[#This Row],[Column1]],SEARCH("\",Count_table[[#This Row],[Column1]])-1)</f>
        <v>Textron Aviation Inc.</v>
      </c>
      <c r="E2625" s="1" t="str">
        <f>RIGHT(Count_table[[#This Row],[Column1]],LEN(Count_table[[#This Row],[Column1]])-SEARCH("\",Count_table[[#This Row],[Column1]]))</f>
        <v>B35</v>
      </c>
      <c r="F2625" s="1" t="str">
        <f>INDEX(Sheet1!A:D,MATCH(Count_table[[#This Row],[Make]],Sheet1!D:D,0),1)</f>
        <v>Textron</v>
      </c>
      <c r="G2625" s="1" t="str">
        <f ca="1">IF(OR(Count_table[[#This Row],[STC Number]]&lt;&gt;OFFSET(Count_table[[#This Row],[STC Number]],-1,0),Count_table[[#This Row],[Fixed Make]]&lt;&gt;OFFSET(Count_table[[#This Row],[Fixed Make]],-1,0)),Count_table[[#This Row],[Fixed Make]],"")</f>
        <v/>
      </c>
      <c r="H2625" s="1" t="str">
        <f ca="1">IF(LEN(Count_table[[#This Row],[First]])=0,OFFSET(Count_table[[#This Row],[Range]],-1,0),"E"&amp;ROW(Count_table[[#This Row],[First]])&amp;":E"&amp;COUNTIFS(Count_table[[#All],[STC Number]],Count_table[[#This Row],[STC Number]],Count_table[[#All],[Fixed Make]],Count_table[[#This Row],[First]])+ROW(Count_table[[#This Row],[First]])-1)</f>
        <v>E2417:E2724</v>
      </c>
      <c r="I2625" s="1" t="str">
        <f ca="1">IF(LEN(Count_table[[#This Row],[First]])&lt;&gt;0,Count_table[[#This Row],[First]]&amp;": "&amp;_xlfn.TEXTJOIN(", ",TRUE,INDIRECT(Count_table[[#This Row],[Range]])),"")</f>
        <v/>
      </c>
      <c r="J26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6" spans="1:10" x14ac:dyDescent="0.25">
      <c r="A2626" s="1" t="s">
        <v>173</v>
      </c>
      <c r="B26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Inc.\B36TC</v>
      </c>
      <c r="C2626" s="1" t="s">
        <v>1441</v>
      </c>
      <c r="D2626" s="1" t="str">
        <f>LEFT(Count_table[[#This Row],[Column1]],SEARCH("\",Count_table[[#This Row],[Column1]])-1)</f>
        <v>Textron Aviation Inc.</v>
      </c>
      <c r="E2626" s="1" t="str">
        <f>RIGHT(Count_table[[#This Row],[Column1]],LEN(Count_table[[#This Row],[Column1]])-SEARCH("\",Count_table[[#This Row],[Column1]]))</f>
        <v>B36TC</v>
      </c>
      <c r="F2626" s="1" t="str">
        <f>INDEX(Sheet1!A:D,MATCH(Count_table[[#This Row],[Make]],Sheet1!D:D,0),1)</f>
        <v>Textron</v>
      </c>
      <c r="G2626" s="1" t="str">
        <f ca="1">IF(OR(Count_table[[#This Row],[STC Number]]&lt;&gt;OFFSET(Count_table[[#This Row],[STC Number]],-1,0),Count_table[[#This Row],[Fixed Make]]&lt;&gt;OFFSET(Count_table[[#This Row],[Fixed Make]],-1,0)),Count_table[[#This Row],[Fixed Make]],"")</f>
        <v/>
      </c>
      <c r="H2626" s="1" t="str">
        <f ca="1">IF(LEN(Count_table[[#This Row],[First]])=0,OFFSET(Count_table[[#This Row],[Range]],-1,0),"E"&amp;ROW(Count_table[[#This Row],[First]])&amp;":E"&amp;COUNTIFS(Count_table[[#All],[STC Number]],Count_table[[#This Row],[STC Number]],Count_table[[#All],[Fixed Make]],Count_table[[#This Row],[First]])+ROW(Count_table[[#This Row],[First]])-1)</f>
        <v>E2417:E2724</v>
      </c>
      <c r="I2626" s="1" t="str">
        <f ca="1">IF(LEN(Count_table[[#This Row],[First]])&lt;&gt;0,Count_table[[#This Row],[First]]&amp;": "&amp;_xlfn.TEXTJOIN(", ",TRUE,INDIRECT(Count_table[[#This Row],[Range]])),"")</f>
        <v/>
      </c>
      <c r="J26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7" spans="1:10" x14ac:dyDescent="0.25">
      <c r="A2627" s="1" t="s">
        <v>173</v>
      </c>
      <c r="B26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v>
      </c>
      <c r="C2627" s="1" t="s">
        <v>1445</v>
      </c>
      <c r="D2627" s="1" t="str">
        <f>LEFT(Count_table[[#This Row],[Column1]],SEARCH("\",Count_table[[#This Row],[Column1]])-1)</f>
        <v>Textron Aviation Inc.</v>
      </c>
      <c r="E2627" s="1" t="str">
        <f>RIGHT(Count_table[[#This Row],[Column1]],LEN(Count_table[[#This Row],[Column1]])-SEARCH("\",Count_table[[#This Row],[Column1]]))</f>
        <v>B95</v>
      </c>
      <c r="F2627" s="1" t="str">
        <f>INDEX(Sheet1!A:D,MATCH(Count_table[[#This Row],[Make]],Sheet1!D:D,0),1)</f>
        <v>Textron</v>
      </c>
      <c r="G2627" s="1" t="str">
        <f ca="1">IF(OR(Count_table[[#This Row],[STC Number]]&lt;&gt;OFFSET(Count_table[[#This Row],[STC Number]],-1,0),Count_table[[#This Row],[Fixed Make]]&lt;&gt;OFFSET(Count_table[[#This Row],[Fixed Make]],-1,0)),Count_table[[#This Row],[Fixed Make]],"")</f>
        <v/>
      </c>
      <c r="H2627" s="1" t="str">
        <f ca="1">IF(LEN(Count_table[[#This Row],[First]])=0,OFFSET(Count_table[[#This Row],[Range]],-1,0),"E"&amp;ROW(Count_table[[#This Row],[First]])&amp;":E"&amp;COUNTIFS(Count_table[[#All],[STC Number]],Count_table[[#This Row],[STC Number]],Count_table[[#All],[Fixed Make]],Count_table[[#This Row],[First]])+ROW(Count_table[[#This Row],[First]])-1)</f>
        <v>E2417:E2724</v>
      </c>
      <c r="I2627" s="1" t="str">
        <f ca="1">IF(LEN(Count_table[[#This Row],[First]])&lt;&gt;0,Count_table[[#This Row],[First]]&amp;": "&amp;_xlfn.TEXTJOIN(", ",TRUE,INDIRECT(Count_table[[#This Row],[Range]])),"")</f>
        <v/>
      </c>
      <c r="J26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8" spans="1:10" x14ac:dyDescent="0.25">
      <c r="A2628" s="1" t="s">
        <v>173</v>
      </c>
      <c r="B26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Inc.\B95A</v>
      </c>
      <c r="C2628" s="1" t="s">
        <v>1446</v>
      </c>
      <c r="D2628" s="1" t="str">
        <f>LEFT(Count_table[[#This Row],[Column1]],SEARCH("\",Count_table[[#This Row],[Column1]])-1)</f>
        <v>Textron Aviation Inc.</v>
      </c>
      <c r="E2628" s="1" t="str">
        <f>RIGHT(Count_table[[#This Row],[Column1]],LEN(Count_table[[#This Row],[Column1]])-SEARCH("\",Count_table[[#This Row],[Column1]]))</f>
        <v>B95A</v>
      </c>
      <c r="F2628" s="1" t="str">
        <f>INDEX(Sheet1!A:D,MATCH(Count_table[[#This Row],[Make]],Sheet1!D:D,0),1)</f>
        <v>Textron</v>
      </c>
      <c r="G2628" s="1" t="str">
        <f ca="1">IF(OR(Count_table[[#This Row],[STC Number]]&lt;&gt;OFFSET(Count_table[[#This Row],[STC Number]],-1,0),Count_table[[#This Row],[Fixed Make]]&lt;&gt;OFFSET(Count_table[[#This Row],[Fixed Make]],-1,0)),Count_table[[#This Row],[Fixed Make]],"")</f>
        <v/>
      </c>
      <c r="H2628" s="1" t="str">
        <f ca="1">IF(LEN(Count_table[[#This Row],[First]])=0,OFFSET(Count_table[[#This Row],[Range]],-1,0),"E"&amp;ROW(Count_table[[#This Row],[First]])&amp;":E"&amp;COUNTIFS(Count_table[[#All],[STC Number]],Count_table[[#This Row],[STC Number]],Count_table[[#All],[Fixed Make]],Count_table[[#This Row],[First]])+ROW(Count_table[[#This Row],[First]])-1)</f>
        <v>E2417:E2724</v>
      </c>
      <c r="I2628" s="1" t="str">
        <f ca="1">IF(LEN(Count_table[[#This Row],[First]])&lt;&gt;0,Count_table[[#This Row],[First]]&amp;": "&amp;_xlfn.TEXTJOIN(", ",TRUE,INDIRECT(Count_table[[#This Row],[Range]])),"")</f>
        <v/>
      </c>
      <c r="J26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29" spans="1:10" x14ac:dyDescent="0.25">
      <c r="A2629" s="1" t="s">
        <v>173</v>
      </c>
      <c r="B26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Inc.\C23</v>
      </c>
      <c r="C2629" s="1" t="s">
        <v>1448</v>
      </c>
      <c r="D2629" s="1" t="str">
        <f>LEFT(Count_table[[#This Row],[Column1]],SEARCH("\",Count_table[[#This Row],[Column1]])-1)</f>
        <v>Textron Aviation Inc.</v>
      </c>
      <c r="E2629" s="1" t="str">
        <f>RIGHT(Count_table[[#This Row],[Column1]],LEN(Count_table[[#This Row],[Column1]])-SEARCH("\",Count_table[[#This Row],[Column1]]))</f>
        <v>C23</v>
      </c>
      <c r="F2629" s="1" t="str">
        <f>INDEX(Sheet1!A:D,MATCH(Count_table[[#This Row],[Make]],Sheet1!D:D,0),1)</f>
        <v>Textron</v>
      </c>
      <c r="G2629" s="1" t="str">
        <f ca="1">IF(OR(Count_table[[#This Row],[STC Number]]&lt;&gt;OFFSET(Count_table[[#This Row],[STC Number]],-1,0),Count_table[[#This Row],[Fixed Make]]&lt;&gt;OFFSET(Count_table[[#This Row],[Fixed Make]],-1,0)),Count_table[[#This Row],[Fixed Make]],"")</f>
        <v/>
      </c>
      <c r="H2629" s="1" t="str">
        <f ca="1">IF(LEN(Count_table[[#This Row],[First]])=0,OFFSET(Count_table[[#This Row],[Range]],-1,0),"E"&amp;ROW(Count_table[[#This Row],[First]])&amp;":E"&amp;COUNTIFS(Count_table[[#All],[STC Number]],Count_table[[#This Row],[STC Number]],Count_table[[#All],[Fixed Make]],Count_table[[#This Row],[First]])+ROW(Count_table[[#This Row],[First]])-1)</f>
        <v>E2417:E2724</v>
      </c>
      <c r="I2629" s="1" t="str">
        <f ca="1">IF(LEN(Count_table[[#This Row],[First]])&lt;&gt;0,Count_table[[#This Row],[First]]&amp;": "&amp;_xlfn.TEXTJOIN(", ",TRUE,INDIRECT(Count_table[[#This Row],[Range]])),"")</f>
        <v/>
      </c>
      <c r="J26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0" spans="1:10" x14ac:dyDescent="0.25">
      <c r="A2630" s="1" t="s">
        <v>173</v>
      </c>
      <c r="B26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Inc.\C24R</v>
      </c>
      <c r="C2630" s="1" t="s">
        <v>1449</v>
      </c>
      <c r="D2630" s="1" t="str">
        <f>LEFT(Count_table[[#This Row],[Column1]],SEARCH("\",Count_table[[#This Row],[Column1]])-1)</f>
        <v>Textron Aviation Inc.</v>
      </c>
      <c r="E2630" s="1" t="str">
        <f>RIGHT(Count_table[[#This Row],[Column1]],LEN(Count_table[[#This Row],[Column1]])-SEARCH("\",Count_table[[#This Row],[Column1]]))</f>
        <v>C24R</v>
      </c>
      <c r="F2630" s="1" t="str">
        <f>INDEX(Sheet1!A:D,MATCH(Count_table[[#This Row],[Make]],Sheet1!D:D,0),1)</f>
        <v>Textron</v>
      </c>
      <c r="G2630" s="1" t="str">
        <f ca="1">IF(OR(Count_table[[#This Row],[STC Number]]&lt;&gt;OFFSET(Count_table[[#This Row],[STC Number]],-1,0),Count_table[[#This Row],[Fixed Make]]&lt;&gt;OFFSET(Count_table[[#This Row],[Fixed Make]],-1,0)),Count_table[[#This Row],[Fixed Make]],"")</f>
        <v/>
      </c>
      <c r="H2630" s="1" t="str">
        <f ca="1">IF(LEN(Count_table[[#This Row],[First]])=0,OFFSET(Count_table[[#This Row],[Range]],-1,0),"E"&amp;ROW(Count_table[[#This Row],[First]])&amp;":E"&amp;COUNTIFS(Count_table[[#All],[STC Number]],Count_table[[#This Row],[STC Number]],Count_table[[#All],[Fixed Make]],Count_table[[#This Row],[First]])+ROW(Count_table[[#This Row],[First]])-1)</f>
        <v>E2417:E2724</v>
      </c>
      <c r="I2630" s="1" t="str">
        <f ca="1">IF(LEN(Count_table[[#This Row],[First]])&lt;&gt;0,Count_table[[#This Row],[First]]&amp;": "&amp;_xlfn.TEXTJOIN(", ",TRUE,INDIRECT(Count_table[[#This Row],[Range]])),"")</f>
        <v/>
      </c>
      <c r="J26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1" spans="1:10" x14ac:dyDescent="0.25">
      <c r="A2631" s="1" t="s">
        <v>173</v>
      </c>
      <c r="B26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Inc.\C35</v>
      </c>
      <c r="C2631" s="1" t="s">
        <v>1450</v>
      </c>
      <c r="D2631" s="1" t="str">
        <f>LEFT(Count_table[[#This Row],[Column1]],SEARCH("\",Count_table[[#This Row],[Column1]])-1)</f>
        <v>Textron Aviation Inc.</v>
      </c>
      <c r="E2631" s="1" t="str">
        <f>RIGHT(Count_table[[#This Row],[Column1]],LEN(Count_table[[#This Row],[Column1]])-SEARCH("\",Count_table[[#This Row],[Column1]]))</f>
        <v>C35</v>
      </c>
      <c r="F2631" s="1" t="str">
        <f>INDEX(Sheet1!A:D,MATCH(Count_table[[#This Row],[Make]],Sheet1!D:D,0),1)</f>
        <v>Textron</v>
      </c>
      <c r="G2631" s="1" t="str">
        <f ca="1">IF(OR(Count_table[[#This Row],[STC Number]]&lt;&gt;OFFSET(Count_table[[#This Row],[STC Number]],-1,0),Count_table[[#This Row],[Fixed Make]]&lt;&gt;OFFSET(Count_table[[#This Row],[Fixed Make]],-1,0)),Count_table[[#This Row],[Fixed Make]],"")</f>
        <v/>
      </c>
      <c r="H2631" s="1" t="str">
        <f ca="1">IF(LEN(Count_table[[#This Row],[First]])=0,OFFSET(Count_table[[#This Row],[Range]],-1,0),"E"&amp;ROW(Count_table[[#This Row],[First]])&amp;":E"&amp;COUNTIFS(Count_table[[#All],[STC Number]],Count_table[[#This Row],[STC Number]],Count_table[[#All],[Fixed Make]],Count_table[[#This Row],[First]])+ROW(Count_table[[#This Row],[First]])-1)</f>
        <v>E2417:E2724</v>
      </c>
      <c r="I2631" s="1" t="str">
        <f ca="1">IF(LEN(Count_table[[#This Row],[First]])&lt;&gt;0,Count_table[[#This Row],[First]]&amp;": "&amp;_xlfn.TEXTJOIN(", ",TRUE,INDIRECT(Count_table[[#This Row],[Range]])),"")</f>
        <v/>
      </c>
      <c r="J26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2" spans="1:10" x14ac:dyDescent="0.25">
      <c r="A2632" s="1" t="s">
        <v>173</v>
      </c>
      <c r="B26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Inc.\D35</v>
      </c>
      <c r="C2632" s="1" t="s">
        <v>1457</v>
      </c>
      <c r="D2632" s="1" t="str">
        <f>LEFT(Count_table[[#This Row],[Column1]],SEARCH("\",Count_table[[#This Row],[Column1]])-1)</f>
        <v>Textron Aviation Inc.</v>
      </c>
      <c r="E2632" s="1" t="str">
        <f>RIGHT(Count_table[[#This Row],[Column1]],LEN(Count_table[[#This Row],[Column1]])-SEARCH("\",Count_table[[#This Row],[Column1]]))</f>
        <v>D35</v>
      </c>
      <c r="F2632" s="1" t="str">
        <f>INDEX(Sheet1!A:D,MATCH(Count_table[[#This Row],[Make]],Sheet1!D:D,0),1)</f>
        <v>Textron</v>
      </c>
      <c r="G2632" s="1" t="str">
        <f ca="1">IF(OR(Count_table[[#This Row],[STC Number]]&lt;&gt;OFFSET(Count_table[[#This Row],[STC Number]],-1,0),Count_table[[#This Row],[Fixed Make]]&lt;&gt;OFFSET(Count_table[[#This Row],[Fixed Make]],-1,0)),Count_table[[#This Row],[Fixed Make]],"")</f>
        <v/>
      </c>
      <c r="H2632" s="1" t="str">
        <f ca="1">IF(LEN(Count_table[[#This Row],[First]])=0,OFFSET(Count_table[[#This Row],[Range]],-1,0),"E"&amp;ROW(Count_table[[#This Row],[First]])&amp;":E"&amp;COUNTIFS(Count_table[[#All],[STC Number]],Count_table[[#This Row],[STC Number]],Count_table[[#All],[Fixed Make]],Count_table[[#This Row],[First]])+ROW(Count_table[[#This Row],[First]])-1)</f>
        <v>E2417:E2724</v>
      </c>
      <c r="I2632" s="1" t="str">
        <f ca="1">IF(LEN(Count_table[[#This Row],[First]])&lt;&gt;0,Count_table[[#This Row],[First]]&amp;": "&amp;_xlfn.TEXTJOIN(", ",TRUE,INDIRECT(Count_table[[#This Row],[Range]])),"")</f>
        <v/>
      </c>
      <c r="J26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3" spans="1:10" x14ac:dyDescent="0.25">
      <c r="A2633" s="1" t="s">
        <v>173</v>
      </c>
      <c r="B26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v>
      </c>
      <c r="C2633" s="1" t="s">
        <v>1465</v>
      </c>
      <c r="D2633" s="1" t="str">
        <f>LEFT(Count_table[[#This Row],[Column1]],SEARCH("\",Count_table[[#This Row],[Column1]])-1)</f>
        <v>Textron Aviation Inc.</v>
      </c>
      <c r="E2633" s="1" t="str">
        <f>RIGHT(Count_table[[#This Row],[Column1]],LEN(Count_table[[#This Row],[Column1]])-SEARCH("\",Count_table[[#This Row],[Column1]]))</f>
        <v>D55</v>
      </c>
      <c r="F2633" s="1" t="str">
        <f>INDEX(Sheet1!A:D,MATCH(Count_table[[#This Row],[Make]],Sheet1!D:D,0),1)</f>
        <v>Textron</v>
      </c>
      <c r="G2633" s="1" t="str">
        <f ca="1">IF(OR(Count_table[[#This Row],[STC Number]]&lt;&gt;OFFSET(Count_table[[#This Row],[STC Number]],-1,0),Count_table[[#This Row],[Fixed Make]]&lt;&gt;OFFSET(Count_table[[#This Row],[Fixed Make]],-1,0)),Count_table[[#This Row],[Fixed Make]],"")</f>
        <v/>
      </c>
      <c r="H2633" s="1" t="str">
        <f ca="1">IF(LEN(Count_table[[#This Row],[First]])=0,OFFSET(Count_table[[#This Row],[Range]],-1,0),"E"&amp;ROW(Count_table[[#This Row],[First]])&amp;":E"&amp;COUNTIFS(Count_table[[#All],[STC Number]],Count_table[[#This Row],[STC Number]],Count_table[[#All],[Fixed Make]],Count_table[[#This Row],[First]])+ROW(Count_table[[#This Row],[First]])-1)</f>
        <v>E2417:E2724</v>
      </c>
      <c r="I2633" s="1" t="str">
        <f ca="1">IF(LEN(Count_table[[#This Row],[First]])&lt;&gt;0,Count_table[[#This Row],[First]]&amp;": "&amp;_xlfn.TEXTJOIN(", ",TRUE,INDIRECT(Count_table[[#This Row],[Range]])),"")</f>
        <v/>
      </c>
      <c r="J26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4" spans="1:10" x14ac:dyDescent="0.25">
      <c r="A2634" s="1" t="s">
        <v>173</v>
      </c>
      <c r="B26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Inc.\D55A</v>
      </c>
      <c r="C2634" s="1" t="s">
        <v>1466</v>
      </c>
      <c r="D2634" s="1" t="str">
        <f>LEFT(Count_table[[#This Row],[Column1]],SEARCH("\",Count_table[[#This Row],[Column1]])-1)</f>
        <v>Textron Aviation Inc.</v>
      </c>
      <c r="E2634" s="1" t="str">
        <f>RIGHT(Count_table[[#This Row],[Column1]],LEN(Count_table[[#This Row],[Column1]])-SEARCH("\",Count_table[[#This Row],[Column1]]))</f>
        <v>D55A</v>
      </c>
      <c r="F2634" s="1" t="str">
        <f>INDEX(Sheet1!A:D,MATCH(Count_table[[#This Row],[Make]],Sheet1!D:D,0),1)</f>
        <v>Textron</v>
      </c>
      <c r="G2634" s="1" t="str">
        <f ca="1">IF(OR(Count_table[[#This Row],[STC Number]]&lt;&gt;OFFSET(Count_table[[#This Row],[STC Number]],-1,0),Count_table[[#This Row],[Fixed Make]]&lt;&gt;OFFSET(Count_table[[#This Row],[Fixed Make]],-1,0)),Count_table[[#This Row],[Fixed Make]],"")</f>
        <v/>
      </c>
      <c r="H2634" s="1" t="str">
        <f ca="1">IF(LEN(Count_table[[#This Row],[First]])=0,OFFSET(Count_table[[#This Row],[Range]],-1,0),"E"&amp;ROW(Count_table[[#This Row],[First]])&amp;":E"&amp;COUNTIFS(Count_table[[#All],[STC Number]],Count_table[[#This Row],[STC Number]],Count_table[[#All],[Fixed Make]],Count_table[[#This Row],[First]])+ROW(Count_table[[#This Row],[First]])-1)</f>
        <v>E2417:E2724</v>
      </c>
      <c r="I2634" s="1" t="str">
        <f ca="1">IF(LEN(Count_table[[#This Row],[First]])&lt;&gt;0,Count_table[[#This Row],[First]]&amp;": "&amp;_xlfn.TEXTJOIN(", ",TRUE,INDIRECT(Count_table[[#This Row],[Range]])),"")</f>
        <v/>
      </c>
      <c r="J26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5" spans="1:10" x14ac:dyDescent="0.25">
      <c r="A2635" s="1" t="s">
        <v>173</v>
      </c>
      <c r="B26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Inc.\D95A</v>
      </c>
      <c r="C2635" s="1" t="s">
        <v>1467</v>
      </c>
      <c r="D2635" s="1" t="str">
        <f>LEFT(Count_table[[#This Row],[Column1]],SEARCH("\",Count_table[[#This Row],[Column1]])-1)</f>
        <v>Textron Aviation Inc.</v>
      </c>
      <c r="E2635" s="1" t="str">
        <f>RIGHT(Count_table[[#This Row],[Column1]],LEN(Count_table[[#This Row],[Column1]])-SEARCH("\",Count_table[[#This Row],[Column1]]))</f>
        <v>D95A</v>
      </c>
      <c r="F2635" s="1" t="str">
        <f>INDEX(Sheet1!A:D,MATCH(Count_table[[#This Row],[Make]],Sheet1!D:D,0),1)</f>
        <v>Textron</v>
      </c>
      <c r="G2635" s="1" t="str">
        <f ca="1">IF(OR(Count_table[[#This Row],[STC Number]]&lt;&gt;OFFSET(Count_table[[#This Row],[STC Number]],-1,0),Count_table[[#This Row],[Fixed Make]]&lt;&gt;OFFSET(Count_table[[#This Row],[Fixed Make]],-1,0)),Count_table[[#This Row],[Fixed Make]],"")</f>
        <v/>
      </c>
      <c r="H2635" s="1" t="str">
        <f ca="1">IF(LEN(Count_table[[#This Row],[First]])=0,OFFSET(Count_table[[#This Row],[Range]],-1,0),"E"&amp;ROW(Count_table[[#This Row],[First]])&amp;":E"&amp;COUNTIFS(Count_table[[#All],[STC Number]],Count_table[[#This Row],[STC Number]],Count_table[[#All],[Fixed Make]],Count_table[[#This Row],[First]])+ROW(Count_table[[#This Row],[First]])-1)</f>
        <v>E2417:E2724</v>
      </c>
      <c r="I2635" s="1" t="str">
        <f ca="1">IF(LEN(Count_table[[#This Row],[First]])&lt;&gt;0,Count_table[[#This Row],[First]]&amp;": "&amp;_xlfn.TEXTJOIN(", ",TRUE,INDIRECT(Count_table[[#This Row],[Range]])),"")</f>
        <v/>
      </c>
      <c r="J26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6" spans="1:10" x14ac:dyDescent="0.25">
      <c r="A2636" s="1" t="s">
        <v>173</v>
      </c>
      <c r="B26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Inc.\E310H</v>
      </c>
      <c r="C2636" s="1" t="s">
        <v>1468</v>
      </c>
      <c r="D2636" s="1" t="str">
        <f>LEFT(Count_table[[#This Row],[Column1]],SEARCH("\",Count_table[[#This Row],[Column1]])-1)</f>
        <v>Textron Aviation Inc.</v>
      </c>
      <c r="E2636" s="1" t="str">
        <f>RIGHT(Count_table[[#This Row],[Column1]],LEN(Count_table[[#This Row],[Column1]])-SEARCH("\",Count_table[[#This Row],[Column1]]))</f>
        <v>E310H</v>
      </c>
      <c r="F2636" s="1" t="str">
        <f>INDEX(Sheet1!A:D,MATCH(Count_table[[#This Row],[Make]],Sheet1!D:D,0),1)</f>
        <v>Textron</v>
      </c>
      <c r="G2636" s="1" t="str">
        <f ca="1">IF(OR(Count_table[[#This Row],[STC Number]]&lt;&gt;OFFSET(Count_table[[#This Row],[STC Number]],-1,0),Count_table[[#This Row],[Fixed Make]]&lt;&gt;OFFSET(Count_table[[#This Row],[Fixed Make]],-1,0)),Count_table[[#This Row],[Fixed Make]],"")</f>
        <v/>
      </c>
      <c r="H2636" s="1" t="str">
        <f ca="1">IF(LEN(Count_table[[#This Row],[First]])=0,OFFSET(Count_table[[#This Row],[Range]],-1,0),"E"&amp;ROW(Count_table[[#This Row],[First]])&amp;":E"&amp;COUNTIFS(Count_table[[#All],[STC Number]],Count_table[[#This Row],[STC Number]],Count_table[[#All],[Fixed Make]],Count_table[[#This Row],[First]])+ROW(Count_table[[#This Row],[First]])-1)</f>
        <v>E2417:E2724</v>
      </c>
      <c r="I2636" s="1" t="str">
        <f ca="1">IF(LEN(Count_table[[#This Row],[First]])&lt;&gt;0,Count_table[[#This Row],[First]]&amp;": "&amp;_xlfn.TEXTJOIN(", ",TRUE,INDIRECT(Count_table[[#This Row],[Range]])),"")</f>
        <v/>
      </c>
      <c r="J26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7" spans="1:10" x14ac:dyDescent="0.25">
      <c r="A2637" s="1" t="s">
        <v>173</v>
      </c>
      <c r="B26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Inc.\E310J</v>
      </c>
      <c r="C2637" s="1" t="s">
        <v>1469</v>
      </c>
      <c r="D2637" s="1" t="str">
        <f>LEFT(Count_table[[#This Row],[Column1]],SEARCH("\",Count_table[[#This Row],[Column1]])-1)</f>
        <v>Textron Aviation Inc.</v>
      </c>
      <c r="E2637" s="1" t="str">
        <f>RIGHT(Count_table[[#This Row],[Column1]],LEN(Count_table[[#This Row],[Column1]])-SEARCH("\",Count_table[[#This Row],[Column1]]))</f>
        <v>E310J</v>
      </c>
      <c r="F2637" s="1" t="str">
        <f>INDEX(Sheet1!A:D,MATCH(Count_table[[#This Row],[Make]],Sheet1!D:D,0),1)</f>
        <v>Textron</v>
      </c>
      <c r="G2637" s="1" t="str">
        <f ca="1">IF(OR(Count_table[[#This Row],[STC Number]]&lt;&gt;OFFSET(Count_table[[#This Row],[STC Number]],-1,0),Count_table[[#This Row],[Fixed Make]]&lt;&gt;OFFSET(Count_table[[#This Row],[Fixed Make]],-1,0)),Count_table[[#This Row],[Fixed Make]],"")</f>
        <v/>
      </c>
      <c r="H2637" s="1" t="str">
        <f ca="1">IF(LEN(Count_table[[#This Row],[First]])=0,OFFSET(Count_table[[#This Row],[Range]],-1,0),"E"&amp;ROW(Count_table[[#This Row],[First]])&amp;":E"&amp;COUNTIFS(Count_table[[#All],[STC Number]],Count_table[[#This Row],[STC Number]],Count_table[[#All],[Fixed Make]],Count_table[[#This Row],[First]])+ROW(Count_table[[#This Row],[First]])-1)</f>
        <v>E2417:E2724</v>
      </c>
      <c r="I2637" s="1" t="str">
        <f ca="1">IF(LEN(Count_table[[#This Row],[First]])&lt;&gt;0,Count_table[[#This Row],[First]]&amp;": "&amp;_xlfn.TEXTJOIN(", ",TRUE,INDIRECT(Count_table[[#This Row],[Range]])),"")</f>
        <v/>
      </c>
      <c r="J26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8" spans="1:10" x14ac:dyDescent="0.25">
      <c r="A2638" s="1" t="s">
        <v>173</v>
      </c>
      <c r="B26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v>
      </c>
      <c r="C2638" s="1" t="s">
        <v>1470</v>
      </c>
      <c r="D2638" s="1" t="str">
        <f>LEFT(Count_table[[#This Row],[Column1]],SEARCH("\",Count_table[[#This Row],[Column1]])-1)</f>
        <v>Textron Aviation Inc.</v>
      </c>
      <c r="E2638" s="1" t="str">
        <f>RIGHT(Count_table[[#This Row],[Column1]],LEN(Count_table[[#This Row],[Column1]])-SEARCH("\",Count_table[[#This Row],[Column1]]))</f>
        <v>E33</v>
      </c>
      <c r="F2638" s="1" t="str">
        <f>INDEX(Sheet1!A:D,MATCH(Count_table[[#This Row],[Make]],Sheet1!D:D,0),1)</f>
        <v>Textron</v>
      </c>
      <c r="G2638" s="1" t="str">
        <f ca="1">IF(OR(Count_table[[#This Row],[STC Number]]&lt;&gt;OFFSET(Count_table[[#This Row],[STC Number]],-1,0),Count_table[[#This Row],[Fixed Make]]&lt;&gt;OFFSET(Count_table[[#This Row],[Fixed Make]],-1,0)),Count_table[[#This Row],[Fixed Make]],"")</f>
        <v/>
      </c>
      <c r="H2638" s="1" t="str">
        <f ca="1">IF(LEN(Count_table[[#This Row],[First]])=0,OFFSET(Count_table[[#This Row],[Range]],-1,0),"E"&amp;ROW(Count_table[[#This Row],[First]])&amp;":E"&amp;COUNTIFS(Count_table[[#All],[STC Number]],Count_table[[#This Row],[STC Number]],Count_table[[#All],[Fixed Make]],Count_table[[#This Row],[First]])+ROW(Count_table[[#This Row],[First]])-1)</f>
        <v>E2417:E2724</v>
      </c>
      <c r="I2638" s="1" t="str">
        <f ca="1">IF(LEN(Count_table[[#This Row],[First]])&lt;&gt;0,Count_table[[#This Row],[First]]&amp;": "&amp;_xlfn.TEXTJOIN(", ",TRUE,INDIRECT(Count_table[[#This Row],[Range]])),"")</f>
        <v/>
      </c>
      <c r="J26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39" spans="1:10" x14ac:dyDescent="0.25">
      <c r="A2639" s="1" t="s">
        <v>173</v>
      </c>
      <c r="B26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Inc.\E33A</v>
      </c>
      <c r="C2639" s="1" t="s">
        <v>1471</v>
      </c>
      <c r="D2639" s="1" t="str">
        <f>LEFT(Count_table[[#This Row],[Column1]],SEARCH("\",Count_table[[#This Row],[Column1]])-1)</f>
        <v>Textron Aviation Inc.</v>
      </c>
      <c r="E2639" s="1" t="str">
        <f>RIGHT(Count_table[[#This Row],[Column1]],LEN(Count_table[[#This Row],[Column1]])-SEARCH("\",Count_table[[#This Row],[Column1]]))</f>
        <v>E33A</v>
      </c>
      <c r="F2639" s="1" t="str">
        <f>INDEX(Sheet1!A:D,MATCH(Count_table[[#This Row],[Make]],Sheet1!D:D,0),1)</f>
        <v>Textron</v>
      </c>
      <c r="G2639" s="1" t="str">
        <f ca="1">IF(OR(Count_table[[#This Row],[STC Number]]&lt;&gt;OFFSET(Count_table[[#This Row],[STC Number]],-1,0),Count_table[[#This Row],[Fixed Make]]&lt;&gt;OFFSET(Count_table[[#This Row],[Fixed Make]],-1,0)),Count_table[[#This Row],[Fixed Make]],"")</f>
        <v/>
      </c>
      <c r="H2639" s="1" t="str">
        <f ca="1">IF(LEN(Count_table[[#This Row],[First]])=0,OFFSET(Count_table[[#This Row],[Range]],-1,0),"E"&amp;ROW(Count_table[[#This Row],[First]])&amp;":E"&amp;COUNTIFS(Count_table[[#All],[STC Number]],Count_table[[#This Row],[STC Number]],Count_table[[#All],[Fixed Make]],Count_table[[#This Row],[First]])+ROW(Count_table[[#This Row],[First]])-1)</f>
        <v>E2417:E2724</v>
      </c>
      <c r="I2639" s="1" t="str">
        <f ca="1">IF(LEN(Count_table[[#This Row],[First]])&lt;&gt;0,Count_table[[#This Row],[First]]&amp;": "&amp;_xlfn.TEXTJOIN(", ",TRUE,INDIRECT(Count_table[[#This Row],[Range]])),"")</f>
        <v/>
      </c>
      <c r="J26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0" spans="1:10" x14ac:dyDescent="0.25">
      <c r="A2640" s="1" t="s">
        <v>173</v>
      </c>
      <c r="B26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Inc.\E33C</v>
      </c>
      <c r="C2640" s="1" t="s">
        <v>1472</v>
      </c>
      <c r="D2640" s="1" t="str">
        <f>LEFT(Count_table[[#This Row],[Column1]],SEARCH("\",Count_table[[#This Row],[Column1]])-1)</f>
        <v>Textron Aviation Inc.</v>
      </c>
      <c r="E2640" s="1" t="str">
        <f>RIGHT(Count_table[[#This Row],[Column1]],LEN(Count_table[[#This Row],[Column1]])-SEARCH("\",Count_table[[#This Row],[Column1]]))</f>
        <v>E33C</v>
      </c>
      <c r="F2640" s="1" t="str">
        <f>INDEX(Sheet1!A:D,MATCH(Count_table[[#This Row],[Make]],Sheet1!D:D,0),1)</f>
        <v>Textron</v>
      </c>
      <c r="G2640" s="1" t="str">
        <f ca="1">IF(OR(Count_table[[#This Row],[STC Number]]&lt;&gt;OFFSET(Count_table[[#This Row],[STC Number]],-1,0),Count_table[[#This Row],[Fixed Make]]&lt;&gt;OFFSET(Count_table[[#This Row],[Fixed Make]],-1,0)),Count_table[[#This Row],[Fixed Make]],"")</f>
        <v/>
      </c>
      <c r="H2640" s="1" t="str">
        <f ca="1">IF(LEN(Count_table[[#This Row],[First]])=0,OFFSET(Count_table[[#This Row],[Range]],-1,0),"E"&amp;ROW(Count_table[[#This Row],[First]])&amp;":E"&amp;COUNTIFS(Count_table[[#All],[STC Number]],Count_table[[#This Row],[STC Number]],Count_table[[#All],[Fixed Make]],Count_table[[#This Row],[First]])+ROW(Count_table[[#This Row],[First]])-1)</f>
        <v>E2417:E2724</v>
      </c>
      <c r="I2640" s="1" t="str">
        <f ca="1">IF(LEN(Count_table[[#This Row],[First]])&lt;&gt;0,Count_table[[#This Row],[First]]&amp;": "&amp;_xlfn.TEXTJOIN(", ",TRUE,INDIRECT(Count_table[[#This Row],[Range]])),"")</f>
        <v/>
      </c>
      <c r="J26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1" spans="1:10" x14ac:dyDescent="0.25">
      <c r="A2641" s="1" t="s">
        <v>173</v>
      </c>
      <c r="B26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Inc.\E35</v>
      </c>
      <c r="C2641" s="1" t="s">
        <v>1473</v>
      </c>
      <c r="D2641" s="1" t="str">
        <f>LEFT(Count_table[[#This Row],[Column1]],SEARCH("\",Count_table[[#This Row],[Column1]])-1)</f>
        <v>Textron Aviation Inc.</v>
      </c>
      <c r="E2641" s="1" t="str">
        <f>RIGHT(Count_table[[#This Row],[Column1]],LEN(Count_table[[#This Row],[Column1]])-SEARCH("\",Count_table[[#This Row],[Column1]]))</f>
        <v>E35</v>
      </c>
      <c r="F2641" s="1" t="str">
        <f>INDEX(Sheet1!A:D,MATCH(Count_table[[#This Row],[Make]],Sheet1!D:D,0),1)</f>
        <v>Textron</v>
      </c>
      <c r="G2641" s="1" t="str">
        <f ca="1">IF(OR(Count_table[[#This Row],[STC Number]]&lt;&gt;OFFSET(Count_table[[#This Row],[STC Number]],-1,0),Count_table[[#This Row],[Fixed Make]]&lt;&gt;OFFSET(Count_table[[#This Row],[Fixed Make]],-1,0)),Count_table[[#This Row],[Fixed Make]],"")</f>
        <v/>
      </c>
      <c r="H2641" s="1" t="str">
        <f ca="1">IF(LEN(Count_table[[#This Row],[First]])=0,OFFSET(Count_table[[#This Row],[Range]],-1,0),"E"&amp;ROW(Count_table[[#This Row],[First]])&amp;":E"&amp;COUNTIFS(Count_table[[#All],[STC Number]],Count_table[[#This Row],[STC Number]],Count_table[[#All],[Fixed Make]],Count_table[[#This Row],[First]])+ROW(Count_table[[#This Row],[First]])-1)</f>
        <v>E2417:E2724</v>
      </c>
      <c r="I2641" s="1" t="str">
        <f ca="1">IF(LEN(Count_table[[#This Row],[First]])&lt;&gt;0,Count_table[[#This Row],[First]]&amp;": "&amp;_xlfn.TEXTJOIN(", ",TRUE,INDIRECT(Count_table[[#This Row],[Range]])),"")</f>
        <v/>
      </c>
      <c r="J26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2" spans="1:10" x14ac:dyDescent="0.25">
      <c r="A2642" s="1" t="s">
        <v>173</v>
      </c>
      <c r="B26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v>
      </c>
      <c r="C2642" s="1" t="s">
        <v>1475</v>
      </c>
      <c r="D2642" s="1" t="str">
        <f>LEFT(Count_table[[#This Row],[Column1]],SEARCH("\",Count_table[[#This Row],[Column1]])-1)</f>
        <v>Textron Aviation Inc.</v>
      </c>
      <c r="E2642" s="1" t="str">
        <f>RIGHT(Count_table[[#This Row],[Column1]],LEN(Count_table[[#This Row],[Column1]])-SEARCH("\",Count_table[[#This Row],[Column1]]))</f>
        <v>E55</v>
      </c>
      <c r="F2642" s="1" t="str">
        <f>INDEX(Sheet1!A:D,MATCH(Count_table[[#This Row],[Make]],Sheet1!D:D,0),1)</f>
        <v>Textron</v>
      </c>
      <c r="G2642" s="1" t="str">
        <f ca="1">IF(OR(Count_table[[#This Row],[STC Number]]&lt;&gt;OFFSET(Count_table[[#This Row],[STC Number]],-1,0),Count_table[[#This Row],[Fixed Make]]&lt;&gt;OFFSET(Count_table[[#This Row],[Fixed Make]],-1,0)),Count_table[[#This Row],[Fixed Make]],"")</f>
        <v/>
      </c>
      <c r="H2642" s="1" t="str">
        <f ca="1">IF(LEN(Count_table[[#This Row],[First]])=0,OFFSET(Count_table[[#This Row],[Range]],-1,0),"E"&amp;ROW(Count_table[[#This Row],[First]])&amp;":E"&amp;COUNTIFS(Count_table[[#All],[STC Number]],Count_table[[#This Row],[STC Number]],Count_table[[#All],[Fixed Make]],Count_table[[#This Row],[First]])+ROW(Count_table[[#This Row],[First]])-1)</f>
        <v>E2417:E2724</v>
      </c>
      <c r="I2642" s="1" t="str">
        <f ca="1">IF(LEN(Count_table[[#This Row],[First]])&lt;&gt;0,Count_table[[#This Row],[First]]&amp;": "&amp;_xlfn.TEXTJOIN(", ",TRUE,INDIRECT(Count_table[[#This Row],[Range]])),"")</f>
        <v/>
      </c>
      <c r="J26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3" spans="1:10" x14ac:dyDescent="0.25">
      <c r="A2643" s="1" t="s">
        <v>173</v>
      </c>
      <c r="B26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Inc.\E55A</v>
      </c>
      <c r="C2643" s="1" t="s">
        <v>1476</v>
      </c>
      <c r="D2643" s="1" t="str">
        <f>LEFT(Count_table[[#This Row],[Column1]],SEARCH("\",Count_table[[#This Row],[Column1]])-1)</f>
        <v>Textron Aviation Inc.</v>
      </c>
      <c r="E2643" s="1" t="str">
        <f>RIGHT(Count_table[[#This Row],[Column1]],LEN(Count_table[[#This Row],[Column1]])-SEARCH("\",Count_table[[#This Row],[Column1]]))</f>
        <v>E55A</v>
      </c>
      <c r="F2643" s="1" t="str">
        <f>INDEX(Sheet1!A:D,MATCH(Count_table[[#This Row],[Make]],Sheet1!D:D,0),1)</f>
        <v>Textron</v>
      </c>
      <c r="G2643" s="1" t="str">
        <f ca="1">IF(OR(Count_table[[#This Row],[STC Number]]&lt;&gt;OFFSET(Count_table[[#This Row],[STC Number]],-1,0),Count_table[[#This Row],[Fixed Make]]&lt;&gt;OFFSET(Count_table[[#This Row],[Fixed Make]],-1,0)),Count_table[[#This Row],[Fixed Make]],"")</f>
        <v/>
      </c>
      <c r="H2643" s="1" t="str">
        <f ca="1">IF(LEN(Count_table[[#This Row],[First]])=0,OFFSET(Count_table[[#This Row],[Range]],-1,0),"E"&amp;ROW(Count_table[[#This Row],[First]])&amp;":E"&amp;COUNTIFS(Count_table[[#All],[STC Number]],Count_table[[#This Row],[STC Number]],Count_table[[#All],[Fixed Make]],Count_table[[#This Row],[First]])+ROW(Count_table[[#This Row],[First]])-1)</f>
        <v>E2417:E2724</v>
      </c>
      <c r="I2643" s="1" t="str">
        <f ca="1">IF(LEN(Count_table[[#This Row],[First]])&lt;&gt;0,Count_table[[#This Row],[First]]&amp;": "&amp;_xlfn.TEXTJOIN(", ",TRUE,INDIRECT(Count_table[[#This Row],[Range]])),"")</f>
        <v/>
      </c>
      <c r="J26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4" spans="1:10" x14ac:dyDescent="0.25">
      <c r="A2644" s="1" t="s">
        <v>173</v>
      </c>
      <c r="B26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Inc.\E95</v>
      </c>
      <c r="C2644" s="1" t="s">
        <v>1478</v>
      </c>
      <c r="D2644" s="1" t="str">
        <f>LEFT(Count_table[[#This Row],[Column1]],SEARCH("\",Count_table[[#This Row],[Column1]])-1)</f>
        <v>Textron Aviation Inc.</v>
      </c>
      <c r="E2644" s="1" t="str">
        <f>RIGHT(Count_table[[#This Row],[Column1]],LEN(Count_table[[#This Row],[Column1]])-SEARCH("\",Count_table[[#This Row],[Column1]]))</f>
        <v>E95</v>
      </c>
      <c r="F2644" s="1" t="str">
        <f>INDEX(Sheet1!A:D,MATCH(Count_table[[#This Row],[Make]],Sheet1!D:D,0),1)</f>
        <v>Textron</v>
      </c>
      <c r="G2644" s="1" t="str">
        <f ca="1">IF(OR(Count_table[[#This Row],[STC Number]]&lt;&gt;OFFSET(Count_table[[#This Row],[STC Number]],-1,0),Count_table[[#This Row],[Fixed Make]]&lt;&gt;OFFSET(Count_table[[#This Row],[Fixed Make]],-1,0)),Count_table[[#This Row],[Fixed Make]],"")</f>
        <v/>
      </c>
      <c r="H2644" s="1" t="str">
        <f ca="1">IF(LEN(Count_table[[#This Row],[First]])=0,OFFSET(Count_table[[#This Row],[Range]],-1,0),"E"&amp;ROW(Count_table[[#This Row],[First]])&amp;":E"&amp;COUNTIFS(Count_table[[#All],[STC Number]],Count_table[[#This Row],[STC Number]],Count_table[[#All],[Fixed Make]],Count_table[[#This Row],[First]])+ROW(Count_table[[#This Row],[First]])-1)</f>
        <v>E2417:E2724</v>
      </c>
      <c r="I2644" s="1" t="str">
        <f ca="1">IF(LEN(Count_table[[#This Row],[First]])&lt;&gt;0,Count_table[[#This Row],[First]]&amp;": "&amp;_xlfn.TEXTJOIN(", ",TRUE,INDIRECT(Count_table[[#This Row],[Range]])),"")</f>
        <v/>
      </c>
      <c r="J26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5" spans="1:10" x14ac:dyDescent="0.25">
      <c r="A2645" s="1" t="s">
        <v>173</v>
      </c>
      <c r="B26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v>
      </c>
      <c r="C2645" s="1" t="s">
        <v>1479</v>
      </c>
      <c r="D2645" s="1" t="str">
        <f>LEFT(Count_table[[#This Row],[Column1]],SEARCH("\",Count_table[[#This Row],[Column1]])-1)</f>
        <v>Textron Aviation Inc.</v>
      </c>
      <c r="E2645" s="1" t="str">
        <f>RIGHT(Count_table[[#This Row],[Column1]],LEN(Count_table[[#This Row],[Column1]])-SEARCH("\",Count_table[[#This Row],[Column1]]))</f>
        <v>F33</v>
      </c>
      <c r="F2645" s="1" t="str">
        <f>INDEX(Sheet1!A:D,MATCH(Count_table[[#This Row],[Make]],Sheet1!D:D,0),1)</f>
        <v>Textron</v>
      </c>
      <c r="G2645" s="1" t="str">
        <f ca="1">IF(OR(Count_table[[#This Row],[STC Number]]&lt;&gt;OFFSET(Count_table[[#This Row],[STC Number]],-1,0),Count_table[[#This Row],[Fixed Make]]&lt;&gt;OFFSET(Count_table[[#This Row],[Fixed Make]],-1,0)),Count_table[[#This Row],[Fixed Make]],"")</f>
        <v/>
      </c>
      <c r="H2645" s="1" t="str">
        <f ca="1">IF(LEN(Count_table[[#This Row],[First]])=0,OFFSET(Count_table[[#This Row],[Range]],-1,0),"E"&amp;ROW(Count_table[[#This Row],[First]])&amp;":E"&amp;COUNTIFS(Count_table[[#All],[STC Number]],Count_table[[#This Row],[STC Number]],Count_table[[#All],[Fixed Make]],Count_table[[#This Row],[First]])+ROW(Count_table[[#This Row],[First]])-1)</f>
        <v>E2417:E2724</v>
      </c>
      <c r="I2645" s="1" t="str">
        <f ca="1">IF(LEN(Count_table[[#This Row],[First]])&lt;&gt;0,Count_table[[#This Row],[First]]&amp;": "&amp;_xlfn.TEXTJOIN(", ",TRUE,INDIRECT(Count_table[[#This Row],[Range]])),"")</f>
        <v/>
      </c>
      <c r="J26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6" spans="1:10" x14ac:dyDescent="0.25">
      <c r="A2646" s="1" t="s">
        <v>173</v>
      </c>
      <c r="B26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Inc.\F33A</v>
      </c>
      <c r="C2646" s="1" t="s">
        <v>1480</v>
      </c>
      <c r="D2646" s="1" t="str">
        <f>LEFT(Count_table[[#This Row],[Column1]],SEARCH("\",Count_table[[#This Row],[Column1]])-1)</f>
        <v>Textron Aviation Inc.</v>
      </c>
      <c r="E2646" s="1" t="str">
        <f>RIGHT(Count_table[[#This Row],[Column1]],LEN(Count_table[[#This Row],[Column1]])-SEARCH("\",Count_table[[#This Row],[Column1]]))</f>
        <v>F33A</v>
      </c>
      <c r="F2646" s="1" t="str">
        <f>INDEX(Sheet1!A:D,MATCH(Count_table[[#This Row],[Make]],Sheet1!D:D,0),1)</f>
        <v>Textron</v>
      </c>
      <c r="G2646" s="1" t="str">
        <f ca="1">IF(OR(Count_table[[#This Row],[STC Number]]&lt;&gt;OFFSET(Count_table[[#This Row],[STC Number]],-1,0),Count_table[[#This Row],[Fixed Make]]&lt;&gt;OFFSET(Count_table[[#This Row],[Fixed Make]],-1,0)),Count_table[[#This Row],[Fixed Make]],"")</f>
        <v/>
      </c>
      <c r="H2646" s="1" t="str">
        <f ca="1">IF(LEN(Count_table[[#This Row],[First]])=0,OFFSET(Count_table[[#This Row],[Range]],-1,0),"E"&amp;ROW(Count_table[[#This Row],[First]])&amp;":E"&amp;COUNTIFS(Count_table[[#All],[STC Number]],Count_table[[#This Row],[STC Number]],Count_table[[#All],[Fixed Make]],Count_table[[#This Row],[First]])+ROW(Count_table[[#This Row],[First]])-1)</f>
        <v>E2417:E2724</v>
      </c>
      <c r="I2646" s="1" t="str">
        <f ca="1">IF(LEN(Count_table[[#This Row],[First]])&lt;&gt;0,Count_table[[#This Row],[First]]&amp;": "&amp;_xlfn.TEXTJOIN(", ",TRUE,INDIRECT(Count_table[[#This Row],[Range]])),"")</f>
        <v/>
      </c>
      <c r="J26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7" spans="1:10" x14ac:dyDescent="0.25">
      <c r="A2647" s="1" t="s">
        <v>173</v>
      </c>
      <c r="B26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Inc.\F33C</v>
      </c>
      <c r="C2647" s="1" t="s">
        <v>1481</v>
      </c>
      <c r="D2647" s="1" t="str">
        <f>LEFT(Count_table[[#This Row],[Column1]],SEARCH("\",Count_table[[#This Row],[Column1]])-1)</f>
        <v>Textron Aviation Inc.</v>
      </c>
      <c r="E2647" s="1" t="str">
        <f>RIGHT(Count_table[[#This Row],[Column1]],LEN(Count_table[[#This Row],[Column1]])-SEARCH("\",Count_table[[#This Row],[Column1]]))</f>
        <v>F33C</v>
      </c>
      <c r="F2647" s="1" t="str">
        <f>INDEX(Sheet1!A:D,MATCH(Count_table[[#This Row],[Make]],Sheet1!D:D,0),1)</f>
        <v>Textron</v>
      </c>
      <c r="G2647" s="1" t="str">
        <f ca="1">IF(OR(Count_table[[#This Row],[STC Number]]&lt;&gt;OFFSET(Count_table[[#This Row],[STC Number]],-1,0),Count_table[[#This Row],[Fixed Make]]&lt;&gt;OFFSET(Count_table[[#This Row],[Fixed Make]],-1,0)),Count_table[[#This Row],[Fixed Make]],"")</f>
        <v/>
      </c>
      <c r="H2647" s="1" t="str">
        <f ca="1">IF(LEN(Count_table[[#This Row],[First]])=0,OFFSET(Count_table[[#This Row],[Range]],-1,0),"E"&amp;ROW(Count_table[[#This Row],[First]])&amp;":E"&amp;COUNTIFS(Count_table[[#All],[STC Number]],Count_table[[#This Row],[STC Number]],Count_table[[#All],[Fixed Make]],Count_table[[#This Row],[First]])+ROW(Count_table[[#This Row],[First]])-1)</f>
        <v>E2417:E2724</v>
      </c>
      <c r="I2647" s="1" t="str">
        <f ca="1">IF(LEN(Count_table[[#This Row],[First]])&lt;&gt;0,Count_table[[#This Row],[First]]&amp;": "&amp;_xlfn.TEXTJOIN(", ",TRUE,INDIRECT(Count_table[[#This Row],[Range]])),"")</f>
        <v/>
      </c>
      <c r="J26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8" spans="1:10" x14ac:dyDescent="0.25">
      <c r="A2648" s="1" t="s">
        <v>173</v>
      </c>
      <c r="B26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Inc.\F35</v>
      </c>
      <c r="C2648" s="1" t="s">
        <v>1482</v>
      </c>
      <c r="D2648" s="1" t="str">
        <f>LEFT(Count_table[[#This Row],[Column1]],SEARCH("\",Count_table[[#This Row],[Column1]])-1)</f>
        <v>Textron Aviation Inc.</v>
      </c>
      <c r="E2648" s="1" t="str">
        <f>RIGHT(Count_table[[#This Row],[Column1]],LEN(Count_table[[#This Row],[Column1]])-SEARCH("\",Count_table[[#This Row],[Column1]]))</f>
        <v>F35</v>
      </c>
      <c r="F2648" s="1" t="str">
        <f>INDEX(Sheet1!A:D,MATCH(Count_table[[#This Row],[Make]],Sheet1!D:D,0),1)</f>
        <v>Textron</v>
      </c>
      <c r="G2648" s="1" t="str">
        <f ca="1">IF(OR(Count_table[[#This Row],[STC Number]]&lt;&gt;OFFSET(Count_table[[#This Row],[STC Number]],-1,0),Count_table[[#This Row],[Fixed Make]]&lt;&gt;OFFSET(Count_table[[#This Row],[Fixed Make]],-1,0)),Count_table[[#This Row],[Fixed Make]],"")</f>
        <v/>
      </c>
      <c r="H2648" s="1" t="str">
        <f ca="1">IF(LEN(Count_table[[#This Row],[First]])=0,OFFSET(Count_table[[#This Row],[Range]],-1,0),"E"&amp;ROW(Count_table[[#This Row],[First]])&amp;":E"&amp;COUNTIFS(Count_table[[#All],[STC Number]],Count_table[[#This Row],[STC Number]],Count_table[[#All],[Fixed Make]],Count_table[[#This Row],[First]])+ROW(Count_table[[#This Row],[First]])-1)</f>
        <v>E2417:E2724</v>
      </c>
      <c r="I2648" s="1" t="str">
        <f ca="1">IF(LEN(Count_table[[#This Row],[First]])&lt;&gt;0,Count_table[[#This Row],[First]]&amp;": "&amp;_xlfn.TEXTJOIN(", ",TRUE,INDIRECT(Count_table[[#This Row],[Range]])),"")</f>
        <v/>
      </c>
      <c r="J26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49" spans="1:10" x14ac:dyDescent="0.25">
      <c r="A2649" s="1" t="s">
        <v>173</v>
      </c>
      <c r="B26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Inc.\G33</v>
      </c>
      <c r="C2649" s="1" t="s">
        <v>1486</v>
      </c>
      <c r="D2649" s="1" t="str">
        <f>LEFT(Count_table[[#This Row],[Column1]],SEARCH("\",Count_table[[#This Row],[Column1]])-1)</f>
        <v>Textron Aviation Inc.</v>
      </c>
      <c r="E2649" s="1" t="str">
        <f>RIGHT(Count_table[[#This Row],[Column1]],LEN(Count_table[[#This Row],[Column1]])-SEARCH("\",Count_table[[#This Row],[Column1]]))</f>
        <v>G33</v>
      </c>
      <c r="F2649" s="1" t="str">
        <f>INDEX(Sheet1!A:D,MATCH(Count_table[[#This Row],[Make]],Sheet1!D:D,0),1)</f>
        <v>Textron</v>
      </c>
      <c r="G2649" s="1" t="str">
        <f ca="1">IF(OR(Count_table[[#This Row],[STC Number]]&lt;&gt;OFFSET(Count_table[[#This Row],[STC Number]],-1,0),Count_table[[#This Row],[Fixed Make]]&lt;&gt;OFFSET(Count_table[[#This Row],[Fixed Make]],-1,0)),Count_table[[#This Row],[Fixed Make]],"")</f>
        <v/>
      </c>
      <c r="H2649" s="1" t="str">
        <f ca="1">IF(LEN(Count_table[[#This Row],[First]])=0,OFFSET(Count_table[[#This Row],[Range]],-1,0),"E"&amp;ROW(Count_table[[#This Row],[First]])&amp;":E"&amp;COUNTIFS(Count_table[[#All],[STC Number]],Count_table[[#This Row],[STC Number]],Count_table[[#All],[Fixed Make]],Count_table[[#This Row],[First]])+ROW(Count_table[[#This Row],[First]])-1)</f>
        <v>E2417:E2724</v>
      </c>
      <c r="I2649" s="1" t="str">
        <f ca="1">IF(LEN(Count_table[[#This Row],[First]])&lt;&gt;0,Count_table[[#This Row],[First]]&amp;": "&amp;_xlfn.TEXTJOIN(", ",TRUE,INDIRECT(Count_table[[#This Row],[Range]])),"")</f>
        <v/>
      </c>
      <c r="J26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0" spans="1:10" x14ac:dyDescent="0.25">
      <c r="A2650" s="1" t="s">
        <v>173</v>
      </c>
      <c r="B26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Inc.\G35</v>
      </c>
      <c r="C2650" s="1" t="s">
        <v>1487</v>
      </c>
      <c r="D2650" s="1" t="str">
        <f>LEFT(Count_table[[#This Row],[Column1]],SEARCH("\",Count_table[[#This Row],[Column1]])-1)</f>
        <v>Textron Aviation Inc.</v>
      </c>
      <c r="E2650" s="1" t="str">
        <f>RIGHT(Count_table[[#This Row],[Column1]],LEN(Count_table[[#This Row],[Column1]])-SEARCH("\",Count_table[[#This Row],[Column1]]))</f>
        <v>G35</v>
      </c>
      <c r="F2650" s="1" t="str">
        <f>INDEX(Sheet1!A:D,MATCH(Count_table[[#This Row],[Make]],Sheet1!D:D,0),1)</f>
        <v>Textron</v>
      </c>
      <c r="G2650" s="1" t="str">
        <f ca="1">IF(OR(Count_table[[#This Row],[STC Number]]&lt;&gt;OFFSET(Count_table[[#This Row],[STC Number]],-1,0),Count_table[[#This Row],[Fixed Make]]&lt;&gt;OFFSET(Count_table[[#This Row],[Fixed Make]],-1,0)),Count_table[[#This Row],[Fixed Make]],"")</f>
        <v/>
      </c>
      <c r="H2650" s="1" t="str">
        <f ca="1">IF(LEN(Count_table[[#This Row],[First]])=0,OFFSET(Count_table[[#This Row],[Range]],-1,0),"E"&amp;ROW(Count_table[[#This Row],[First]])&amp;":E"&amp;COUNTIFS(Count_table[[#All],[STC Number]],Count_table[[#This Row],[STC Number]],Count_table[[#All],[Fixed Make]],Count_table[[#This Row],[First]])+ROW(Count_table[[#This Row],[First]])-1)</f>
        <v>E2417:E2724</v>
      </c>
      <c r="I2650" s="1" t="str">
        <f ca="1">IF(LEN(Count_table[[#This Row],[First]])&lt;&gt;0,Count_table[[#This Row],[First]]&amp;": "&amp;_xlfn.TEXTJOIN(", ",TRUE,INDIRECT(Count_table[[#This Row],[Range]])),"")</f>
        <v/>
      </c>
      <c r="J26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1" spans="1:10" x14ac:dyDescent="0.25">
      <c r="A2651" s="1" t="s">
        <v>173</v>
      </c>
      <c r="B26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Inc.\H35</v>
      </c>
      <c r="C2651" s="1" t="s">
        <v>1489</v>
      </c>
      <c r="D2651" s="1" t="str">
        <f>LEFT(Count_table[[#This Row],[Column1]],SEARCH("\",Count_table[[#This Row],[Column1]])-1)</f>
        <v>Textron Aviation Inc.</v>
      </c>
      <c r="E2651" s="1" t="str">
        <f>RIGHT(Count_table[[#This Row],[Column1]],LEN(Count_table[[#This Row],[Column1]])-SEARCH("\",Count_table[[#This Row],[Column1]]))</f>
        <v>H35</v>
      </c>
      <c r="F2651" s="1" t="str">
        <f>INDEX(Sheet1!A:D,MATCH(Count_table[[#This Row],[Make]],Sheet1!D:D,0),1)</f>
        <v>Textron</v>
      </c>
      <c r="G2651" s="1" t="str">
        <f ca="1">IF(OR(Count_table[[#This Row],[STC Number]]&lt;&gt;OFFSET(Count_table[[#This Row],[STC Number]],-1,0),Count_table[[#This Row],[Fixed Make]]&lt;&gt;OFFSET(Count_table[[#This Row],[Fixed Make]],-1,0)),Count_table[[#This Row],[Fixed Make]],"")</f>
        <v/>
      </c>
      <c r="H2651" s="1" t="str">
        <f ca="1">IF(LEN(Count_table[[#This Row],[First]])=0,OFFSET(Count_table[[#This Row],[Range]],-1,0),"E"&amp;ROW(Count_table[[#This Row],[First]])&amp;":E"&amp;COUNTIFS(Count_table[[#All],[STC Number]],Count_table[[#This Row],[STC Number]],Count_table[[#All],[Fixed Make]],Count_table[[#This Row],[First]])+ROW(Count_table[[#This Row],[First]])-1)</f>
        <v>E2417:E2724</v>
      </c>
      <c r="I2651" s="1" t="str">
        <f ca="1">IF(LEN(Count_table[[#This Row],[First]])&lt;&gt;0,Count_table[[#This Row],[First]]&amp;": "&amp;_xlfn.TEXTJOIN(", ",TRUE,INDIRECT(Count_table[[#This Row],[Range]])),"")</f>
        <v/>
      </c>
      <c r="J26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2" spans="1:10" x14ac:dyDescent="0.25">
      <c r="A2652" s="1" t="s">
        <v>173</v>
      </c>
      <c r="B26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Inc.\J35</v>
      </c>
      <c r="C2652" s="1" t="s">
        <v>1492</v>
      </c>
      <c r="D2652" s="1" t="str">
        <f>LEFT(Count_table[[#This Row],[Column1]],SEARCH("\",Count_table[[#This Row],[Column1]])-1)</f>
        <v>Textron Aviation Inc.</v>
      </c>
      <c r="E2652" s="1" t="str">
        <f>RIGHT(Count_table[[#This Row],[Column1]],LEN(Count_table[[#This Row],[Column1]])-SEARCH("\",Count_table[[#This Row],[Column1]]))</f>
        <v>J35</v>
      </c>
      <c r="F2652" s="1" t="str">
        <f>INDEX(Sheet1!A:D,MATCH(Count_table[[#This Row],[Make]],Sheet1!D:D,0),1)</f>
        <v>Textron</v>
      </c>
      <c r="G2652" s="1" t="str">
        <f ca="1">IF(OR(Count_table[[#This Row],[STC Number]]&lt;&gt;OFFSET(Count_table[[#This Row],[STC Number]],-1,0),Count_table[[#This Row],[Fixed Make]]&lt;&gt;OFFSET(Count_table[[#This Row],[Fixed Make]],-1,0)),Count_table[[#This Row],[Fixed Make]],"")</f>
        <v/>
      </c>
      <c r="H2652" s="1" t="str">
        <f ca="1">IF(LEN(Count_table[[#This Row],[First]])=0,OFFSET(Count_table[[#This Row],[Range]],-1,0),"E"&amp;ROW(Count_table[[#This Row],[First]])&amp;":E"&amp;COUNTIFS(Count_table[[#All],[STC Number]],Count_table[[#This Row],[STC Number]],Count_table[[#All],[Fixed Make]],Count_table[[#This Row],[First]])+ROW(Count_table[[#This Row],[First]])-1)</f>
        <v>E2417:E2724</v>
      </c>
      <c r="I2652" s="1" t="str">
        <f ca="1">IF(LEN(Count_table[[#This Row],[First]])&lt;&gt;0,Count_table[[#This Row],[First]]&amp;": "&amp;_xlfn.TEXTJOIN(", ",TRUE,INDIRECT(Count_table[[#This Row],[Range]])),"")</f>
        <v/>
      </c>
      <c r="J26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3" spans="1:10" x14ac:dyDescent="0.25">
      <c r="A2653" s="1" t="s">
        <v>173</v>
      </c>
      <c r="B26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Inc.\K35</v>
      </c>
      <c r="C2653" s="1" t="s">
        <v>1494</v>
      </c>
      <c r="D2653" s="1" t="str">
        <f>LEFT(Count_table[[#This Row],[Column1]],SEARCH("\",Count_table[[#This Row],[Column1]])-1)</f>
        <v>Textron Aviation Inc.</v>
      </c>
      <c r="E2653" s="1" t="str">
        <f>RIGHT(Count_table[[#This Row],[Column1]],LEN(Count_table[[#This Row],[Column1]])-SEARCH("\",Count_table[[#This Row],[Column1]]))</f>
        <v>K35</v>
      </c>
      <c r="F2653" s="1" t="str">
        <f>INDEX(Sheet1!A:D,MATCH(Count_table[[#This Row],[Make]],Sheet1!D:D,0),1)</f>
        <v>Textron</v>
      </c>
      <c r="G2653" s="1" t="str">
        <f ca="1">IF(OR(Count_table[[#This Row],[STC Number]]&lt;&gt;OFFSET(Count_table[[#This Row],[STC Number]],-1,0),Count_table[[#This Row],[Fixed Make]]&lt;&gt;OFFSET(Count_table[[#This Row],[Fixed Make]],-1,0)),Count_table[[#This Row],[Fixed Make]],"")</f>
        <v/>
      </c>
      <c r="H2653" s="1" t="str">
        <f ca="1">IF(LEN(Count_table[[#This Row],[First]])=0,OFFSET(Count_table[[#This Row],[Range]],-1,0),"E"&amp;ROW(Count_table[[#This Row],[First]])&amp;":E"&amp;COUNTIFS(Count_table[[#All],[STC Number]],Count_table[[#This Row],[STC Number]],Count_table[[#All],[Fixed Make]],Count_table[[#This Row],[First]])+ROW(Count_table[[#This Row],[First]])-1)</f>
        <v>E2417:E2724</v>
      </c>
      <c r="I2653" s="1" t="str">
        <f ca="1">IF(LEN(Count_table[[#This Row],[First]])&lt;&gt;0,Count_table[[#This Row],[First]]&amp;": "&amp;_xlfn.TEXTJOIN(", ",TRUE,INDIRECT(Count_table[[#This Row],[Range]])),"")</f>
        <v/>
      </c>
      <c r="J26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4" spans="1:10" x14ac:dyDescent="0.25">
      <c r="A2654" s="1" t="s">
        <v>173</v>
      </c>
      <c r="B26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Inc.\M19A</v>
      </c>
      <c r="C2654" s="1" t="s">
        <v>1495</v>
      </c>
      <c r="D2654" s="1" t="str">
        <f>LEFT(Count_table[[#This Row],[Column1]],SEARCH("\",Count_table[[#This Row],[Column1]])-1)</f>
        <v>Textron Aviation Inc.</v>
      </c>
      <c r="E2654" s="1" t="str">
        <f>RIGHT(Count_table[[#This Row],[Column1]],LEN(Count_table[[#This Row],[Column1]])-SEARCH("\",Count_table[[#This Row],[Column1]]))</f>
        <v>M19A</v>
      </c>
      <c r="F2654" s="1" t="str">
        <f>INDEX(Sheet1!A:D,MATCH(Count_table[[#This Row],[Make]],Sheet1!D:D,0),1)</f>
        <v>Textron</v>
      </c>
      <c r="G2654" s="1" t="str">
        <f ca="1">IF(OR(Count_table[[#This Row],[STC Number]]&lt;&gt;OFFSET(Count_table[[#This Row],[STC Number]],-1,0),Count_table[[#This Row],[Fixed Make]]&lt;&gt;OFFSET(Count_table[[#This Row],[Fixed Make]],-1,0)),Count_table[[#This Row],[Fixed Make]],"")</f>
        <v/>
      </c>
      <c r="H2654" s="1" t="str">
        <f ca="1">IF(LEN(Count_table[[#This Row],[First]])=0,OFFSET(Count_table[[#This Row],[Range]],-1,0),"E"&amp;ROW(Count_table[[#This Row],[First]])&amp;":E"&amp;COUNTIFS(Count_table[[#All],[STC Number]],Count_table[[#This Row],[STC Number]],Count_table[[#All],[Fixed Make]],Count_table[[#This Row],[First]])+ROW(Count_table[[#This Row],[First]])-1)</f>
        <v>E2417:E2724</v>
      </c>
      <c r="I2654" s="1" t="str">
        <f ca="1">IF(LEN(Count_table[[#This Row],[First]])&lt;&gt;0,Count_table[[#This Row],[First]]&amp;": "&amp;_xlfn.TEXTJOIN(", ",TRUE,INDIRECT(Count_table[[#This Row],[Range]])),"")</f>
        <v/>
      </c>
      <c r="J26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5" spans="1:10" x14ac:dyDescent="0.25">
      <c r="A2655" s="1" t="s">
        <v>173</v>
      </c>
      <c r="B26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Inc.\M337B</v>
      </c>
      <c r="C2655" s="1" t="s">
        <v>1496</v>
      </c>
      <c r="D2655" s="1" t="str">
        <f>LEFT(Count_table[[#This Row],[Column1]],SEARCH("\",Count_table[[#This Row],[Column1]])-1)</f>
        <v>Textron Aviation Inc.</v>
      </c>
      <c r="E2655" s="1" t="str">
        <f>RIGHT(Count_table[[#This Row],[Column1]],LEN(Count_table[[#This Row],[Column1]])-SEARCH("\",Count_table[[#This Row],[Column1]]))</f>
        <v>M337B</v>
      </c>
      <c r="F2655" s="1" t="str">
        <f>INDEX(Sheet1!A:D,MATCH(Count_table[[#This Row],[Make]],Sheet1!D:D,0),1)</f>
        <v>Textron</v>
      </c>
      <c r="G2655" s="1" t="str">
        <f ca="1">IF(OR(Count_table[[#This Row],[STC Number]]&lt;&gt;OFFSET(Count_table[[#This Row],[STC Number]],-1,0),Count_table[[#This Row],[Fixed Make]]&lt;&gt;OFFSET(Count_table[[#This Row],[Fixed Make]],-1,0)),Count_table[[#This Row],[Fixed Make]],"")</f>
        <v/>
      </c>
      <c r="H2655" s="1" t="str">
        <f ca="1">IF(LEN(Count_table[[#This Row],[First]])=0,OFFSET(Count_table[[#This Row],[Range]],-1,0),"E"&amp;ROW(Count_table[[#This Row],[First]])&amp;":E"&amp;COUNTIFS(Count_table[[#All],[STC Number]],Count_table[[#This Row],[STC Number]],Count_table[[#All],[Fixed Make]],Count_table[[#This Row],[First]])+ROW(Count_table[[#This Row],[First]])-1)</f>
        <v>E2417:E2724</v>
      </c>
      <c r="I2655" s="1" t="str">
        <f ca="1">IF(LEN(Count_table[[#This Row],[First]])&lt;&gt;0,Count_table[[#This Row],[First]]&amp;": "&amp;_xlfn.TEXTJOIN(", ",TRUE,INDIRECT(Count_table[[#This Row],[Range]])),"")</f>
        <v/>
      </c>
      <c r="J26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6" spans="1:10" x14ac:dyDescent="0.25">
      <c r="A2656" s="1" t="s">
        <v>173</v>
      </c>
      <c r="B26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Inc.\M35</v>
      </c>
      <c r="C2656" s="1" t="s">
        <v>1497</v>
      </c>
      <c r="D2656" s="1" t="str">
        <f>LEFT(Count_table[[#This Row],[Column1]],SEARCH("\",Count_table[[#This Row],[Column1]])-1)</f>
        <v>Textron Aviation Inc.</v>
      </c>
      <c r="E2656" s="1" t="str">
        <f>RIGHT(Count_table[[#This Row],[Column1]],LEN(Count_table[[#This Row],[Column1]])-SEARCH("\",Count_table[[#This Row],[Column1]]))</f>
        <v>M35</v>
      </c>
      <c r="F2656" s="1" t="str">
        <f>INDEX(Sheet1!A:D,MATCH(Count_table[[#This Row],[Make]],Sheet1!D:D,0),1)</f>
        <v>Textron</v>
      </c>
      <c r="G2656" s="1" t="str">
        <f ca="1">IF(OR(Count_table[[#This Row],[STC Number]]&lt;&gt;OFFSET(Count_table[[#This Row],[STC Number]],-1,0),Count_table[[#This Row],[Fixed Make]]&lt;&gt;OFFSET(Count_table[[#This Row],[Fixed Make]],-1,0)),Count_table[[#This Row],[Fixed Make]],"")</f>
        <v/>
      </c>
      <c r="H2656" s="1" t="str">
        <f ca="1">IF(LEN(Count_table[[#This Row],[First]])=0,OFFSET(Count_table[[#This Row],[Range]],-1,0),"E"&amp;ROW(Count_table[[#This Row],[First]])&amp;":E"&amp;COUNTIFS(Count_table[[#All],[STC Number]],Count_table[[#This Row],[STC Number]],Count_table[[#All],[Fixed Make]],Count_table[[#This Row],[First]])+ROW(Count_table[[#This Row],[First]])-1)</f>
        <v>E2417:E2724</v>
      </c>
      <c r="I2656" s="1" t="str">
        <f ca="1">IF(LEN(Count_table[[#This Row],[First]])&lt;&gt;0,Count_table[[#This Row],[First]]&amp;": "&amp;_xlfn.TEXTJOIN(", ",TRUE,INDIRECT(Count_table[[#This Row],[Range]])),"")</f>
        <v/>
      </c>
      <c r="J26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7" spans="1:10" x14ac:dyDescent="0.25">
      <c r="A2657" s="1" t="s">
        <v>173</v>
      </c>
      <c r="B26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Inc.\N35</v>
      </c>
      <c r="C2657" s="1" t="s">
        <v>1498</v>
      </c>
      <c r="D2657" s="1" t="str">
        <f>LEFT(Count_table[[#This Row],[Column1]],SEARCH("\",Count_table[[#This Row],[Column1]])-1)</f>
        <v>Textron Aviation Inc.</v>
      </c>
      <c r="E2657" s="1" t="str">
        <f>RIGHT(Count_table[[#This Row],[Column1]],LEN(Count_table[[#This Row],[Column1]])-SEARCH("\",Count_table[[#This Row],[Column1]]))</f>
        <v>N35</v>
      </c>
      <c r="F2657" s="1" t="str">
        <f>INDEX(Sheet1!A:D,MATCH(Count_table[[#This Row],[Make]],Sheet1!D:D,0),1)</f>
        <v>Textron</v>
      </c>
      <c r="G2657" s="1" t="str">
        <f ca="1">IF(OR(Count_table[[#This Row],[STC Number]]&lt;&gt;OFFSET(Count_table[[#This Row],[STC Number]],-1,0),Count_table[[#This Row],[Fixed Make]]&lt;&gt;OFFSET(Count_table[[#This Row],[Fixed Make]],-1,0)),Count_table[[#This Row],[Fixed Make]],"")</f>
        <v/>
      </c>
      <c r="H2657" s="1" t="str">
        <f ca="1">IF(LEN(Count_table[[#This Row],[First]])=0,OFFSET(Count_table[[#This Row],[Range]],-1,0),"E"&amp;ROW(Count_table[[#This Row],[First]])&amp;":E"&amp;COUNTIFS(Count_table[[#All],[STC Number]],Count_table[[#This Row],[STC Number]],Count_table[[#All],[Fixed Make]],Count_table[[#This Row],[First]])+ROW(Count_table[[#This Row],[First]])-1)</f>
        <v>E2417:E2724</v>
      </c>
      <c r="I2657" s="1" t="str">
        <f ca="1">IF(LEN(Count_table[[#This Row],[First]])&lt;&gt;0,Count_table[[#This Row],[First]]&amp;": "&amp;_xlfn.TEXTJOIN(", ",TRUE,INDIRECT(Count_table[[#This Row],[Range]])),"")</f>
        <v/>
      </c>
      <c r="J26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8" spans="1:10" x14ac:dyDescent="0.25">
      <c r="A2658" s="1" t="s">
        <v>173</v>
      </c>
      <c r="B26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Inc.\P172D</v>
      </c>
      <c r="C2658" s="1" t="s">
        <v>1499</v>
      </c>
      <c r="D2658" s="1" t="str">
        <f>LEFT(Count_table[[#This Row],[Column1]],SEARCH("\",Count_table[[#This Row],[Column1]])-1)</f>
        <v>Textron Aviation Inc.</v>
      </c>
      <c r="E2658" s="1" t="str">
        <f>RIGHT(Count_table[[#This Row],[Column1]],LEN(Count_table[[#This Row],[Column1]])-SEARCH("\",Count_table[[#This Row],[Column1]]))</f>
        <v>P172D</v>
      </c>
      <c r="F2658" s="1" t="str">
        <f>INDEX(Sheet1!A:D,MATCH(Count_table[[#This Row],[Make]],Sheet1!D:D,0),1)</f>
        <v>Textron</v>
      </c>
      <c r="G2658" s="1" t="str">
        <f ca="1">IF(OR(Count_table[[#This Row],[STC Number]]&lt;&gt;OFFSET(Count_table[[#This Row],[STC Number]],-1,0),Count_table[[#This Row],[Fixed Make]]&lt;&gt;OFFSET(Count_table[[#This Row],[Fixed Make]],-1,0)),Count_table[[#This Row],[Fixed Make]],"")</f>
        <v/>
      </c>
      <c r="H2658" s="1" t="str">
        <f ca="1">IF(LEN(Count_table[[#This Row],[First]])=0,OFFSET(Count_table[[#This Row],[Range]],-1,0),"E"&amp;ROW(Count_table[[#This Row],[First]])&amp;":E"&amp;COUNTIFS(Count_table[[#All],[STC Number]],Count_table[[#This Row],[STC Number]],Count_table[[#All],[Fixed Make]],Count_table[[#This Row],[First]])+ROW(Count_table[[#This Row],[First]])-1)</f>
        <v>E2417:E2724</v>
      </c>
      <c r="I2658" s="1" t="str">
        <f ca="1">IF(LEN(Count_table[[#This Row],[First]])&lt;&gt;0,Count_table[[#This Row],[First]]&amp;": "&amp;_xlfn.TEXTJOIN(", ",TRUE,INDIRECT(Count_table[[#This Row],[Range]])),"")</f>
        <v/>
      </c>
      <c r="J26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59" spans="1:10" x14ac:dyDescent="0.25">
      <c r="A2659" s="1" t="s">
        <v>173</v>
      </c>
      <c r="B26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v>
      </c>
      <c r="C2659" s="1" t="s">
        <v>1500</v>
      </c>
      <c r="D2659" s="1" t="str">
        <f>LEFT(Count_table[[#This Row],[Column1]],SEARCH("\",Count_table[[#This Row],[Column1]])-1)</f>
        <v>Textron Aviation Inc.</v>
      </c>
      <c r="E2659" s="1" t="str">
        <f>RIGHT(Count_table[[#This Row],[Column1]],LEN(Count_table[[#This Row],[Column1]])-SEARCH("\",Count_table[[#This Row],[Column1]]))</f>
        <v>P206</v>
      </c>
      <c r="F2659" s="1" t="str">
        <f>INDEX(Sheet1!A:D,MATCH(Count_table[[#This Row],[Make]],Sheet1!D:D,0),1)</f>
        <v>Textron</v>
      </c>
      <c r="G2659" s="1" t="str">
        <f ca="1">IF(OR(Count_table[[#This Row],[STC Number]]&lt;&gt;OFFSET(Count_table[[#This Row],[STC Number]],-1,0),Count_table[[#This Row],[Fixed Make]]&lt;&gt;OFFSET(Count_table[[#This Row],[Fixed Make]],-1,0)),Count_table[[#This Row],[Fixed Make]],"")</f>
        <v/>
      </c>
      <c r="H2659" s="1" t="str">
        <f ca="1">IF(LEN(Count_table[[#This Row],[First]])=0,OFFSET(Count_table[[#This Row],[Range]],-1,0),"E"&amp;ROW(Count_table[[#This Row],[First]])&amp;":E"&amp;COUNTIFS(Count_table[[#All],[STC Number]],Count_table[[#This Row],[STC Number]],Count_table[[#All],[Fixed Make]],Count_table[[#This Row],[First]])+ROW(Count_table[[#This Row],[First]])-1)</f>
        <v>E2417:E2724</v>
      </c>
      <c r="I2659" s="1" t="str">
        <f ca="1">IF(LEN(Count_table[[#This Row],[First]])&lt;&gt;0,Count_table[[#This Row],[First]]&amp;": "&amp;_xlfn.TEXTJOIN(", ",TRUE,INDIRECT(Count_table[[#This Row],[Range]])),"")</f>
        <v/>
      </c>
      <c r="J26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0" spans="1:10" x14ac:dyDescent="0.25">
      <c r="A2660" s="1" t="s">
        <v>173</v>
      </c>
      <c r="B26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Inc.\P206A</v>
      </c>
      <c r="C2660" s="1" t="s">
        <v>1501</v>
      </c>
      <c r="D2660" s="1" t="str">
        <f>LEFT(Count_table[[#This Row],[Column1]],SEARCH("\",Count_table[[#This Row],[Column1]])-1)</f>
        <v>Textron Aviation Inc.</v>
      </c>
      <c r="E2660" s="1" t="str">
        <f>RIGHT(Count_table[[#This Row],[Column1]],LEN(Count_table[[#This Row],[Column1]])-SEARCH("\",Count_table[[#This Row],[Column1]]))</f>
        <v>P206A</v>
      </c>
      <c r="F2660" s="1" t="str">
        <f>INDEX(Sheet1!A:D,MATCH(Count_table[[#This Row],[Make]],Sheet1!D:D,0),1)</f>
        <v>Textron</v>
      </c>
      <c r="G2660" s="1" t="str">
        <f ca="1">IF(OR(Count_table[[#This Row],[STC Number]]&lt;&gt;OFFSET(Count_table[[#This Row],[STC Number]],-1,0),Count_table[[#This Row],[Fixed Make]]&lt;&gt;OFFSET(Count_table[[#This Row],[Fixed Make]],-1,0)),Count_table[[#This Row],[Fixed Make]],"")</f>
        <v/>
      </c>
      <c r="H2660" s="1" t="str">
        <f ca="1">IF(LEN(Count_table[[#This Row],[First]])=0,OFFSET(Count_table[[#This Row],[Range]],-1,0),"E"&amp;ROW(Count_table[[#This Row],[First]])&amp;":E"&amp;COUNTIFS(Count_table[[#All],[STC Number]],Count_table[[#This Row],[STC Number]],Count_table[[#All],[Fixed Make]],Count_table[[#This Row],[First]])+ROW(Count_table[[#This Row],[First]])-1)</f>
        <v>E2417:E2724</v>
      </c>
      <c r="I2660" s="1" t="str">
        <f ca="1">IF(LEN(Count_table[[#This Row],[First]])&lt;&gt;0,Count_table[[#This Row],[First]]&amp;": "&amp;_xlfn.TEXTJOIN(", ",TRUE,INDIRECT(Count_table[[#This Row],[Range]])),"")</f>
        <v/>
      </c>
      <c r="J26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1" spans="1:10" x14ac:dyDescent="0.25">
      <c r="A2661" s="1" t="s">
        <v>173</v>
      </c>
      <c r="B26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Inc.\P206B</v>
      </c>
      <c r="C2661" s="1" t="s">
        <v>1502</v>
      </c>
      <c r="D2661" s="1" t="str">
        <f>LEFT(Count_table[[#This Row],[Column1]],SEARCH("\",Count_table[[#This Row],[Column1]])-1)</f>
        <v>Textron Aviation Inc.</v>
      </c>
      <c r="E2661" s="1" t="str">
        <f>RIGHT(Count_table[[#This Row],[Column1]],LEN(Count_table[[#This Row],[Column1]])-SEARCH("\",Count_table[[#This Row],[Column1]]))</f>
        <v>P206B</v>
      </c>
      <c r="F2661" s="1" t="str">
        <f>INDEX(Sheet1!A:D,MATCH(Count_table[[#This Row],[Make]],Sheet1!D:D,0),1)</f>
        <v>Textron</v>
      </c>
      <c r="G2661" s="1" t="str">
        <f ca="1">IF(OR(Count_table[[#This Row],[STC Number]]&lt;&gt;OFFSET(Count_table[[#This Row],[STC Number]],-1,0),Count_table[[#This Row],[Fixed Make]]&lt;&gt;OFFSET(Count_table[[#This Row],[Fixed Make]],-1,0)),Count_table[[#This Row],[Fixed Make]],"")</f>
        <v/>
      </c>
      <c r="H2661" s="1" t="str">
        <f ca="1">IF(LEN(Count_table[[#This Row],[First]])=0,OFFSET(Count_table[[#This Row],[Range]],-1,0),"E"&amp;ROW(Count_table[[#This Row],[First]])&amp;":E"&amp;COUNTIFS(Count_table[[#All],[STC Number]],Count_table[[#This Row],[STC Number]],Count_table[[#All],[Fixed Make]],Count_table[[#This Row],[First]])+ROW(Count_table[[#This Row],[First]])-1)</f>
        <v>E2417:E2724</v>
      </c>
      <c r="I2661" s="1" t="str">
        <f ca="1">IF(LEN(Count_table[[#This Row],[First]])&lt;&gt;0,Count_table[[#This Row],[First]]&amp;": "&amp;_xlfn.TEXTJOIN(", ",TRUE,INDIRECT(Count_table[[#This Row],[Range]])),"")</f>
        <v/>
      </c>
      <c r="J26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2" spans="1:10" x14ac:dyDescent="0.25">
      <c r="A2662" s="1" t="s">
        <v>173</v>
      </c>
      <c r="B26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Inc.\P206C</v>
      </c>
      <c r="C2662" s="1" t="s">
        <v>1503</v>
      </c>
      <c r="D2662" s="1" t="str">
        <f>LEFT(Count_table[[#This Row],[Column1]],SEARCH("\",Count_table[[#This Row],[Column1]])-1)</f>
        <v>Textron Aviation Inc.</v>
      </c>
      <c r="E2662" s="1" t="str">
        <f>RIGHT(Count_table[[#This Row],[Column1]],LEN(Count_table[[#This Row],[Column1]])-SEARCH("\",Count_table[[#This Row],[Column1]]))</f>
        <v>P206C</v>
      </c>
      <c r="F2662" s="1" t="str">
        <f>INDEX(Sheet1!A:D,MATCH(Count_table[[#This Row],[Make]],Sheet1!D:D,0),1)</f>
        <v>Textron</v>
      </c>
      <c r="G2662" s="1" t="str">
        <f ca="1">IF(OR(Count_table[[#This Row],[STC Number]]&lt;&gt;OFFSET(Count_table[[#This Row],[STC Number]],-1,0),Count_table[[#This Row],[Fixed Make]]&lt;&gt;OFFSET(Count_table[[#This Row],[Fixed Make]],-1,0)),Count_table[[#This Row],[Fixed Make]],"")</f>
        <v/>
      </c>
      <c r="H2662" s="1" t="str">
        <f ca="1">IF(LEN(Count_table[[#This Row],[First]])=0,OFFSET(Count_table[[#This Row],[Range]],-1,0),"E"&amp;ROW(Count_table[[#This Row],[First]])&amp;":E"&amp;COUNTIFS(Count_table[[#All],[STC Number]],Count_table[[#This Row],[STC Number]],Count_table[[#All],[Fixed Make]],Count_table[[#This Row],[First]])+ROW(Count_table[[#This Row],[First]])-1)</f>
        <v>E2417:E2724</v>
      </c>
      <c r="I2662" s="1" t="str">
        <f ca="1">IF(LEN(Count_table[[#This Row],[First]])&lt;&gt;0,Count_table[[#This Row],[First]]&amp;": "&amp;_xlfn.TEXTJOIN(", ",TRUE,INDIRECT(Count_table[[#This Row],[Range]])),"")</f>
        <v/>
      </c>
      <c r="J26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3" spans="1:10" x14ac:dyDescent="0.25">
      <c r="A2663" s="1" t="s">
        <v>173</v>
      </c>
      <c r="B26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Inc.\P206D</v>
      </c>
      <c r="C2663" s="1" t="s">
        <v>1504</v>
      </c>
      <c r="D2663" s="1" t="str">
        <f>LEFT(Count_table[[#This Row],[Column1]],SEARCH("\",Count_table[[#This Row],[Column1]])-1)</f>
        <v>Textron Aviation Inc.</v>
      </c>
      <c r="E2663" s="1" t="str">
        <f>RIGHT(Count_table[[#This Row],[Column1]],LEN(Count_table[[#This Row],[Column1]])-SEARCH("\",Count_table[[#This Row],[Column1]]))</f>
        <v>P206D</v>
      </c>
      <c r="F2663" s="1" t="str">
        <f>INDEX(Sheet1!A:D,MATCH(Count_table[[#This Row],[Make]],Sheet1!D:D,0),1)</f>
        <v>Textron</v>
      </c>
      <c r="G2663" s="1" t="str">
        <f ca="1">IF(OR(Count_table[[#This Row],[STC Number]]&lt;&gt;OFFSET(Count_table[[#This Row],[STC Number]],-1,0),Count_table[[#This Row],[Fixed Make]]&lt;&gt;OFFSET(Count_table[[#This Row],[Fixed Make]],-1,0)),Count_table[[#This Row],[Fixed Make]],"")</f>
        <v/>
      </c>
      <c r="H2663" s="1" t="str">
        <f ca="1">IF(LEN(Count_table[[#This Row],[First]])=0,OFFSET(Count_table[[#This Row],[Range]],-1,0),"E"&amp;ROW(Count_table[[#This Row],[First]])&amp;":E"&amp;COUNTIFS(Count_table[[#All],[STC Number]],Count_table[[#This Row],[STC Number]],Count_table[[#All],[Fixed Make]],Count_table[[#This Row],[First]])+ROW(Count_table[[#This Row],[First]])-1)</f>
        <v>E2417:E2724</v>
      </c>
      <c r="I2663" s="1" t="str">
        <f ca="1">IF(LEN(Count_table[[#This Row],[First]])&lt;&gt;0,Count_table[[#This Row],[First]]&amp;": "&amp;_xlfn.TEXTJOIN(", ",TRUE,INDIRECT(Count_table[[#This Row],[Range]])),"")</f>
        <v/>
      </c>
      <c r="J26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4" spans="1:10" x14ac:dyDescent="0.25">
      <c r="A2664" s="1" t="s">
        <v>173</v>
      </c>
      <c r="B26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Inc.\P206E</v>
      </c>
      <c r="C2664" s="1" t="s">
        <v>1505</v>
      </c>
      <c r="D2664" s="1" t="str">
        <f>LEFT(Count_table[[#This Row],[Column1]],SEARCH("\",Count_table[[#This Row],[Column1]])-1)</f>
        <v>Textron Aviation Inc.</v>
      </c>
      <c r="E2664" s="1" t="str">
        <f>RIGHT(Count_table[[#This Row],[Column1]],LEN(Count_table[[#This Row],[Column1]])-SEARCH("\",Count_table[[#This Row],[Column1]]))</f>
        <v>P206E</v>
      </c>
      <c r="F2664" s="1" t="str">
        <f>INDEX(Sheet1!A:D,MATCH(Count_table[[#This Row],[Make]],Sheet1!D:D,0),1)</f>
        <v>Textron</v>
      </c>
      <c r="G2664" s="1" t="str">
        <f ca="1">IF(OR(Count_table[[#This Row],[STC Number]]&lt;&gt;OFFSET(Count_table[[#This Row],[STC Number]],-1,0),Count_table[[#This Row],[Fixed Make]]&lt;&gt;OFFSET(Count_table[[#This Row],[Fixed Make]],-1,0)),Count_table[[#This Row],[Fixed Make]],"")</f>
        <v/>
      </c>
      <c r="H2664" s="1" t="str">
        <f ca="1">IF(LEN(Count_table[[#This Row],[First]])=0,OFFSET(Count_table[[#This Row],[Range]],-1,0),"E"&amp;ROW(Count_table[[#This Row],[First]])&amp;":E"&amp;COUNTIFS(Count_table[[#All],[STC Number]],Count_table[[#This Row],[STC Number]],Count_table[[#All],[Fixed Make]],Count_table[[#This Row],[First]])+ROW(Count_table[[#This Row],[First]])-1)</f>
        <v>E2417:E2724</v>
      </c>
      <c r="I2664" s="1" t="str">
        <f ca="1">IF(LEN(Count_table[[#This Row],[First]])&lt;&gt;0,Count_table[[#This Row],[First]]&amp;": "&amp;_xlfn.TEXTJOIN(", ",TRUE,INDIRECT(Count_table[[#This Row],[Range]])),"")</f>
        <v/>
      </c>
      <c r="J26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5" spans="1:10" x14ac:dyDescent="0.25">
      <c r="A2665" s="1" t="s">
        <v>173</v>
      </c>
      <c r="B26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Inc.\P210N</v>
      </c>
      <c r="C2665" s="1" t="s">
        <v>1506</v>
      </c>
      <c r="D2665" s="1" t="str">
        <f>LEFT(Count_table[[#This Row],[Column1]],SEARCH("\",Count_table[[#This Row],[Column1]])-1)</f>
        <v>Textron Aviation Inc.</v>
      </c>
      <c r="E2665" s="1" t="str">
        <f>RIGHT(Count_table[[#This Row],[Column1]],LEN(Count_table[[#This Row],[Column1]])-SEARCH("\",Count_table[[#This Row],[Column1]]))</f>
        <v>P210N</v>
      </c>
      <c r="F2665" s="1" t="str">
        <f>INDEX(Sheet1!A:D,MATCH(Count_table[[#This Row],[Make]],Sheet1!D:D,0),1)</f>
        <v>Textron</v>
      </c>
      <c r="G2665" s="1" t="str">
        <f ca="1">IF(OR(Count_table[[#This Row],[STC Number]]&lt;&gt;OFFSET(Count_table[[#This Row],[STC Number]],-1,0),Count_table[[#This Row],[Fixed Make]]&lt;&gt;OFFSET(Count_table[[#This Row],[Fixed Make]],-1,0)),Count_table[[#This Row],[Fixed Make]],"")</f>
        <v/>
      </c>
      <c r="H2665" s="1" t="str">
        <f ca="1">IF(LEN(Count_table[[#This Row],[First]])=0,OFFSET(Count_table[[#This Row],[Range]],-1,0),"E"&amp;ROW(Count_table[[#This Row],[First]])&amp;":E"&amp;COUNTIFS(Count_table[[#All],[STC Number]],Count_table[[#This Row],[STC Number]],Count_table[[#All],[Fixed Make]],Count_table[[#This Row],[First]])+ROW(Count_table[[#This Row],[First]])-1)</f>
        <v>E2417:E2724</v>
      </c>
      <c r="I2665" s="1" t="str">
        <f ca="1">IF(LEN(Count_table[[#This Row],[First]])&lt;&gt;0,Count_table[[#This Row],[First]]&amp;": "&amp;_xlfn.TEXTJOIN(", ",TRUE,INDIRECT(Count_table[[#This Row],[Range]])),"")</f>
        <v/>
      </c>
      <c r="J26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6" spans="1:10" x14ac:dyDescent="0.25">
      <c r="A2666" s="1" t="s">
        <v>173</v>
      </c>
      <c r="B26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Inc.\P210R</v>
      </c>
      <c r="C2666" s="1" t="s">
        <v>1507</v>
      </c>
      <c r="D2666" s="1" t="str">
        <f>LEFT(Count_table[[#This Row],[Column1]],SEARCH("\",Count_table[[#This Row],[Column1]])-1)</f>
        <v>Textron Aviation Inc.</v>
      </c>
      <c r="E2666" s="1" t="str">
        <f>RIGHT(Count_table[[#This Row],[Column1]],LEN(Count_table[[#This Row],[Column1]])-SEARCH("\",Count_table[[#This Row],[Column1]]))</f>
        <v>P210R</v>
      </c>
      <c r="F2666" s="1" t="str">
        <f>INDEX(Sheet1!A:D,MATCH(Count_table[[#This Row],[Make]],Sheet1!D:D,0),1)</f>
        <v>Textron</v>
      </c>
      <c r="G2666" s="1" t="str">
        <f ca="1">IF(OR(Count_table[[#This Row],[STC Number]]&lt;&gt;OFFSET(Count_table[[#This Row],[STC Number]],-1,0),Count_table[[#This Row],[Fixed Make]]&lt;&gt;OFFSET(Count_table[[#This Row],[Fixed Make]],-1,0)),Count_table[[#This Row],[Fixed Make]],"")</f>
        <v/>
      </c>
      <c r="H2666" s="1" t="str">
        <f ca="1">IF(LEN(Count_table[[#This Row],[First]])=0,OFFSET(Count_table[[#This Row],[Range]],-1,0),"E"&amp;ROW(Count_table[[#This Row],[First]])&amp;":E"&amp;COUNTIFS(Count_table[[#All],[STC Number]],Count_table[[#This Row],[STC Number]],Count_table[[#All],[Fixed Make]],Count_table[[#This Row],[First]])+ROW(Count_table[[#This Row],[First]])-1)</f>
        <v>E2417:E2724</v>
      </c>
      <c r="I2666" s="1" t="str">
        <f ca="1">IF(LEN(Count_table[[#This Row],[First]])&lt;&gt;0,Count_table[[#This Row],[First]]&amp;": "&amp;_xlfn.TEXTJOIN(", ",TRUE,INDIRECT(Count_table[[#This Row],[Range]])),"")</f>
        <v/>
      </c>
      <c r="J26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7" spans="1:10" x14ac:dyDescent="0.25">
      <c r="A2667" s="1" t="s">
        <v>173</v>
      </c>
      <c r="B26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Inc.\P337H</v>
      </c>
      <c r="C2667" s="1" t="s">
        <v>1508</v>
      </c>
      <c r="D2667" s="1" t="str">
        <f>LEFT(Count_table[[#This Row],[Column1]],SEARCH("\",Count_table[[#This Row],[Column1]])-1)</f>
        <v>Textron Aviation Inc.</v>
      </c>
      <c r="E2667" s="1" t="str">
        <f>RIGHT(Count_table[[#This Row],[Column1]],LEN(Count_table[[#This Row],[Column1]])-SEARCH("\",Count_table[[#This Row],[Column1]]))</f>
        <v>P337H</v>
      </c>
      <c r="F2667" s="1" t="str">
        <f>INDEX(Sheet1!A:D,MATCH(Count_table[[#This Row],[Make]],Sheet1!D:D,0),1)</f>
        <v>Textron</v>
      </c>
      <c r="G2667" s="1" t="str">
        <f ca="1">IF(OR(Count_table[[#This Row],[STC Number]]&lt;&gt;OFFSET(Count_table[[#This Row],[STC Number]],-1,0),Count_table[[#This Row],[Fixed Make]]&lt;&gt;OFFSET(Count_table[[#This Row],[Fixed Make]],-1,0)),Count_table[[#This Row],[Fixed Make]],"")</f>
        <v/>
      </c>
      <c r="H2667" s="1" t="str">
        <f ca="1">IF(LEN(Count_table[[#This Row],[First]])=0,OFFSET(Count_table[[#This Row],[Range]],-1,0),"E"&amp;ROW(Count_table[[#This Row],[First]])&amp;":E"&amp;COUNTIFS(Count_table[[#All],[STC Number]],Count_table[[#This Row],[STC Number]],Count_table[[#All],[Fixed Make]],Count_table[[#This Row],[First]])+ROW(Count_table[[#This Row],[First]])-1)</f>
        <v>E2417:E2724</v>
      </c>
      <c r="I2667" s="1" t="str">
        <f ca="1">IF(LEN(Count_table[[#This Row],[First]])&lt;&gt;0,Count_table[[#This Row],[First]]&amp;": "&amp;_xlfn.TEXTJOIN(", ",TRUE,INDIRECT(Count_table[[#This Row],[Range]])),"")</f>
        <v/>
      </c>
      <c r="J26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8" spans="1:10" x14ac:dyDescent="0.25">
      <c r="A2668" s="1" t="s">
        <v>173</v>
      </c>
      <c r="B26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Inc.\P35</v>
      </c>
      <c r="C2668" s="1" t="s">
        <v>1509</v>
      </c>
      <c r="D2668" s="1" t="str">
        <f>LEFT(Count_table[[#This Row],[Column1]],SEARCH("\",Count_table[[#This Row],[Column1]])-1)</f>
        <v>Textron Aviation Inc.</v>
      </c>
      <c r="E2668" s="1" t="str">
        <f>RIGHT(Count_table[[#This Row],[Column1]],LEN(Count_table[[#This Row],[Column1]])-SEARCH("\",Count_table[[#This Row],[Column1]]))</f>
        <v>P35</v>
      </c>
      <c r="F2668" s="1" t="str">
        <f>INDEX(Sheet1!A:D,MATCH(Count_table[[#This Row],[Make]],Sheet1!D:D,0),1)</f>
        <v>Textron</v>
      </c>
      <c r="G2668" s="1" t="str">
        <f ca="1">IF(OR(Count_table[[#This Row],[STC Number]]&lt;&gt;OFFSET(Count_table[[#This Row],[STC Number]],-1,0),Count_table[[#This Row],[Fixed Make]]&lt;&gt;OFFSET(Count_table[[#This Row],[Fixed Make]],-1,0)),Count_table[[#This Row],[Fixed Make]],"")</f>
        <v/>
      </c>
      <c r="H2668" s="1" t="str">
        <f ca="1">IF(LEN(Count_table[[#This Row],[First]])=0,OFFSET(Count_table[[#This Row],[Range]],-1,0),"E"&amp;ROW(Count_table[[#This Row],[First]])&amp;":E"&amp;COUNTIFS(Count_table[[#All],[STC Number]],Count_table[[#This Row],[STC Number]],Count_table[[#All],[Fixed Make]],Count_table[[#This Row],[First]])+ROW(Count_table[[#This Row],[First]])-1)</f>
        <v>E2417:E2724</v>
      </c>
      <c r="I2668" s="1" t="str">
        <f ca="1">IF(LEN(Count_table[[#This Row],[First]])&lt;&gt;0,Count_table[[#This Row],[First]]&amp;": "&amp;_xlfn.TEXTJOIN(", ",TRUE,INDIRECT(Count_table[[#This Row],[Range]])),"")</f>
        <v/>
      </c>
      <c r="J26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69" spans="1:10" x14ac:dyDescent="0.25">
      <c r="A2669" s="1" t="s">
        <v>173</v>
      </c>
      <c r="B26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Inc.\R172E</v>
      </c>
      <c r="C2669" s="1" t="s">
        <v>1510</v>
      </c>
      <c r="D2669" s="1" t="str">
        <f>LEFT(Count_table[[#This Row],[Column1]],SEARCH("\",Count_table[[#This Row],[Column1]])-1)</f>
        <v>Textron Aviation Inc.</v>
      </c>
      <c r="E2669" s="1" t="str">
        <f>RIGHT(Count_table[[#This Row],[Column1]],LEN(Count_table[[#This Row],[Column1]])-SEARCH("\",Count_table[[#This Row],[Column1]]))</f>
        <v>R172E</v>
      </c>
      <c r="F2669" s="1" t="str">
        <f>INDEX(Sheet1!A:D,MATCH(Count_table[[#This Row],[Make]],Sheet1!D:D,0),1)</f>
        <v>Textron</v>
      </c>
      <c r="G2669" s="1" t="str">
        <f ca="1">IF(OR(Count_table[[#This Row],[STC Number]]&lt;&gt;OFFSET(Count_table[[#This Row],[STC Number]],-1,0),Count_table[[#This Row],[Fixed Make]]&lt;&gt;OFFSET(Count_table[[#This Row],[Fixed Make]],-1,0)),Count_table[[#This Row],[Fixed Make]],"")</f>
        <v/>
      </c>
      <c r="H2669" s="1" t="str">
        <f ca="1">IF(LEN(Count_table[[#This Row],[First]])=0,OFFSET(Count_table[[#This Row],[Range]],-1,0),"E"&amp;ROW(Count_table[[#This Row],[First]])&amp;":E"&amp;COUNTIFS(Count_table[[#All],[STC Number]],Count_table[[#This Row],[STC Number]],Count_table[[#All],[Fixed Make]],Count_table[[#This Row],[First]])+ROW(Count_table[[#This Row],[First]])-1)</f>
        <v>E2417:E2724</v>
      </c>
      <c r="I2669" s="1" t="str">
        <f ca="1">IF(LEN(Count_table[[#This Row],[First]])&lt;&gt;0,Count_table[[#This Row],[First]]&amp;": "&amp;_xlfn.TEXTJOIN(", ",TRUE,INDIRECT(Count_table[[#This Row],[Range]])),"")</f>
        <v/>
      </c>
      <c r="J26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0" spans="1:10" x14ac:dyDescent="0.25">
      <c r="A2670" s="1" t="s">
        <v>173</v>
      </c>
      <c r="B26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Inc.\R172F</v>
      </c>
      <c r="C2670" s="1" t="s">
        <v>1511</v>
      </c>
      <c r="D2670" s="1" t="str">
        <f>LEFT(Count_table[[#This Row],[Column1]],SEARCH("\",Count_table[[#This Row],[Column1]])-1)</f>
        <v>Textron Aviation Inc.</v>
      </c>
      <c r="E2670" s="1" t="str">
        <f>RIGHT(Count_table[[#This Row],[Column1]],LEN(Count_table[[#This Row],[Column1]])-SEARCH("\",Count_table[[#This Row],[Column1]]))</f>
        <v>R172F</v>
      </c>
      <c r="F2670" s="1" t="str">
        <f>INDEX(Sheet1!A:D,MATCH(Count_table[[#This Row],[Make]],Sheet1!D:D,0),1)</f>
        <v>Textron</v>
      </c>
      <c r="G2670" s="1" t="str">
        <f ca="1">IF(OR(Count_table[[#This Row],[STC Number]]&lt;&gt;OFFSET(Count_table[[#This Row],[STC Number]],-1,0),Count_table[[#This Row],[Fixed Make]]&lt;&gt;OFFSET(Count_table[[#This Row],[Fixed Make]],-1,0)),Count_table[[#This Row],[Fixed Make]],"")</f>
        <v/>
      </c>
      <c r="H2670" s="1" t="str">
        <f ca="1">IF(LEN(Count_table[[#This Row],[First]])=0,OFFSET(Count_table[[#This Row],[Range]],-1,0),"E"&amp;ROW(Count_table[[#This Row],[First]])&amp;":E"&amp;COUNTIFS(Count_table[[#All],[STC Number]],Count_table[[#This Row],[STC Number]],Count_table[[#All],[Fixed Make]],Count_table[[#This Row],[First]])+ROW(Count_table[[#This Row],[First]])-1)</f>
        <v>E2417:E2724</v>
      </c>
      <c r="I2670" s="1" t="str">
        <f ca="1">IF(LEN(Count_table[[#This Row],[First]])&lt;&gt;0,Count_table[[#This Row],[First]]&amp;": "&amp;_xlfn.TEXTJOIN(", ",TRUE,INDIRECT(Count_table[[#This Row],[Range]])),"")</f>
        <v/>
      </c>
      <c r="J26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1" spans="1:10" x14ac:dyDescent="0.25">
      <c r="A2671" s="1" t="s">
        <v>173</v>
      </c>
      <c r="B26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Inc.\R172G</v>
      </c>
      <c r="C2671" s="1" t="s">
        <v>1512</v>
      </c>
      <c r="D2671" s="1" t="str">
        <f>LEFT(Count_table[[#This Row],[Column1]],SEARCH("\",Count_table[[#This Row],[Column1]])-1)</f>
        <v>Textron Aviation Inc.</v>
      </c>
      <c r="E2671" s="1" t="str">
        <f>RIGHT(Count_table[[#This Row],[Column1]],LEN(Count_table[[#This Row],[Column1]])-SEARCH("\",Count_table[[#This Row],[Column1]]))</f>
        <v>R172G</v>
      </c>
      <c r="F2671" s="1" t="str">
        <f>INDEX(Sheet1!A:D,MATCH(Count_table[[#This Row],[Make]],Sheet1!D:D,0),1)</f>
        <v>Textron</v>
      </c>
      <c r="G2671" s="1" t="str">
        <f ca="1">IF(OR(Count_table[[#This Row],[STC Number]]&lt;&gt;OFFSET(Count_table[[#This Row],[STC Number]],-1,0),Count_table[[#This Row],[Fixed Make]]&lt;&gt;OFFSET(Count_table[[#This Row],[Fixed Make]],-1,0)),Count_table[[#This Row],[Fixed Make]],"")</f>
        <v/>
      </c>
      <c r="H2671" s="1" t="str">
        <f ca="1">IF(LEN(Count_table[[#This Row],[First]])=0,OFFSET(Count_table[[#This Row],[Range]],-1,0),"E"&amp;ROW(Count_table[[#This Row],[First]])&amp;":E"&amp;COUNTIFS(Count_table[[#All],[STC Number]],Count_table[[#This Row],[STC Number]],Count_table[[#All],[Fixed Make]],Count_table[[#This Row],[First]])+ROW(Count_table[[#This Row],[First]])-1)</f>
        <v>E2417:E2724</v>
      </c>
      <c r="I2671" s="1" t="str">
        <f ca="1">IF(LEN(Count_table[[#This Row],[First]])&lt;&gt;0,Count_table[[#This Row],[First]]&amp;": "&amp;_xlfn.TEXTJOIN(", ",TRUE,INDIRECT(Count_table[[#This Row],[Range]])),"")</f>
        <v/>
      </c>
      <c r="J26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2" spans="1:10" x14ac:dyDescent="0.25">
      <c r="A2672" s="1" t="s">
        <v>173</v>
      </c>
      <c r="B26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Inc.\R172H</v>
      </c>
      <c r="C2672" s="1" t="s">
        <v>1513</v>
      </c>
      <c r="D2672" s="1" t="str">
        <f>LEFT(Count_table[[#This Row],[Column1]],SEARCH("\",Count_table[[#This Row],[Column1]])-1)</f>
        <v>Textron Aviation Inc.</v>
      </c>
      <c r="E2672" s="1" t="str">
        <f>RIGHT(Count_table[[#This Row],[Column1]],LEN(Count_table[[#This Row],[Column1]])-SEARCH("\",Count_table[[#This Row],[Column1]]))</f>
        <v>R172H</v>
      </c>
      <c r="F2672" s="1" t="str">
        <f>INDEX(Sheet1!A:D,MATCH(Count_table[[#This Row],[Make]],Sheet1!D:D,0),1)</f>
        <v>Textron</v>
      </c>
      <c r="G2672" s="1" t="str">
        <f ca="1">IF(OR(Count_table[[#This Row],[STC Number]]&lt;&gt;OFFSET(Count_table[[#This Row],[STC Number]],-1,0),Count_table[[#This Row],[Fixed Make]]&lt;&gt;OFFSET(Count_table[[#This Row],[Fixed Make]],-1,0)),Count_table[[#This Row],[Fixed Make]],"")</f>
        <v/>
      </c>
      <c r="H2672" s="1" t="str">
        <f ca="1">IF(LEN(Count_table[[#This Row],[First]])=0,OFFSET(Count_table[[#This Row],[Range]],-1,0),"E"&amp;ROW(Count_table[[#This Row],[First]])&amp;":E"&amp;COUNTIFS(Count_table[[#All],[STC Number]],Count_table[[#This Row],[STC Number]],Count_table[[#All],[Fixed Make]],Count_table[[#This Row],[First]])+ROW(Count_table[[#This Row],[First]])-1)</f>
        <v>E2417:E2724</v>
      </c>
      <c r="I2672" s="1" t="str">
        <f ca="1">IF(LEN(Count_table[[#This Row],[First]])&lt;&gt;0,Count_table[[#This Row],[First]]&amp;": "&amp;_xlfn.TEXTJOIN(", ",TRUE,INDIRECT(Count_table[[#This Row],[Range]])),"")</f>
        <v/>
      </c>
      <c r="J26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3" spans="1:10" x14ac:dyDescent="0.25">
      <c r="A2673" s="1" t="s">
        <v>173</v>
      </c>
      <c r="B26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Inc.\R172J</v>
      </c>
      <c r="C2673" s="1" t="s">
        <v>1514</v>
      </c>
      <c r="D2673" s="1" t="str">
        <f>LEFT(Count_table[[#This Row],[Column1]],SEARCH("\",Count_table[[#This Row],[Column1]])-1)</f>
        <v>Textron Aviation Inc.</v>
      </c>
      <c r="E2673" s="1" t="str">
        <f>RIGHT(Count_table[[#This Row],[Column1]],LEN(Count_table[[#This Row],[Column1]])-SEARCH("\",Count_table[[#This Row],[Column1]]))</f>
        <v>R172J</v>
      </c>
      <c r="F2673" s="1" t="str">
        <f>INDEX(Sheet1!A:D,MATCH(Count_table[[#This Row],[Make]],Sheet1!D:D,0),1)</f>
        <v>Textron</v>
      </c>
      <c r="G2673" s="1" t="str">
        <f ca="1">IF(OR(Count_table[[#This Row],[STC Number]]&lt;&gt;OFFSET(Count_table[[#This Row],[STC Number]],-1,0),Count_table[[#This Row],[Fixed Make]]&lt;&gt;OFFSET(Count_table[[#This Row],[Fixed Make]],-1,0)),Count_table[[#This Row],[Fixed Make]],"")</f>
        <v/>
      </c>
      <c r="H2673" s="1" t="str">
        <f ca="1">IF(LEN(Count_table[[#This Row],[First]])=0,OFFSET(Count_table[[#This Row],[Range]],-1,0),"E"&amp;ROW(Count_table[[#This Row],[First]])&amp;":E"&amp;COUNTIFS(Count_table[[#All],[STC Number]],Count_table[[#This Row],[STC Number]],Count_table[[#All],[Fixed Make]],Count_table[[#This Row],[First]])+ROW(Count_table[[#This Row],[First]])-1)</f>
        <v>E2417:E2724</v>
      </c>
      <c r="I2673" s="1" t="str">
        <f ca="1">IF(LEN(Count_table[[#This Row],[First]])&lt;&gt;0,Count_table[[#This Row],[First]]&amp;": "&amp;_xlfn.TEXTJOIN(", ",TRUE,INDIRECT(Count_table[[#This Row],[Range]])),"")</f>
        <v/>
      </c>
      <c r="J26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4" spans="1:10" x14ac:dyDescent="0.25">
      <c r="A2674" s="1" t="s">
        <v>173</v>
      </c>
      <c r="B26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Inc.\R172K</v>
      </c>
      <c r="C2674" s="1" t="s">
        <v>1515</v>
      </c>
      <c r="D2674" s="1" t="str">
        <f>LEFT(Count_table[[#This Row],[Column1]],SEARCH("\",Count_table[[#This Row],[Column1]])-1)</f>
        <v>Textron Aviation Inc.</v>
      </c>
      <c r="E2674" s="1" t="str">
        <f>RIGHT(Count_table[[#This Row],[Column1]],LEN(Count_table[[#This Row],[Column1]])-SEARCH("\",Count_table[[#This Row],[Column1]]))</f>
        <v>R172K</v>
      </c>
      <c r="F2674" s="1" t="str">
        <f>INDEX(Sheet1!A:D,MATCH(Count_table[[#This Row],[Make]],Sheet1!D:D,0),1)</f>
        <v>Textron</v>
      </c>
      <c r="G2674" s="1" t="str">
        <f ca="1">IF(OR(Count_table[[#This Row],[STC Number]]&lt;&gt;OFFSET(Count_table[[#This Row],[STC Number]],-1,0),Count_table[[#This Row],[Fixed Make]]&lt;&gt;OFFSET(Count_table[[#This Row],[Fixed Make]],-1,0)),Count_table[[#This Row],[Fixed Make]],"")</f>
        <v/>
      </c>
      <c r="H2674" s="1" t="str">
        <f ca="1">IF(LEN(Count_table[[#This Row],[First]])=0,OFFSET(Count_table[[#This Row],[Range]],-1,0),"E"&amp;ROW(Count_table[[#This Row],[First]])&amp;":E"&amp;COUNTIFS(Count_table[[#All],[STC Number]],Count_table[[#This Row],[STC Number]],Count_table[[#All],[Fixed Make]],Count_table[[#This Row],[First]])+ROW(Count_table[[#This Row],[First]])-1)</f>
        <v>E2417:E2724</v>
      </c>
      <c r="I2674" s="1" t="str">
        <f ca="1">IF(LEN(Count_table[[#This Row],[First]])&lt;&gt;0,Count_table[[#This Row],[First]]&amp;": "&amp;_xlfn.TEXTJOIN(", ",TRUE,INDIRECT(Count_table[[#This Row],[Range]])),"")</f>
        <v/>
      </c>
      <c r="J26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5" spans="1:10" x14ac:dyDescent="0.25">
      <c r="A2675" s="1" t="s">
        <v>173</v>
      </c>
      <c r="B26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Inc.\R182</v>
      </c>
      <c r="C2675" s="1" t="s">
        <v>1516</v>
      </c>
      <c r="D2675" s="1" t="str">
        <f>LEFT(Count_table[[#This Row],[Column1]],SEARCH("\",Count_table[[#This Row],[Column1]])-1)</f>
        <v>Textron Aviation Inc.</v>
      </c>
      <c r="E2675" s="1" t="str">
        <f>RIGHT(Count_table[[#This Row],[Column1]],LEN(Count_table[[#This Row],[Column1]])-SEARCH("\",Count_table[[#This Row],[Column1]]))</f>
        <v>R182</v>
      </c>
      <c r="F2675" s="1" t="str">
        <f>INDEX(Sheet1!A:D,MATCH(Count_table[[#This Row],[Make]],Sheet1!D:D,0),1)</f>
        <v>Textron</v>
      </c>
      <c r="G2675" s="1" t="str">
        <f ca="1">IF(OR(Count_table[[#This Row],[STC Number]]&lt;&gt;OFFSET(Count_table[[#This Row],[STC Number]],-1,0),Count_table[[#This Row],[Fixed Make]]&lt;&gt;OFFSET(Count_table[[#This Row],[Fixed Make]],-1,0)),Count_table[[#This Row],[Fixed Make]],"")</f>
        <v/>
      </c>
      <c r="H2675" s="1" t="str">
        <f ca="1">IF(LEN(Count_table[[#This Row],[First]])=0,OFFSET(Count_table[[#This Row],[Range]],-1,0),"E"&amp;ROW(Count_table[[#This Row],[First]])&amp;":E"&amp;COUNTIFS(Count_table[[#All],[STC Number]],Count_table[[#This Row],[STC Number]],Count_table[[#All],[Fixed Make]],Count_table[[#This Row],[First]])+ROW(Count_table[[#This Row],[First]])-1)</f>
        <v>E2417:E2724</v>
      </c>
      <c r="I2675" s="1" t="str">
        <f ca="1">IF(LEN(Count_table[[#This Row],[First]])&lt;&gt;0,Count_table[[#This Row],[First]]&amp;": "&amp;_xlfn.TEXTJOIN(", ",TRUE,INDIRECT(Count_table[[#This Row],[Range]])),"")</f>
        <v/>
      </c>
      <c r="J26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6" spans="1:10" x14ac:dyDescent="0.25">
      <c r="A2676" s="1" t="s">
        <v>173</v>
      </c>
      <c r="B26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Inc.\S35</v>
      </c>
      <c r="C2676" s="1" t="s">
        <v>1517</v>
      </c>
      <c r="D2676" s="1" t="str">
        <f>LEFT(Count_table[[#This Row],[Column1]],SEARCH("\",Count_table[[#This Row],[Column1]])-1)</f>
        <v>Textron Aviation Inc.</v>
      </c>
      <c r="E2676" s="1" t="str">
        <f>RIGHT(Count_table[[#This Row],[Column1]],LEN(Count_table[[#This Row],[Column1]])-SEARCH("\",Count_table[[#This Row],[Column1]]))</f>
        <v>S35</v>
      </c>
      <c r="F2676" s="1" t="str">
        <f>INDEX(Sheet1!A:D,MATCH(Count_table[[#This Row],[Make]],Sheet1!D:D,0),1)</f>
        <v>Textron</v>
      </c>
      <c r="G2676" s="1" t="str">
        <f ca="1">IF(OR(Count_table[[#This Row],[STC Number]]&lt;&gt;OFFSET(Count_table[[#This Row],[STC Number]],-1,0),Count_table[[#This Row],[Fixed Make]]&lt;&gt;OFFSET(Count_table[[#This Row],[Fixed Make]],-1,0)),Count_table[[#This Row],[Fixed Make]],"")</f>
        <v/>
      </c>
      <c r="H2676" s="1" t="str">
        <f ca="1">IF(LEN(Count_table[[#This Row],[First]])=0,OFFSET(Count_table[[#This Row],[Range]],-1,0),"E"&amp;ROW(Count_table[[#This Row],[First]])&amp;":E"&amp;COUNTIFS(Count_table[[#All],[STC Number]],Count_table[[#This Row],[STC Number]],Count_table[[#All],[Fixed Make]],Count_table[[#This Row],[First]])+ROW(Count_table[[#This Row],[First]])-1)</f>
        <v>E2417:E2724</v>
      </c>
      <c r="I2676" s="1" t="str">
        <f ca="1">IF(LEN(Count_table[[#This Row],[First]])&lt;&gt;0,Count_table[[#This Row],[First]]&amp;": "&amp;_xlfn.TEXTJOIN(", ",TRUE,INDIRECT(Count_table[[#This Row],[Range]])),"")</f>
        <v/>
      </c>
      <c r="J26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7" spans="1:10" x14ac:dyDescent="0.25">
      <c r="A2677" s="1" t="s">
        <v>173</v>
      </c>
      <c r="B26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v>
      </c>
      <c r="C2677" s="1" t="s">
        <v>1518</v>
      </c>
      <c r="D2677" s="1" t="str">
        <f>LEFT(Count_table[[#This Row],[Column1]],SEARCH("\",Count_table[[#This Row],[Column1]])-1)</f>
        <v>Textron Aviation Inc.</v>
      </c>
      <c r="E2677" s="1" t="str">
        <f>RIGHT(Count_table[[#This Row],[Column1]],LEN(Count_table[[#This Row],[Column1]])-SEARCH("\",Count_table[[#This Row],[Column1]]))</f>
        <v>T182</v>
      </c>
      <c r="F2677" s="1" t="str">
        <f>INDEX(Sheet1!A:D,MATCH(Count_table[[#This Row],[Make]],Sheet1!D:D,0),1)</f>
        <v>Textron</v>
      </c>
      <c r="G2677" s="1" t="str">
        <f ca="1">IF(OR(Count_table[[#This Row],[STC Number]]&lt;&gt;OFFSET(Count_table[[#This Row],[STC Number]],-1,0),Count_table[[#This Row],[Fixed Make]]&lt;&gt;OFFSET(Count_table[[#This Row],[Fixed Make]],-1,0)),Count_table[[#This Row],[Fixed Make]],"")</f>
        <v/>
      </c>
      <c r="H2677" s="1" t="str">
        <f ca="1">IF(LEN(Count_table[[#This Row],[First]])=0,OFFSET(Count_table[[#This Row],[Range]],-1,0),"E"&amp;ROW(Count_table[[#This Row],[First]])&amp;":E"&amp;COUNTIFS(Count_table[[#All],[STC Number]],Count_table[[#This Row],[STC Number]],Count_table[[#All],[Fixed Make]],Count_table[[#This Row],[First]])+ROW(Count_table[[#This Row],[First]])-1)</f>
        <v>E2417:E2724</v>
      </c>
      <c r="I2677" s="1" t="str">
        <f ca="1">IF(LEN(Count_table[[#This Row],[First]])&lt;&gt;0,Count_table[[#This Row],[First]]&amp;": "&amp;_xlfn.TEXTJOIN(", ",TRUE,INDIRECT(Count_table[[#This Row],[Range]])),"")</f>
        <v/>
      </c>
      <c r="J267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8" spans="1:10" x14ac:dyDescent="0.25">
      <c r="A2678" s="1" t="s">
        <v>173</v>
      </c>
      <c r="B26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Inc.\T182T</v>
      </c>
      <c r="C2678" s="1" t="s">
        <v>1519</v>
      </c>
      <c r="D2678" s="1" t="str">
        <f>LEFT(Count_table[[#This Row],[Column1]],SEARCH("\",Count_table[[#This Row],[Column1]])-1)</f>
        <v>Textron Aviation Inc.</v>
      </c>
      <c r="E2678" s="1" t="str">
        <f>RIGHT(Count_table[[#This Row],[Column1]],LEN(Count_table[[#This Row],[Column1]])-SEARCH("\",Count_table[[#This Row],[Column1]]))</f>
        <v>T182T</v>
      </c>
      <c r="F2678" s="1" t="str">
        <f>INDEX(Sheet1!A:D,MATCH(Count_table[[#This Row],[Make]],Sheet1!D:D,0),1)</f>
        <v>Textron</v>
      </c>
      <c r="G2678" s="1" t="str">
        <f ca="1">IF(OR(Count_table[[#This Row],[STC Number]]&lt;&gt;OFFSET(Count_table[[#This Row],[STC Number]],-1,0),Count_table[[#This Row],[Fixed Make]]&lt;&gt;OFFSET(Count_table[[#This Row],[Fixed Make]],-1,0)),Count_table[[#This Row],[Fixed Make]],"")</f>
        <v/>
      </c>
      <c r="H2678" s="1" t="str">
        <f ca="1">IF(LEN(Count_table[[#This Row],[First]])=0,OFFSET(Count_table[[#This Row],[Range]],-1,0),"E"&amp;ROW(Count_table[[#This Row],[First]])&amp;":E"&amp;COUNTIFS(Count_table[[#All],[STC Number]],Count_table[[#This Row],[STC Number]],Count_table[[#All],[Fixed Make]],Count_table[[#This Row],[First]])+ROW(Count_table[[#This Row],[First]])-1)</f>
        <v>E2417:E2724</v>
      </c>
      <c r="I2678" s="1" t="str">
        <f ca="1">IF(LEN(Count_table[[#This Row],[First]])&lt;&gt;0,Count_table[[#This Row],[First]]&amp;": "&amp;_xlfn.TEXTJOIN(", ",TRUE,INDIRECT(Count_table[[#This Row],[Range]])),"")</f>
        <v/>
      </c>
      <c r="J267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79" spans="1:10" x14ac:dyDescent="0.25">
      <c r="A2679" s="1" t="s">
        <v>173</v>
      </c>
      <c r="B26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Inc.\T206H</v>
      </c>
      <c r="C2679" s="1" t="s">
        <v>1520</v>
      </c>
      <c r="D2679" s="1" t="str">
        <f>LEFT(Count_table[[#This Row],[Column1]],SEARCH("\",Count_table[[#This Row],[Column1]])-1)</f>
        <v>Textron Aviation Inc.</v>
      </c>
      <c r="E2679" s="1" t="str">
        <f>RIGHT(Count_table[[#This Row],[Column1]],LEN(Count_table[[#This Row],[Column1]])-SEARCH("\",Count_table[[#This Row],[Column1]]))</f>
        <v>T206H</v>
      </c>
      <c r="F2679" s="1" t="str">
        <f>INDEX(Sheet1!A:D,MATCH(Count_table[[#This Row],[Make]],Sheet1!D:D,0),1)</f>
        <v>Textron</v>
      </c>
      <c r="G2679" s="1" t="str">
        <f ca="1">IF(OR(Count_table[[#This Row],[STC Number]]&lt;&gt;OFFSET(Count_table[[#This Row],[STC Number]],-1,0),Count_table[[#This Row],[Fixed Make]]&lt;&gt;OFFSET(Count_table[[#This Row],[Fixed Make]],-1,0)),Count_table[[#This Row],[Fixed Make]],"")</f>
        <v/>
      </c>
      <c r="H2679" s="1" t="str">
        <f ca="1">IF(LEN(Count_table[[#This Row],[First]])=0,OFFSET(Count_table[[#This Row],[Range]],-1,0),"E"&amp;ROW(Count_table[[#This Row],[First]])&amp;":E"&amp;COUNTIFS(Count_table[[#All],[STC Number]],Count_table[[#This Row],[STC Number]],Count_table[[#All],[Fixed Make]],Count_table[[#This Row],[First]])+ROW(Count_table[[#This Row],[First]])-1)</f>
        <v>E2417:E2724</v>
      </c>
      <c r="I2679" s="1" t="str">
        <f ca="1">IF(LEN(Count_table[[#This Row],[First]])&lt;&gt;0,Count_table[[#This Row],[First]]&amp;": "&amp;_xlfn.TEXTJOIN(", ",TRUE,INDIRECT(Count_table[[#This Row],[Range]])),"")</f>
        <v/>
      </c>
      <c r="J267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0" spans="1:10" x14ac:dyDescent="0.25">
      <c r="A2680" s="1" t="s">
        <v>173</v>
      </c>
      <c r="B26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v>
      </c>
      <c r="C2680" s="1" t="s">
        <v>1521</v>
      </c>
      <c r="D2680" s="1" t="str">
        <f>LEFT(Count_table[[#This Row],[Column1]],SEARCH("\",Count_table[[#This Row],[Column1]])-1)</f>
        <v>Textron Aviation Inc.</v>
      </c>
      <c r="E2680" s="1" t="str">
        <f>RIGHT(Count_table[[#This Row],[Column1]],LEN(Count_table[[#This Row],[Column1]])-SEARCH("\",Count_table[[#This Row],[Column1]]))</f>
        <v>T207</v>
      </c>
      <c r="F2680" s="1" t="str">
        <f>INDEX(Sheet1!A:D,MATCH(Count_table[[#This Row],[Make]],Sheet1!D:D,0),1)</f>
        <v>Textron</v>
      </c>
      <c r="G2680" s="1" t="str">
        <f ca="1">IF(OR(Count_table[[#This Row],[STC Number]]&lt;&gt;OFFSET(Count_table[[#This Row],[STC Number]],-1,0),Count_table[[#This Row],[Fixed Make]]&lt;&gt;OFFSET(Count_table[[#This Row],[Fixed Make]],-1,0)),Count_table[[#This Row],[Fixed Make]],"")</f>
        <v/>
      </c>
      <c r="H2680" s="1" t="str">
        <f ca="1">IF(LEN(Count_table[[#This Row],[First]])=0,OFFSET(Count_table[[#This Row],[Range]],-1,0),"E"&amp;ROW(Count_table[[#This Row],[First]])&amp;":E"&amp;COUNTIFS(Count_table[[#All],[STC Number]],Count_table[[#This Row],[STC Number]],Count_table[[#All],[Fixed Make]],Count_table[[#This Row],[First]])+ROW(Count_table[[#This Row],[First]])-1)</f>
        <v>E2417:E2724</v>
      </c>
      <c r="I2680" s="1" t="str">
        <f ca="1">IF(LEN(Count_table[[#This Row],[First]])&lt;&gt;0,Count_table[[#This Row],[First]]&amp;": "&amp;_xlfn.TEXTJOIN(", ",TRUE,INDIRECT(Count_table[[#This Row],[Range]])),"")</f>
        <v/>
      </c>
      <c r="J268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1" spans="1:10" x14ac:dyDescent="0.25">
      <c r="A2681" s="1" t="s">
        <v>173</v>
      </c>
      <c r="B26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Inc.\T207A</v>
      </c>
      <c r="C2681" s="1" t="s">
        <v>1522</v>
      </c>
      <c r="D2681" s="1" t="str">
        <f>LEFT(Count_table[[#This Row],[Column1]],SEARCH("\",Count_table[[#This Row],[Column1]])-1)</f>
        <v>Textron Aviation Inc.</v>
      </c>
      <c r="E2681" s="1" t="str">
        <f>RIGHT(Count_table[[#This Row],[Column1]],LEN(Count_table[[#This Row],[Column1]])-SEARCH("\",Count_table[[#This Row],[Column1]]))</f>
        <v>T207A</v>
      </c>
      <c r="F2681" s="1" t="str">
        <f>INDEX(Sheet1!A:D,MATCH(Count_table[[#This Row],[Make]],Sheet1!D:D,0),1)</f>
        <v>Textron</v>
      </c>
      <c r="G2681" s="1" t="str">
        <f ca="1">IF(OR(Count_table[[#This Row],[STC Number]]&lt;&gt;OFFSET(Count_table[[#This Row],[STC Number]],-1,0),Count_table[[#This Row],[Fixed Make]]&lt;&gt;OFFSET(Count_table[[#This Row],[Fixed Make]],-1,0)),Count_table[[#This Row],[Fixed Make]],"")</f>
        <v/>
      </c>
      <c r="H2681" s="1" t="str">
        <f ca="1">IF(LEN(Count_table[[#This Row],[First]])=0,OFFSET(Count_table[[#This Row],[Range]],-1,0),"E"&amp;ROW(Count_table[[#This Row],[First]])&amp;":E"&amp;COUNTIFS(Count_table[[#All],[STC Number]],Count_table[[#This Row],[STC Number]],Count_table[[#All],[Fixed Make]],Count_table[[#This Row],[First]])+ROW(Count_table[[#This Row],[First]])-1)</f>
        <v>E2417:E2724</v>
      </c>
      <c r="I2681" s="1" t="str">
        <f ca="1">IF(LEN(Count_table[[#This Row],[First]])&lt;&gt;0,Count_table[[#This Row],[First]]&amp;": "&amp;_xlfn.TEXTJOIN(", ",TRUE,INDIRECT(Count_table[[#This Row],[Range]])),"")</f>
        <v/>
      </c>
      <c r="J268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2" spans="1:10" x14ac:dyDescent="0.25">
      <c r="A2682" s="1" t="s">
        <v>173</v>
      </c>
      <c r="B26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Inc.\T210F</v>
      </c>
      <c r="C2682" s="1" t="s">
        <v>1523</v>
      </c>
      <c r="D2682" s="1" t="str">
        <f>LEFT(Count_table[[#This Row],[Column1]],SEARCH("\",Count_table[[#This Row],[Column1]])-1)</f>
        <v>Textron Aviation Inc.</v>
      </c>
      <c r="E2682" s="1" t="str">
        <f>RIGHT(Count_table[[#This Row],[Column1]],LEN(Count_table[[#This Row],[Column1]])-SEARCH("\",Count_table[[#This Row],[Column1]]))</f>
        <v>T210F</v>
      </c>
      <c r="F2682" s="1" t="str">
        <f>INDEX(Sheet1!A:D,MATCH(Count_table[[#This Row],[Make]],Sheet1!D:D,0),1)</f>
        <v>Textron</v>
      </c>
      <c r="G2682" s="1" t="str">
        <f ca="1">IF(OR(Count_table[[#This Row],[STC Number]]&lt;&gt;OFFSET(Count_table[[#This Row],[STC Number]],-1,0),Count_table[[#This Row],[Fixed Make]]&lt;&gt;OFFSET(Count_table[[#This Row],[Fixed Make]],-1,0)),Count_table[[#This Row],[Fixed Make]],"")</f>
        <v/>
      </c>
      <c r="H2682" s="1" t="str">
        <f ca="1">IF(LEN(Count_table[[#This Row],[First]])=0,OFFSET(Count_table[[#This Row],[Range]],-1,0),"E"&amp;ROW(Count_table[[#This Row],[First]])&amp;":E"&amp;COUNTIFS(Count_table[[#All],[STC Number]],Count_table[[#This Row],[STC Number]],Count_table[[#All],[Fixed Make]],Count_table[[#This Row],[First]])+ROW(Count_table[[#This Row],[First]])-1)</f>
        <v>E2417:E2724</v>
      </c>
      <c r="I2682" s="1" t="str">
        <f ca="1">IF(LEN(Count_table[[#This Row],[First]])&lt;&gt;0,Count_table[[#This Row],[First]]&amp;": "&amp;_xlfn.TEXTJOIN(", ",TRUE,INDIRECT(Count_table[[#This Row],[Range]])),"")</f>
        <v/>
      </c>
      <c r="J268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3" spans="1:10" x14ac:dyDescent="0.25">
      <c r="A2683" s="1" t="s">
        <v>173</v>
      </c>
      <c r="B26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Inc.\T210G</v>
      </c>
      <c r="C2683" s="1" t="s">
        <v>1524</v>
      </c>
      <c r="D2683" s="1" t="str">
        <f>LEFT(Count_table[[#This Row],[Column1]],SEARCH("\",Count_table[[#This Row],[Column1]])-1)</f>
        <v>Textron Aviation Inc.</v>
      </c>
      <c r="E2683" s="1" t="str">
        <f>RIGHT(Count_table[[#This Row],[Column1]],LEN(Count_table[[#This Row],[Column1]])-SEARCH("\",Count_table[[#This Row],[Column1]]))</f>
        <v>T210G</v>
      </c>
      <c r="F2683" s="1" t="str">
        <f>INDEX(Sheet1!A:D,MATCH(Count_table[[#This Row],[Make]],Sheet1!D:D,0),1)</f>
        <v>Textron</v>
      </c>
      <c r="G2683" s="1" t="str">
        <f ca="1">IF(OR(Count_table[[#This Row],[STC Number]]&lt;&gt;OFFSET(Count_table[[#This Row],[STC Number]],-1,0),Count_table[[#This Row],[Fixed Make]]&lt;&gt;OFFSET(Count_table[[#This Row],[Fixed Make]],-1,0)),Count_table[[#This Row],[Fixed Make]],"")</f>
        <v/>
      </c>
      <c r="H2683" s="1" t="str">
        <f ca="1">IF(LEN(Count_table[[#This Row],[First]])=0,OFFSET(Count_table[[#This Row],[Range]],-1,0),"E"&amp;ROW(Count_table[[#This Row],[First]])&amp;":E"&amp;COUNTIFS(Count_table[[#All],[STC Number]],Count_table[[#This Row],[STC Number]],Count_table[[#All],[Fixed Make]],Count_table[[#This Row],[First]])+ROW(Count_table[[#This Row],[First]])-1)</f>
        <v>E2417:E2724</v>
      </c>
      <c r="I2683" s="1" t="str">
        <f ca="1">IF(LEN(Count_table[[#This Row],[First]])&lt;&gt;0,Count_table[[#This Row],[First]]&amp;": "&amp;_xlfn.TEXTJOIN(", ",TRUE,INDIRECT(Count_table[[#This Row],[Range]])),"")</f>
        <v/>
      </c>
      <c r="J268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4" spans="1:10" x14ac:dyDescent="0.25">
      <c r="A2684" s="1" t="s">
        <v>173</v>
      </c>
      <c r="B26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Inc.\T210H</v>
      </c>
      <c r="C2684" s="1" t="s">
        <v>1525</v>
      </c>
      <c r="D2684" s="1" t="str">
        <f>LEFT(Count_table[[#This Row],[Column1]],SEARCH("\",Count_table[[#This Row],[Column1]])-1)</f>
        <v>Textron Aviation Inc.</v>
      </c>
      <c r="E2684" s="1" t="str">
        <f>RIGHT(Count_table[[#This Row],[Column1]],LEN(Count_table[[#This Row],[Column1]])-SEARCH("\",Count_table[[#This Row],[Column1]]))</f>
        <v>T210H</v>
      </c>
      <c r="F2684" s="1" t="str">
        <f>INDEX(Sheet1!A:D,MATCH(Count_table[[#This Row],[Make]],Sheet1!D:D,0),1)</f>
        <v>Textron</v>
      </c>
      <c r="G2684" s="1" t="str">
        <f ca="1">IF(OR(Count_table[[#This Row],[STC Number]]&lt;&gt;OFFSET(Count_table[[#This Row],[STC Number]],-1,0),Count_table[[#This Row],[Fixed Make]]&lt;&gt;OFFSET(Count_table[[#This Row],[Fixed Make]],-1,0)),Count_table[[#This Row],[Fixed Make]],"")</f>
        <v/>
      </c>
      <c r="H2684" s="1" t="str">
        <f ca="1">IF(LEN(Count_table[[#This Row],[First]])=0,OFFSET(Count_table[[#This Row],[Range]],-1,0),"E"&amp;ROW(Count_table[[#This Row],[First]])&amp;":E"&amp;COUNTIFS(Count_table[[#All],[STC Number]],Count_table[[#This Row],[STC Number]],Count_table[[#All],[Fixed Make]],Count_table[[#This Row],[First]])+ROW(Count_table[[#This Row],[First]])-1)</f>
        <v>E2417:E2724</v>
      </c>
      <c r="I2684" s="1" t="str">
        <f ca="1">IF(LEN(Count_table[[#This Row],[First]])&lt;&gt;0,Count_table[[#This Row],[First]]&amp;": "&amp;_xlfn.TEXTJOIN(", ",TRUE,INDIRECT(Count_table[[#This Row],[Range]])),"")</f>
        <v/>
      </c>
      <c r="J268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5" spans="1:10" x14ac:dyDescent="0.25">
      <c r="A2685" s="1" t="s">
        <v>173</v>
      </c>
      <c r="B26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Inc.\T210J</v>
      </c>
      <c r="C2685" s="1" t="s">
        <v>1526</v>
      </c>
      <c r="D2685" s="1" t="str">
        <f>LEFT(Count_table[[#This Row],[Column1]],SEARCH("\",Count_table[[#This Row],[Column1]])-1)</f>
        <v>Textron Aviation Inc.</v>
      </c>
      <c r="E2685" s="1" t="str">
        <f>RIGHT(Count_table[[#This Row],[Column1]],LEN(Count_table[[#This Row],[Column1]])-SEARCH("\",Count_table[[#This Row],[Column1]]))</f>
        <v>T210J</v>
      </c>
      <c r="F2685" s="1" t="str">
        <f>INDEX(Sheet1!A:D,MATCH(Count_table[[#This Row],[Make]],Sheet1!D:D,0),1)</f>
        <v>Textron</v>
      </c>
      <c r="G2685" s="1" t="str">
        <f ca="1">IF(OR(Count_table[[#This Row],[STC Number]]&lt;&gt;OFFSET(Count_table[[#This Row],[STC Number]],-1,0),Count_table[[#This Row],[Fixed Make]]&lt;&gt;OFFSET(Count_table[[#This Row],[Fixed Make]],-1,0)),Count_table[[#This Row],[Fixed Make]],"")</f>
        <v/>
      </c>
      <c r="H2685" s="1" t="str">
        <f ca="1">IF(LEN(Count_table[[#This Row],[First]])=0,OFFSET(Count_table[[#This Row],[Range]],-1,0),"E"&amp;ROW(Count_table[[#This Row],[First]])&amp;":E"&amp;COUNTIFS(Count_table[[#All],[STC Number]],Count_table[[#This Row],[STC Number]],Count_table[[#All],[Fixed Make]],Count_table[[#This Row],[First]])+ROW(Count_table[[#This Row],[First]])-1)</f>
        <v>E2417:E2724</v>
      </c>
      <c r="I2685" s="1" t="str">
        <f ca="1">IF(LEN(Count_table[[#This Row],[First]])&lt;&gt;0,Count_table[[#This Row],[First]]&amp;": "&amp;_xlfn.TEXTJOIN(", ",TRUE,INDIRECT(Count_table[[#This Row],[Range]])),"")</f>
        <v/>
      </c>
      <c r="J268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6" spans="1:10" x14ac:dyDescent="0.25">
      <c r="A2686" s="1" t="s">
        <v>173</v>
      </c>
      <c r="B26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Inc.\T210K</v>
      </c>
      <c r="C2686" s="1" t="s">
        <v>1527</v>
      </c>
      <c r="D2686" s="1" t="str">
        <f>LEFT(Count_table[[#This Row],[Column1]],SEARCH("\",Count_table[[#This Row],[Column1]])-1)</f>
        <v>Textron Aviation Inc.</v>
      </c>
      <c r="E2686" s="1" t="str">
        <f>RIGHT(Count_table[[#This Row],[Column1]],LEN(Count_table[[#This Row],[Column1]])-SEARCH("\",Count_table[[#This Row],[Column1]]))</f>
        <v>T210K</v>
      </c>
      <c r="F2686" s="1" t="str">
        <f>INDEX(Sheet1!A:D,MATCH(Count_table[[#This Row],[Make]],Sheet1!D:D,0),1)</f>
        <v>Textron</v>
      </c>
      <c r="G2686" s="1" t="str">
        <f ca="1">IF(OR(Count_table[[#This Row],[STC Number]]&lt;&gt;OFFSET(Count_table[[#This Row],[STC Number]],-1,0),Count_table[[#This Row],[Fixed Make]]&lt;&gt;OFFSET(Count_table[[#This Row],[Fixed Make]],-1,0)),Count_table[[#This Row],[Fixed Make]],"")</f>
        <v/>
      </c>
      <c r="H2686" s="1" t="str">
        <f ca="1">IF(LEN(Count_table[[#This Row],[First]])=0,OFFSET(Count_table[[#This Row],[Range]],-1,0),"E"&amp;ROW(Count_table[[#This Row],[First]])&amp;":E"&amp;COUNTIFS(Count_table[[#All],[STC Number]],Count_table[[#This Row],[STC Number]],Count_table[[#All],[Fixed Make]],Count_table[[#This Row],[First]])+ROW(Count_table[[#This Row],[First]])-1)</f>
        <v>E2417:E2724</v>
      </c>
      <c r="I2686" s="1" t="str">
        <f ca="1">IF(LEN(Count_table[[#This Row],[First]])&lt;&gt;0,Count_table[[#This Row],[First]]&amp;": "&amp;_xlfn.TEXTJOIN(", ",TRUE,INDIRECT(Count_table[[#This Row],[Range]])),"")</f>
        <v/>
      </c>
      <c r="J268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7" spans="1:10" x14ac:dyDescent="0.25">
      <c r="A2687" s="1" t="s">
        <v>173</v>
      </c>
      <c r="B26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Inc.\T210L</v>
      </c>
      <c r="C2687" s="1" t="s">
        <v>1528</v>
      </c>
      <c r="D2687" s="1" t="str">
        <f>LEFT(Count_table[[#This Row],[Column1]],SEARCH("\",Count_table[[#This Row],[Column1]])-1)</f>
        <v>Textron Aviation Inc.</v>
      </c>
      <c r="E2687" s="1" t="str">
        <f>RIGHT(Count_table[[#This Row],[Column1]],LEN(Count_table[[#This Row],[Column1]])-SEARCH("\",Count_table[[#This Row],[Column1]]))</f>
        <v>T210L</v>
      </c>
      <c r="F2687" s="1" t="str">
        <f>INDEX(Sheet1!A:D,MATCH(Count_table[[#This Row],[Make]],Sheet1!D:D,0),1)</f>
        <v>Textron</v>
      </c>
      <c r="G2687" s="1" t="str">
        <f ca="1">IF(OR(Count_table[[#This Row],[STC Number]]&lt;&gt;OFFSET(Count_table[[#This Row],[STC Number]],-1,0),Count_table[[#This Row],[Fixed Make]]&lt;&gt;OFFSET(Count_table[[#This Row],[Fixed Make]],-1,0)),Count_table[[#This Row],[Fixed Make]],"")</f>
        <v/>
      </c>
      <c r="H2687" s="1" t="str">
        <f ca="1">IF(LEN(Count_table[[#This Row],[First]])=0,OFFSET(Count_table[[#This Row],[Range]],-1,0),"E"&amp;ROW(Count_table[[#This Row],[First]])&amp;":E"&amp;COUNTIFS(Count_table[[#All],[STC Number]],Count_table[[#This Row],[STC Number]],Count_table[[#All],[Fixed Make]],Count_table[[#This Row],[First]])+ROW(Count_table[[#This Row],[First]])-1)</f>
        <v>E2417:E2724</v>
      </c>
      <c r="I2687" s="1" t="str">
        <f ca="1">IF(LEN(Count_table[[#This Row],[First]])&lt;&gt;0,Count_table[[#This Row],[First]]&amp;": "&amp;_xlfn.TEXTJOIN(", ",TRUE,INDIRECT(Count_table[[#This Row],[Range]])),"")</f>
        <v/>
      </c>
      <c r="J268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8" spans="1:10" x14ac:dyDescent="0.25">
      <c r="A2688" s="1" t="s">
        <v>173</v>
      </c>
      <c r="B26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Inc.\T210R</v>
      </c>
      <c r="C2688" s="1" t="s">
        <v>1531</v>
      </c>
      <c r="D2688" s="1" t="str">
        <f>LEFT(Count_table[[#This Row],[Column1]],SEARCH("\",Count_table[[#This Row],[Column1]])-1)</f>
        <v>Textron Aviation Inc.</v>
      </c>
      <c r="E2688" s="1" t="str">
        <f>RIGHT(Count_table[[#This Row],[Column1]],LEN(Count_table[[#This Row],[Column1]])-SEARCH("\",Count_table[[#This Row],[Column1]]))</f>
        <v>T210R</v>
      </c>
      <c r="F2688" s="1" t="str">
        <f>INDEX(Sheet1!A:D,MATCH(Count_table[[#This Row],[Make]],Sheet1!D:D,0),1)</f>
        <v>Textron</v>
      </c>
      <c r="G2688" s="1" t="str">
        <f ca="1">IF(OR(Count_table[[#This Row],[STC Number]]&lt;&gt;OFFSET(Count_table[[#This Row],[STC Number]],-1,0),Count_table[[#This Row],[Fixed Make]]&lt;&gt;OFFSET(Count_table[[#This Row],[Fixed Make]],-1,0)),Count_table[[#This Row],[Fixed Make]],"")</f>
        <v/>
      </c>
      <c r="H2688" s="1" t="str">
        <f ca="1">IF(LEN(Count_table[[#This Row],[First]])=0,OFFSET(Count_table[[#This Row],[Range]],-1,0),"E"&amp;ROW(Count_table[[#This Row],[First]])&amp;":E"&amp;COUNTIFS(Count_table[[#All],[STC Number]],Count_table[[#This Row],[STC Number]],Count_table[[#All],[Fixed Make]],Count_table[[#This Row],[First]])+ROW(Count_table[[#This Row],[First]])-1)</f>
        <v>E2417:E2724</v>
      </c>
      <c r="I2688" s="1" t="str">
        <f ca="1">IF(LEN(Count_table[[#This Row],[First]])&lt;&gt;0,Count_table[[#This Row],[First]]&amp;": "&amp;_xlfn.TEXTJOIN(", ",TRUE,INDIRECT(Count_table[[#This Row],[Range]])),"")</f>
        <v/>
      </c>
      <c r="J268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89" spans="1:10" x14ac:dyDescent="0.25">
      <c r="A2689" s="1" t="s">
        <v>173</v>
      </c>
      <c r="B26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Inc.\T303</v>
      </c>
      <c r="C2689" s="1" t="s">
        <v>1532</v>
      </c>
      <c r="D2689" s="1" t="str">
        <f>LEFT(Count_table[[#This Row],[Column1]],SEARCH("\",Count_table[[#This Row],[Column1]])-1)</f>
        <v>Textron Aviation Inc.</v>
      </c>
      <c r="E2689" s="1" t="str">
        <f>RIGHT(Count_table[[#This Row],[Column1]],LEN(Count_table[[#This Row],[Column1]])-SEARCH("\",Count_table[[#This Row],[Column1]]))</f>
        <v>T303</v>
      </c>
      <c r="F2689" s="1" t="str">
        <f>INDEX(Sheet1!A:D,MATCH(Count_table[[#This Row],[Make]],Sheet1!D:D,0),1)</f>
        <v>Textron</v>
      </c>
      <c r="G2689" s="1" t="str">
        <f ca="1">IF(OR(Count_table[[#This Row],[STC Number]]&lt;&gt;OFFSET(Count_table[[#This Row],[STC Number]],-1,0),Count_table[[#This Row],[Fixed Make]]&lt;&gt;OFFSET(Count_table[[#This Row],[Fixed Make]],-1,0)),Count_table[[#This Row],[Fixed Make]],"")</f>
        <v/>
      </c>
      <c r="H2689" s="1" t="str">
        <f ca="1">IF(LEN(Count_table[[#This Row],[First]])=0,OFFSET(Count_table[[#This Row],[Range]],-1,0),"E"&amp;ROW(Count_table[[#This Row],[First]])&amp;":E"&amp;COUNTIFS(Count_table[[#All],[STC Number]],Count_table[[#This Row],[STC Number]],Count_table[[#All],[Fixed Make]],Count_table[[#This Row],[First]])+ROW(Count_table[[#This Row],[First]])-1)</f>
        <v>E2417:E2724</v>
      </c>
      <c r="I2689" s="1" t="str">
        <f ca="1">IF(LEN(Count_table[[#This Row],[First]])&lt;&gt;0,Count_table[[#This Row],[First]]&amp;": "&amp;_xlfn.TEXTJOIN(", ",TRUE,INDIRECT(Count_table[[#This Row],[Range]])),"")</f>
        <v/>
      </c>
      <c r="J268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0" spans="1:10" x14ac:dyDescent="0.25">
      <c r="A2690" s="1" t="s">
        <v>173</v>
      </c>
      <c r="B26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Inc.\T310P</v>
      </c>
      <c r="C2690" s="1" t="s">
        <v>1533</v>
      </c>
      <c r="D2690" s="1" t="str">
        <f>LEFT(Count_table[[#This Row],[Column1]],SEARCH("\",Count_table[[#This Row],[Column1]])-1)</f>
        <v>Textron Aviation Inc.</v>
      </c>
      <c r="E2690" s="1" t="str">
        <f>RIGHT(Count_table[[#This Row],[Column1]],LEN(Count_table[[#This Row],[Column1]])-SEARCH("\",Count_table[[#This Row],[Column1]]))</f>
        <v>T310P</v>
      </c>
      <c r="F2690" s="1" t="str">
        <f>INDEX(Sheet1!A:D,MATCH(Count_table[[#This Row],[Make]],Sheet1!D:D,0),1)</f>
        <v>Textron</v>
      </c>
      <c r="G2690" s="1" t="str">
        <f ca="1">IF(OR(Count_table[[#This Row],[STC Number]]&lt;&gt;OFFSET(Count_table[[#This Row],[STC Number]],-1,0),Count_table[[#This Row],[Fixed Make]]&lt;&gt;OFFSET(Count_table[[#This Row],[Fixed Make]],-1,0)),Count_table[[#This Row],[Fixed Make]],"")</f>
        <v/>
      </c>
      <c r="H2690" s="1" t="str">
        <f ca="1">IF(LEN(Count_table[[#This Row],[First]])=0,OFFSET(Count_table[[#This Row],[Range]],-1,0),"E"&amp;ROW(Count_table[[#This Row],[First]])&amp;":E"&amp;COUNTIFS(Count_table[[#All],[STC Number]],Count_table[[#This Row],[STC Number]],Count_table[[#All],[Fixed Make]],Count_table[[#This Row],[First]])+ROW(Count_table[[#This Row],[First]])-1)</f>
        <v>E2417:E2724</v>
      </c>
      <c r="I2690" s="1" t="str">
        <f ca="1">IF(LEN(Count_table[[#This Row],[First]])&lt;&gt;0,Count_table[[#This Row],[First]]&amp;": "&amp;_xlfn.TEXTJOIN(", ",TRUE,INDIRECT(Count_table[[#This Row],[Range]])),"")</f>
        <v/>
      </c>
      <c r="J269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1" spans="1:10" x14ac:dyDescent="0.25">
      <c r="A2691" s="1" t="s">
        <v>173</v>
      </c>
      <c r="B26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Inc.\T310Q</v>
      </c>
      <c r="C2691" s="1" t="s">
        <v>1534</v>
      </c>
      <c r="D2691" s="1" t="str">
        <f>LEFT(Count_table[[#This Row],[Column1]],SEARCH("\",Count_table[[#This Row],[Column1]])-1)</f>
        <v>Textron Aviation Inc.</v>
      </c>
      <c r="E2691" s="1" t="str">
        <f>RIGHT(Count_table[[#This Row],[Column1]],LEN(Count_table[[#This Row],[Column1]])-SEARCH("\",Count_table[[#This Row],[Column1]]))</f>
        <v>T310Q</v>
      </c>
      <c r="F2691" s="1" t="str">
        <f>INDEX(Sheet1!A:D,MATCH(Count_table[[#This Row],[Make]],Sheet1!D:D,0),1)</f>
        <v>Textron</v>
      </c>
      <c r="G2691" s="1" t="str">
        <f ca="1">IF(OR(Count_table[[#This Row],[STC Number]]&lt;&gt;OFFSET(Count_table[[#This Row],[STC Number]],-1,0),Count_table[[#This Row],[Fixed Make]]&lt;&gt;OFFSET(Count_table[[#This Row],[Fixed Make]],-1,0)),Count_table[[#This Row],[Fixed Make]],"")</f>
        <v/>
      </c>
      <c r="H2691" s="1" t="str">
        <f ca="1">IF(LEN(Count_table[[#This Row],[First]])=0,OFFSET(Count_table[[#This Row],[Range]],-1,0),"E"&amp;ROW(Count_table[[#This Row],[First]])&amp;":E"&amp;COUNTIFS(Count_table[[#All],[STC Number]],Count_table[[#This Row],[STC Number]],Count_table[[#All],[Fixed Make]],Count_table[[#This Row],[First]])+ROW(Count_table[[#This Row],[First]])-1)</f>
        <v>E2417:E2724</v>
      </c>
      <c r="I2691" s="1" t="str">
        <f ca="1">IF(LEN(Count_table[[#This Row],[First]])&lt;&gt;0,Count_table[[#This Row],[First]]&amp;": "&amp;_xlfn.TEXTJOIN(", ",TRUE,INDIRECT(Count_table[[#This Row],[Range]])),"")</f>
        <v/>
      </c>
      <c r="J269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2" spans="1:10" x14ac:dyDescent="0.25">
      <c r="A2692" s="1" t="s">
        <v>173</v>
      </c>
      <c r="B26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Inc.\T310R</v>
      </c>
      <c r="C2692" s="1" t="s">
        <v>1535</v>
      </c>
      <c r="D2692" s="1" t="str">
        <f>LEFT(Count_table[[#This Row],[Column1]],SEARCH("\",Count_table[[#This Row],[Column1]])-1)</f>
        <v>Textron Aviation Inc.</v>
      </c>
      <c r="E2692" s="1" t="str">
        <f>RIGHT(Count_table[[#This Row],[Column1]],LEN(Count_table[[#This Row],[Column1]])-SEARCH("\",Count_table[[#This Row],[Column1]]))</f>
        <v>T310R</v>
      </c>
      <c r="F2692" s="1" t="str">
        <f>INDEX(Sheet1!A:D,MATCH(Count_table[[#This Row],[Make]],Sheet1!D:D,0),1)</f>
        <v>Textron</v>
      </c>
      <c r="G2692" s="1" t="str">
        <f ca="1">IF(OR(Count_table[[#This Row],[STC Number]]&lt;&gt;OFFSET(Count_table[[#This Row],[STC Number]],-1,0),Count_table[[#This Row],[Fixed Make]]&lt;&gt;OFFSET(Count_table[[#This Row],[Fixed Make]],-1,0)),Count_table[[#This Row],[Fixed Make]],"")</f>
        <v/>
      </c>
      <c r="H2692" s="1" t="str">
        <f ca="1">IF(LEN(Count_table[[#This Row],[First]])=0,OFFSET(Count_table[[#This Row],[Range]],-1,0),"E"&amp;ROW(Count_table[[#This Row],[First]])&amp;":E"&amp;COUNTIFS(Count_table[[#All],[STC Number]],Count_table[[#This Row],[STC Number]],Count_table[[#All],[Fixed Make]],Count_table[[#This Row],[First]])+ROW(Count_table[[#This Row],[First]])-1)</f>
        <v>E2417:E2724</v>
      </c>
      <c r="I2692" s="1" t="str">
        <f ca="1">IF(LEN(Count_table[[#This Row],[First]])&lt;&gt;0,Count_table[[#This Row],[First]]&amp;": "&amp;_xlfn.TEXTJOIN(", ",TRUE,INDIRECT(Count_table[[#This Row],[Range]])),"")</f>
        <v/>
      </c>
      <c r="J269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3" spans="1:10" x14ac:dyDescent="0.25">
      <c r="A2693" s="1" t="s">
        <v>173</v>
      </c>
      <c r="B26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Inc.\T337B</v>
      </c>
      <c r="C2693" s="1" t="s">
        <v>1536</v>
      </c>
      <c r="D2693" s="1" t="str">
        <f>LEFT(Count_table[[#This Row],[Column1]],SEARCH("\",Count_table[[#This Row],[Column1]])-1)</f>
        <v>Textron Aviation Inc.</v>
      </c>
      <c r="E2693" s="1" t="str">
        <f>RIGHT(Count_table[[#This Row],[Column1]],LEN(Count_table[[#This Row],[Column1]])-SEARCH("\",Count_table[[#This Row],[Column1]]))</f>
        <v>T337B</v>
      </c>
      <c r="F2693" s="1" t="str">
        <f>INDEX(Sheet1!A:D,MATCH(Count_table[[#This Row],[Make]],Sheet1!D:D,0),1)</f>
        <v>Textron</v>
      </c>
      <c r="G2693" s="1" t="str">
        <f ca="1">IF(OR(Count_table[[#This Row],[STC Number]]&lt;&gt;OFFSET(Count_table[[#This Row],[STC Number]],-1,0),Count_table[[#This Row],[Fixed Make]]&lt;&gt;OFFSET(Count_table[[#This Row],[Fixed Make]],-1,0)),Count_table[[#This Row],[Fixed Make]],"")</f>
        <v/>
      </c>
      <c r="H2693" s="1" t="str">
        <f ca="1">IF(LEN(Count_table[[#This Row],[First]])=0,OFFSET(Count_table[[#This Row],[Range]],-1,0),"E"&amp;ROW(Count_table[[#This Row],[First]])&amp;":E"&amp;COUNTIFS(Count_table[[#All],[STC Number]],Count_table[[#This Row],[STC Number]],Count_table[[#All],[Fixed Make]],Count_table[[#This Row],[First]])+ROW(Count_table[[#This Row],[First]])-1)</f>
        <v>E2417:E2724</v>
      </c>
      <c r="I2693" s="1" t="str">
        <f ca="1">IF(LEN(Count_table[[#This Row],[First]])&lt;&gt;0,Count_table[[#This Row],[First]]&amp;": "&amp;_xlfn.TEXTJOIN(", ",TRUE,INDIRECT(Count_table[[#This Row],[Range]])),"")</f>
        <v/>
      </c>
      <c r="J269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4" spans="1:10" x14ac:dyDescent="0.25">
      <c r="A2694" s="1" t="s">
        <v>173</v>
      </c>
      <c r="B26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Inc.\T337C</v>
      </c>
      <c r="C2694" s="1" t="s">
        <v>1537</v>
      </c>
      <c r="D2694" s="1" t="str">
        <f>LEFT(Count_table[[#This Row],[Column1]],SEARCH("\",Count_table[[#This Row],[Column1]])-1)</f>
        <v>Textron Aviation Inc.</v>
      </c>
      <c r="E2694" s="1" t="str">
        <f>RIGHT(Count_table[[#This Row],[Column1]],LEN(Count_table[[#This Row],[Column1]])-SEARCH("\",Count_table[[#This Row],[Column1]]))</f>
        <v>T337C</v>
      </c>
      <c r="F2694" s="1" t="str">
        <f>INDEX(Sheet1!A:D,MATCH(Count_table[[#This Row],[Make]],Sheet1!D:D,0),1)</f>
        <v>Textron</v>
      </c>
      <c r="G2694" s="1" t="str">
        <f ca="1">IF(OR(Count_table[[#This Row],[STC Number]]&lt;&gt;OFFSET(Count_table[[#This Row],[STC Number]],-1,0),Count_table[[#This Row],[Fixed Make]]&lt;&gt;OFFSET(Count_table[[#This Row],[Fixed Make]],-1,0)),Count_table[[#This Row],[Fixed Make]],"")</f>
        <v/>
      </c>
      <c r="H2694" s="1" t="str">
        <f ca="1">IF(LEN(Count_table[[#This Row],[First]])=0,OFFSET(Count_table[[#This Row],[Range]],-1,0),"E"&amp;ROW(Count_table[[#This Row],[First]])&amp;":E"&amp;COUNTIFS(Count_table[[#All],[STC Number]],Count_table[[#This Row],[STC Number]],Count_table[[#All],[Fixed Make]],Count_table[[#This Row],[First]])+ROW(Count_table[[#This Row],[First]])-1)</f>
        <v>E2417:E2724</v>
      </c>
      <c r="I2694" s="1" t="str">
        <f ca="1">IF(LEN(Count_table[[#This Row],[First]])&lt;&gt;0,Count_table[[#This Row],[First]]&amp;": "&amp;_xlfn.TEXTJOIN(", ",TRUE,INDIRECT(Count_table[[#This Row],[Range]])),"")</f>
        <v/>
      </c>
      <c r="J269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5" spans="1:10" x14ac:dyDescent="0.25">
      <c r="A2695" s="1" t="s">
        <v>173</v>
      </c>
      <c r="B26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Inc.\T337D</v>
      </c>
      <c r="C2695" s="1" t="s">
        <v>1538</v>
      </c>
      <c r="D2695" s="1" t="str">
        <f>LEFT(Count_table[[#This Row],[Column1]],SEARCH("\",Count_table[[#This Row],[Column1]])-1)</f>
        <v>Textron Aviation Inc.</v>
      </c>
      <c r="E2695" s="1" t="str">
        <f>RIGHT(Count_table[[#This Row],[Column1]],LEN(Count_table[[#This Row],[Column1]])-SEARCH("\",Count_table[[#This Row],[Column1]]))</f>
        <v>T337D</v>
      </c>
      <c r="F2695" s="1" t="str">
        <f>INDEX(Sheet1!A:D,MATCH(Count_table[[#This Row],[Make]],Sheet1!D:D,0),1)</f>
        <v>Textron</v>
      </c>
      <c r="G2695" s="1" t="str">
        <f ca="1">IF(OR(Count_table[[#This Row],[STC Number]]&lt;&gt;OFFSET(Count_table[[#This Row],[STC Number]],-1,0),Count_table[[#This Row],[Fixed Make]]&lt;&gt;OFFSET(Count_table[[#This Row],[Fixed Make]],-1,0)),Count_table[[#This Row],[Fixed Make]],"")</f>
        <v/>
      </c>
      <c r="H2695" s="1" t="str">
        <f ca="1">IF(LEN(Count_table[[#This Row],[First]])=0,OFFSET(Count_table[[#This Row],[Range]],-1,0),"E"&amp;ROW(Count_table[[#This Row],[First]])&amp;":E"&amp;COUNTIFS(Count_table[[#All],[STC Number]],Count_table[[#This Row],[STC Number]],Count_table[[#All],[Fixed Make]],Count_table[[#This Row],[First]])+ROW(Count_table[[#This Row],[First]])-1)</f>
        <v>E2417:E2724</v>
      </c>
      <c r="I2695" s="1" t="str">
        <f ca="1">IF(LEN(Count_table[[#This Row],[First]])&lt;&gt;0,Count_table[[#This Row],[First]]&amp;": "&amp;_xlfn.TEXTJOIN(", ",TRUE,INDIRECT(Count_table[[#This Row],[Range]])),"")</f>
        <v/>
      </c>
      <c r="J269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6" spans="1:10" x14ac:dyDescent="0.25">
      <c r="A2696" s="1" t="s">
        <v>173</v>
      </c>
      <c r="B26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Inc.\T337E</v>
      </c>
      <c r="C2696" s="1" t="s">
        <v>1539</v>
      </c>
      <c r="D2696" s="1" t="str">
        <f>LEFT(Count_table[[#This Row],[Column1]],SEARCH("\",Count_table[[#This Row],[Column1]])-1)</f>
        <v>Textron Aviation Inc.</v>
      </c>
      <c r="E2696" s="1" t="str">
        <f>RIGHT(Count_table[[#This Row],[Column1]],LEN(Count_table[[#This Row],[Column1]])-SEARCH("\",Count_table[[#This Row],[Column1]]))</f>
        <v>T337E</v>
      </c>
      <c r="F2696" s="1" t="str">
        <f>INDEX(Sheet1!A:D,MATCH(Count_table[[#This Row],[Make]],Sheet1!D:D,0),1)</f>
        <v>Textron</v>
      </c>
      <c r="G2696" s="1" t="str">
        <f ca="1">IF(OR(Count_table[[#This Row],[STC Number]]&lt;&gt;OFFSET(Count_table[[#This Row],[STC Number]],-1,0),Count_table[[#This Row],[Fixed Make]]&lt;&gt;OFFSET(Count_table[[#This Row],[Fixed Make]],-1,0)),Count_table[[#This Row],[Fixed Make]],"")</f>
        <v/>
      </c>
      <c r="H2696" s="1" t="str">
        <f ca="1">IF(LEN(Count_table[[#This Row],[First]])=0,OFFSET(Count_table[[#This Row],[Range]],-1,0),"E"&amp;ROW(Count_table[[#This Row],[First]])&amp;":E"&amp;COUNTIFS(Count_table[[#All],[STC Number]],Count_table[[#This Row],[STC Number]],Count_table[[#All],[Fixed Make]],Count_table[[#This Row],[First]])+ROW(Count_table[[#This Row],[First]])-1)</f>
        <v>E2417:E2724</v>
      </c>
      <c r="I2696" s="1" t="str">
        <f ca="1">IF(LEN(Count_table[[#This Row],[First]])&lt;&gt;0,Count_table[[#This Row],[First]]&amp;": "&amp;_xlfn.TEXTJOIN(", ",TRUE,INDIRECT(Count_table[[#This Row],[Range]])),"")</f>
        <v/>
      </c>
      <c r="J269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7" spans="1:10" x14ac:dyDescent="0.25">
      <c r="A2697" s="1" t="s">
        <v>173</v>
      </c>
      <c r="B26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Inc.\T337F</v>
      </c>
      <c r="C2697" s="1" t="s">
        <v>1540</v>
      </c>
      <c r="D2697" s="1" t="str">
        <f>LEFT(Count_table[[#This Row],[Column1]],SEARCH("\",Count_table[[#This Row],[Column1]])-1)</f>
        <v>Textron Aviation Inc.</v>
      </c>
      <c r="E2697" s="1" t="str">
        <f>RIGHT(Count_table[[#This Row],[Column1]],LEN(Count_table[[#This Row],[Column1]])-SEARCH("\",Count_table[[#This Row],[Column1]]))</f>
        <v>T337F</v>
      </c>
      <c r="F2697" s="1" t="str">
        <f>INDEX(Sheet1!A:D,MATCH(Count_table[[#This Row],[Make]],Sheet1!D:D,0),1)</f>
        <v>Textron</v>
      </c>
      <c r="G2697" s="1" t="str">
        <f ca="1">IF(OR(Count_table[[#This Row],[STC Number]]&lt;&gt;OFFSET(Count_table[[#This Row],[STC Number]],-1,0),Count_table[[#This Row],[Fixed Make]]&lt;&gt;OFFSET(Count_table[[#This Row],[Fixed Make]],-1,0)),Count_table[[#This Row],[Fixed Make]],"")</f>
        <v/>
      </c>
      <c r="H2697" s="1" t="str">
        <f ca="1">IF(LEN(Count_table[[#This Row],[First]])=0,OFFSET(Count_table[[#This Row],[Range]],-1,0),"E"&amp;ROW(Count_table[[#This Row],[First]])&amp;":E"&amp;COUNTIFS(Count_table[[#All],[STC Number]],Count_table[[#This Row],[STC Number]],Count_table[[#All],[Fixed Make]],Count_table[[#This Row],[First]])+ROW(Count_table[[#This Row],[First]])-1)</f>
        <v>E2417:E2724</v>
      </c>
      <c r="I2697" s="1" t="str">
        <f ca="1">IF(LEN(Count_table[[#This Row],[First]])&lt;&gt;0,Count_table[[#This Row],[First]]&amp;": "&amp;_xlfn.TEXTJOIN(", ",TRUE,INDIRECT(Count_table[[#This Row],[Range]])),"")</f>
        <v/>
      </c>
      <c r="J269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8" spans="1:10" x14ac:dyDescent="0.25">
      <c r="A2698" s="1" t="s">
        <v>173</v>
      </c>
      <c r="B26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Inc.\T337G</v>
      </c>
      <c r="C2698" s="1" t="s">
        <v>1541</v>
      </c>
      <c r="D2698" s="1" t="str">
        <f>LEFT(Count_table[[#This Row],[Column1]],SEARCH("\",Count_table[[#This Row],[Column1]])-1)</f>
        <v>Textron Aviation Inc.</v>
      </c>
      <c r="E2698" s="1" t="str">
        <f>RIGHT(Count_table[[#This Row],[Column1]],LEN(Count_table[[#This Row],[Column1]])-SEARCH("\",Count_table[[#This Row],[Column1]]))</f>
        <v>T337G</v>
      </c>
      <c r="F2698" s="1" t="str">
        <f>INDEX(Sheet1!A:D,MATCH(Count_table[[#This Row],[Make]],Sheet1!D:D,0),1)</f>
        <v>Textron</v>
      </c>
      <c r="G2698" s="1" t="str">
        <f ca="1">IF(OR(Count_table[[#This Row],[STC Number]]&lt;&gt;OFFSET(Count_table[[#This Row],[STC Number]],-1,0),Count_table[[#This Row],[Fixed Make]]&lt;&gt;OFFSET(Count_table[[#This Row],[Fixed Make]],-1,0)),Count_table[[#This Row],[Fixed Make]],"")</f>
        <v/>
      </c>
      <c r="H2698" s="1" t="str">
        <f ca="1">IF(LEN(Count_table[[#This Row],[First]])=0,OFFSET(Count_table[[#This Row],[Range]],-1,0),"E"&amp;ROW(Count_table[[#This Row],[First]])&amp;":E"&amp;COUNTIFS(Count_table[[#All],[STC Number]],Count_table[[#This Row],[STC Number]],Count_table[[#All],[Fixed Make]],Count_table[[#This Row],[First]])+ROW(Count_table[[#This Row],[First]])-1)</f>
        <v>E2417:E2724</v>
      </c>
      <c r="I2698" s="1" t="str">
        <f ca="1">IF(LEN(Count_table[[#This Row],[First]])&lt;&gt;0,Count_table[[#This Row],[First]]&amp;": "&amp;_xlfn.TEXTJOIN(", ",TRUE,INDIRECT(Count_table[[#This Row],[Range]])),"")</f>
        <v/>
      </c>
      <c r="J269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699" spans="1:10" x14ac:dyDescent="0.25">
      <c r="A2699" s="1" t="s">
        <v>173</v>
      </c>
      <c r="B26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Inc.\T337H-SP</v>
      </c>
      <c r="C2699" s="1" t="s">
        <v>1542</v>
      </c>
      <c r="D2699" s="1" t="str">
        <f>LEFT(Count_table[[#This Row],[Column1]],SEARCH("\",Count_table[[#This Row],[Column1]])-1)</f>
        <v>Textron Aviation Inc.</v>
      </c>
      <c r="E2699" s="1" t="str">
        <f>RIGHT(Count_table[[#This Row],[Column1]],LEN(Count_table[[#This Row],[Column1]])-SEARCH("\",Count_table[[#This Row],[Column1]]))</f>
        <v>T337H-SP</v>
      </c>
      <c r="F2699" s="1" t="str">
        <f>INDEX(Sheet1!A:D,MATCH(Count_table[[#This Row],[Make]],Sheet1!D:D,0),1)</f>
        <v>Textron</v>
      </c>
      <c r="G2699" s="1" t="str">
        <f ca="1">IF(OR(Count_table[[#This Row],[STC Number]]&lt;&gt;OFFSET(Count_table[[#This Row],[STC Number]],-1,0),Count_table[[#This Row],[Fixed Make]]&lt;&gt;OFFSET(Count_table[[#This Row],[Fixed Make]],-1,0)),Count_table[[#This Row],[Fixed Make]],"")</f>
        <v/>
      </c>
      <c r="H2699" s="1" t="str">
        <f ca="1">IF(LEN(Count_table[[#This Row],[First]])=0,OFFSET(Count_table[[#This Row],[Range]],-1,0),"E"&amp;ROW(Count_table[[#This Row],[First]])&amp;":E"&amp;COUNTIFS(Count_table[[#All],[STC Number]],Count_table[[#This Row],[STC Number]],Count_table[[#All],[Fixed Make]],Count_table[[#This Row],[First]])+ROW(Count_table[[#This Row],[First]])-1)</f>
        <v>E2417:E2724</v>
      </c>
      <c r="I2699" s="1" t="str">
        <f ca="1">IF(LEN(Count_table[[#This Row],[First]])&lt;&gt;0,Count_table[[#This Row],[First]]&amp;": "&amp;_xlfn.TEXTJOIN(", ",TRUE,INDIRECT(Count_table[[#This Row],[Range]])),"")</f>
        <v/>
      </c>
      <c r="J269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0" spans="1:10" x14ac:dyDescent="0.25">
      <c r="A2700" s="1" t="s">
        <v>173</v>
      </c>
      <c r="B27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Inc.\T337H</v>
      </c>
      <c r="C2700" s="1" t="s">
        <v>1543</v>
      </c>
      <c r="D2700" s="1" t="str">
        <f>LEFT(Count_table[[#This Row],[Column1]],SEARCH("\",Count_table[[#This Row],[Column1]])-1)</f>
        <v>Textron Aviation Inc.</v>
      </c>
      <c r="E2700" s="1" t="str">
        <f>RIGHT(Count_table[[#This Row],[Column1]],LEN(Count_table[[#This Row],[Column1]])-SEARCH("\",Count_table[[#This Row],[Column1]]))</f>
        <v>T337H</v>
      </c>
      <c r="F2700" s="1" t="str">
        <f>INDEX(Sheet1!A:D,MATCH(Count_table[[#This Row],[Make]],Sheet1!D:D,0),1)</f>
        <v>Textron</v>
      </c>
      <c r="G2700" s="1" t="str">
        <f ca="1">IF(OR(Count_table[[#This Row],[STC Number]]&lt;&gt;OFFSET(Count_table[[#This Row],[STC Number]],-1,0),Count_table[[#This Row],[Fixed Make]]&lt;&gt;OFFSET(Count_table[[#This Row],[Fixed Make]],-1,0)),Count_table[[#This Row],[Fixed Make]],"")</f>
        <v/>
      </c>
      <c r="H2700" s="1" t="str">
        <f ca="1">IF(LEN(Count_table[[#This Row],[First]])=0,OFFSET(Count_table[[#This Row],[Range]],-1,0),"E"&amp;ROW(Count_table[[#This Row],[First]])&amp;":E"&amp;COUNTIFS(Count_table[[#All],[STC Number]],Count_table[[#This Row],[STC Number]],Count_table[[#All],[Fixed Make]],Count_table[[#This Row],[First]])+ROW(Count_table[[#This Row],[First]])-1)</f>
        <v>E2417:E2724</v>
      </c>
      <c r="I2700" s="1" t="str">
        <f ca="1">IF(LEN(Count_table[[#This Row],[First]])&lt;&gt;0,Count_table[[#This Row],[First]]&amp;": "&amp;_xlfn.TEXTJOIN(", ",TRUE,INDIRECT(Count_table[[#This Row],[Range]])),"")</f>
        <v/>
      </c>
      <c r="J270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1" spans="1:10" x14ac:dyDescent="0.25">
      <c r="A2701" s="1" t="s">
        <v>173</v>
      </c>
      <c r="B27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Inc.\TP206A</v>
      </c>
      <c r="C2701" s="1" t="s">
        <v>1544</v>
      </c>
      <c r="D2701" s="1" t="str">
        <f>LEFT(Count_table[[#This Row],[Column1]],SEARCH("\",Count_table[[#This Row],[Column1]])-1)</f>
        <v>Textron Aviation Inc.</v>
      </c>
      <c r="E2701" s="1" t="str">
        <f>RIGHT(Count_table[[#This Row],[Column1]],LEN(Count_table[[#This Row],[Column1]])-SEARCH("\",Count_table[[#This Row],[Column1]]))</f>
        <v>TP206A</v>
      </c>
      <c r="F2701" s="1" t="str">
        <f>INDEX(Sheet1!A:D,MATCH(Count_table[[#This Row],[Make]],Sheet1!D:D,0),1)</f>
        <v>Textron</v>
      </c>
      <c r="G2701" s="1" t="str">
        <f ca="1">IF(OR(Count_table[[#This Row],[STC Number]]&lt;&gt;OFFSET(Count_table[[#This Row],[STC Number]],-1,0),Count_table[[#This Row],[Fixed Make]]&lt;&gt;OFFSET(Count_table[[#This Row],[Fixed Make]],-1,0)),Count_table[[#This Row],[Fixed Make]],"")</f>
        <v/>
      </c>
      <c r="H2701" s="1" t="str">
        <f ca="1">IF(LEN(Count_table[[#This Row],[First]])=0,OFFSET(Count_table[[#This Row],[Range]],-1,0),"E"&amp;ROW(Count_table[[#This Row],[First]])&amp;":E"&amp;COUNTIFS(Count_table[[#All],[STC Number]],Count_table[[#This Row],[STC Number]],Count_table[[#All],[Fixed Make]],Count_table[[#This Row],[First]])+ROW(Count_table[[#This Row],[First]])-1)</f>
        <v>E2417:E2724</v>
      </c>
      <c r="I2701" s="1" t="str">
        <f ca="1">IF(LEN(Count_table[[#This Row],[First]])&lt;&gt;0,Count_table[[#This Row],[First]]&amp;": "&amp;_xlfn.TEXTJOIN(", ",TRUE,INDIRECT(Count_table[[#This Row],[Range]])),"")</f>
        <v/>
      </c>
      <c r="J270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2" spans="1:10" x14ac:dyDescent="0.25">
      <c r="A2702" s="1" t="s">
        <v>173</v>
      </c>
      <c r="B27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Inc.\TP206B</v>
      </c>
      <c r="C2702" s="1" t="s">
        <v>1545</v>
      </c>
      <c r="D2702" s="1" t="str">
        <f>LEFT(Count_table[[#This Row],[Column1]],SEARCH("\",Count_table[[#This Row],[Column1]])-1)</f>
        <v>Textron Aviation Inc.</v>
      </c>
      <c r="E2702" s="1" t="str">
        <f>RIGHT(Count_table[[#This Row],[Column1]],LEN(Count_table[[#This Row],[Column1]])-SEARCH("\",Count_table[[#This Row],[Column1]]))</f>
        <v>TP206B</v>
      </c>
      <c r="F2702" s="1" t="str">
        <f>INDEX(Sheet1!A:D,MATCH(Count_table[[#This Row],[Make]],Sheet1!D:D,0),1)</f>
        <v>Textron</v>
      </c>
      <c r="G2702" s="1" t="str">
        <f ca="1">IF(OR(Count_table[[#This Row],[STC Number]]&lt;&gt;OFFSET(Count_table[[#This Row],[STC Number]],-1,0),Count_table[[#This Row],[Fixed Make]]&lt;&gt;OFFSET(Count_table[[#This Row],[Fixed Make]],-1,0)),Count_table[[#This Row],[Fixed Make]],"")</f>
        <v/>
      </c>
      <c r="H2702" s="1" t="str">
        <f ca="1">IF(LEN(Count_table[[#This Row],[First]])=0,OFFSET(Count_table[[#This Row],[Range]],-1,0),"E"&amp;ROW(Count_table[[#This Row],[First]])&amp;":E"&amp;COUNTIFS(Count_table[[#All],[STC Number]],Count_table[[#This Row],[STC Number]],Count_table[[#All],[Fixed Make]],Count_table[[#This Row],[First]])+ROW(Count_table[[#This Row],[First]])-1)</f>
        <v>E2417:E2724</v>
      </c>
      <c r="I2702" s="1" t="str">
        <f ca="1">IF(LEN(Count_table[[#This Row],[First]])&lt;&gt;0,Count_table[[#This Row],[First]]&amp;": "&amp;_xlfn.TEXTJOIN(", ",TRUE,INDIRECT(Count_table[[#This Row],[Range]])),"")</f>
        <v/>
      </c>
      <c r="J270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3" spans="1:10" x14ac:dyDescent="0.25">
      <c r="A2703" s="1" t="s">
        <v>173</v>
      </c>
      <c r="B27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Inc.\TP206C</v>
      </c>
      <c r="C2703" s="1" t="s">
        <v>1546</v>
      </c>
      <c r="D2703" s="1" t="str">
        <f>LEFT(Count_table[[#This Row],[Column1]],SEARCH("\",Count_table[[#This Row],[Column1]])-1)</f>
        <v>Textron Aviation Inc.</v>
      </c>
      <c r="E2703" s="1" t="str">
        <f>RIGHT(Count_table[[#This Row],[Column1]],LEN(Count_table[[#This Row],[Column1]])-SEARCH("\",Count_table[[#This Row],[Column1]]))</f>
        <v>TP206C</v>
      </c>
      <c r="F2703" s="1" t="str">
        <f>INDEX(Sheet1!A:D,MATCH(Count_table[[#This Row],[Make]],Sheet1!D:D,0),1)</f>
        <v>Textron</v>
      </c>
      <c r="G2703" s="1" t="str">
        <f ca="1">IF(OR(Count_table[[#This Row],[STC Number]]&lt;&gt;OFFSET(Count_table[[#This Row],[STC Number]],-1,0),Count_table[[#This Row],[Fixed Make]]&lt;&gt;OFFSET(Count_table[[#This Row],[Fixed Make]],-1,0)),Count_table[[#This Row],[Fixed Make]],"")</f>
        <v/>
      </c>
      <c r="H2703" s="1" t="str">
        <f ca="1">IF(LEN(Count_table[[#This Row],[First]])=0,OFFSET(Count_table[[#This Row],[Range]],-1,0),"E"&amp;ROW(Count_table[[#This Row],[First]])&amp;":E"&amp;COUNTIFS(Count_table[[#All],[STC Number]],Count_table[[#This Row],[STC Number]],Count_table[[#All],[Fixed Make]],Count_table[[#This Row],[First]])+ROW(Count_table[[#This Row],[First]])-1)</f>
        <v>E2417:E2724</v>
      </c>
      <c r="I2703" s="1" t="str">
        <f ca="1">IF(LEN(Count_table[[#This Row],[First]])&lt;&gt;0,Count_table[[#This Row],[First]]&amp;": "&amp;_xlfn.TEXTJOIN(", ",TRUE,INDIRECT(Count_table[[#This Row],[Range]])),"")</f>
        <v/>
      </c>
      <c r="J270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4" spans="1:10" x14ac:dyDescent="0.25">
      <c r="A2704" s="1" t="s">
        <v>173</v>
      </c>
      <c r="B27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Inc.\TP206D</v>
      </c>
      <c r="C2704" s="1" t="s">
        <v>1547</v>
      </c>
      <c r="D2704" s="1" t="str">
        <f>LEFT(Count_table[[#This Row],[Column1]],SEARCH("\",Count_table[[#This Row],[Column1]])-1)</f>
        <v>Textron Aviation Inc.</v>
      </c>
      <c r="E2704" s="1" t="str">
        <f>RIGHT(Count_table[[#This Row],[Column1]],LEN(Count_table[[#This Row],[Column1]])-SEARCH("\",Count_table[[#This Row],[Column1]]))</f>
        <v>TP206D</v>
      </c>
      <c r="F2704" s="1" t="str">
        <f>INDEX(Sheet1!A:D,MATCH(Count_table[[#This Row],[Make]],Sheet1!D:D,0),1)</f>
        <v>Textron</v>
      </c>
      <c r="G2704" s="1" t="str">
        <f ca="1">IF(OR(Count_table[[#This Row],[STC Number]]&lt;&gt;OFFSET(Count_table[[#This Row],[STC Number]],-1,0),Count_table[[#This Row],[Fixed Make]]&lt;&gt;OFFSET(Count_table[[#This Row],[Fixed Make]],-1,0)),Count_table[[#This Row],[Fixed Make]],"")</f>
        <v/>
      </c>
      <c r="H2704" s="1" t="str">
        <f ca="1">IF(LEN(Count_table[[#This Row],[First]])=0,OFFSET(Count_table[[#This Row],[Range]],-1,0),"E"&amp;ROW(Count_table[[#This Row],[First]])&amp;":E"&amp;COUNTIFS(Count_table[[#All],[STC Number]],Count_table[[#This Row],[STC Number]],Count_table[[#All],[Fixed Make]],Count_table[[#This Row],[First]])+ROW(Count_table[[#This Row],[First]])-1)</f>
        <v>E2417:E2724</v>
      </c>
      <c r="I2704" s="1" t="str">
        <f ca="1">IF(LEN(Count_table[[#This Row],[First]])&lt;&gt;0,Count_table[[#This Row],[First]]&amp;": "&amp;_xlfn.TEXTJOIN(", ",TRUE,INDIRECT(Count_table[[#This Row],[Range]])),"")</f>
        <v/>
      </c>
      <c r="J270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5" spans="1:10" x14ac:dyDescent="0.25">
      <c r="A2705" s="1" t="s">
        <v>173</v>
      </c>
      <c r="B27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Inc.\TP206E</v>
      </c>
      <c r="C2705" s="1" t="s">
        <v>1548</v>
      </c>
      <c r="D2705" s="1" t="str">
        <f>LEFT(Count_table[[#This Row],[Column1]],SEARCH("\",Count_table[[#This Row],[Column1]])-1)</f>
        <v>Textron Aviation Inc.</v>
      </c>
      <c r="E2705" s="1" t="str">
        <f>RIGHT(Count_table[[#This Row],[Column1]],LEN(Count_table[[#This Row],[Column1]])-SEARCH("\",Count_table[[#This Row],[Column1]]))</f>
        <v>TP206E</v>
      </c>
      <c r="F2705" s="1" t="str">
        <f>INDEX(Sheet1!A:D,MATCH(Count_table[[#This Row],[Make]],Sheet1!D:D,0),1)</f>
        <v>Textron</v>
      </c>
      <c r="G2705" s="1" t="str">
        <f ca="1">IF(OR(Count_table[[#This Row],[STC Number]]&lt;&gt;OFFSET(Count_table[[#This Row],[STC Number]],-1,0),Count_table[[#This Row],[Fixed Make]]&lt;&gt;OFFSET(Count_table[[#This Row],[Fixed Make]],-1,0)),Count_table[[#This Row],[Fixed Make]],"")</f>
        <v/>
      </c>
      <c r="H2705" s="1" t="str">
        <f ca="1">IF(LEN(Count_table[[#This Row],[First]])=0,OFFSET(Count_table[[#This Row],[Range]],-1,0),"E"&amp;ROW(Count_table[[#This Row],[First]])&amp;":E"&amp;COUNTIFS(Count_table[[#All],[STC Number]],Count_table[[#This Row],[STC Number]],Count_table[[#All],[Fixed Make]],Count_table[[#This Row],[First]])+ROW(Count_table[[#This Row],[First]])-1)</f>
        <v>E2417:E2724</v>
      </c>
      <c r="I2705" s="1" t="str">
        <f ca="1">IF(LEN(Count_table[[#This Row],[First]])&lt;&gt;0,Count_table[[#This Row],[First]]&amp;": "&amp;_xlfn.TEXTJOIN(", ",TRUE,INDIRECT(Count_table[[#This Row],[Range]])),"")</f>
        <v/>
      </c>
      <c r="J270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6" spans="1:10" x14ac:dyDescent="0.25">
      <c r="A2706" s="1" t="s">
        <v>173</v>
      </c>
      <c r="B27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Inc.\TR182</v>
      </c>
      <c r="C2706" s="1" t="s">
        <v>1549</v>
      </c>
      <c r="D2706" s="1" t="str">
        <f>LEFT(Count_table[[#This Row],[Column1]],SEARCH("\",Count_table[[#This Row],[Column1]])-1)</f>
        <v>Textron Aviation Inc.</v>
      </c>
      <c r="E2706" s="1" t="str">
        <f>RIGHT(Count_table[[#This Row],[Column1]],LEN(Count_table[[#This Row],[Column1]])-SEARCH("\",Count_table[[#This Row],[Column1]]))</f>
        <v>TR182</v>
      </c>
      <c r="F2706" s="1" t="str">
        <f>INDEX(Sheet1!A:D,MATCH(Count_table[[#This Row],[Make]],Sheet1!D:D,0),1)</f>
        <v>Textron</v>
      </c>
      <c r="G2706" s="1" t="str">
        <f ca="1">IF(OR(Count_table[[#This Row],[STC Number]]&lt;&gt;OFFSET(Count_table[[#This Row],[STC Number]],-1,0),Count_table[[#This Row],[Fixed Make]]&lt;&gt;OFFSET(Count_table[[#This Row],[Fixed Make]],-1,0)),Count_table[[#This Row],[Fixed Make]],"")</f>
        <v/>
      </c>
      <c r="H2706" s="1" t="str">
        <f ca="1">IF(LEN(Count_table[[#This Row],[First]])=0,OFFSET(Count_table[[#This Row],[Range]],-1,0),"E"&amp;ROW(Count_table[[#This Row],[First]])&amp;":E"&amp;COUNTIFS(Count_table[[#All],[STC Number]],Count_table[[#This Row],[STC Number]],Count_table[[#All],[Fixed Make]],Count_table[[#This Row],[First]])+ROW(Count_table[[#This Row],[First]])-1)</f>
        <v>E2417:E2724</v>
      </c>
      <c r="I2706" s="1" t="str">
        <f ca="1">IF(LEN(Count_table[[#This Row],[First]])&lt;&gt;0,Count_table[[#This Row],[First]]&amp;": "&amp;_xlfn.TEXTJOIN(", ",TRUE,INDIRECT(Count_table[[#This Row],[Range]])),"")</f>
        <v/>
      </c>
      <c r="J270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7" spans="1:10" x14ac:dyDescent="0.25">
      <c r="A2707" s="1" t="s">
        <v>173</v>
      </c>
      <c r="B27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Inc.\TU206A</v>
      </c>
      <c r="C2707" s="1" t="s">
        <v>1550</v>
      </c>
      <c r="D2707" s="1" t="str">
        <f>LEFT(Count_table[[#This Row],[Column1]],SEARCH("\",Count_table[[#This Row],[Column1]])-1)</f>
        <v>Textron Aviation Inc.</v>
      </c>
      <c r="E2707" s="1" t="str">
        <f>RIGHT(Count_table[[#This Row],[Column1]],LEN(Count_table[[#This Row],[Column1]])-SEARCH("\",Count_table[[#This Row],[Column1]]))</f>
        <v>TU206A</v>
      </c>
      <c r="F2707" s="1" t="str">
        <f>INDEX(Sheet1!A:D,MATCH(Count_table[[#This Row],[Make]],Sheet1!D:D,0),1)</f>
        <v>Textron</v>
      </c>
      <c r="G2707" s="1" t="str">
        <f ca="1">IF(OR(Count_table[[#This Row],[STC Number]]&lt;&gt;OFFSET(Count_table[[#This Row],[STC Number]],-1,0),Count_table[[#This Row],[Fixed Make]]&lt;&gt;OFFSET(Count_table[[#This Row],[Fixed Make]],-1,0)),Count_table[[#This Row],[Fixed Make]],"")</f>
        <v/>
      </c>
      <c r="H2707" s="1" t="str">
        <f ca="1">IF(LEN(Count_table[[#This Row],[First]])=0,OFFSET(Count_table[[#This Row],[Range]],-1,0),"E"&amp;ROW(Count_table[[#This Row],[First]])&amp;":E"&amp;COUNTIFS(Count_table[[#All],[STC Number]],Count_table[[#This Row],[STC Number]],Count_table[[#All],[Fixed Make]],Count_table[[#This Row],[First]])+ROW(Count_table[[#This Row],[First]])-1)</f>
        <v>E2417:E2724</v>
      </c>
      <c r="I2707" s="1" t="str">
        <f ca="1">IF(LEN(Count_table[[#This Row],[First]])&lt;&gt;0,Count_table[[#This Row],[First]]&amp;": "&amp;_xlfn.TEXTJOIN(", ",TRUE,INDIRECT(Count_table[[#This Row],[Range]])),"")</f>
        <v/>
      </c>
      <c r="J270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8" spans="1:10" x14ac:dyDescent="0.25">
      <c r="A2708" s="1" t="s">
        <v>173</v>
      </c>
      <c r="B27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Inc.\TU206B</v>
      </c>
      <c r="C2708" s="1" t="s">
        <v>1551</v>
      </c>
      <c r="D2708" s="1" t="str">
        <f>LEFT(Count_table[[#This Row],[Column1]],SEARCH("\",Count_table[[#This Row],[Column1]])-1)</f>
        <v>Textron Aviation Inc.</v>
      </c>
      <c r="E2708" s="1" t="str">
        <f>RIGHT(Count_table[[#This Row],[Column1]],LEN(Count_table[[#This Row],[Column1]])-SEARCH("\",Count_table[[#This Row],[Column1]]))</f>
        <v>TU206B</v>
      </c>
      <c r="F2708" s="1" t="str">
        <f>INDEX(Sheet1!A:D,MATCH(Count_table[[#This Row],[Make]],Sheet1!D:D,0),1)</f>
        <v>Textron</v>
      </c>
      <c r="G2708" s="1" t="str">
        <f ca="1">IF(OR(Count_table[[#This Row],[STC Number]]&lt;&gt;OFFSET(Count_table[[#This Row],[STC Number]],-1,0),Count_table[[#This Row],[Fixed Make]]&lt;&gt;OFFSET(Count_table[[#This Row],[Fixed Make]],-1,0)),Count_table[[#This Row],[Fixed Make]],"")</f>
        <v/>
      </c>
      <c r="H2708" s="1" t="str">
        <f ca="1">IF(LEN(Count_table[[#This Row],[First]])=0,OFFSET(Count_table[[#This Row],[Range]],-1,0),"E"&amp;ROW(Count_table[[#This Row],[First]])&amp;":E"&amp;COUNTIFS(Count_table[[#All],[STC Number]],Count_table[[#This Row],[STC Number]],Count_table[[#All],[Fixed Make]],Count_table[[#This Row],[First]])+ROW(Count_table[[#This Row],[First]])-1)</f>
        <v>E2417:E2724</v>
      </c>
      <c r="I2708" s="1" t="str">
        <f ca="1">IF(LEN(Count_table[[#This Row],[First]])&lt;&gt;0,Count_table[[#This Row],[First]]&amp;": "&amp;_xlfn.TEXTJOIN(", ",TRUE,INDIRECT(Count_table[[#This Row],[Range]])),"")</f>
        <v/>
      </c>
      <c r="J270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09" spans="1:10" x14ac:dyDescent="0.25">
      <c r="A2709" s="1" t="s">
        <v>173</v>
      </c>
      <c r="B27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Inc.\TU206C</v>
      </c>
      <c r="C2709" s="1" t="s">
        <v>1552</v>
      </c>
      <c r="D2709" s="1" t="str">
        <f>LEFT(Count_table[[#This Row],[Column1]],SEARCH("\",Count_table[[#This Row],[Column1]])-1)</f>
        <v>Textron Aviation Inc.</v>
      </c>
      <c r="E2709" s="1" t="str">
        <f>RIGHT(Count_table[[#This Row],[Column1]],LEN(Count_table[[#This Row],[Column1]])-SEARCH("\",Count_table[[#This Row],[Column1]]))</f>
        <v>TU206C</v>
      </c>
      <c r="F2709" s="1" t="str">
        <f>INDEX(Sheet1!A:D,MATCH(Count_table[[#This Row],[Make]],Sheet1!D:D,0),1)</f>
        <v>Textron</v>
      </c>
      <c r="G2709" s="1" t="str">
        <f ca="1">IF(OR(Count_table[[#This Row],[STC Number]]&lt;&gt;OFFSET(Count_table[[#This Row],[STC Number]],-1,0),Count_table[[#This Row],[Fixed Make]]&lt;&gt;OFFSET(Count_table[[#This Row],[Fixed Make]],-1,0)),Count_table[[#This Row],[Fixed Make]],"")</f>
        <v/>
      </c>
      <c r="H2709" s="1" t="str">
        <f ca="1">IF(LEN(Count_table[[#This Row],[First]])=0,OFFSET(Count_table[[#This Row],[Range]],-1,0),"E"&amp;ROW(Count_table[[#This Row],[First]])&amp;":E"&amp;COUNTIFS(Count_table[[#All],[STC Number]],Count_table[[#This Row],[STC Number]],Count_table[[#All],[Fixed Make]],Count_table[[#This Row],[First]])+ROW(Count_table[[#This Row],[First]])-1)</f>
        <v>E2417:E2724</v>
      </c>
      <c r="I2709" s="1" t="str">
        <f ca="1">IF(LEN(Count_table[[#This Row],[First]])&lt;&gt;0,Count_table[[#This Row],[First]]&amp;": "&amp;_xlfn.TEXTJOIN(", ",TRUE,INDIRECT(Count_table[[#This Row],[Range]])),"")</f>
        <v/>
      </c>
      <c r="J270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0" spans="1:10" x14ac:dyDescent="0.25">
      <c r="A2710" s="1" t="s">
        <v>173</v>
      </c>
      <c r="B27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Inc.\TU206D</v>
      </c>
      <c r="C2710" s="1" t="s">
        <v>1553</v>
      </c>
      <c r="D2710" s="1" t="str">
        <f>LEFT(Count_table[[#This Row],[Column1]],SEARCH("\",Count_table[[#This Row],[Column1]])-1)</f>
        <v>Textron Aviation Inc.</v>
      </c>
      <c r="E2710" s="1" t="str">
        <f>RIGHT(Count_table[[#This Row],[Column1]],LEN(Count_table[[#This Row],[Column1]])-SEARCH("\",Count_table[[#This Row],[Column1]]))</f>
        <v>TU206D</v>
      </c>
      <c r="F2710" s="1" t="str">
        <f>INDEX(Sheet1!A:D,MATCH(Count_table[[#This Row],[Make]],Sheet1!D:D,0),1)</f>
        <v>Textron</v>
      </c>
      <c r="G2710" s="1" t="str">
        <f ca="1">IF(OR(Count_table[[#This Row],[STC Number]]&lt;&gt;OFFSET(Count_table[[#This Row],[STC Number]],-1,0),Count_table[[#This Row],[Fixed Make]]&lt;&gt;OFFSET(Count_table[[#This Row],[Fixed Make]],-1,0)),Count_table[[#This Row],[Fixed Make]],"")</f>
        <v/>
      </c>
      <c r="H2710" s="1" t="str">
        <f ca="1">IF(LEN(Count_table[[#This Row],[First]])=0,OFFSET(Count_table[[#This Row],[Range]],-1,0),"E"&amp;ROW(Count_table[[#This Row],[First]])&amp;":E"&amp;COUNTIFS(Count_table[[#All],[STC Number]],Count_table[[#This Row],[STC Number]],Count_table[[#All],[Fixed Make]],Count_table[[#This Row],[First]])+ROW(Count_table[[#This Row],[First]])-1)</f>
        <v>E2417:E2724</v>
      </c>
      <c r="I2710" s="1" t="str">
        <f ca="1">IF(LEN(Count_table[[#This Row],[First]])&lt;&gt;0,Count_table[[#This Row],[First]]&amp;": "&amp;_xlfn.TEXTJOIN(", ",TRUE,INDIRECT(Count_table[[#This Row],[Range]])),"")</f>
        <v/>
      </c>
      <c r="J271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1" spans="1:10" x14ac:dyDescent="0.25">
      <c r="A2711" s="1" t="s">
        <v>173</v>
      </c>
      <c r="B27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Inc.\TU206E</v>
      </c>
      <c r="C2711" s="1" t="s">
        <v>1554</v>
      </c>
      <c r="D2711" s="1" t="str">
        <f>LEFT(Count_table[[#This Row],[Column1]],SEARCH("\",Count_table[[#This Row],[Column1]])-1)</f>
        <v>Textron Aviation Inc.</v>
      </c>
      <c r="E2711" s="1" t="str">
        <f>RIGHT(Count_table[[#This Row],[Column1]],LEN(Count_table[[#This Row],[Column1]])-SEARCH("\",Count_table[[#This Row],[Column1]]))</f>
        <v>TU206E</v>
      </c>
      <c r="F2711" s="1" t="str">
        <f>INDEX(Sheet1!A:D,MATCH(Count_table[[#This Row],[Make]],Sheet1!D:D,0),1)</f>
        <v>Textron</v>
      </c>
      <c r="G2711" s="1" t="str">
        <f ca="1">IF(OR(Count_table[[#This Row],[STC Number]]&lt;&gt;OFFSET(Count_table[[#This Row],[STC Number]],-1,0),Count_table[[#This Row],[Fixed Make]]&lt;&gt;OFFSET(Count_table[[#This Row],[Fixed Make]],-1,0)),Count_table[[#This Row],[Fixed Make]],"")</f>
        <v/>
      </c>
      <c r="H2711" s="1" t="str">
        <f ca="1">IF(LEN(Count_table[[#This Row],[First]])=0,OFFSET(Count_table[[#This Row],[Range]],-1,0),"E"&amp;ROW(Count_table[[#This Row],[First]])&amp;":E"&amp;COUNTIFS(Count_table[[#All],[STC Number]],Count_table[[#This Row],[STC Number]],Count_table[[#All],[Fixed Make]],Count_table[[#This Row],[First]])+ROW(Count_table[[#This Row],[First]])-1)</f>
        <v>E2417:E2724</v>
      </c>
      <c r="I2711" s="1" t="str">
        <f ca="1">IF(LEN(Count_table[[#This Row],[First]])&lt;&gt;0,Count_table[[#This Row],[First]]&amp;": "&amp;_xlfn.TEXTJOIN(", ",TRUE,INDIRECT(Count_table[[#This Row],[Range]])),"")</f>
        <v/>
      </c>
      <c r="J271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2" spans="1:10" x14ac:dyDescent="0.25">
      <c r="A2712" s="1" t="s">
        <v>173</v>
      </c>
      <c r="B27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Inc.\TU206F</v>
      </c>
      <c r="C2712" s="1" t="s">
        <v>1555</v>
      </c>
      <c r="D2712" s="1" t="str">
        <f>LEFT(Count_table[[#This Row],[Column1]],SEARCH("\",Count_table[[#This Row],[Column1]])-1)</f>
        <v>Textron Aviation Inc.</v>
      </c>
      <c r="E2712" s="1" t="str">
        <f>RIGHT(Count_table[[#This Row],[Column1]],LEN(Count_table[[#This Row],[Column1]])-SEARCH("\",Count_table[[#This Row],[Column1]]))</f>
        <v>TU206F</v>
      </c>
      <c r="F2712" s="1" t="str">
        <f>INDEX(Sheet1!A:D,MATCH(Count_table[[#This Row],[Make]],Sheet1!D:D,0),1)</f>
        <v>Textron</v>
      </c>
      <c r="G2712" s="1" t="str">
        <f ca="1">IF(OR(Count_table[[#This Row],[STC Number]]&lt;&gt;OFFSET(Count_table[[#This Row],[STC Number]],-1,0),Count_table[[#This Row],[Fixed Make]]&lt;&gt;OFFSET(Count_table[[#This Row],[Fixed Make]],-1,0)),Count_table[[#This Row],[Fixed Make]],"")</f>
        <v/>
      </c>
      <c r="H2712" s="1" t="str">
        <f ca="1">IF(LEN(Count_table[[#This Row],[First]])=0,OFFSET(Count_table[[#This Row],[Range]],-1,0),"E"&amp;ROW(Count_table[[#This Row],[First]])&amp;":E"&amp;COUNTIFS(Count_table[[#All],[STC Number]],Count_table[[#This Row],[STC Number]],Count_table[[#All],[Fixed Make]],Count_table[[#This Row],[First]])+ROW(Count_table[[#This Row],[First]])-1)</f>
        <v>E2417:E2724</v>
      </c>
      <c r="I2712" s="1" t="str">
        <f ca="1">IF(LEN(Count_table[[#This Row],[First]])&lt;&gt;0,Count_table[[#This Row],[First]]&amp;": "&amp;_xlfn.TEXTJOIN(", ",TRUE,INDIRECT(Count_table[[#This Row],[Range]])),"")</f>
        <v/>
      </c>
      <c r="J271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3" spans="1:10" x14ac:dyDescent="0.25">
      <c r="A2713" s="1" t="s">
        <v>173</v>
      </c>
      <c r="B27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Inc.\TU206G</v>
      </c>
      <c r="C2713" s="1" t="s">
        <v>1556</v>
      </c>
      <c r="D2713" s="1" t="str">
        <f>LEFT(Count_table[[#This Row],[Column1]],SEARCH("\",Count_table[[#This Row],[Column1]])-1)</f>
        <v>Textron Aviation Inc.</v>
      </c>
      <c r="E2713" s="1" t="str">
        <f>RIGHT(Count_table[[#This Row],[Column1]],LEN(Count_table[[#This Row],[Column1]])-SEARCH("\",Count_table[[#This Row],[Column1]]))</f>
        <v>TU206G</v>
      </c>
      <c r="F2713" s="1" t="str">
        <f>INDEX(Sheet1!A:D,MATCH(Count_table[[#This Row],[Make]],Sheet1!D:D,0),1)</f>
        <v>Textron</v>
      </c>
      <c r="G2713" s="1" t="str">
        <f ca="1">IF(OR(Count_table[[#This Row],[STC Number]]&lt;&gt;OFFSET(Count_table[[#This Row],[STC Number]],-1,0),Count_table[[#This Row],[Fixed Make]]&lt;&gt;OFFSET(Count_table[[#This Row],[Fixed Make]],-1,0)),Count_table[[#This Row],[Fixed Make]],"")</f>
        <v/>
      </c>
      <c r="H2713" s="1" t="str">
        <f ca="1">IF(LEN(Count_table[[#This Row],[First]])=0,OFFSET(Count_table[[#This Row],[Range]],-1,0),"E"&amp;ROW(Count_table[[#This Row],[First]])&amp;":E"&amp;COUNTIFS(Count_table[[#All],[STC Number]],Count_table[[#This Row],[STC Number]],Count_table[[#All],[Fixed Make]],Count_table[[#This Row],[First]])+ROW(Count_table[[#This Row],[First]])-1)</f>
        <v>E2417:E2724</v>
      </c>
      <c r="I2713" s="1" t="str">
        <f ca="1">IF(LEN(Count_table[[#This Row],[First]])&lt;&gt;0,Count_table[[#This Row],[First]]&amp;": "&amp;_xlfn.TEXTJOIN(", ",TRUE,INDIRECT(Count_table[[#This Row],[Range]])),"")</f>
        <v/>
      </c>
      <c r="J271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4" spans="1:10" x14ac:dyDescent="0.25">
      <c r="A2714" s="1" t="s">
        <v>173</v>
      </c>
      <c r="B27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v>
      </c>
      <c r="C2714" s="1" t="s">
        <v>1557</v>
      </c>
      <c r="D2714" s="1" t="str">
        <f>LEFT(Count_table[[#This Row],[Column1]],SEARCH("\",Count_table[[#This Row],[Column1]])-1)</f>
        <v>Textron Aviation Inc.</v>
      </c>
      <c r="E2714" s="1" t="str">
        <f>RIGHT(Count_table[[#This Row],[Column1]],LEN(Count_table[[#This Row],[Column1]])-SEARCH("\",Count_table[[#This Row],[Column1]]))</f>
        <v>U206</v>
      </c>
      <c r="F2714" s="1" t="str">
        <f>INDEX(Sheet1!A:D,MATCH(Count_table[[#This Row],[Make]],Sheet1!D:D,0),1)</f>
        <v>Textron</v>
      </c>
      <c r="G2714" s="1" t="str">
        <f ca="1">IF(OR(Count_table[[#This Row],[STC Number]]&lt;&gt;OFFSET(Count_table[[#This Row],[STC Number]],-1,0),Count_table[[#This Row],[Fixed Make]]&lt;&gt;OFFSET(Count_table[[#This Row],[Fixed Make]],-1,0)),Count_table[[#This Row],[Fixed Make]],"")</f>
        <v/>
      </c>
      <c r="H2714" s="1" t="str">
        <f ca="1">IF(LEN(Count_table[[#This Row],[First]])=0,OFFSET(Count_table[[#This Row],[Range]],-1,0),"E"&amp;ROW(Count_table[[#This Row],[First]])&amp;":E"&amp;COUNTIFS(Count_table[[#All],[STC Number]],Count_table[[#This Row],[STC Number]],Count_table[[#All],[Fixed Make]],Count_table[[#This Row],[First]])+ROW(Count_table[[#This Row],[First]])-1)</f>
        <v>E2417:E2724</v>
      </c>
      <c r="I2714" s="1" t="str">
        <f ca="1">IF(LEN(Count_table[[#This Row],[First]])&lt;&gt;0,Count_table[[#This Row],[First]]&amp;": "&amp;_xlfn.TEXTJOIN(", ",TRUE,INDIRECT(Count_table[[#This Row],[Range]])),"")</f>
        <v/>
      </c>
      <c r="J271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5" spans="1:10" x14ac:dyDescent="0.25">
      <c r="A2715" s="1" t="s">
        <v>173</v>
      </c>
      <c r="B27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Inc.\U206A</v>
      </c>
      <c r="C2715" s="1" t="s">
        <v>1558</v>
      </c>
      <c r="D2715" s="1" t="str">
        <f>LEFT(Count_table[[#This Row],[Column1]],SEARCH("\",Count_table[[#This Row],[Column1]])-1)</f>
        <v>Textron Aviation Inc.</v>
      </c>
      <c r="E2715" s="1" t="str">
        <f>RIGHT(Count_table[[#This Row],[Column1]],LEN(Count_table[[#This Row],[Column1]])-SEARCH("\",Count_table[[#This Row],[Column1]]))</f>
        <v>U206A</v>
      </c>
      <c r="F2715" s="1" t="str">
        <f>INDEX(Sheet1!A:D,MATCH(Count_table[[#This Row],[Make]],Sheet1!D:D,0),1)</f>
        <v>Textron</v>
      </c>
      <c r="G2715" s="1" t="str">
        <f ca="1">IF(OR(Count_table[[#This Row],[STC Number]]&lt;&gt;OFFSET(Count_table[[#This Row],[STC Number]],-1,0),Count_table[[#This Row],[Fixed Make]]&lt;&gt;OFFSET(Count_table[[#This Row],[Fixed Make]],-1,0)),Count_table[[#This Row],[Fixed Make]],"")</f>
        <v/>
      </c>
      <c r="H2715" s="1" t="str">
        <f ca="1">IF(LEN(Count_table[[#This Row],[First]])=0,OFFSET(Count_table[[#This Row],[Range]],-1,0),"E"&amp;ROW(Count_table[[#This Row],[First]])&amp;":E"&amp;COUNTIFS(Count_table[[#All],[STC Number]],Count_table[[#This Row],[STC Number]],Count_table[[#All],[Fixed Make]],Count_table[[#This Row],[First]])+ROW(Count_table[[#This Row],[First]])-1)</f>
        <v>E2417:E2724</v>
      </c>
      <c r="I2715" s="1" t="str">
        <f ca="1">IF(LEN(Count_table[[#This Row],[First]])&lt;&gt;0,Count_table[[#This Row],[First]]&amp;": "&amp;_xlfn.TEXTJOIN(", ",TRUE,INDIRECT(Count_table[[#This Row],[Range]])),"")</f>
        <v/>
      </c>
      <c r="J271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6" spans="1:10" x14ac:dyDescent="0.25">
      <c r="A2716" s="1" t="s">
        <v>173</v>
      </c>
      <c r="B27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Inc.\U206B</v>
      </c>
      <c r="C2716" s="1" t="s">
        <v>1559</v>
      </c>
      <c r="D2716" s="1" t="str">
        <f>LEFT(Count_table[[#This Row],[Column1]],SEARCH("\",Count_table[[#This Row],[Column1]])-1)</f>
        <v>Textron Aviation Inc.</v>
      </c>
      <c r="E2716" s="1" t="str">
        <f>RIGHT(Count_table[[#This Row],[Column1]],LEN(Count_table[[#This Row],[Column1]])-SEARCH("\",Count_table[[#This Row],[Column1]]))</f>
        <v>U206B</v>
      </c>
      <c r="F2716" s="1" t="str">
        <f>INDEX(Sheet1!A:D,MATCH(Count_table[[#This Row],[Make]],Sheet1!D:D,0),1)</f>
        <v>Textron</v>
      </c>
      <c r="G2716" s="1" t="str">
        <f ca="1">IF(OR(Count_table[[#This Row],[STC Number]]&lt;&gt;OFFSET(Count_table[[#This Row],[STC Number]],-1,0),Count_table[[#This Row],[Fixed Make]]&lt;&gt;OFFSET(Count_table[[#This Row],[Fixed Make]],-1,0)),Count_table[[#This Row],[Fixed Make]],"")</f>
        <v/>
      </c>
      <c r="H2716" s="1" t="str">
        <f ca="1">IF(LEN(Count_table[[#This Row],[First]])=0,OFFSET(Count_table[[#This Row],[Range]],-1,0),"E"&amp;ROW(Count_table[[#This Row],[First]])&amp;":E"&amp;COUNTIFS(Count_table[[#All],[STC Number]],Count_table[[#This Row],[STC Number]],Count_table[[#All],[Fixed Make]],Count_table[[#This Row],[First]])+ROW(Count_table[[#This Row],[First]])-1)</f>
        <v>E2417:E2724</v>
      </c>
      <c r="I2716" s="1" t="str">
        <f ca="1">IF(LEN(Count_table[[#This Row],[First]])&lt;&gt;0,Count_table[[#This Row],[First]]&amp;": "&amp;_xlfn.TEXTJOIN(", ",TRUE,INDIRECT(Count_table[[#This Row],[Range]])),"")</f>
        <v/>
      </c>
      <c r="J271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7" spans="1:10" x14ac:dyDescent="0.25">
      <c r="A2717" s="1" t="s">
        <v>173</v>
      </c>
      <c r="B27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Inc.\U206C</v>
      </c>
      <c r="C2717" s="1" t="s">
        <v>1560</v>
      </c>
      <c r="D2717" s="1" t="str">
        <f>LEFT(Count_table[[#This Row],[Column1]],SEARCH("\",Count_table[[#This Row],[Column1]])-1)</f>
        <v>Textron Aviation Inc.</v>
      </c>
      <c r="E2717" s="1" t="str">
        <f>RIGHT(Count_table[[#This Row],[Column1]],LEN(Count_table[[#This Row],[Column1]])-SEARCH("\",Count_table[[#This Row],[Column1]]))</f>
        <v>U206C</v>
      </c>
      <c r="F2717" s="1" t="str">
        <f>INDEX(Sheet1!A:D,MATCH(Count_table[[#This Row],[Make]],Sheet1!D:D,0),1)</f>
        <v>Textron</v>
      </c>
      <c r="G2717" s="1" t="str">
        <f ca="1">IF(OR(Count_table[[#This Row],[STC Number]]&lt;&gt;OFFSET(Count_table[[#This Row],[STC Number]],-1,0),Count_table[[#This Row],[Fixed Make]]&lt;&gt;OFFSET(Count_table[[#This Row],[Fixed Make]],-1,0)),Count_table[[#This Row],[Fixed Make]],"")</f>
        <v/>
      </c>
      <c r="H2717" s="1" t="str">
        <f ca="1">IF(LEN(Count_table[[#This Row],[First]])=0,OFFSET(Count_table[[#This Row],[Range]],-1,0),"E"&amp;ROW(Count_table[[#This Row],[First]])&amp;":E"&amp;COUNTIFS(Count_table[[#All],[STC Number]],Count_table[[#This Row],[STC Number]],Count_table[[#All],[Fixed Make]],Count_table[[#This Row],[First]])+ROW(Count_table[[#This Row],[First]])-1)</f>
        <v>E2417:E2724</v>
      </c>
      <c r="I2717" s="1" t="str">
        <f ca="1">IF(LEN(Count_table[[#This Row],[First]])&lt;&gt;0,Count_table[[#This Row],[First]]&amp;": "&amp;_xlfn.TEXTJOIN(", ",TRUE,INDIRECT(Count_table[[#This Row],[Range]])),"")</f>
        <v/>
      </c>
      <c r="J271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8" spans="1:10" x14ac:dyDescent="0.25">
      <c r="A2718" s="1" t="s">
        <v>173</v>
      </c>
      <c r="B27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Inc.\U206D</v>
      </c>
      <c r="C2718" s="1" t="s">
        <v>1561</v>
      </c>
      <c r="D2718" s="1" t="str">
        <f>LEFT(Count_table[[#This Row],[Column1]],SEARCH("\",Count_table[[#This Row],[Column1]])-1)</f>
        <v>Textron Aviation Inc.</v>
      </c>
      <c r="E2718" s="1" t="str">
        <f>RIGHT(Count_table[[#This Row],[Column1]],LEN(Count_table[[#This Row],[Column1]])-SEARCH("\",Count_table[[#This Row],[Column1]]))</f>
        <v>U206D</v>
      </c>
      <c r="F2718" s="1" t="str">
        <f>INDEX(Sheet1!A:D,MATCH(Count_table[[#This Row],[Make]],Sheet1!D:D,0),1)</f>
        <v>Textron</v>
      </c>
      <c r="G2718" s="1" t="str">
        <f ca="1">IF(OR(Count_table[[#This Row],[STC Number]]&lt;&gt;OFFSET(Count_table[[#This Row],[STC Number]],-1,0),Count_table[[#This Row],[Fixed Make]]&lt;&gt;OFFSET(Count_table[[#This Row],[Fixed Make]],-1,0)),Count_table[[#This Row],[Fixed Make]],"")</f>
        <v/>
      </c>
      <c r="H2718" s="1" t="str">
        <f ca="1">IF(LEN(Count_table[[#This Row],[First]])=0,OFFSET(Count_table[[#This Row],[Range]],-1,0),"E"&amp;ROW(Count_table[[#This Row],[First]])&amp;":E"&amp;COUNTIFS(Count_table[[#All],[STC Number]],Count_table[[#This Row],[STC Number]],Count_table[[#All],[Fixed Make]],Count_table[[#This Row],[First]])+ROW(Count_table[[#This Row],[First]])-1)</f>
        <v>E2417:E2724</v>
      </c>
      <c r="I2718" s="1" t="str">
        <f ca="1">IF(LEN(Count_table[[#This Row],[First]])&lt;&gt;0,Count_table[[#This Row],[First]]&amp;": "&amp;_xlfn.TEXTJOIN(", ",TRUE,INDIRECT(Count_table[[#This Row],[Range]])),"")</f>
        <v/>
      </c>
      <c r="J271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19" spans="1:10" x14ac:dyDescent="0.25">
      <c r="A2719" s="1" t="s">
        <v>173</v>
      </c>
      <c r="B27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Inc.\U206E</v>
      </c>
      <c r="C2719" s="1" t="s">
        <v>1562</v>
      </c>
      <c r="D2719" s="1" t="str">
        <f>LEFT(Count_table[[#This Row],[Column1]],SEARCH("\",Count_table[[#This Row],[Column1]])-1)</f>
        <v>Textron Aviation Inc.</v>
      </c>
      <c r="E2719" s="1" t="str">
        <f>RIGHT(Count_table[[#This Row],[Column1]],LEN(Count_table[[#This Row],[Column1]])-SEARCH("\",Count_table[[#This Row],[Column1]]))</f>
        <v>U206E</v>
      </c>
      <c r="F2719" s="1" t="str">
        <f>INDEX(Sheet1!A:D,MATCH(Count_table[[#This Row],[Make]],Sheet1!D:D,0),1)</f>
        <v>Textron</v>
      </c>
      <c r="G2719" s="1" t="str">
        <f ca="1">IF(OR(Count_table[[#This Row],[STC Number]]&lt;&gt;OFFSET(Count_table[[#This Row],[STC Number]],-1,0),Count_table[[#This Row],[Fixed Make]]&lt;&gt;OFFSET(Count_table[[#This Row],[Fixed Make]],-1,0)),Count_table[[#This Row],[Fixed Make]],"")</f>
        <v/>
      </c>
      <c r="H2719" s="1" t="str">
        <f ca="1">IF(LEN(Count_table[[#This Row],[First]])=0,OFFSET(Count_table[[#This Row],[Range]],-1,0),"E"&amp;ROW(Count_table[[#This Row],[First]])&amp;":E"&amp;COUNTIFS(Count_table[[#All],[STC Number]],Count_table[[#This Row],[STC Number]],Count_table[[#All],[Fixed Make]],Count_table[[#This Row],[First]])+ROW(Count_table[[#This Row],[First]])-1)</f>
        <v>E2417:E2724</v>
      </c>
      <c r="I2719" s="1" t="str">
        <f ca="1">IF(LEN(Count_table[[#This Row],[First]])&lt;&gt;0,Count_table[[#This Row],[First]]&amp;": "&amp;_xlfn.TEXTJOIN(", ",TRUE,INDIRECT(Count_table[[#This Row],[Range]])),"")</f>
        <v/>
      </c>
      <c r="J271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0" spans="1:10" x14ac:dyDescent="0.25">
      <c r="A2720" s="1" t="s">
        <v>173</v>
      </c>
      <c r="B27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Inc.\U206F</v>
      </c>
      <c r="C2720" s="1" t="s">
        <v>1563</v>
      </c>
      <c r="D2720" s="1" t="str">
        <f>LEFT(Count_table[[#This Row],[Column1]],SEARCH("\",Count_table[[#This Row],[Column1]])-1)</f>
        <v>Textron Aviation Inc.</v>
      </c>
      <c r="E2720" s="1" t="str">
        <f>RIGHT(Count_table[[#This Row],[Column1]],LEN(Count_table[[#This Row],[Column1]])-SEARCH("\",Count_table[[#This Row],[Column1]]))</f>
        <v>U206F</v>
      </c>
      <c r="F2720" s="1" t="str">
        <f>INDEX(Sheet1!A:D,MATCH(Count_table[[#This Row],[Make]],Sheet1!D:D,0),1)</f>
        <v>Textron</v>
      </c>
      <c r="G2720" s="1" t="str">
        <f ca="1">IF(OR(Count_table[[#This Row],[STC Number]]&lt;&gt;OFFSET(Count_table[[#This Row],[STC Number]],-1,0),Count_table[[#This Row],[Fixed Make]]&lt;&gt;OFFSET(Count_table[[#This Row],[Fixed Make]],-1,0)),Count_table[[#This Row],[Fixed Make]],"")</f>
        <v/>
      </c>
      <c r="H2720" s="1" t="str">
        <f ca="1">IF(LEN(Count_table[[#This Row],[First]])=0,OFFSET(Count_table[[#This Row],[Range]],-1,0),"E"&amp;ROW(Count_table[[#This Row],[First]])&amp;":E"&amp;COUNTIFS(Count_table[[#All],[STC Number]],Count_table[[#This Row],[STC Number]],Count_table[[#All],[Fixed Make]],Count_table[[#This Row],[First]])+ROW(Count_table[[#This Row],[First]])-1)</f>
        <v>E2417:E2724</v>
      </c>
      <c r="I2720" s="1" t="str">
        <f ca="1">IF(LEN(Count_table[[#This Row],[First]])&lt;&gt;0,Count_table[[#This Row],[First]]&amp;": "&amp;_xlfn.TEXTJOIN(", ",TRUE,INDIRECT(Count_table[[#This Row],[Range]])),"")</f>
        <v/>
      </c>
      <c r="J272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1" spans="1:10" x14ac:dyDescent="0.25">
      <c r="A2721" s="1" t="s">
        <v>173</v>
      </c>
      <c r="B27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Inc.\U206G</v>
      </c>
      <c r="C2721" s="1" t="s">
        <v>1564</v>
      </c>
      <c r="D2721" s="1" t="str">
        <f>LEFT(Count_table[[#This Row],[Column1]],SEARCH("\",Count_table[[#This Row],[Column1]])-1)</f>
        <v>Textron Aviation Inc.</v>
      </c>
      <c r="E2721" s="1" t="str">
        <f>RIGHT(Count_table[[#This Row],[Column1]],LEN(Count_table[[#This Row],[Column1]])-SEARCH("\",Count_table[[#This Row],[Column1]]))</f>
        <v>U206G</v>
      </c>
      <c r="F2721" s="1" t="str">
        <f>INDEX(Sheet1!A:D,MATCH(Count_table[[#This Row],[Make]],Sheet1!D:D,0),1)</f>
        <v>Textron</v>
      </c>
      <c r="G2721" s="1" t="str">
        <f ca="1">IF(OR(Count_table[[#This Row],[STC Number]]&lt;&gt;OFFSET(Count_table[[#This Row],[STC Number]],-1,0),Count_table[[#This Row],[Fixed Make]]&lt;&gt;OFFSET(Count_table[[#This Row],[Fixed Make]],-1,0)),Count_table[[#This Row],[Fixed Make]],"")</f>
        <v/>
      </c>
      <c r="H2721" s="1" t="str">
        <f ca="1">IF(LEN(Count_table[[#This Row],[First]])=0,OFFSET(Count_table[[#This Row],[Range]],-1,0),"E"&amp;ROW(Count_table[[#This Row],[First]])&amp;":E"&amp;COUNTIFS(Count_table[[#All],[STC Number]],Count_table[[#This Row],[STC Number]],Count_table[[#All],[Fixed Make]],Count_table[[#This Row],[First]])+ROW(Count_table[[#This Row],[First]])-1)</f>
        <v>E2417:E2724</v>
      </c>
      <c r="I2721" s="1" t="str">
        <f ca="1">IF(LEN(Count_table[[#This Row],[First]])&lt;&gt;0,Count_table[[#This Row],[First]]&amp;": "&amp;_xlfn.TEXTJOIN(", ",TRUE,INDIRECT(Count_table[[#This Row],[Range]])),"")</f>
        <v/>
      </c>
      <c r="J272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2" spans="1:10" x14ac:dyDescent="0.25">
      <c r="A2722" s="1" t="s">
        <v>173</v>
      </c>
      <c r="B27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v>
      </c>
      <c r="C2722" s="1" t="s">
        <v>1565</v>
      </c>
      <c r="D2722" s="1" t="str">
        <f>LEFT(Count_table[[#This Row],[Column1]],SEARCH("\",Count_table[[#This Row],[Column1]])-1)</f>
        <v>Textron Aviation Inc.</v>
      </c>
      <c r="E2722" s="1" t="str">
        <f>RIGHT(Count_table[[#This Row],[Column1]],LEN(Count_table[[#This Row],[Column1]])-SEARCH("\",Count_table[[#This Row],[Column1]]))</f>
        <v>V35</v>
      </c>
      <c r="F2722" s="1" t="str">
        <f>INDEX(Sheet1!A:D,MATCH(Count_table[[#This Row],[Make]],Sheet1!D:D,0),1)</f>
        <v>Textron</v>
      </c>
      <c r="G2722" s="1" t="str">
        <f ca="1">IF(OR(Count_table[[#This Row],[STC Number]]&lt;&gt;OFFSET(Count_table[[#This Row],[STC Number]],-1,0),Count_table[[#This Row],[Fixed Make]]&lt;&gt;OFFSET(Count_table[[#This Row],[Fixed Make]],-1,0)),Count_table[[#This Row],[Fixed Make]],"")</f>
        <v/>
      </c>
      <c r="H2722" s="1" t="str">
        <f ca="1">IF(LEN(Count_table[[#This Row],[First]])=0,OFFSET(Count_table[[#This Row],[Range]],-1,0),"E"&amp;ROW(Count_table[[#This Row],[First]])&amp;":E"&amp;COUNTIFS(Count_table[[#All],[STC Number]],Count_table[[#This Row],[STC Number]],Count_table[[#All],[Fixed Make]],Count_table[[#This Row],[First]])+ROW(Count_table[[#This Row],[First]])-1)</f>
        <v>E2417:E2724</v>
      </c>
      <c r="I2722" s="1" t="str">
        <f ca="1">IF(LEN(Count_table[[#This Row],[First]])&lt;&gt;0,Count_table[[#This Row],[First]]&amp;": "&amp;_xlfn.TEXTJOIN(", ",TRUE,INDIRECT(Count_table[[#This Row],[Range]])),"")</f>
        <v/>
      </c>
      <c r="J272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3" spans="1:10" x14ac:dyDescent="0.25">
      <c r="A2723" s="1" t="s">
        <v>173</v>
      </c>
      <c r="B27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Inc.\V35A</v>
      </c>
      <c r="C2723" s="1" t="s">
        <v>1566</v>
      </c>
      <c r="D2723" s="1" t="str">
        <f>LEFT(Count_table[[#This Row],[Column1]],SEARCH("\",Count_table[[#This Row],[Column1]])-1)</f>
        <v>Textron Aviation Inc.</v>
      </c>
      <c r="E2723" s="1" t="str">
        <f>RIGHT(Count_table[[#This Row],[Column1]],LEN(Count_table[[#This Row],[Column1]])-SEARCH("\",Count_table[[#This Row],[Column1]]))</f>
        <v>V35A</v>
      </c>
      <c r="F2723" s="1" t="str">
        <f>INDEX(Sheet1!A:D,MATCH(Count_table[[#This Row],[Make]],Sheet1!D:D,0),1)</f>
        <v>Textron</v>
      </c>
      <c r="G2723" s="1" t="str">
        <f ca="1">IF(OR(Count_table[[#This Row],[STC Number]]&lt;&gt;OFFSET(Count_table[[#This Row],[STC Number]],-1,0),Count_table[[#This Row],[Fixed Make]]&lt;&gt;OFFSET(Count_table[[#This Row],[Fixed Make]],-1,0)),Count_table[[#This Row],[Fixed Make]],"")</f>
        <v/>
      </c>
      <c r="H2723" s="1" t="str">
        <f ca="1">IF(LEN(Count_table[[#This Row],[First]])=0,OFFSET(Count_table[[#This Row],[Range]],-1,0),"E"&amp;ROW(Count_table[[#This Row],[First]])&amp;":E"&amp;COUNTIFS(Count_table[[#All],[STC Number]],Count_table[[#This Row],[STC Number]],Count_table[[#All],[Fixed Make]],Count_table[[#This Row],[First]])+ROW(Count_table[[#This Row],[First]])-1)</f>
        <v>E2417:E2724</v>
      </c>
      <c r="I2723" s="1" t="str">
        <f ca="1">IF(LEN(Count_table[[#This Row],[First]])&lt;&gt;0,Count_table[[#This Row],[First]]&amp;": "&amp;_xlfn.TEXTJOIN(", ",TRUE,INDIRECT(Count_table[[#This Row],[Range]])),"")</f>
        <v/>
      </c>
      <c r="J272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4" spans="1:10" x14ac:dyDescent="0.25">
      <c r="A2724" s="1" t="s">
        <v>173</v>
      </c>
      <c r="B27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Inc.\V35B</v>
      </c>
      <c r="C2724" s="1" t="s">
        <v>1567</v>
      </c>
      <c r="D2724" s="1" t="str">
        <f>LEFT(Count_table[[#This Row],[Column1]],SEARCH("\",Count_table[[#This Row],[Column1]])-1)</f>
        <v>Textron Aviation Inc.</v>
      </c>
      <c r="E2724" s="1" t="str">
        <f>RIGHT(Count_table[[#This Row],[Column1]],LEN(Count_table[[#This Row],[Column1]])-SEARCH("\",Count_table[[#This Row],[Column1]]))</f>
        <v>V35B</v>
      </c>
      <c r="F2724" s="1" t="str">
        <f>INDEX(Sheet1!A:D,MATCH(Count_table[[#This Row],[Make]],Sheet1!D:D,0),1)</f>
        <v>Textron</v>
      </c>
      <c r="G2724" s="1" t="str">
        <f ca="1">IF(OR(Count_table[[#This Row],[STC Number]]&lt;&gt;OFFSET(Count_table[[#This Row],[STC Number]],-1,0),Count_table[[#This Row],[Fixed Make]]&lt;&gt;OFFSET(Count_table[[#This Row],[Fixed Make]],-1,0)),Count_table[[#This Row],[Fixed Make]],"")</f>
        <v/>
      </c>
      <c r="H2724" s="1" t="str">
        <f ca="1">IF(LEN(Count_table[[#This Row],[First]])=0,OFFSET(Count_table[[#This Row],[Range]],-1,0),"E"&amp;ROW(Count_table[[#This Row],[First]])&amp;":E"&amp;COUNTIFS(Count_table[[#All],[STC Number]],Count_table[[#This Row],[STC Number]],Count_table[[#All],[Fixed Make]],Count_table[[#This Row],[First]])+ROW(Count_table[[#This Row],[First]])-1)</f>
        <v>E2417:E2724</v>
      </c>
      <c r="I2724" s="1" t="str">
        <f ca="1">IF(LEN(Count_table[[#This Row],[First]])&lt;&gt;0,Count_table[[#This Row],[First]]&amp;": "&amp;_xlfn.TEXTJOIN(", ",TRUE,INDIRECT(Count_table[[#This Row],[Range]])),"")</f>
        <v/>
      </c>
      <c r="J272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5" spans="1:10" x14ac:dyDescent="0.25">
      <c r="A2725" s="1" t="s">
        <v>173</v>
      </c>
      <c r="B27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v>
      </c>
      <c r="C2725" s="1" t="s">
        <v>1568</v>
      </c>
      <c r="D2725" s="1" t="str">
        <f>LEFT(Count_table[[#This Row],[Column1]],SEARCH("\",Count_table[[#This Row],[Column1]])-1)</f>
        <v>Topcub Aircraft, Inc</v>
      </c>
      <c r="E2725" s="1" t="str">
        <f>RIGHT(Count_table[[#This Row],[Column1]],LEN(Count_table[[#This Row],[Column1]])-SEARCH("\",Count_table[[#This Row],[Column1]]))</f>
        <v>CC18-180</v>
      </c>
      <c r="F2725" s="1" t="str">
        <f>INDEX(Sheet1!A:D,MATCH(Count_table[[#This Row],[Make]],Sheet1!D:D,0),1)</f>
        <v>Topcub</v>
      </c>
      <c r="G2725" s="1" t="str">
        <f ca="1">IF(OR(Count_table[[#This Row],[STC Number]]&lt;&gt;OFFSET(Count_table[[#This Row],[STC Number]],-1,0),Count_table[[#This Row],[Fixed Make]]&lt;&gt;OFFSET(Count_table[[#This Row],[Fixed Make]],-1,0)),Count_table[[#This Row],[Fixed Make]],"")</f>
        <v>Topcub</v>
      </c>
      <c r="H2725" s="1" t="str">
        <f ca="1">IF(LEN(Count_table[[#This Row],[First]])=0,OFFSET(Count_table[[#This Row],[Range]],-1,0),"E"&amp;ROW(Count_table[[#This Row],[First]])&amp;":E"&amp;COUNTIFS(Count_table[[#All],[STC Number]],Count_table[[#This Row],[STC Number]],Count_table[[#All],[Fixed Make]],Count_table[[#This Row],[First]])+ROW(Count_table[[#This Row],[First]])-1)</f>
        <v>E2725:E2726</v>
      </c>
      <c r="I2725" s="1" t="str">
        <f ca="1">IF(LEN(Count_table[[#This Row],[First]])&lt;&gt;0,Count_table[[#This Row],[First]]&amp;": "&amp;_xlfn.TEXTJOIN(", ",TRUE,INDIRECT(Count_table[[#This Row],[Range]])),"")</f>
        <v>Topcub: CC18-180, CC18-180A</v>
      </c>
      <c r="J272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6" spans="1:10" x14ac:dyDescent="0.25">
      <c r="A2726" s="1" t="s">
        <v>173</v>
      </c>
      <c r="B27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Topcub Aircraft, Inc\CC18-180A</v>
      </c>
      <c r="C2726" s="1" t="s">
        <v>1569</v>
      </c>
      <c r="D2726" s="1" t="str">
        <f>LEFT(Count_table[[#This Row],[Column1]],SEARCH("\",Count_table[[#This Row],[Column1]])-1)</f>
        <v>Topcub Aircraft, Inc</v>
      </c>
      <c r="E2726" s="1" t="str">
        <f>RIGHT(Count_table[[#This Row],[Column1]],LEN(Count_table[[#This Row],[Column1]])-SEARCH("\",Count_table[[#This Row],[Column1]]))</f>
        <v>CC18-180A</v>
      </c>
      <c r="F2726" s="1" t="str">
        <f>INDEX(Sheet1!A:D,MATCH(Count_table[[#This Row],[Make]],Sheet1!D:D,0),1)</f>
        <v>Topcub</v>
      </c>
      <c r="G2726" s="1" t="str">
        <f ca="1">IF(OR(Count_table[[#This Row],[STC Number]]&lt;&gt;OFFSET(Count_table[[#This Row],[STC Number]],-1,0),Count_table[[#This Row],[Fixed Make]]&lt;&gt;OFFSET(Count_table[[#This Row],[Fixed Make]],-1,0)),Count_table[[#This Row],[Fixed Make]],"")</f>
        <v/>
      </c>
      <c r="H2726" s="1" t="str">
        <f ca="1">IF(LEN(Count_table[[#This Row],[First]])=0,OFFSET(Count_table[[#This Row],[Range]],-1,0),"E"&amp;ROW(Count_table[[#This Row],[First]])&amp;":E"&amp;COUNTIFS(Count_table[[#All],[STC Number]],Count_table[[#This Row],[STC Number]],Count_table[[#All],[Fixed Make]],Count_table[[#This Row],[First]])+ROW(Count_table[[#This Row],[First]])-1)</f>
        <v>E2725:E2726</v>
      </c>
      <c r="I2726" s="1" t="str">
        <f ca="1">IF(LEN(Count_table[[#This Row],[First]])&lt;&gt;0,Count_table[[#This Row],[First]]&amp;": "&amp;_xlfn.TEXTJOIN(", ",TRUE,INDIRECT(Count_table[[#This Row],[Range]])),"")</f>
        <v/>
      </c>
      <c r="J272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7" spans="1:10" x14ac:dyDescent="0.25">
      <c r="A2727" s="1" t="s">
        <v>173</v>
      </c>
      <c r="B27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v>
      </c>
      <c r="C2727" s="1" t="s">
        <v>1013</v>
      </c>
      <c r="D2727" s="1" t="str">
        <f>LEFT(Count_table[[#This Row],[Column1]],SEARCH("\",Count_table[[#This Row],[Column1]])-1)</f>
        <v>True Flight Holdings LLC</v>
      </c>
      <c r="E2727" s="1" t="str">
        <f>RIGHT(Count_table[[#This Row],[Column1]],LEN(Count_table[[#This Row],[Column1]])-SEARCH("\",Count_table[[#This Row],[Column1]]))</f>
        <v>AA-1</v>
      </c>
      <c r="F2727" s="1" t="str">
        <f>INDEX(Sheet1!A:D,MATCH(Count_table[[#This Row],[Make]],Sheet1!D:D,0),1)</f>
        <v>True Flight Holdings</v>
      </c>
      <c r="G2727" s="1" t="str">
        <f ca="1">IF(OR(Count_table[[#This Row],[STC Number]]&lt;&gt;OFFSET(Count_table[[#This Row],[STC Number]],-1,0),Count_table[[#This Row],[Fixed Make]]&lt;&gt;OFFSET(Count_table[[#This Row],[Fixed Make]],-1,0)),Count_table[[#This Row],[Fixed Make]],"")</f>
        <v>True Flight Holdings</v>
      </c>
      <c r="H2727" s="1" t="str">
        <f ca="1">IF(LEN(Count_table[[#This Row],[First]])=0,OFFSET(Count_table[[#This Row],[Range]],-1,0),"E"&amp;ROW(Count_table[[#This Row],[First]])&amp;":E"&amp;COUNTIFS(Count_table[[#All],[STC Number]],Count_table[[#This Row],[STC Number]],Count_table[[#All],[Fixed Make]],Count_table[[#This Row],[First]])+ROW(Count_table[[#This Row],[First]])-1)</f>
        <v>E2727:E2734</v>
      </c>
      <c r="I2727" s="1" t="str">
        <f ca="1">IF(LEN(Count_table[[#This Row],[First]])&lt;&gt;0,Count_table[[#This Row],[First]]&amp;": "&amp;_xlfn.TEXTJOIN(", ",TRUE,INDIRECT(Count_table[[#This Row],[Range]])),"")</f>
        <v>True Flight Holdings: AA-1, AA-1A, AA-1B, AA-1C, AA-5, AA-5A, AA-5B, AG-5B</v>
      </c>
      <c r="J272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8" spans="1:10" x14ac:dyDescent="0.25">
      <c r="A2728" s="1" t="s">
        <v>173</v>
      </c>
      <c r="B27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LLC\AA-1A</v>
      </c>
      <c r="C2728" s="1" t="s">
        <v>1014</v>
      </c>
      <c r="D2728" s="1" t="str">
        <f>LEFT(Count_table[[#This Row],[Column1]],SEARCH("\",Count_table[[#This Row],[Column1]])-1)</f>
        <v>True Flight Holdings LLC</v>
      </c>
      <c r="E2728" s="1" t="str">
        <f>RIGHT(Count_table[[#This Row],[Column1]],LEN(Count_table[[#This Row],[Column1]])-SEARCH("\",Count_table[[#This Row],[Column1]]))</f>
        <v>AA-1A</v>
      </c>
      <c r="F2728" s="1" t="str">
        <f>INDEX(Sheet1!A:D,MATCH(Count_table[[#This Row],[Make]],Sheet1!D:D,0),1)</f>
        <v>True Flight Holdings</v>
      </c>
      <c r="G2728" s="1" t="str">
        <f ca="1">IF(OR(Count_table[[#This Row],[STC Number]]&lt;&gt;OFFSET(Count_table[[#This Row],[STC Number]],-1,0),Count_table[[#This Row],[Fixed Make]]&lt;&gt;OFFSET(Count_table[[#This Row],[Fixed Make]],-1,0)),Count_table[[#This Row],[Fixed Make]],"")</f>
        <v/>
      </c>
      <c r="H2728" s="1" t="str">
        <f ca="1">IF(LEN(Count_table[[#This Row],[First]])=0,OFFSET(Count_table[[#This Row],[Range]],-1,0),"E"&amp;ROW(Count_table[[#This Row],[First]])&amp;":E"&amp;COUNTIFS(Count_table[[#All],[STC Number]],Count_table[[#This Row],[STC Number]],Count_table[[#All],[Fixed Make]],Count_table[[#This Row],[First]])+ROW(Count_table[[#This Row],[First]])-1)</f>
        <v>E2727:E2734</v>
      </c>
      <c r="I2728" s="1" t="str">
        <f ca="1">IF(LEN(Count_table[[#This Row],[First]])&lt;&gt;0,Count_table[[#This Row],[First]]&amp;": "&amp;_xlfn.TEXTJOIN(", ",TRUE,INDIRECT(Count_table[[#This Row],[Range]])),"")</f>
        <v/>
      </c>
      <c r="J272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29" spans="1:10" x14ac:dyDescent="0.25">
      <c r="A2729" s="1" t="s">
        <v>173</v>
      </c>
      <c r="B27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LLC\AA-1B</v>
      </c>
      <c r="C2729" s="1" t="s">
        <v>1015</v>
      </c>
      <c r="D2729" s="1" t="str">
        <f>LEFT(Count_table[[#This Row],[Column1]],SEARCH("\",Count_table[[#This Row],[Column1]])-1)</f>
        <v>True Flight Holdings LLC</v>
      </c>
      <c r="E2729" s="1" t="str">
        <f>RIGHT(Count_table[[#This Row],[Column1]],LEN(Count_table[[#This Row],[Column1]])-SEARCH("\",Count_table[[#This Row],[Column1]]))</f>
        <v>AA-1B</v>
      </c>
      <c r="F2729" s="1" t="str">
        <f>INDEX(Sheet1!A:D,MATCH(Count_table[[#This Row],[Make]],Sheet1!D:D,0),1)</f>
        <v>True Flight Holdings</v>
      </c>
      <c r="G2729" s="1" t="str">
        <f ca="1">IF(OR(Count_table[[#This Row],[STC Number]]&lt;&gt;OFFSET(Count_table[[#This Row],[STC Number]],-1,0),Count_table[[#This Row],[Fixed Make]]&lt;&gt;OFFSET(Count_table[[#This Row],[Fixed Make]],-1,0)),Count_table[[#This Row],[Fixed Make]],"")</f>
        <v/>
      </c>
      <c r="H2729" s="1" t="str">
        <f ca="1">IF(LEN(Count_table[[#This Row],[First]])=0,OFFSET(Count_table[[#This Row],[Range]],-1,0),"E"&amp;ROW(Count_table[[#This Row],[First]])&amp;":E"&amp;COUNTIFS(Count_table[[#All],[STC Number]],Count_table[[#This Row],[STC Number]],Count_table[[#All],[Fixed Make]],Count_table[[#This Row],[First]])+ROW(Count_table[[#This Row],[First]])-1)</f>
        <v>E2727:E2734</v>
      </c>
      <c r="I2729" s="1" t="str">
        <f ca="1">IF(LEN(Count_table[[#This Row],[First]])&lt;&gt;0,Count_table[[#This Row],[First]]&amp;": "&amp;_xlfn.TEXTJOIN(", ",TRUE,INDIRECT(Count_table[[#This Row],[Range]])),"")</f>
        <v/>
      </c>
      <c r="J272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0" spans="1:10" x14ac:dyDescent="0.25">
      <c r="A2730" s="1" t="s">
        <v>173</v>
      </c>
      <c r="B27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LLC\AA-1C</v>
      </c>
      <c r="C2730" s="1" t="s">
        <v>1016</v>
      </c>
      <c r="D2730" s="1" t="str">
        <f>LEFT(Count_table[[#This Row],[Column1]],SEARCH("\",Count_table[[#This Row],[Column1]])-1)</f>
        <v>True Flight Holdings LLC</v>
      </c>
      <c r="E2730" s="1" t="str">
        <f>RIGHT(Count_table[[#This Row],[Column1]],LEN(Count_table[[#This Row],[Column1]])-SEARCH("\",Count_table[[#This Row],[Column1]]))</f>
        <v>AA-1C</v>
      </c>
      <c r="F2730" s="1" t="str">
        <f>INDEX(Sheet1!A:D,MATCH(Count_table[[#This Row],[Make]],Sheet1!D:D,0),1)</f>
        <v>True Flight Holdings</v>
      </c>
      <c r="G2730" s="1" t="str">
        <f ca="1">IF(OR(Count_table[[#This Row],[STC Number]]&lt;&gt;OFFSET(Count_table[[#This Row],[STC Number]],-1,0),Count_table[[#This Row],[Fixed Make]]&lt;&gt;OFFSET(Count_table[[#This Row],[Fixed Make]],-1,0)),Count_table[[#This Row],[Fixed Make]],"")</f>
        <v/>
      </c>
      <c r="H2730" s="1" t="str">
        <f ca="1">IF(LEN(Count_table[[#This Row],[First]])=0,OFFSET(Count_table[[#This Row],[Range]],-1,0),"E"&amp;ROW(Count_table[[#This Row],[First]])&amp;":E"&amp;COUNTIFS(Count_table[[#All],[STC Number]],Count_table[[#This Row],[STC Number]],Count_table[[#All],[Fixed Make]],Count_table[[#This Row],[First]])+ROW(Count_table[[#This Row],[First]])-1)</f>
        <v>E2727:E2734</v>
      </c>
      <c r="I2730" s="1" t="str">
        <f ca="1">IF(LEN(Count_table[[#This Row],[First]])&lt;&gt;0,Count_table[[#This Row],[First]]&amp;": "&amp;_xlfn.TEXTJOIN(", ",TRUE,INDIRECT(Count_table[[#This Row],[Range]])),"")</f>
        <v/>
      </c>
      <c r="J273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1" spans="1:10" x14ac:dyDescent="0.25">
      <c r="A2731" s="1" t="s">
        <v>173</v>
      </c>
      <c r="B27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v>
      </c>
      <c r="C2731" s="1" t="s">
        <v>1017</v>
      </c>
      <c r="D2731" s="1" t="str">
        <f>LEFT(Count_table[[#This Row],[Column1]],SEARCH("\",Count_table[[#This Row],[Column1]])-1)</f>
        <v>True Flight Holdings LLC</v>
      </c>
      <c r="E2731" s="1" t="str">
        <f>RIGHT(Count_table[[#This Row],[Column1]],LEN(Count_table[[#This Row],[Column1]])-SEARCH("\",Count_table[[#This Row],[Column1]]))</f>
        <v>AA-5</v>
      </c>
      <c r="F2731" s="1" t="str">
        <f>INDEX(Sheet1!A:D,MATCH(Count_table[[#This Row],[Make]],Sheet1!D:D,0),1)</f>
        <v>True Flight Holdings</v>
      </c>
      <c r="G2731" s="1" t="str">
        <f ca="1">IF(OR(Count_table[[#This Row],[STC Number]]&lt;&gt;OFFSET(Count_table[[#This Row],[STC Number]],-1,0),Count_table[[#This Row],[Fixed Make]]&lt;&gt;OFFSET(Count_table[[#This Row],[Fixed Make]],-1,0)),Count_table[[#This Row],[Fixed Make]],"")</f>
        <v/>
      </c>
      <c r="H2731" s="1" t="str">
        <f ca="1">IF(LEN(Count_table[[#This Row],[First]])=0,OFFSET(Count_table[[#This Row],[Range]],-1,0),"E"&amp;ROW(Count_table[[#This Row],[First]])&amp;":E"&amp;COUNTIFS(Count_table[[#All],[STC Number]],Count_table[[#This Row],[STC Number]],Count_table[[#All],[Fixed Make]],Count_table[[#This Row],[First]])+ROW(Count_table[[#This Row],[First]])-1)</f>
        <v>E2727:E2734</v>
      </c>
      <c r="I2731" s="1" t="str">
        <f ca="1">IF(LEN(Count_table[[#This Row],[First]])&lt;&gt;0,Count_table[[#This Row],[First]]&amp;": "&amp;_xlfn.TEXTJOIN(", ",TRUE,INDIRECT(Count_table[[#This Row],[Range]])),"")</f>
        <v/>
      </c>
      <c r="J273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2" spans="1:10" x14ac:dyDescent="0.25">
      <c r="A2732" s="1" t="s">
        <v>173</v>
      </c>
      <c r="B27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LLC\AA-5A</v>
      </c>
      <c r="C2732" s="1" t="s">
        <v>1018</v>
      </c>
      <c r="D2732" s="1" t="str">
        <f>LEFT(Count_table[[#This Row],[Column1]],SEARCH("\",Count_table[[#This Row],[Column1]])-1)</f>
        <v>True Flight Holdings LLC</v>
      </c>
      <c r="E2732" s="1" t="str">
        <f>RIGHT(Count_table[[#This Row],[Column1]],LEN(Count_table[[#This Row],[Column1]])-SEARCH("\",Count_table[[#This Row],[Column1]]))</f>
        <v>AA-5A</v>
      </c>
      <c r="F2732" s="1" t="str">
        <f>INDEX(Sheet1!A:D,MATCH(Count_table[[#This Row],[Make]],Sheet1!D:D,0),1)</f>
        <v>True Flight Holdings</v>
      </c>
      <c r="G2732" s="1" t="str">
        <f ca="1">IF(OR(Count_table[[#This Row],[STC Number]]&lt;&gt;OFFSET(Count_table[[#This Row],[STC Number]],-1,0),Count_table[[#This Row],[Fixed Make]]&lt;&gt;OFFSET(Count_table[[#This Row],[Fixed Make]],-1,0)),Count_table[[#This Row],[Fixed Make]],"")</f>
        <v/>
      </c>
      <c r="H2732" s="1" t="str">
        <f ca="1">IF(LEN(Count_table[[#This Row],[First]])=0,OFFSET(Count_table[[#This Row],[Range]],-1,0),"E"&amp;ROW(Count_table[[#This Row],[First]])&amp;":E"&amp;COUNTIFS(Count_table[[#All],[STC Number]],Count_table[[#This Row],[STC Number]],Count_table[[#All],[Fixed Make]],Count_table[[#This Row],[First]])+ROW(Count_table[[#This Row],[First]])-1)</f>
        <v>E2727:E2734</v>
      </c>
      <c r="I2732" s="1" t="str">
        <f ca="1">IF(LEN(Count_table[[#This Row],[First]])&lt;&gt;0,Count_table[[#This Row],[First]]&amp;": "&amp;_xlfn.TEXTJOIN(", ",TRUE,INDIRECT(Count_table[[#This Row],[Range]])),"")</f>
        <v/>
      </c>
      <c r="J273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3" spans="1:10" x14ac:dyDescent="0.25">
      <c r="A2733" s="1" t="s">
        <v>173</v>
      </c>
      <c r="B27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LLC\AA-5B</v>
      </c>
      <c r="C2733" s="1" t="s">
        <v>1019</v>
      </c>
      <c r="D2733" s="1" t="str">
        <f>LEFT(Count_table[[#This Row],[Column1]],SEARCH("\",Count_table[[#This Row],[Column1]])-1)</f>
        <v>True Flight Holdings LLC</v>
      </c>
      <c r="E2733" s="1" t="str">
        <f>RIGHT(Count_table[[#This Row],[Column1]],LEN(Count_table[[#This Row],[Column1]])-SEARCH("\",Count_table[[#This Row],[Column1]]))</f>
        <v>AA-5B</v>
      </c>
      <c r="F2733" s="1" t="str">
        <f>INDEX(Sheet1!A:D,MATCH(Count_table[[#This Row],[Make]],Sheet1!D:D,0),1)</f>
        <v>True Flight Holdings</v>
      </c>
      <c r="G2733" s="1" t="str">
        <f ca="1">IF(OR(Count_table[[#This Row],[STC Number]]&lt;&gt;OFFSET(Count_table[[#This Row],[STC Number]],-1,0),Count_table[[#This Row],[Fixed Make]]&lt;&gt;OFFSET(Count_table[[#This Row],[Fixed Make]],-1,0)),Count_table[[#This Row],[Fixed Make]],"")</f>
        <v/>
      </c>
      <c r="H2733" s="1" t="str">
        <f ca="1">IF(LEN(Count_table[[#This Row],[First]])=0,OFFSET(Count_table[[#This Row],[Range]],-1,0),"E"&amp;ROW(Count_table[[#This Row],[First]])&amp;":E"&amp;COUNTIFS(Count_table[[#All],[STC Number]],Count_table[[#This Row],[STC Number]],Count_table[[#All],[Fixed Make]],Count_table[[#This Row],[First]])+ROW(Count_table[[#This Row],[First]])-1)</f>
        <v>E2727:E2734</v>
      </c>
      <c r="I2733" s="1" t="str">
        <f ca="1">IF(LEN(Count_table[[#This Row],[First]])&lt;&gt;0,Count_table[[#This Row],[First]]&amp;": "&amp;_xlfn.TEXTJOIN(", ",TRUE,INDIRECT(Count_table[[#This Row],[Range]])),"")</f>
        <v/>
      </c>
      <c r="J273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4" spans="1:10" x14ac:dyDescent="0.25">
      <c r="A2734" s="1" t="s">
        <v>173</v>
      </c>
      <c r="B27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True Flight Holdings LLC\AG-5B</v>
      </c>
      <c r="C2734" s="1" t="s">
        <v>1020</v>
      </c>
      <c r="D2734" s="1" t="str">
        <f>LEFT(Count_table[[#This Row],[Column1]],SEARCH("\",Count_table[[#This Row],[Column1]])-1)</f>
        <v>True Flight Holdings LLC</v>
      </c>
      <c r="E2734" s="1" t="str">
        <f>RIGHT(Count_table[[#This Row],[Column1]],LEN(Count_table[[#This Row],[Column1]])-SEARCH("\",Count_table[[#This Row],[Column1]]))</f>
        <v>AG-5B</v>
      </c>
      <c r="F2734" s="1" t="str">
        <f>INDEX(Sheet1!A:D,MATCH(Count_table[[#This Row],[Make]],Sheet1!D:D,0),1)</f>
        <v>True Flight Holdings</v>
      </c>
      <c r="G2734" s="1" t="str">
        <f ca="1">IF(OR(Count_table[[#This Row],[STC Number]]&lt;&gt;OFFSET(Count_table[[#This Row],[STC Number]],-1,0),Count_table[[#This Row],[Fixed Make]]&lt;&gt;OFFSET(Count_table[[#This Row],[Fixed Make]],-1,0)),Count_table[[#This Row],[Fixed Make]],"")</f>
        <v/>
      </c>
      <c r="H2734" s="1" t="str">
        <f ca="1">IF(LEN(Count_table[[#This Row],[First]])=0,OFFSET(Count_table[[#This Row],[Range]],-1,0),"E"&amp;ROW(Count_table[[#This Row],[First]])&amp;":E"&amp;COUNTIFS(Count_table[[#All],[STC Number]],Count_table[[#This Row],[STC Number]],Count_table[[#All],[Fixed Make]],Count_table[[#This Row],[First]])+ROW(Count_table[[#This Row],[First]])-1)</f>
        <v>E2727:E2734</v>
      </c>
      <c r="I2734" s="1" t="str">
        <f ca="1">IF(LEN(Count_table[[#This Row],[First]])&lt;&gt;0,Count_table[[#This Row],[First]]&amp;": "&amp;_xlfn.TEXTJOIN(", ",TRUE,INDIRECT(Count_table[[#This Row],[Range]])),"")</f>
        <v/>
      </c>
      <c r="J273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5" spans="1:10" x14ac:dyDescent="0.25">
      <c r="A2735" s="1" t="s">
        <v>173</v>
      </c>
      <c r="B27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LLC\500-A</v>
      </c>
      <c r="C2735" s="1" t="s">
        <v>1021</v>
      </c>
      <c r="D2735" s="1" t="str">
        <f>LEFT(Count_table[[#This Row],[Column1]],SEARCH("\",Count_table[[#This Row],[Column1]])-1)</f>
        <v>Twin Commander Aircraft LLC</v>
      </c>
      <c r="E2735" s="1" t="str">
        <f>RIGHT(Count_table[[#This Row],[Column1]],LEN(Count_table[[#This Row],[Column1]])-SEARCH("\",Count_table[[#This Row],[Column1]]))</f>
        <v>500-A</v>
      </c>
      <c r="F2735" s="1" t="str">
        <f>INDEX(Sheet1!A:D,MATCH(Count_table[[#This Row],[Make]],Sheet1!D:D,0),1)</f>
        <v>Twin Commander</v>
      </c>
      <c r="G2735" s="1" t="str">
        <f ca="1">IF(OR(Count_table[[#This Row],[STC Number]]&lt;&gt;OFFSET(Count_table[[#This Row],[STC Number]],-1,0),Count_table[[#This Row],[Fixed Make]]&lt;&gt;OFFSET(Count_table[[#This Row],[Fixed Make]],-1,0)),Count_table[[#This Row],[Fixed Make]],"")</f>
        <v>Twin Commander</v>
      </c>
      <c r="H2735" s="1" t="str">
        <f ca="1">IF(LEN(Count_table[[#This Row],[First]])=0,OFFSET(Count_table[[#This Row],[Range]],-1,0),"E"&amp;ROW(Count_table[[#This Row],[First]])&amp;":E"&amp;COUNTIFS(Count_table[[#All],[STC Number]],Count_table[[#This Row],[STC Number]],Count_table[[#All],[Fixed Make]],Count_table[[#This Row],[First]])+ROW(Count_table[[#This Row],[First]])-1)</f>
        <v>E2735:E2751</v>
      </c>
      <c r="I2735" s="1" t="str">
        <f ca="1">IF(LEN(Count_table[[#This Row],[First]])&lt;&gt;0,Count_table[[#This Row],[First]]&amp;": "&amp;_xlfn.TEXTJOIN(", ",TRUE,INDIRECT(Count_table[[#This Row],[Range]])),"")</f>
        <v>Twin Commander: 500-A, 500-B, 500-S, 500-U, 500, 520, 560-A, 560-E, 560-F, 560, 680-E, 680-F, 680-FL, 680, 685, 700, 720</v>
      </c>
      <c r="J273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6" spans="1:10" x14ac:dyDescent="0.25">
      <c r="A2736" s="1" t="s">
        <v>173</v>
      </c>
      <c r="B27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LLC\500-B</v>
      </c>
      <c r="C2736" s="1" t="s">
        <v>1022</v>
      </c>
      <c r="D2736" s="1" t="str">
        <f>LEFT(Count_table[[#This Row],[Column1]],SEARCH("\",Count_table[[#This Row],[Column1]])-1)</f>
        <v>Twin Commander Aircraft LLC</v>
      </c>
      <c r="E2736" s="1" t="str">
        <f>RIGHT(Count_table[[#This Row],[Column1]],LEN(Count_table[[#This Row],[Column1]])-SEARCH("\",Count_table[[#This Row],[Column1]]))</f>
        <v>500-B</v>
      </c>
      <c r="F2736" s="1" t="str">
        <f>INDEX(Sheet1!A:D,MATCH(Count_table[[#This Row],[Make]],Sheet1!D:D,0),1)</f>
        <v>Twin Commander</v>
      </c>
      <c r="G2736" s="1" t="str">
        <f ca="1">IF(OR(Count_table[[#This Row],[STC Number]]&lt;&gt;OFFSET(Count_table[[#This Row],[STC Number]],-1,0),Count_table[[#This Row],[Fixed Make]]&lt;&gt;OFFSET(Count_table[[#This Row],[Fixed Make]],-1,0)),Count_table[[#This Row],[Fixed Make]],"")</f>
        <v/>
      </c>
      <c r="H2736" s="1" t="str">
        <f ca="1">IF(LEN(Count_table[[#This Row],[First]])=0,OFFSET(Count_table[[#This Row],[Range]],-1,0),"E"&amp;ROW(Count_table[[#This Row],[First]])&amp;":E"&amp;COUNTIFS(Count_table[[#All],[STC Number]],Count_table[[#This Row],[STC Number]],Count_table[[#All],[Fixed Make]],Count_table[[#This Row],[First]])+ROW(Count_table[[#This Row],[First]])-1)</f>
        <v>E2735:E2751</v>
      </c>
      <c r="I2736" s="1" t="str">
        <f ca="1">IF(LEN(Count_table[[#This Row],[First]])&lt;&gt;0,Count_table[[#This Row],[First]]&amp;": "&amp;_xlfn.TEXTJOIN(", ",TRUE,INDIRECT(Count_table[[#This Row],[Range]])),"")</f>
        <v/>
      </c>
      <c r="J273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7" spans="1:10" x14ac:dyDescent="0.25">
      <c r="A2737" s="1" t="s">
        <v>173</v>
      </c>
      <c r="B27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LLC\500-S</v>
      </c>
      <c r="C2737" s="1" t="s">
        <v>1023</v>
      </c>
      <c r="D2737" s="1" t="str">
        <f>LEFT(Count_table[[#This Row],[Column1]],SEARCH("\",Count_table[[#This Row],[Column1]])-1)</f>
        <v>Twin Commander Aircraft LLC</v>
      </c>
      <c r="E2737" s="1" t="str">
        <f>RIGHT(Count_table[[#This Row],[Column1]],LEN(Count_table[[#This Row],[Column1]])-SEARCH("\",Count_table[[#This Row],[Column1]]))</f>
        <v>500-S</v>
      </c>
      <c r="F2737" s="1" t="str">
        <f>INDEX(Sheet1!A:D,MATCH(Count_table[[#This Row],[Make]],Sheet1!D:D,0),1)</f>
        <v>Twin Commander</v>
      </c>
      <c r="G2737" s="1" t="str">
        <f ca="1">IF(OR(Count_table[[#This Row],[STC Number]]&lt;&gt;OFFSET(Count_table[[#This Row],[STC Number]],-1,0),Count_table[[#This Row],[Fixed Make]]&lt;&gt;OFFSET(Count_table[[#This Row],[Fixed Make]],-1,0)),Count_table[[#This Row],[Fixed Make]],"")</f>
        <v/>
      </c>
      <c r="H2737" s="1" t="str">
        <f ca="1">IF(LEN(Count_table[[#This Row],[First]])=0,OFFSET(Count_table[[#This Row],[Range]],-1,0),"E"&amp;ROW(Count_table[[#This Row],[First]])&amp;":E"&amp;COUNTIFS(Count_table[[#All],[STC Number]],Count_table[[#This Row],[STC Number]],Count_table[[#All],[Fixed Make]],Count_table[[#This Row],[First]])+ROW(Count_table[[#This Row],[First]])-1)</f>
        <v>E2735:E2751</v>
      </c>
      <c r="I2737" s="1" t="str">
        <f ca="1">IF(LEN(Count_table[[#This Row],[First]])&lt;&gt;0,Count_table[[#This Row],[First]]&amp;": "&amp;_xlfn.TEXTJOIN(", ",TRUE,INDIRECT(Count_table[[#This Row],[Range]])),"")</f>
        <v/>
      </c>
      <c r="J273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8" spans="1:10" x14ac:dyDescent="0.25">
      <c r="A2738" s="1" t="s">
        <v>173</v>
      </c>
      <c r="B27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LLC\500-U</v>
      </c>
      <c r="C2738" s="1" t="s">
        <v>1024</v>
      </c>
      <c r="D2738" s="1" t="str">
        <f>LEFT(Count_table[[#This Row],[Column1]],SEARCH("\",Count_table[[#This Row],[Column1]])-1)</f>
        <v>Twin Commander Aircraft LLC</v>
      </c>
      <c r="E2738" s="1" t="str">
        <f>RIGHT(Count_table[[#This Row],[Column1]],LEN(Count_table[[#This Row],[Column1]])-SEARCH("\",Count_table[[#This Row],[Column1]]))</f>
        <v>500-U</v>
      </c>
      <c r="F2738" s="1" t="str">
        <f>INDEX(Sheet1!A:D,MATCH(Count_table[[#This Row],[Make]],Sheet1!D:D,0),1)</f>
        <v>Twin Commander</v>
      </c>
      <c r="G2738" s="1" t="str">
        <f ca="1">IF(OR(Count_table[[#This Row],[STC Number]]&lt;&gt;OFFSET(Count_table[[#This Row],[STC Number]],-1,0),Count_table[[#This Row],[Fixed Make]]&lt;&gt;OFFSET(Count_table[[#This Row],[Fixed Make]],-1,0)),Count_table[[#This Row],[Fixed Make]],"")</f>
        <v/>
      </c>
      <c r="H2738" s="1" t="str">
        <f ca="1">IF(LEN(Count_table[[#This Row],[First]])=0,OFFSET(Count_table[[#This Row],[Range]],-1,0),"E"&amp;ROW(Count_table[[#This Row],[First]])&amp;":E"&amp;COUNTIFS(Count_table[[#All],[STC Number]],Count_table[[#This Row],[STC Number]],Count_table[[#All],[Fixed Make]],Count_table[[#This Row],[First]])+ROW(Count_table[[#This Row],[First]])-1)</f>
        <v>E2735:E2751</v>
      </c>
      <c r="I2738" s="1" t="str">
        <f ca="1">IF(LEN(Count_table[[#This Row],[First]])&lt;&gt;0,Count_table[[#This Row],[First]]&amp;": "&amp;_xlfn.TEXTJOIN(", ",TRUE,INDIRECT(Count_table[[#This Row],[Range]])),"")</f>
        <v/>
      </c>
      <c r="J273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39" spans="1:10" x14ac:dyDescent="0.25">
      <c r="A2739" s="1" t="s">
        <v>173</v>
      </c>
      <c r="B27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LLC\500</v>
      </c>
      <c r="C2739" s="1" t="s">
        <v>1025</v>
      </c>
      <c r="D2739" s="1" t="str">
        <f>LEFT(Count_table[[#This Row],[Column1]],SEARCH("\",Count_table[[#This Row],[Column1]])-1)</f>
        <v>Twin Commander Aircraft LLC</v>
      </c>
      <c r="E2739" s="1" t="str">
        <f>RIGHT(Count_table[[#This Row],[Column1]],LEN(Count_table[[#This Row],[Column1]])-SEARCH("\",Count_table[[#This Row],[Column1]]))</f>
        <v>500</v>
      </c>
      <c r="F2739" s="1" t="str">
        <f>INDEX(Sheet1!A:D,MATCH(Count_table[[#This Row],[Make]],Sheet1!D:D,0),1)</f>
        <v>Twin Commander</v>
      </c>
      <c r="G2739" s="1" t="str">
        <f ca="1">IF(OR(Count_table[[#This Row],[STC Number]]&lt;&gt;OFFSET(Count_table[[#This Row],[STC Number]],-1,0),Count_table[[#This Row],[Fixed Make]]&lt;&gt;OFFSET(Count_table[[#This Row],[Fixed Make]],-1,0)),Count_table[[#This Row],[Fixed Make]],"")</f>
        <v/>
      </c>
      <c r="H2739" s="1" t="str">
        <f ca="1">IF(LEN(Count_table[[#This Row],[First]])=0,OFFSET(Count_table[[#This Row],[Range]],-1,0),"E"&amp;ROW(Count_table[[#This Row],[First]])&amp;":E"&amp;COUNTIFS(Count_table[[#All],[STC Number]],Count_table[[#This Row],[STC Number]],Count_table[[#All],[Fixed Make]],Count_table[[#This Row],[First]])+ROW(Count_table[[#This Row],[First]])-1)</f>
        <v>E2735:E2751</v>
      </c>
      <c r="I2739" s="1" t="str">
        <f ca="1">IF(LEN(Count_table[[#This Row],[First]])&lt;&gt;0,Count_table[[#This Row],[First]]&amp;": "&amp;_xlfn.TEXTJOIN(", ",TRUE,INDIRECT(Count_table[[#This Row],[Range]])),"")</f>
        <v/>
      </c>
      <c r="J273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0" spans="1:10" x14ac:dyDescent="0.25">
      <c r="A2740" s="1" t="s">
        <v>173</v>
      </c>
      <c r="B27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LLC\520</v>
      </c>
      <c r="C2740" s="1" t="s">
        <v>1026</v>
      </c>
      <c r="D2740" s="1" t="str">
        <f>LEFT(Count_table[[#This Row],[Column1]],SEARCH("\",Count_table[[#This Row],[Column1]])-1)</f>
        <v>Twin Commander Aircraft LLC</v>
      </c>
      <c r="E2740" s="1" t="str">
        <f>RIGHT(Count_table[[#This Row],[Column1]],LEN(Count_table[[#This Row],[Column1]])-SEARCH("\",Count_table[[#This Row],[Column1]]))</f>
        <v>520</v>
      </c>
      <c r="F2740" s="1" t="str">
        <f>INDEX(Sheet1!A:D,MATCH(Count_table[[#This Row],[Make]],Sheet1!D:D,0),1)</f>
        <v>Twin Commander</v>
      </c>
      <c r="G2740" s="1" t="str">
        <f ca="1">IF(OR(Count_table[[#This Row],[STC Number]]&lt;&gt;OFFSET(Count_table[[#This Row],[STC Number]],-1,0),Count_table[[#This Row],[Fixed Make]]&lt;&gt;OFFSET(Count_table[[#This Row],[Fixed Make]],-1,0)),Count_table[[#This Row],[Fixed Make]],"")</f>
        <v/>
      </c>
      <c r="H2740" s="1" t="str">
        <f ca="1">IF(LEN(Count_table[[#This Row],[First]])=0,OFFSET(Count_table[[#This Row],[Range]],-1,0),"E"&amp;ROW(Count_table[[#This Row],[First]])&amp;":E"&amp;COUNTIFS(Count_table[[#All],[STC Number]],Count_table[[#This Row],[STC Number]],Count_table[[#All],[Fixed Make]],Count_table[[#This Row],[First]])+ROW(Count_table[[#This Row],[First]])-1)</f>
        <v>E2735:E2751</v>
      </c>
      <c r="I2740" s="1" t="str">
        <f ca="1">IF(LEN(Count_table[[#This Row],[First]])&lt;&gt;0,Count_table[[#This Row],[First]]&amp;": "&amp;_xlfn.TEXTJOIN(", ",TRUE,INDIRECT(Count_table[[#This Row],[Range]])),"")</f>
        <v/>
      </c>
      <c r="J274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1" spans="1:10" x14ac:dyDescent="0.25">
      <c r="A2741" s="1" t="s">
        <v>173</v>
      </c>
      <c r="B27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LLC\560-A</v>
      </c>
      <c r="C2741" s="1" t="s">
        <v>1027</v>
      </c>
      <c r="D2741" s="1" t="str">
        <f>LEFT(Count_table[[#This Row],[Column1]],SEARCH("\",Count_table[[#This Row],[Column1]])-1)</f>
        <v>Twin Commander Aircraft LLC</v>
      </c>
      <c r="E2741" s="1" t="str">
        <f>RIGHT(Count_table[[#This Row],[Column1]],LEN(Count_table[[#This Row],[Column1]])-SEARCH("\",Count_table[[#This Row],[Column1]]))</f>
        <v>560-A</v>
      </c>
      <c r="F2741" s="1" t="str">
        <f>INDEX(Sheet1!A:D,MATCH(Count_table[[#This Row],[Make]],Sheet1!D:D,0),1)</f>
        <v>Twin Commander</v>
      </c>
      <c r="G2741" s="1" t="str">
        <f ca="1">IF(OR(Count_table[[#This Row],[STC Number]]&lt;&gt;OFFSET(Count_table[[#This Row],[STC Number]],-1,0),Count_table[[#This Row],[Fixed Make]]&lt;&gt;OFFSET(Count_table[[#This Row],[Fixed Make]],-1,0)),Count_table[[#This Row],[Fixed Make]],"")</f>
        <v/>
      </c>
      <c r="H2741" s="1" t="str">
        <f ca="1">IF(LEN(Count_table[[#This Row],[First]])=0,OFFSET(Count_table[[#This Row],[Range]],-1,0),"E"&amp;ROW(Count_table[[#This Row],[First]])&amp;":E"&amp;COUNTIFS(Count_table[[#All],[STC Number]],Count_table[[#This Row],[STC Number]],Count_table[[#All],[Fixed Make]],Count_table[[#This Row],[First]])+ROW(Count_table[[#This Row],[First]])-1)</f>
        <v>E2735:E2751</v>
      </c>
      <c r="I2741" s="1" t="str">
        <f ca="1">IF(LEN(Count_table[[#This Row],[First]])&lt;&gt;0,Count_table[[#This Row],[First]]&amp;": "&amp;_xlfn.TEXTJOIN(", ",TRUE,INDIRECT(Count_table[[#This Row],[Range]])),"")</f>
        <v/>
      </c>
      <c r="J274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2" spans="1:10" x14ac:dyDescent="0.25">
      <c r="A2742" s="1" t="s">
        <v>173</v>
      </c>
      <c r="B27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LLC\560-E</v>
      </c>
      <c r="C2742" s="1" t="s">
        <v>1028</v>
      </c>
      <c r="D2742" s="1" t="str">
        <f>LEFT(Count_table[[#This Row],[Column1]],SEARCH("\",Count_table[[#This Row],[Column1]])-1)</f>
        <v>Twin Commander Aircraft LLC</v>
      </c>
      <c r="E2742" s="1" t="str">
        <f>RIGHT(Count_table[[#This Row],[Column1]],LEN(Count_table[[#This Row],[Column1]])-SEARCH("\",Count_table[[#This Row],[Column1]]))</f>
        <v>560-E</v>
      </c>
      <c r="F2742" s="1" t="str">
        <f>INDEX(Sheet1!A:D,MATCH(Count_table[[#This Row],[Make]],Sheet1!D:D,0),1)</f>
        <v>Twin Commander</v>
      </c>
      <c r="G2742" s="1" t="str">
        <f ca="1">IF(OR(Count_table[[#This Row],[STC Number]]&lt;&gt;OFFSET(Count_table[[#This Row],[STC Number]],-1,0),Count_table[[#This Row],[Fixed Make]]&lt;&gt;OFFSET(Count_table[[#This Row],[Fixed Make]],-1,0)),Count_table[[#This Row],[Fixed Make]],"")</f>
        <v/>
      </c>
      <c r="H2742" s="1" t="str">
        <f ca="1">IF(LEN(Count_table[[#This Row],[First]])=0,OFFSET(Count_table[[#This Row],[Range]],-1,0),"E"&amp;ROW(Count_table[[#This Row],[First]])&amp;":E"&amp;COUNTIFS(Count_table[[#All],[STC Number]],Count_table[[#This Row],[STC Number]],Count_table[[#All],[Fixed Make]],Count_table[[#This Row],[First]])+ROW(Count_table[[#This Row],[First]])-1)</f>
        <v>E2735:E2751</v>
      </c>
      <c r="I2742" s="1" t="str">
        <f ca="1">IF(LEN(Count_table[[#This Row],[First]])&lt;&gt;0,Count_table[[#This Row],[First]]&amp;": "&amp;_xlfn.TEXTJOIN(", ",TRUE,INDIRECT(Count_table[[#This Row],[Range]])),"")</f>
        <v/>
      </c>
      <c r="J274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3" spans="1:10" x14ac:dyDescent="0.25">
      <c r="A2743" s="1" t="s">
        <v>173</v>
      </c>
      <c r="B27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LLC\560-F</v>
      </c>
      <c r="C2743" s="1" t="s">
        <v>1029</v>
      </c>
      <c r="D2743" s="1" t="str">
        <f>LEFT(Count_table[[#This Row],[Column1]],SEARCH("\",Count_table[[#This Row],[Column1]])-1)</f>
        <v>Twin Commander Aircraft LLC</v>
      </c>
      <c r="E2743" s="1" t="str">
        <f>RIGHT(Count_table[[#This Row],[Column1]],LEN(Count_table[[#This Row],[Column1]])-SEARCH("\",Count_table[[#This Row],[Column1]]))</f>
        <v>560-F</v>
      </c>
      <c r="F2743" s="1" t="str">
        <f>INDEX(Sheet1!A:D,MATCH(Count_table[[#This Row],[Make]],Sheet1!D:D,0),1)</f>
        <v>Twin Commander</v>
      </c>
      <c r="G2743" s="1" t="str">
        <f ca="1">IF(OR(Count_table[[#This Row],[STC Number]]&lt;&gt;OFFSET(Count_table[[#This Row],[STC Number]],-1,0),Count_table[[#This Row],[Fixed Make]]&lt;&gt;OFFSET(Count_table[[#This Row],[Fixed Make]],-1,0)),Count_table[[#This Row],[Fixed Make]],"")</f>
        <v/>
      </c>
      <c r="H2743" s="1" t="str">
        <f ca="1">IF(LEN(Count_table[[#This Row],[First]])=0,OFFSET(Count_table[[#This Row],[Range]],-1,0),"E"&amp;ROW(Count_table[[#This Row],[First]])&amp;":E"&amp;COUNTIFS(Count_table[[#All],[STC Number]],Count_table[[#This Row],[STC Number]],Count_table[[#All],[Fixed Make]],Count_table[[#This Row],[First]])+ROW(Count_table[[#This Row],[First]])-1)</f>
        <v>E2735:E2751</v>
      </c>
      <c r="I2743" s="1" t="str">
        <f ca="1">IF(LEN(Count_table[[#This Row],[First]])&lt;&gt;0,Count_table[[#This Row],[First]]&amp;": "&amp;_xlfn.TEXTJOIN(", ",TRUE,INDIRECT(Count_table[[#This Row],[Range]])),"")</f>
        <v/>
      </c>
      <c r="J274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4" spans="1:10" x14ac:dyDescent="0.25">
      <c r="A2744" s="1" t="s">
        <v>173</v>
      </c>
      <c r="B27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LLC\560</v>
      </c>
      <c r="C2744" s="1" t="s">
        <v>1030</v>
      </c>
      <c r="D2744" s="1" t="str">
        <f>LEFT(Count_table[[#This Row],[Column1]],SEARCH("\",Count_table[[#This Row],[Column1]])-1)</f>
        <v>Twin Commander Aircraft LLC</v>
      </c>
      <c r="E2744" s="1" t="str">
        <f>RIGHT(Count_table[[#This Row],[Column1]],LEN(Count_table[[#This Row],[Column1]])-SEARCH("\",Count_table[[#This Row],[Column1]]))</f>
        <v>560</v>
      </c>
      <c r="F2744" s="1" t="str">
        <f>INDEX(Sheet1!A:D,MATCH(Count_table[[#This Row],[Make]],Sheet1!D:D,0),1)</f>
        <v>Twin Commander</v>
      </c>
      <c r="G2744" s="1" t="str">
        <f ca="1">IF(OR(Count_table[[#This Row],[STC Number]]&lt;&gt;OFFSET(Count_table[[#This Row],[STC Number]],-1,0),Count_table[[#This Row],[Fixed Make]]&lt;&gt;OFFSET(Count_table[[#This Row],[Fixed Make]],-1,0)),Count_table[[#This Row],[Fixed Make]],"")</f>
        <v/>
      </c>
      <c r="H2744" s="1" t="str">
        <f ca="1">IF(LEN(Count_table[[#This Row],[First]])=0,OFFSET(Count_table[[#This Row],[Range]],-1,0),"E"&amp;ROW(Count_table[[#This Row],[First]])&amp;":E"&amp;COUNTIFS(Count_table[[#All],[STC Number]],Count_table[[#This Row],[STC Number]],Count_table[[#All],[Fixed Make]],Count_table[[#This Row],[First]])+ROW(Count_table[[#This Row],[First]])-1)</f>
        <v>E2735:E2751</v>
      </c>
      <c r="I2744" s="1" t="str">
        <f ca="1">IF(LEN(Count_table[[#This Row],[First]])&lt;&gt;0,Count_table[[#This Row],[First]]&amp;": "&amp;_xlfn.TEXTJOIN(", ",TRUE,INDIRECT(Count_table[[#This Row],[Range]])),"")</f>
        <v/>
      </c>
      <c r="J274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5" spans="1:10" x14ac:dyDescent="0.25">
      <c r="A2745" s="1" t="s">
        <v>173</v>
      </c>
      <c r="B27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LLC\680-E</v>
      </c>
      <c r="C2745" s="1" t="s">
        <v>1031</v>
      </c>
      <c r="D2745" s="1" t="str">
        <f>LEFT(Count_table[[#This Row],[Column1]],SEARCH("\",Count_table[[#This Row],[Column1]])-1)</f>
        <v>Twin Commander Aircraft LLC</v>
      </c>
      <c r="E2745" s="1" t="str">
        <f>RIGHT(Count_table[[#This Row],[Column1]],LEN(Count_table[[#This Row],[Column1]])-SEARCH("\",Count_table[[#This Row],[Column1]]))</f>
        <v>680-E</v>
      </c>
      <c r="F2745" s="1" t="str">
        <f>INDEX(Sheet1!A:D,MATCH(Count_table[[#This Row],[Make]],Sheet1!D:D,0),1)</f>
        <v>Twin Commander</v>
      </c>
      <c r="G2745" s="1" t="str">
        <f ca="1">IF(OR(Count_table[[#This Row],[STC Number]]&lt;&gt;OFFSET(Count_table[[#This Row],[STC Number]],-1,0),Count_table[[#This Row],[Fixed Make]]&lt;&gt;OFFSET(Count_table[[#This Row],[Fixed Make]],-1,0)),Count_table[[#This Row],[Fixed Make]],"")</f>
        <v/>
      </c>
      <c r="H2745" s="1" t="str">
        <f ca="1">IF(LEN(Count_table[[#This Row],[First]])=0,OFFSET(Count_table[[#This Row],[Range]],-1,0),"E"&amp;ROW(Count_table[[#This Row],[First]])&amp;":E"&amp;COUNTIFS(Count_table[[#All],[STC Number]],Count_table[[#This Row],[STC Number]],Count_table[[#All],[Fixed Make]],Count_table[[#This Row],[First]])+ROW(Count_table[[#This Row],[First]])-1)</f>
        <v>E2735:E2751</v>
      </c>
      <c r="I2745" s="1" t="str">
        <f ca="1">IF(LEN(Count_table[[#This Row],[First]])&lt;&gt;0,Count_table[[#This Row],[First]]&amp;": "&amp;_xlfn.TEXTJOIN(", ",TRUE,INDIRECT(Count_table[[#This Row],[Range]])),"")</f>
        <v/>
      </c>
      <c r="J274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6" spans="1:10" x14ac:dyDescent="0.25">
      <c r="A2746" s="1" t="s">
        <v>173</v>
      </c>
      <c r="B27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v>
      </c>
      <c r="C2746" s="1" t="s">
        <v>1032</v>
      </c>
      <c r="D2746" s="1" t="str">
        <f>LEFT(Count_table[[#This Row],[Column1]],SEARCH("\",Count_table[[#This Row],[Column1]])-1)</f>
        <v>Twin Commander Aircraft LLC</v>
      </c>
      <c r="E2746" s="1" t="str">
        <f>RIGHT(Count_table[[#This Row],[Column1]],LEN(Count_table[[#This Row],[Column1]])-SEARCH("\",Count_table[[#This Row],[Column1]]))</f>
        <v>680-F</v>
      </c>
      <c r="F2746" s="1" t="str">
        <f>INDEX(Sheet1!A:D,MATCH(Count_table[[#This Row],[Make]],Sheet1!D:D,0),1)</f>
        <v>Twin Commander</v>
      </c>
      <c r="G2746" s="1" t="str">
        <f ca="1">IF(OR(Count_table[[#This Row],[STC Number]]&lt;&gt;OFFSET(Count_table[[#This Row],[STC Number]],-1,0),Count_table[[#This Row],[Fixed Make]]&lt;&gt;OFFSET(Count_table[[#This Row],[Fixed Make]],-1,0)),Count_table[[#This Row],[Fixed Make]],"")</f>
        <v/>
      </c>
      <c r="H2746" s="1" t="str">
        <f ca="1">IF(LEN(Count_table[[#This Row],[First]])=0,OFFSET(Count_table[[#This Row],[Range]],-1,0),"E"&amp;ROW(Count_table[[#This Row],[First]])&amp;":E"&amp;COUNTIFS(Count_table[[#All],[STC Number]],Count_table[[#This Row],[STC Number]],Count_table[[#All],[Fixed Make]],Count_table[[#This Row],[First]])+ROW(Count_table[[#This Row],[First]])-1)</f>
        <v>E2735:E2751</v>
      </c>
      <c r="I2746" s="1" t="str">
        <f ca="1">IF(LEN(Count_table[[#This Row],[First]])&lt;&gt;0,Count_table[[#This Row],[First]]&amp;": "&amp;_xlfn.TEXTJOIN(", ",TRUE,INDIRECT(Count_table[[#This Row],[Range]])),"")</f>
        <v/>
      </c>
      <c r="J274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7" spans="1:10" x14ac:dyDescent="0.25">
      <c r="A2747" s="1" t="s">
        <v>173</v>
      </c>
      <c r="B27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LLC\680-FL</v>
      </c>
      <c r="C2747" s="1" t="s">
        <v>1033</v>
      </c>
      <c r="D2747" s="1" t="str">
        <f>LEFT(Count_table[[#This Row],[Column1]],SEARCH("\",Count_table[[#This Row],[Column1]])-1)</f>
        <v>Twin Commander Aircraft LLC</v>
      </c>
      <c r="E2747" s="1" t="str">
        <f>RIGHT(Count_table[[#This Row],[Column1]],LEN(Count_table[[#This Row],[Column1]])-SEARCH("\",Count_table[[#This Row],[Column1]]))</f>
        <v>680-FL</v>
      </c>
      <c r="F2747" s="1" t="str">
        <f>INDEX(Sheet1!A:D,MATCH(Count_table[[#This Row],[Make]],Sheet1!D:D,0),1)</f>
        <v>Twin Commander</v>
      </c>
      <c r="G2747" s="1" t="str">
        <f ca="1">IF(OR(Count_table[[#This Row],[STC Number]]&lt;&gt;OFFSET(Count_table[[#This Row],[STC Number]],-1,0),Count_table[[#This Row],[Fixed Make]]&lt;&gt;OFFSET(Count_table[[#This Row],[Fixed Make]],-1,0)),Count_table[[#This Row],[Fixed Make]],"")</f>
        <v/>
      </c>
      <c r="H2747" s="1" t="str">
        <f ca="1">IF(LEN(Count_table[[#This Row],[First]])=0,OFFSET(Count_table[[#This Row],[Range]],-1,0),"E"&amp;ROW(Count_table[[#This Row],[First]])&amp;":E"&amp;COUNTIFS(Count_table[[#All],[STC Number]],Count_table[[#This Row],[STC Number]],Count_table[[#All],[Fixed Make]],Count_table[[#This Row],[First]])+ROW(Count_table[[#This Row],[First]])-1)</f>
        <v>E2735:E2751</v>
      </c>
      <c r="I2747" s="1" t="str">
        <f ca="1">IF(LEN(Count_table[[#This Row],[First]])&lt;&gt;0,Count_table[[#This Row],[First]]&amp;": "&amp;_xlfn.TEXTJOIN(", ",TRUE,INDIRECT(Count_table[[#This Row],[Range]])),"")</f>
        <v/>
      </c>
      <c r="J274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8" spans="1:10" x14ac:dyDescent="0.25">
      <c r="A2748" s="1" t="s">
        <v>173</v>
      </c>
      <c r="B27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LLC\680</v>
      </c>
      <c r="C2748" s="1" t="s">
        <v>1035</v>
      </c>
      <c r="D2748" s="1" t="str">
        <f>LEFT(Count_table[[#This Row],[Column1]],SEARCH("\",Count_table[[#This Row],[Column1]])-1)</f>
        <v>Twin Commander Aircraft LLC</v>
      </c>
      <c r="E2748" s="1" t="str">
        <f>RIGHT(Count_table[[#This Row],[Column1]],LEN(Count_table[[#This Row],[Column1]])-SEARCH("\",Count_table[[#This Row],[Column1]]))</f>
        <v>680</v>
      </c>
      <c r="F2748" s="1" t="str">
        <f>INDEX(Sheet1!A:D,MATCH(Count_table[[#This Row],[Make]],Sheet1!D:D,0),1)</f>
        <v>Twin Commander</v>
      </c>
      <c r="G2748" s="1" t="str">
        <f ca="1">IF(OR(Count_table[[#This Row],[STC Number]]&lt;&gt;OFFSET(Count_table[[#This Row],[STC Number]],-1,0),Count_table[[#This Row],[Fixed Make]]&lt;&gt;OFFSET(Count_table[[#This Row],[Fixed Make]],-1,0)),Count_table[[#This Row],[Fixed Make]],"")</f>
        <v/>
      </c>
      <c r="H2748" s="1" t="str">
        <f ca="1">IF(LEN(Count_table[[#This Row],[First]])=0,OFFSET(Count_table[[#This Row],[Range]],-1,0),"E"&amp;ROW(Count_table[[#This Row],[First]])&amp;":E"&amp;COUNTIFS(Count_table[[#All],[STC Number]],Count_table[[#This Row],[STC Number]],Count_table[[#All],[Fixed Make]],Count_table[[#This Row],[First]])+ROW(Count_table[[#This Row],[First]])-1)</f>
        <v>E2735:E2751</v>
      </c>
      <c r="I2748" s="1" t="str">
        <f ca="1">IF(LEN(Count_table[[#This Row],[First]])&lt;&gt;0,Count_table[[#This Row],[First]]&amp;": "&amp;_xlfn.TEXTJOIN(", ",TRUE,INDIRECT(Count_table[[#This Row],[Range]])),"")</f>
        <v/>
      </c>
      <c r="J274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49" spans="1:10" x14ac:dyDescent="0.25">
      <c r="A2749" s="1" t="s">
        <v>173</v>
      </c>
      <c r="B27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LLC\685</v>
      </c>
      <c r="C2749" s="1" t="s">
        <v>1036</v>
      </c>
      <c r="D2749" s="1" t="str">
        <f>LEFT(Count_table[[#This Row],[Column1]],SEARCH("\",Count_table[[#This Row],[Column1]])-1)</f>
        <v>Twin Commander Aircraft LLC</v>
      </c>
      <c r="E2749" s="1" t="str">
        <f>RIGHT(Count_table[[#This Row],[Column1]],LEN(Count_table[[#This Row],[Column1]])-SEARCH("\",Count_table[[#This Row],[Column1]]))</f>
        <v>685</v>
      </c>
      <c r="F2749" s="1" t="str">
        <f>INDEX(Sheet1!A:D,MATCH(Count_table[[#This Row],[Make]],Sheet1!D:D,0),1)</f>
        <v>Twin Commander</v>
      </c>
      <c r="G2749" s="1" t="str">
        <f ca="1">IF(OR(Count_table[[#This Row],[STC Number]]&lt;&gt;OFFSET(Count_table[[#This Row],[STC Number]],-1,0),Count_table[[#This Row],[Fixed Make]]&lt;&gt;OFFSET(Count_table[[#This Row],[Fixed Make]],-1,0)),Count_table[[#This Row],[Fixed Make]],"")</f>
        <v/>
      </c>
      <c r="H2749" s="1" t="str">
        <f ca="1">IF(LEN(Count_table[[#This Row],[First]])=0,OFFSET(Count_table[[#This Row],[Range]],-1,0),"E"&amp;ROW(Count_table[[#This Row],[First]])&amp;":E"&amp;COUNTIFS(Count_table[[#All],[STC Number]],Count_table[[#This Row],[STC Number]],Count_table[[#All],[Fixed Make]],Count_table[[#This Row],[First]])+ROW(Count_table[[#This Row],[First]])-1)</f>
        <v>E2735:E2751</v>
      </c>
      <c r="I2749" s="1" t="str">
        <f ca="1">IF(LEN(Count_table[[#This Row],[First]])&lt;&gt;0,Count_table[[#This Row],[First]]&amp;": "&amp;_xlfn.TEXTJOIN(", ",TRUE,INDIRECT(Count_table[[#This Row],[Range]])),"")</f>
        <v/>
      </c>
      <c r="J274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0" spans="1:10" x14ac:dyDescent="0.25">
      <c r="A2750" s="1" t="s">
        <v>173</v>
      </c>
      <c r="B27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LLC\700</v>
      </c>
      <c r="C2750" s="1" t="s">
        <v>1037</v>
      </c>
      <c r="D2750" s="1" t="str">
        <f>LEFT(Count_table[[#This Row],[Column1]],SEARCH("\",Count_table[[#This Row],[Column1]])-1)</f>
        <v>Twin Commander Aircraft LLC</v>
      </c>
      <c r="E2750" s="1" t="str">
        <f>RIGHT(Count_table[[#This Row],[Column1]],LEN(Count_table[[#This Row],[Column1]])-SEARCH("\",Count_table[[#This Row],[Column1]]))</f>
        <v>700</v>
      </c>
      <c r="F2750" s="1" t="str">
        <f>INDEX(Sheet1!A:D,MATCH(Count_table[[#This Row],[Make]],Sheet1!D:D,0),1)</f>
        <v>Twin Commander</v>
      </c>
      <c r="G2750" s="1" t="str">
        <f ca="1">IF(OR(Count_table[[#This Row],[STC Number]]&lt;&gt;OFFSET(Count_table[[#This Row],[STC Number]],-1,0),Count_table[[#This Row],[Fixed Make]]&lt;&gt;OFFSET(Count_table[[#This Row],[Fixed Make]],-1,0)),Count_table[[#This Row],[Fixed Make]],"")</f>
        <v/>
      </c>
      <c r="H2750" s="1" t="str">
        <f ca="1">IF(LEN(Count_table[[#This Row],[First]])=0,OFFSET(Count_table[[#This Row],[Range]],-1,0),"E"&amp;ROW(Count_table[[#This Row],[First]])&amp;":E"&amp;COUNTIFS(Count_table[[#All],[STC Number]],Count_table[[#This Row],[STC Number]],Count_table[[#All],[Fixed Make]],Count_table[[#This Row],[First]])+ROW(Count_table[[#This Row],[First]])-1)</f>
        <v>E2735:E2751</v>
      </c>
      <c r="I2750" s="1" t="str">
        <f ca="1">IF(LEN(Count_table[[#This Row],[First]])&lt;&gt;0,Count_table[[#This Row],[First]]&amp;": "&amp;_xlfn.TEXTJOIN(", ",TRUE,INDIRECT(Count_table[[#This Row],[Range]])),"")</f>
        <v/>
      </c>
      <c r="J275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1" spans="1:10" x14ac:dyDescent="0.25">
      <c r="A2751" s="1" t="s">
        <v>173</v>
      </c>
      <c r="B27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Twin Commander Aircraft LLC\720</v>
      </c>
      <c r="C2751" s="1" t="s">
        <v>1038</v>
      </c>
      <c r="D2751" s="1" t="str">
        <f>LEFT(Count_table[[#This Row],[Column1]],SEARCH("\",Count_table[[#This Row],[Column1]])-1)</f>
        <v>Twin Commander Aircraft LLC</v>
      </c>
      <c r="E2751" s="1" t="str">
        <f>RIGHT(Count_table[[#This Row],[Column1]],LEN(Count_table[[#This Row],[Column1]])-SEARCH("\",Count_table[[#This Row],[Column1]]))</f>
        <v>720</v>
      </c>
      <c r="F2751" s="1" t="str">
        <f>INDEX(Sheet1!A:D,MATCH(Count_table[[#This Row],[Make]],Sheet1!D:D,0),1)</f>
        <v>Twin Commander</v>
      </c>
      <c r="G2751" s="1" t="str">
        <f ca="1">IF(OR(Count_table[[#This Row],[STC Number]]&lt;&gt;OFFSET(Count_table[[#This Row],[STC Number]],-1,0),Count_table[[#This Row],[Fixed Make]]&lt;&gt;OFFSET(Count_table[[#This Row],[Fixed Make]],-1,0)),Count_table[[#This Row],[Fixed Make]],"")</f>
        <v/>
      </c>
      <c r="H2751" s="1" t="str">
        <f ca="1">IF(LEN(Count_table[[#This Row],[First]])=0,OFFSET(Count_table[[#This Row],[Range]],-1,0),"E"&amp;ROW(Count_table[[#This Row],[First]])&amp;":E"&amp;COUNTIFS(Count_table[[#All],[STC Number]],Count_table[[#This Row],[STC Number]],Count_table[[#All],[Fixed Make]],Count_table[[#This Row],[First]])+ROW(Count_table[[#This Row],[First]])-1)</f>
        <v>E2735:E2751</v>
      </c>
      <c r="I2751" s="1" t="str">
        <f ca="1">IF(LEN(Count_table[[#This Row],[First]])&lt;&gt;0,Count_table[[#This Row],[First]]&amp;": "&amp;_xlfn.TEXTJOIN(", ",TRUE,INDIRECT(Count_table[[#This Row],[Range]])),"")</f>
        <v/>
      </c>
      <c r="J275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2" spans="1:10" x14ac:dyDescent="0.25">
      <c r="A2752" s="1" t="s">
        <v>173</v>
      </c>
      <c r="B27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Corporation\108-1</v>
      </c>
      <c r="C2752" s="1" t="s">
        <v>1039</v>
      </c>
      <c r="D2752" s="1" t="str">
        <f>LEFT(Count_table[[#This Row],[Column1]],SEARCH("\",Count_table[[#This Row],[Column1]])-1)</f>
        <v>Univair Aircraft Corporation</v>
      </c>
      <c r="E2752" s="1" t="str">
        <f>RIGHT(Count_table[[#This Row],[Column1]],LEN(Count_table[[#This Row],[Column1]])-SEARCH("\",Count_table[[#This Row],[Column1]]))</f>
        <v>108-1</v>
      </c>
      <c r="F2752" s="1" t="str">
        <f>INDEX(Sheet1!A:D,MATCH(Count_table[[#This Row],[Make]],Sheet1!D:D,0),1)</f>
        <v>Univair</v>
      </c>
      <c r="G2752" s="1" t="str">
        <f ca="1">IF(OR(Count_table[[#This Row],[STC Number]]&lt;&gt;OFFSET(Count_table[[#This Row],[STC Number]],-1,0),Count_table[[#This Row],[Fixed Make]]&lt;&gt;OFFSET(Count_table[[#This Row],[Fixed Make]],-1,0)),Count_table[[#This Row],[Fixed Make]],"")</f>
        <v>Univair</v>
      </c>
      <c r="H2752" s="1" t="str">
        <f ca="1">IF(LEN(Count_table[[#This Row],[First]])=0,OFFSET(Count_table[[#This Row],[Range]],-1,0),"E"&amp;ROW(Count_table[[#This Row],[First]])&amp;":E"&amp;COUNTIFS(Count_table[[#All],[STC Number]],Count_table[[#This Row],[STC Number]],Count_table[[#All],[Fixed Make]],Count_table[[#This Row],[First]])+ROW(Count_table[[#This Row],[First]])-1)</f>
        <v>E2752:E2756</v>
      </c>
      <c r="I2752" s="1" t="str">
        <f ca="1">IF(LEN(Count_table[[#This Row],[First]])&lt;&gt;0,Count_table[[#This Row],[First]]&amp;": "&amp;_xlfn.TEXTJOIN(", ",TRUE,INDIRECT(Count_table[[#This Row],[Range]])),"")</f>
        <v>Univair: 108-1, 108-2, 108-3, 108-5, 108</v>
      </c>
      <c r="J275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3" spans="1:10" x14ac:dyDescent="0.25">
      <c r="A2753" s="1" t="s">
        <v>173</v>
      </c>
      <c r="B27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Corporation\108-2</v>
      </c>
      <c r="C2753" s="1" t="s">
        <v>1040</v>
      </c>
      <c r="D2753" s="1" t="str">
        <f>LEFT(Count_table[[#This Row],[Column1]],SEARCH("\",Count_table[[#This Row],[Column1]])-1)</f>
        <v>Univair Aircraft Corporation</v>
      </c>
      <c r="E2753" s="1" t="str">
        <f>RIGHT(Count_table[[#This Row],[Column1]],LEN(Count_table[[#This Row],[Column1]])-SEARCH("\",Count_table[[#This Row],[Column1]]))</f>
        <v>108-2</v>
      </c>
      <c r="F2753" s="1" t="str">
        <f>INDEX(Sheet1!A:D,MATCH(Count_table[[#This Row],[Make]],Sheet1!D:D,0),1)</f>
        <v>Univair</v>
      </c>
      <c r="G2753" s="1" t="str">
        <f ca="1">IF(OR(Count_table[[#This Row],[STC Number]]&lt;&gt;OFFSET(Count_table[[#This Row],[STC Number]],-1,0),Count_table[[#This Row],[Fixed Make]]&lt;&gt;OFFSET(Count_table[[#This Row],[Fixed Make]],-1,0)),Count_table[[#This Row],[Fixed Make]],"")</f>
        <v/>
      </c>
      <c r="H2753" s="1" t="str">
        <f ca="1">IF(LEN(Count_table[[#This Row],[First]])=0,OFFSET(Count_table[[#This Row],[Range]],-1,0),"E"&amp;ROW(Count_table[[#This Row],[First]])&amp;":E"&amp;COUNTIFS(Count_table[[#All],[STC Number]],Count_table[[#This Row],[STC Number]],Count_table[[#All],[Fixed Make]],Count_table[[#This Row],[First]])+ROW(Count_table[[#This Row],[First]])-1)</f>
        <v>E2752:E2756</v>
      </c>
      <c r="I2753" s="1" t="str">
        <f ca="1">IF(LEN(Count_table[[#This Row],[First]])&lt;&gt;0,Count_table[[#This Row],[First]]&amp;": "&amp;_xlfn.TEXTJOIN(", ",TRUE,INDIRECT(Count_table[[#This Row],[Range]])),"")</f>
        <v/>
      </c>
      <c r="J275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4" spans="1:10" x14ac:dyDescent="0.25">
      <c r="A2754" s="1" t="s">
        <v>173</v>
      </c>
      <c r="B27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Corporation\108-3</v>
      </c>
      <c r="C2754" s="1" t="s">
        <v>1041</v>
      </c>
      <c r="D2754" s="1" t="str">
        <f>LEFT(Count_table[[#This Row],[Column1]],SEARCH("\",Count_table[[#This Row],[Column1]])-1)</f>
        <v>Univair Aircraft Corporation</v>
      </c>
      <c r="E2754" s="1" t="str">
        <f>RIGHT(Count_table[[#This Row],[Column1]],LEN(Count_table[[#This Row],[Column1]])-SEARCH("\",Count_table[[#This Row],[Column1]]))</f>
        <v>108-3</v>
      </c>
      <c r="F2754" s="1" t="str">
        <f>INDEX(Sheet1!A:D,MATCH(Count_table[[#This Row],[Make]],Sheet1!D:D,0),1)</f>
        <v>Univair</v>
      </c>
      <c r="G2754" s="1" t="str">
        <f ca="1">IF(OR(Count_table[[#This Row],[STC Number]]&lt;&gt;OFFSET(Count_table[[#This Row],[STC Number]],-1,0),Count_table[[#This Row],[Fixed Make]]&lt;&gt;OFFSET(Count_table[[#This Row],[Fixed Make]],-1,0)),Count_table[[#This Row],[Fixed Make]],"")</f>
        <v/>
      </c>
      <c r="H2754" s="1" t="str">
        <f ca="1">IF(LEN(Count_table[[#This Row],[First]])=0,OFFSET(Count_table[[#This Row],[Range]],-1,0),"E"&amp;ROW(Count_table[[#This Row],[First]])&amp;":E"&amp;COUNTIFS(Count_table[[#All],[STC Number]],Count_table[[#This Row],[STC Number]],Count_table[[#All],[Fixed Make]],Count_table[[#This Row],[First]])+ROW(Count_table[[#This Row],[First]])-1)</f>
        <v>E2752:E2756</v>
      </c>
      <c r="I2754" s="1" t="str">
        <f ca="1">IF(LEN(Count_table[[#This Row],[First]])&lt;&gt;0,Count_table[[#This Row],[First]]&amp;": "&amp;_xlfn.TEXTJOIN(", ",TRUE,INDIRECT(Count_table[[#This Row],[Range]])),"")</f>
        <v/>
      </c>
      <c r="J275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5" spans="1:10" x14ac:dyDescent="0.25">
      <c r="A2755" s="1" t="s">
        <v>173</v>
      </c>
      <c r="B27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Corporation\108-5</v>
      </c>
      <c r="C2755" s="1" t="s">
        <v>1042</v>
      </c>
      <c r="D2755" s="1" t="str">
        <f>LEFT(Count_table[[#This Row],[Column1]],SEARCH("\",Count_table[[#This Row],[Column1]])-1)</f>
        <v>Univair Aircraft Corporation</v>
      </c>
      <c r="E2755" s="1" t="str">
        <f>RIGHT(Count_table[[#This Row],[Column1]],LEN(Count_table[[#This Row],[Column1]])-SEARCH("\",Count_table[[#This Row],[Column1]]))</f>
        <v>108-5</v>
      </c>
      <c r="F2755" s="1" t="str">
        <f>INDEX(Sheet1!A:D,MATCH(Count_table[[#This Row],[Make]],Sheet1!D:D,0),1)</f>
        <v>Univair</v>
      </c>
      <c r="G2755" s="1" t="str">
        <f ca="1">IF(OR(Count_table[[#This Row],[STC Number]]&lt;&gt;OFFSET(Count_table[[#This Row],[STC Number]],-1,0),Count_table[[#This Row],[Fixed Make]]&lt;&gt;OFFSET(Count_table[[#This Row],[Fixed Make]],-1,0)),Count_table[[#This Row],[Fixed Make]],"")</f>
        <v/>
      </c>
      <c r="H2755" s="1" t="str">
        <f ca="1">IF(LEN(Count_table[[#This Row],[First]])=0,OFFSET(Count_table[[#This Row],[Range]],-1,0),"E"&amp;ROW(Count_table[[#This Row],[First]])&amp;":E"&amp;COUNTIFS(Count_table[[#All],[STC Number]],Count_table[[#This Row],[STC Number]],Count_table[[#All],[Fixed Make]],Count_table[[#This Row],[First]])+ROW(Count_table[[#This Row],[First]])-1)</f>
        <v>E2752:E2756</v>
      </c>
      <c r="I2755" s="1" t="str">
        <f ca="1">IF(LEN(Count_table[[#This Row],[First]])&lt;&gt;0,Count_table[[#This Row],[First]]&amp;": "&amp;_xlfn.TEXTJOIN(", ",TRUE,INDIRECT(Count_table[[#This Row],[Range]])),"")</f>
        <v/>
      </c>
      <c r="J275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6" spans="1:10" x14ac:dyDescent="0.25">
      <c r="A2756" s="1" t="s">
        <v>173</v>
      </c>
      <c r="B27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Univair Aircraft Corporation\108</v>
      </c>
      <c r="C2756" s="1" t="s">
        <v>1043</v>
      </c>
      <c r="D2756" s="1" t="str">
        <f>LEFT(Count_table[[#This Row],[Column1]],SEARCH("\",Count_table[[#This Row],[Column1]])-1)</f>
        <v>Univair Aircraft Corporation</v>
      </c>
      <c r="E2756" s="1" t="str">
        <f>RIGHT(Count_table[[#This Row],[Column1]],LEN(Count_table[[#This Row],[Column1]])-SEARCH("\",Count_table[[#This Row],[Column1]]))</f>
        <v>108</v>
      </c>
      <c r="F2756" s="1" t="str">
        <f>INDEX(Sheet1!A:D,MATCH(Count_table[[#This Row],[Make]],Sheet1!D:D,0),1)</f>
        <v>Univair</v>
      </c>
      <c r="G2756" s="1" t="str">
        <f ca="1">IF(OR(Count_table[[#This Row],[STC Number]]&lt;&gt;OFFSET(Count_table[[#This Row],[STC Number]],-1,0),Count_table[[#This Row],[Fixed Make]]&lt;&gt;OFFSET(Count_table[[#This Row],[Fixed Make]],-1,0)),Count_table[[#This Row],[Fixed Make]],"")</f>
        <v/>
      </c>
      <c r="H2756" s="1" t="str">
        <f ca="1">IF(LEN(Count_table[[#This Row],[First]])=0,OFFSET(Count_table[[#This Row],[Range]],-1,0),"E"&amp;ROW(Count_table[[#This Row],[First]])&amp;":E"&amp;COUNTIFS(Count_table[[#All],[STC Number]],Count_table[[#This Row],[STC Number]],Count_table[[#All],[Fixed Make]],Count_table[[#This Row],[First]])+ROW(Count_table[[#This Row],[First]])-1)</f>
        <v>E2752:E2756</v>
      </c>
      <c r="I2756" s="1" t="str">
        <f ca="1">IF(LEN(Count_table[[#This Row],[First]])&lt;&gt;0,Count_table[[#This Row],[First]]&amp;": "&amp;_xlfn.TEXTJOIN(", ",TRUE,INDIRECT(Count_table[[#This Row],[Range]])),"")</f>
        <v/>
      </c>
      <c r="J275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7" spans="1:10" x14ac:dyDescent="0.25">
      <c r="A2757" s="1" t="s">
        <v>173</v>
      </c>
      <c r="B27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v>
      </c>
      <c r="C2757" s="1" t="s">
        <v>1044</v>
      </c>
      <c r="D2757" s="1" t="str">
        <f>LEFT(Count_table[[#This Row],[Column1]],SEARCH("\",Count_table[[#This Row],[Column1]])-1)</f>
        <v>Viking Air Limited</v>
      </c>
      <c r="E2757" s="1" t="str">
        <f>RIGHT(Count_table[[#This Row],[Column1]],LEN(Count_table[[#This Row],[Column1]])-SEARCH("\",Count_table[[#This Row],[Column1]]))</f>
        <v>DHC-2 Mk.I</v>
      </c>
      <c r="F2757" s="1" t="str">
        <f>INDEX(Sheet1!A:D,MATCH(Count_table[[#This Row],[Make]],Sheet1!D:D,0),1)</f>
        <v>Viking</v>
      </c>
      <c r="G2757" s="1" t="str">
        <f ca="1">IF(OR(Count_table[[#This Row],[STC Number]]&lt;&gt;OFFSET(Count_table[[#This Row],[STC Number]],-1,0),Count_table[[#This Row],[Fixed Make]]&lt;&gt;OFFSET(Count_table[[#This Row],[Fixed Make]],-1,0)),Count_table[[#This Row],[Fixed Make]],"")</f>
        <v>Viking</v>
      </c>
      <c r="H2757" s="1" t="str">
        <f ca="1">IF(LEN(Count_table[[#This Row],[First]])=0,OFFSET(Count_table[[#This Row],[Range]],-1,0),"E"&amp;ROW(Count_table[[#This Row],[First]])&amp;":E"&amp;COUNTIFS(Count_table[[#All],[STC Number]],Count_table[[#This Row],[STC Number]],Count_table[[#All],[Fixed Make]],Count_table[[#This Row],[First]])+ROW(Count_table[[#This Row],[First]])-1)</f>
        <v>E2757:E2761</v>
      </c>
      <c r="I2757" s="1" t="str">
        <f ca="1">IF(LEN(Count_table[[#This Row],[First]])&lt;&gt;0,Count_table[[#This Row],[First]]&amp;": "&amp;_xlfn.TEXTJOIN(", ",TRUE,INDIRECT(Count_table[[#This Row],[Range]])),"")</f>
        <v>Viking: DHC-2 Mk.I, DHC-2 Mk.II, DHC-2 Mk.III, DHC-3, TR-1</v>
      </c>
      <c r="J275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8" spans="1:10" x14ac:dyDescent="0.25">
      <c r="A2758" s="1" t="s">
        <v>173</v>
      </c>
      <c r="B27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v>
      </c>
      <c r="C2758" s="1" t="s">
        <v>1045</v>
      </c>
      <c r="D2758" s="1" t="str">
        <f>LEFT(Count_table[[#This Row],[Column1]],SEARCH("\",Count_table[[#This Row],[Column1]])-1)</f>
        <v>Viking Air Limited</v>
      </c>
      <c r="E2758" s="1" t="str">
        <f>RIGHT(Count_table[[#This Row],[Column1]],LEN(Count_table[[#This Row],[Column1]])-SEARCH("\",Count_table[[#This Row],[Column1]]))</f>
        <v>DHC-2 Mk.II</v>
      </c>
      <c r="F2758" s="1" t="str">
        <f>INDEX(Sheet1!A:D,MATCH(Count_table[[#This Row],[Make]],Sheet1!D:D,0),1)</f>
        <v>Viking</v>
      </c>
      <c r="G2758" s="1" t="str">
        <f ca="1">IF(OR(Count_table[[#This Row],[STC Number]]&lt;&gt;OFFSET(Count_table[[#This Row],[STC Number]],-1,0),Count_table[[#This Row],[Fixed Make]]&lt;&gt;OFFSET(Count_table[[#This Row],[Fixed Make]],-1,0)),Count_table[[#This Row],[Fixed Make]],"")</f>
        <v/>
      </c>
      <c r="H2758" s="1" t="str">
        <f ca="1">IF(LEN(Count_table[[#This Row],[First]])=0,OFFSET(Count_table[[#This Row],[Range]],-1,0),"E"&amp;ROW(Count_table[[#This Row],[First]])&amp;":E"&amp;COUNTIFS(Count_table[[#All],[STC Number]],Count_table[[#This Row],[STC Number]],Count_table[[#All],[Fixed Make]],Count_table[[#This Row],[First]])+ROW(Count_table[[#This Row],[First]])-1)</f>
        <v>E2757:E2761</v>
      </c>
      <c r="I2758" s="1" t="str">
        <f ca="1">IF(LEN(Count_table[[#This Row],[First]])&lt;&gt;0,Count_table[[#This Row],[First]]&amp;": "&amp;_xlfn.TEXTJOIN(", ",TRUE,INDIRECT(Count_table[[#This Row],[Range]])),"")</f>
        <v/>
      </c>
      <c r="J275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59" spans="1:10" x14ac:dyDescent="0.25">
      <c r="A2759" s="1" t="s">
        <v>173</v>
      </c>
      <c r="B27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Limited\DHC-2 Mk.III</v>
      </c>
      <c r="C2759" s="1" t="s">
        <v>1582</v>
      </c>
      <c r="D2759" s="1" t="str">
        <f>LEFT(Count_table[[#This Row],[Column1]],SEARCH("\",Count_table[[#This Row],[Column1]])-1)</f>
        <v>Viking Air Limited</v>
      </c>
      <c r="E2759" s="1" t="str">
        <f>RIGHT(Count_table[[#This Row],[Column1]],LEN(Count_table[[#This Row],[Column1]])-SEARCH("\",Count_table[[#This Row],[Column1]]))</f>
        <v>DHC-2 Mk.III</v>
      </c>
      <c r="F2759" s="1" t="str">
        <f>INDEX(Sheet1!A:D,MATCH(Count_table[[#This Row],[Make]],Sheet1!D:D,0),1)</f>
        <v>Viking</v>
      </c>
      <c r="G2759" s="1" t="str">
        <f ca="1">IF(OR(Count_table[[#This Row],[STC Number]]&lt;&gt;OFFSET(Count_table[[#This Row],[STC Number]],-1,0),Count_table[[#This Row],[Fixed Make]]&lt;&gt;OFFSET(Count_table[[#This Row],[Fixed Make]],-1,0)),Count_table[[#This Row],[Fixed Make]],"")</f>
        <v/>
      </c>
      <c r="H2759" s="1" t="str">
        <f ca="1">IF(LEN(Count_table[[#This Row],[First]])=0,OFFSET(Count_table[[#This Row],[Range]],-1,0),"E"&amp;ROW(Count_table[[#This Row],[First]])&amp;":E"&amp;COUNTIFS(Count_table[[#All],[STC Number]],Count_table[[#This Row],[STC Number]],Count_table[[#All],[Fixed Make]],Count_table[[#This Row],[First]])+ROW(Count_table[[#This Row],[First]])-1)</f>
        <v>E2757:E2761</v>
      </c>
      <c r="I2759" s="1" t="str">
        <f ca="1">IF(LEN(Count_table[[#This Row],[First]])&lt;&gt;0,Count_table[[#This Row],[First]]&amp;": "&amp;_xlfn.TEXTJOIN(", ",TRUE,INDIRECT(Count_table[[#This Row],[Range]])),"")</f>
        <v/>
      </c>
      <c r="J275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0" spans="1:10" x14ac:dyDescent="0.25">
      <c r="A2760" s="1" t="s">
        <v>173</v>
      </c>
      <c r="B27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Limited\DHC-3</v>
      </c>
      <c r="C2760" s="1" t="s">
        <v>1046</v>
      </c>
      <c r="D2760" s="1" t="str">
        <f>LEFT(Count_table[[#This Row],[Column1]],SEARCH("\",Count_table[[#This Row],[Column1]])-1)</f>
        <v>Viking Air Limited</v>
      </c>
      <c r="E2760" s="1" t="str">
        <f>RIGHT(Count_table[[#This Row],[Column1]],LEN(Count_table[[#This Row],[Column1]])-SEARCH("\",Count_table[[#This Row],[Column1]]))</f>
        <v>DHC-3</v>
      </c>
      <c r="F2760" s="1" t="str">
        <f>INDEX(Sheet1!A:D,MATCH(Count_table[[#This Row],[Make]],Sheet1!D:D,0),1)</f>
        <v>Viking</v>
      </c>
      <c r="G2760" s="1" t="str">
        <f ca="1">IF(OR(Count_table[[#This Row],[STC Number]]&lt;&gt;OFFSET(Count_table[[#This Row],[STC Number]],-1,0),Count_table[[#This Row],[Fixed Make]]&lt;&gt;OFFSET(Count_table[[#This Row],[Fixed Make]],-1,0)),Count_table[[#This Row],[Fixed Make]],"")</f>
        <v/>
      </c>
      <c r="H2760" s="1" t="str">
        <f ca="1">IF(LEN(Count_table[[#This Row],[First]])=0,OFFSET(Count_table[[#This Row],[Range]],-1,0),"E"&amp;ROW(Count_table[[#This Row],[First]])&amp;":E"&amp;COUNTIFS(Count_table[[#All],[STC Number]],Count_table[[#This Row],[STC Number]],Count_table[[#All],[Fixed Make]],Count_table[[#This Row],[First]])+ROW(Count_table[[#This Row],[First]])-1)</f>
        <v>E2757:E2761</v>
      </c>
      <c r="I2760" s="1" t="str">
        <f ca="1">IF(LEN(Count_table[[#This Row],[First]])&lt;&gt;0,Count_table[[#This Row],[First]]&amp;": "&amp;_xlfn.TEXTJOIN(", ",TRUE,INDIRECT(Count_table[[#This Row],[Range]])),"")</f>
        <v/>
      </c>
      <c r="J276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1" spans="1:10" x14ac:dyDescent="0.25">
      <c r="A2761" s="1" t="s">
        <v>173</v>
      </c>
      <c r="B27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Viking Air Limited\TR-1</v>
      </c>
      <c r="C2761" s="1" t="s">
        <v>1047</v>
      </c>
      <c r="D2761" s="1" t="str">
        <f>LEFT(Count_table[[#This Row],[Column1]],SEARCH("\",Count_table[[#This Row],[Column1]])-1)</f>
        <v>Viking Air Limited</v>
      </c>
      <c r="E2761" s="1" t="str">
        <f>RIGHT(Count_table[[#This Row],[Column1]],LEN(Count_table[[#This Row],[Column1]])-SEARCH("\",Count_table[[#This Row],[Column1]]))</f>
        <v>TR-1</v>
      </c>
      <c r="F2761" s="1" t="str">
        <f>INDEX(Sheet1!A:D,MATCH(Count_table[[#This Row],[Make]],Sheet1!D:D,0),1)</f>
        <v>Viking</v>
      </c>
      <c r="G2761" s="1" t="str">
        <f ca="1">IF(OR(Count_table[[#This Row],[STC Number]]&lt;&gt;OFFSET(Count_table[[#This Row],[STC Number]],-1,0),Count_table[[#This Row],[Fixed Make]]&lt;&gt;OFFSET(Count_table[[#This Row],[Fixed Make]],-1,0)),Count_table[[#This Row],[Fixed Make]],"")</f>
        <v/>
      </c>
      <c r="H2761" s="1" t="str">
        <f ca="1">IF(LEN(Count_table[[#This Row],[First]])=0,OFFSET(Count_table[[#This Row],[Range]],-1,0),"E"&amp;ROW(Count_table[[#This Row],[First]])&amp;":E"&amp;COUNTIFS(Count_table[[#All],[STC Number]],Count_table[[#This Row],[STC Number]],Count_table[[#All],[Fixed Make]],Count_table[[#This Row],[First]])+ROW(Count_table[[#This Row],[First]])-1)</f>
        <v>E2757:E2761</v>
      </c>
      <c r="I2761" s="1" t="str">
        <f ca="1">IF(LEN(Count_table[[#This Row],[First]])&lt;&gt;0,Count_table[[#This Row],[First]]&amp;": "&amp;_xlfn.TEXTJOIN(", ",TRUE,INDIRECT(Count_table[[#This Row],[Range]])),"")</f>
        <v/>
      </c>
      <c r="J276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2" spans="1:10" x14ac:dyDescent="0.25">
      <c r="A2762" s="1" t="s">
        <v>173</v>
      </c>
      <c r="B27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 TP Series 300 Spartacus</v>
      </c>
      <c r="C2762" s="1" t="s">
        <v>1048</v>
      </c>
      <c r="D2762" s="1" t="str">
        <f>LEFT(Count_table[[#This Row],[Column1]],SEARCH("\",Count_table[[#This Row],[Column1]])-1)</f>
        <v>Vulcanair S.p.A.</v>
      </c>
      <c r="E2762" s="1" t="str">
        <f>RIGHT(Count_table[[#This Row],[Column1]],LEN(Count_table[[#This Row],[Column1]])-SEARCH("\",Count_table[[#This Row],[Column1]]))</f>
        <v>AP68 TP Series 300 Spartacus</v>
      </c>
      <c r="F2762" s="1" t="str">
        <f>INDEX(Sheet1!A:D,MATCH(Count_table[[#This Row],[Make]],Sheet1!D:D,0),1)</f>
        <v>Vulcanair</v>
      </c>
      <c r="G2762" s="1" t="str">
        <f ca="1">IF(OR(Count_table[[#This Row],[STC Number]]&lt;&gt;OFFSET(Count_table[[#This Row],[STC Number]],-1,0),Count_table[[#This Row],[Fixed Make]]&lt;&gt;OFFSET(Count_table[[#This Row],[Fixed Make]],-1,0)),Count_table[[#This Row],[Fixed Make]],"")</f>
        <v>Vulcanair</v>
      </c>
      <c r="H2762" s="1" t="str">
        <f ca="1">IF(LEN(Count_table[[#This Row],[First]])=0,OFFSET(Count_table[[#This Row],[Range]],-1,0),"E"&amp;ROW(Count_table[[#This Row],[First]])&amp;":E"&amp;COUNTIFS(Count_table[[#All],[STC Number]],Count_table[[#This Row],[STC Number]],Count_table[[#All],[Fixed Make]],Count_table[[#This Row],[First]])+ROW(Count_table[[#This Row],[First]])-1)</f>
        <v>E2762:E2771</v>
      </c>
      <c r="I2762" s="1" t="str">
        <f ca="1">IF(LEN(Count_table[[#This Row],[First]])&lt;&gt;0,Count_table[[#This Row],[First]]&amp;": "&amp;_xlfn.TEXTJOIN(", ",TRUE,INDIRECT(Count_table[[#This Row],[Range]])),"")</f>
        <v>Vulcanair: AP68 TP Series 300 Spartacus, AP68TP 600 Viator, P 68, P 68 Observer, P 68B, P 68C-TC, P 68C, P.68R, P68 Observer 2, P68TC Observer</v>
      </c>
      <c r="J276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3" spans="1:10" x14ac:dyDescent="0.25">
      <c r="A2763" s="1" t="s">
        <v>173</v>
      </c>
      <c r="B27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S.p.A.\AP68TP 600 Viator</v>
      </c>
      <c r="C2763" s="1" t="s">
        <v>1049</v>
      </c>
      <c r="D2763" s="1" t="str">
        <f>LEFT(Count_table[[#This Row],[Column1]],SEARCH("\",Count_table[[#This Row],[Column1]])-1)</f>
        <v>Vulcanair S.p.A.</v>
      </c>
      <c r="E2763" s="1" t="str">
        <f>RIGHT(Count_table[[#This Row],[Column1]],LEN(Count_table[[#This Row],[Column1]])-SEARCH("\",Count_table[[#This Row],[Column1]]))</f>
        <v>AP68TP 600 Viator</v>
      </c>
      <c r="F2763" s="1" t="str">
        <f>INDEX(Sheet1!A:D,MATCH(Count_table[[#This Row],[Make]],Sheet1!D:D,0),1)</f>
        <v>Vulcanair</v>
      </c>
      <c r="G2763" s="1" t="str">
        <f ca="1">IF(OR(Count_table[[#This Row],[STC Number]]&lt;&gt;OFFSET(Count_table[[#This Row],[STC Number]],-1,0),Count_table[[#This Row],[Fixed Make]]&lt;&gt;OFFSET(Count_table[[#This Row],[Fixed Make]],-1,0)),Count_table[[#This Row],[Fixed Make]],"")</f>
        <v/>
      </c>
      <c r="H2763" s="1" t="str">
        <f ca="1">IF(LEN(Count_table[[#This Row],[First]])=0,OFFSET(Count_table[[#This Row],[Range]],-1,0),"E"&amp;ROW(Count_table[[#This Row],[First]])&amp;":E"&amp;COUNTIFS(Count_table[[#All],[STC Number]],Count_table[[#This Row],[STC Number]],Count_table[[#All],[Fixed Make]],Count_table[[#This Row],[First]])+ROW(Count_table[[#This Row],[First]])-1)</f>
        <v>E2762:E2771</v>
      </c>
      <c r="I2763" s="1" t="str">
        <f ca="1">IF(LEN(Count_table[[#This Row],[First]])&lt;&gt;0,Count_table[[#This Row],[First]]&amp;": "&amp;_xlfn.TEXTJOIN(", ",TRUE,INDIRECT(Count_table[[#This Row],[Range]])),"")</f>
        <v/>
      </c>
      <c r="J276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4" spans="1:10" x14ac:dyDescent="0.25">
      <c r="A2764" s="1" t="s">
        <v>173</v>
      </c>
      <c r="B27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v>
      </c>
      <c r="C2764" s="1" t="s">
        <v>1050</v>
      </c>
      <c r="D2764" s="1" t="str">
        <f>LEFT(Count_table[[#This Row],[Column1]],SEARCH("\",Count_table[[#This Row],[Column1]])-1)</f>
        <v>Vulcanair S.p.A.</v>
      </c>
      <c r="E2764" s="1" t="str">
        <f>RIGHT(Count_table[[#This Row],[Column1]],LEN(Count_table[[#This Row],[Column1]])-SEARCH("\",Count_table[[#This Row],[Column1]]))</f>
        <v>P 68</v>
      </c>
      <c r="F2764" s="1" t="str">
        <f>INDEX(Sheet1!A:D,MATCH(Count_table[[#This Row],[Make]],Sheet1!D:D,0),1)</f>
        <v>Vulcanair</v>
      </c>
      <c r="G2764" s="1" t="str">
        <f ca="1">IF(OR(Count_table[[#This Row],[STC Number]]&lt;&gt;OFFSET(Count_table[[#This Row],[STC Number]],-1,0),Count_table[[#This Row],[Fixed Make]]&lt;&gt;OFFSET(Count_table[[#This Row],[Fixed Make]],-1,0)),Count_table[[#This Row],[Fixed Make]],"")</f>
        <v/>
      </c>
      <c r="H2764" s="1" t="str">
        <f ca="1">IF(LEN(Count_table[[#This Row],[First]])=0,OFFSET(Count_table[[#This Row],[Range]],-1,0),"E"&amp;ROW(Count_table[[#This Row],[First]])&amp;":E"&amp;COUNTIFS(Count_table[[#All],[STC Number]],Count_table[[#This Row],[STC Number]],Count_table[[#All],[Fixed Make]],Count_table[[#This Row],[First]])+ROW(Count_table[[#This Row],[First]])-1)</f>
        <v>E2762:E2771</v>
      </c>
      <c r="I2764" s="1" t="str">
        <f ca="1">IF(LEN(Count_table[[#This Row],[First]])&lt;&gt;0,Count_table[[#This Row],[First]]&amp;": "&amp;_xlfn.TEXTJOIN(", ",TRUE,INDIRECT(Count_table[[#This Row],[Range]])),"")</f>
        <v/>
      </c>
      <c r="J276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5" spans="1:10" x14ac:dyDescent="0.25">
      <c r="A2765" s="1" t="s">
        <v>173</v>
      </c>
      <c r="B27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 Observer</v>
      </c>
      <c r="C2765" s="1" t="s">
        <v>1051</v>
      </c>
      <c r="D2765" s="1" t="str">
        <f>LEFT(Count_table[[#This Row],[Column1]],SEARCH("\",Count_table[[#This Row],[Column1]])-1)</f>
        <v>Vulcanair S.p.A.</v>
      </c>
      <c r="E2765" s="1" t="str">
        <f>RIGHT(Count_table[[#This Row],[Column1]],LEN(Count_table[[#This Row],[Column1]])-SEARCH("\",Count_table[[#This Row],[Column1]]))</f>
        <v>P 68 Observer</v>
      </c>
      <c r="F2765" s="1" t="str">
        <f>INDEX(Sheet1!A:D,MATCH(Count_table[[#This Row],[Make]],Sheet1!D:D,0),1)</f>
        <v>Vulcanair</v>
      </c>
      <c r="G2765" s="1" t="str">
        <f ca="1">IF(OR(Count_table[[#This Row],[STC Number]]&lt;&gt;OFFSET(Count_table[[#This Row],[STC Number]],-1,0),Count_table[[#This Row],[Fixed Make]]&lt;&gt;OFFSET(Count_table[[#This Row],[Fixed Make]],-1,0)),Count_table[[#This Row],[Fixed Make]],"")</f>
        <v/>
      </c>
      <c r="H2765" s="1" t="str">
        <f ca="1">IF(LEN(Count_table[[#This Row],[First]])=0,OFFSET(Count_table[[#This Row],[Range]],-1,0),"E"&amp;ROW(Count_table[[#This Row],[First]])&amp;":E"&amp;COUNTIFS(Count_table[[#All],[STC Number]],Count_table[[#This Row],[STC Number]],Count_table[[#All],[Fixed Make]],Count_table[[#This Row],[First]])+ROW(Count_table[[#This Row],[First]])-1)</f>
        <v>E2762:E2771</v>
      </c>
      <c r="I2765" s="1" t="str">
        <f ca="1">IF(LEN(Count_table[[#This Row],[First]])&lt;&gt;0,Count_table[[#This Row],[First]]&amp;": "&amp;_xlfn.TEXTJOIN(", ",TRUE,INDIRECT(Count_table[[#This Row],[Range]])),"")</f>
        <v/>
      </c>
      <c r="J276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6" spans="1:10" x14ac:dyDescent="0.25">
      <c r="A2766" s="1" t="s">
        <v>173</v>
      </c>
      <c r="B27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68B</v>
      </c>
      <c r="C2766" s="1" t="s">
        <v>1052</v>
      </c>
      <c r="D2766" s="1" t="str">
        <f>LEFT(Count_table[[#This Row],[Column1]],SEARCH("\",Count_table[[#This Row],[Column1]])-1)</f>
        <v>Vulcanair S.p.A.</v>
      </c>
      <c r="E2766" s="1" t="str">
        <f>RIGHT(Count_table[[#This Row],[Column1]],LEN(Count_table[[#This Row],[Column1]])-SEARCH("\",Count_table[[#This Row],[Column1]]))</f>
        <v>P 68B</v>
      </c>
      <c r="F2766" s="1" t="str">
        <f>INDEX(Sheet1!A:D,MATCH(Count_table[[#This Row],[Make]],Sheet1!D:D,0),1)</f>
        <v>Vulcanair</v>
      </c>
      <c r="G2766" s="1" t="str">
        <f ca="1">IF(OR(Count_table[[#This Row],[STC Number]]&lt;&gt;OFFSET(Count_table[[#This Row],[STC Number]],-1,0),Count_table[[#This Row],[Fixed Make]]&lt;&gt;OFFSET(Count_table[[#This Row],[Fixed Make]],-1,0)),Count_table[[#This Row],[Fixed Make]],"")</f>
        <v/>
      </c>
      <c r="H2766" s="1" t="str">
        <f ca="1">IF(LEN(Count_table[[#This Row],[First]])=0,OFFSET(Count_table[[#This Row],[Range]],-1,0),"E"&amp;ROW(Count_table[[#This Row],[First]])&amp;":E"&amp;COUNTIFS(Count_table[[#All],[STC Number]],Count_table[[#This Row],[STC Number]],Count_table[[#All],[Fixed Make]],Count_table[[#This Row],[First]])+ROW(Count_table[[#This Row],[First]])-1)</f>
        <v>E2762:E2771</v>
      </c>
      <c r="I2766" s="1" t="str">
        <f ca="1">IF(LEN(Count_table[[#This Row],[First]])&lt;&gt;0,Count_table[[#This Row],[First]]&amp;": "&amp;_xlfn.TEXTJOIN(", ",TRUE,INDIRECT(Count_table[[#This Row],[Range]])),"")</f>
        <v/>
      </c>
      <c r="J276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7" spans="1:10" x14ac:dyDescent="0.25">
      <c r="A2767" s="1" t="s">
        <v>173</v>
      </c>
      <c r="B27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68C-TC</v>
      </c>
      <c r="C2767" s="1" t="s">
        <v>1053</v>
      </c>
      <c r="D2767" s="1" t="str">
        <f>LEFT(Count_table[[#This Row],[Column1]],SEARCH("\",Count_table[[#This Row],[Column1]])-1)</f>
        <v>Vulcanair S.p.A.</v>
      </c>
      <c r="E2767" s="1" t="str">
        <f>RIGHT(Count_table[[#This Row],[Column1]],LEN(Count_table[[#This Row],[Column1]])-SEARCH("\",Count_table[[#This Row],[Column1]]))</f>
        <v>P 68C-TC</v>
      </c>
      <c r="F2767" s="1" t="str">
        <f>INDEX(Sheet1!A:D,MATCH(Count_table[[#This Row],[Make]],Sheet1!D:D,0),1)</f>
        <v>Vulcanair</v>
      </c>
      <c r="G2767" s="1" t="str">
        <f ca="1">IF(OR(Count_table[[#This Row],[STC Number]]&lt;&gt;OFFSET(Count_table[[#This Row],[STC Number]],-1,0),Count_table[[#This Row],[Fixed Make]]&lt;&gt;OFFSET(Count_table[[#This Row],[Fixed Make]],-1,0)),Count_table[[#This Row],[Fixed Make]],"")</f>
        <v/>
      </c>
      <c r="H2767" s="1" t="str">
        <f ca="1">IF(LEN(Count_table[[#This Row],[First]])=0,OFFSET(Count_table[[#This Row],[Range]],-1,0),"E"&amp;ROW(Count_table[[#This Row],[First]])&amp;":E"&amp;COUNTIFS(Count_table[[#All],[STC Number]],Count_table[[#This Row],[STC Number]],Count_table[[#All],[Fixed Make]],Count_table[[#This Row],[First]])+ROW(Count_table[[#This Row],[First]])-1)</f>
        <v>E2762:E2771</v>
      </c>
      <c r="I2767" s="1" t="str">
        <f ca="1">IF(LEN(Count_table[[#This Row],[First]])&lt;&gt;0,Count_table[[#This Row],[First]]&amp;": "&amp;_xlfn.TEXTJOIN(", ",TRUE,INDIRECT(Count_table[[#This Row],[Range]])),"")</f>
        <v/>
      </c>
      <c r="J2767"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8" spans="1:10" x14ac:dyDescent="0.25">
      <c r="A2768" s="1" t="s">
        <v>173</v>
      </c>
      <c r="B27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 68C</v>
      </c>
      <c r="C2768" s="1" t="s">
        <v>1054</v>
      </c>
      <c r="D2768" s="1" t="str">
        <f>LEFT(Count_table[[#This Row],[Column1]],SEARCH("\",Count_table[[#This Row],[Column1]])-1)</f>
        <v>Vulcanair S.p.A.</v>
      </c>
      <c r="E2768" s="1" t="str">
        <f>RIGHT(Count_table[[#This Row],[Column1]],LEN(Count_table[[#This Row],[Column1]])-SEARCH("\",Count_table[[#This Row],[Column1]]))</f>
        <v>P 68C</v>
      </c>
      <c r="F2768" s="1" t="str">
        <f>INDEX(Sheet1!A:D,MATCH(Count_table[[#This Row],[Make]],Sheet1!D:D,0),1)</f>
        <v>Vulcanair</v>
      </c>
      <c r="G2768" s="1" t="str">
        <f ca="1">IF(OR(Count_table[[#This Row],[STC Number]]&lt;&gt;OFFSET(Count_table[[#This Row],[STC Number]],-1,0),Count_table[[#This Row],[Fixed Make]]&lt;&gt;OFFSET(Count_table[[#This Row],[Fixed Make]],-1,0)),Count_table[[#This Row],[Fixed Make]],"")</f>
        <v/>
      </c>
      <c r="H2768" s="1" t="str">
        <f ca="1">IF(LEN(Count_table[[#This Row],[First]])=0,OFFSET(Count_table[[#This Row],[Range]],-1,0),"E"&amp;ROW(Count_table[[#This Row],[First]])&amp;":E"&amp;COUNTIFS(Count_table[[#All],[STC Number]],Count_table[[#This Row],[STC Number]],Count_table[[#All],[Fixed Make]],Count_table[[#This Row],[First]])+ROW(Count_table[[#This Row],[First]])-1)</f>
        <v>E2762:E2771</v>
      </c>
      <c r="I2768" s="1" t="str">
        <f ca="1">IF(LEN(Count_table[[#This Row],[First]])&lt;&gt;0,Count_table[[#This Row],[First]]&amp;": "&amp;_xlfn.TEXTJOIN(", ",TRUE,INDIRECT(Count_table[[#This Row],[Range]])),"")</f>
        <v/>
      </c>
      <c r="J2768"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69" spans="1:10" x14ac:dyDescent="0.25">
      <c r="A2769" s="1" t="s">
        <v>173</v>
      </c>
      <c r="B27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S.p.A.\P.68R</v>
      </c>
      <c r="C2769" s="1" t="s">
        <v>1601</v>
      </c>
      <c r="D2769" s="1" t="str">
        <f>LEFT(Count_table[[#This Row],[Column1]],SEARCH("\",Count_table[[#This Row],[Column1]])-1)</f>
        <v>Vulcanair S.p.A.</v>
      </c>
      <c r="E2769" s="1" t="str">
        <f>RIGHT(Count_table[[#This Row],[Column1]],LEN(Count_table[[#This Row],[Column1]])-SEARCH("\",Count_table[[#This Row],[Column1]]))</f>
        <v>P.68R</v>
      </c>
      <c r="F2769" s="1" t="str">
        <f>INDEX(Sheet1!A:D,MATCH(Count_table[[#This Row],[Make]],Sheet1!D:D,0),1)</f>
        <v>Vulcanair</v>
      </c>
      <c r="G2769" s="1" t="str">
        <f ca="1">IF(OR(Count_table[[#This Row],[STC Number]]&lt;&gt;OFFSET(Count_table[[#This Row],[STC Number]],-1,0),Count_table[[#This Row],[Fixed Make]]&lt;&gt;OFFSET(Count_table[[#This Row],[Fixed Make]],-1,0)),Count_table[[#This Row],[Fixed Make]],"")</f>
        <v/>
      </c>
      <c r="H2769" s="1" t="str">
        <f ca="1">IF(LEN(Count_table[[#This Row],[First]])=0,OFFSET(Count_table[[#This Row],[Range]],-1,0),"E"&amp;ROW(Count_table[[#This Row],[First]])&amp;":E"&amp;COUNTIFS(Count_table[[#All],[STC Number]],Count_table[[#This Row],[STC Number]],Count_table[[#All],[Fixed Make]],Count_table[[#This Row],[First]])+ROW(Count_table[[#This Row],[First]])-1)</f>
        <v>E2762:E2771</v>
      </c>
      <c r="I2769" s="1" t="str">
        <f ca="1">IF(LEN(Count_table[[#This Row],[First]])&lt;&gt;0,Count_table[[#This Row],[First]]&amp;": "&amp;_xlfn.TEXTJOIN(", ",TRUE,INDIRECT(Count_table[[#This Row],[Range]])),"")</f>
        <v/>
      </c>
      <c r="J2769"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0" spans="1:10" x14ac:dyDescent="0.25">
      <c r="A2770" s="1" t="s">
        <v>173</v>
      </c>
      <c r="B27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 Observer 2</v>
      </c>
      <c r="C2770" s="1" t="s">
        <v>1055</v>
      </c>
      <c r="D2770" s="1" t="str">
        <f>LEFT(Count_table[[#This Row],[Column1]],SEARCH("\",Count_table[[#This Row],[Column1]])-1)</f>
        <v>Vulcanair S.p.A.</v>
      </c>
      <c r="E2770" s="1" t="str">
        <f>RIGHT(Count_table[[#This Row],[Column1]],LEN(Count_table[[#This Row],[Column1]])-SEARCH("\",Count_table[[#This Row],[Column1]]))</f>
        <v>P68 Observer 2</v>
      </c>
      <c r="F2770" s="1" t="str">
        <f>INDEX(Sheet1!A:D,MATCH(Count_table[[#This Row],[Make]],Sheet1!D:D,0),1)</f>
        <v>Vulcanair</v>
      </c>
      <c r="G2770" s="1" t="str">
        <f ca="1">IF(OR(Count_table[[#This Row],[STC Number]]&lt;&gt;OFFSET(Count_table[[#This Row],[STC Number]],-1,0),Count_table[[#This Row],[Fixed Make]]&lt;&gt;OFFSET(Count_table[[#This Row],[Fixed Make]],-1,0)),Count_table[[#This Row],[Fixed Make]],"")</f>
        <v/>
      </c>
      <c r="H2770" s="1" t="str">
        <f ca="1">IF(LEN(Count_table[[#This Row],[First]])=0,OFFSET(Count_table[[#This Row],[Range]],-1,0),"E"&amp;ROW(Count_table[[#This Row],[First]])&amp;":E"&amp;COUNTIFS(Count_table[[#All],[STC Number]],Count_table[[#This Row],[STC Number]],Count_table[[#All],[Fixed Make]],Count_table[[#This Row],[First]])+ROW(Count_table[[#This Row],[First]])-1)</f>
        <v>E2762:E2771</v>
      </c>
      <c r="I2770" s="1" t="str">
        <f ca="1">IF(LEN(Count_table[[#This Row],[First]])&lt;&gt;0,Count_table[[#This Row],[First]]&amp;": "&amp;_xlfn.TEXTJOIN(", ",TRUE,INDIRECT(Count_table[[#This Row],[Range]])),"")</f>
        <v/>
      </c>
      <c r="J2770"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1" spans="1:10" x14ac:dyDescent="0.25">
      <c r="A2771" s="1" t="s">
        <v>173</v>
      </c>
      <c r="B27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Vulcanair S.p.A.\P68TC Observer</v>
      </c>
      <c r="C2771" s="1" t="s">
        <v>1056</v>
      </c>
      <c r="D2771" s="1" t="str">
        <f>LEFT(Count_table[[#This Row],[Column1]],SEARCH("\",Count_table[[#This Row],[Column1]])-1)</f>
        <v>Vulcanair S.p.A.</v>
      </c>
      <c r="E2771" s="1" t="str">
        <f>RIGHT(Count_table[[#This Row],[Column1]],LEN(Count_table[[#This Row],[Column1]])-SEARCH("\",Count_table[[#This Row],[Column1]]))</f>
        <v>P68TC Observer</v>
      </c>
      <c r="F2771" s="1" t="str">
        <f>INDEX(Sheet1!A:D,MATCH(Count_table[[#This Row],[Make]],Sheet1!D:D,0),1)</f>
        <v>Vulcanair</v>
      </c>
      <c r="G2771" s="1" t="str">
        <f ca="1">IF(OR(Count_table[[#This Row],[STC Number]]&lt;&gt;OFFSET(Count_table[[#This Row],[STC Number]],-1,0),Count_table[[#This Row],[Fixed Make]]&lt;&gt;OFFSET(Count_table[[#This Row],[Fixed Make]],-1,0)),Count_table[[#This Row],[Fixed Make]],"")</f>
        <v/>
      </c>
      <c r="H2771" s="1" t="str">
        <f ca="1">IF(LEN(Count_table[[#This Row],[First]])=0,OFFSET(Count_table[[#This Row],[Range]],-1,0),"E"&amp;ROW(Count_table[[#This Row],[First]])&amp;":E"&amp;COUNTIFS(Count_table[[#All],[STC Number]],Count_table[[#This Row],[STC Number]],Count_table[[#All],[Fixed Make]],Count_table[[#This Row],[First]])+ROW(Count_table[[#This Row],[First]])-1)</f>
        <v>E2762:E2771</v>
      </c>
      <c r="I2771" s="1" t="str">
        <f ca="1">IF(LEN(Count_table[[#This Row],[First]])&lt;&gt;0,Count_table[[#This Row],[First]]&amp;": "&amp;_xlfn.TEXTJOIN(", ",TRUE,INDIRECT(Count_table[[#This Row],[Range]])),"")</f>
        <v/>
      </c>
      <c r="J2771"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2" spans="1:10" x14ac:dyDescent="0.25">
      <c r="A2772" s="1" t="s">
        <v>173</v>
      </c>
      <c r="B27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Waco Aircraft Company, The\YMF</v>
      </c>
      <c r="C2772" s="1" t="s">
        <v>1057</v>
      </c>
      <c r="D2772" s="1" t="str">
        <f>LEFT(Count_table[[#This Row],[Column1]],SEARCH("\",Count_table[[#This Row],[Column1]])-1)</f>
        <v>Waco Aircraft Company, The</v>
      </c>
      <c r="E2772" s="1" t="str">
        <f>RIGHT(Count_table[[#This Row],[Column1]],LEN(Count_table[[#This Row],[Column1]])-SEARCH("\",Count_table[[#This Row],[Column1]]))</f>
        <v>YMF</v>
      </c>
      <c r="F2772" s="1" t="str">
        <f>INDEX(Sheet1!A:D,MATCH(Count_table[[#This Row],[Make]],Sheet1!D:D,0),1)</f>
        <v>Waco</v>
      </c>
      <c r="G2772" s="1" t="str">
        <f ca="1">IF(OR(Count_table[[#This Row],[STC Number]]&lt;&gt;OFFSET(Count_table[[#This Row],[STC Number]],-1,0),Count_table[[#This Row],[Fixed Make]]&lt;&gt;OFFSET(Count_table[[#This Row],[Fixed Make]],-1,0)),Count_table[[#This Row],[Fixed Make]],"")</f>
        <v>Waco</v>
      </c>
      <c r="H2772" s="1" t="str">
        <f ca="1">IF(LEN(Count_table[[#This Row],[First]])=0,OFFSET(Count_table[[#This Row],[Range]],-1,0),"E"&amp;ROW(Count_table[[#This Row],[First]])&amp;":E"&amp;COUNTIFS(Count_table[[#All],[STC Number]],Count_table[[#This Row],[STC Number]],Count_table[[#All],[Fixed Make]],Count_table[[#This Row],[First]])+ROW(Count_table[[#This Row],[First]])-1)</f>
        <v>E2772:E2772</v>
      </c>
      <c r="I2772" s="1" t="str">
        <f ca="1">IF(LEN(Count_table[[#This Row],[First]])&lt;&gt;0,Count_table[[#This Row],[First]]&amp;": "&amp;_xlfn.TEXTJOIN(", ",TRUE,INDIRECT(Count_table[[#This Row],[Range]])),"")</f>
        <v>Waco: YMF</v>
      </c>
      <c r="J2772"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3" spans="1:10" x14ac:dyDescent="0.25">
      <c r="A2773" s="1" t="s">
        <v>173</v>
      </c>
      <c r="B27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WSK PZL Mielec and OBR SK Mielec\PZL M20 03</v>
      </c>
      <c r="C2773" s="1" t="s">
        <v>1058</v>
      </c>
      <c r="D2773" s="1" t="str">
        <f>LEFT(Count_table[[#This Row],[Column1]],SEARCH("\",Count_table[[#This Row],[Column1]])-1)</f>
        <v>WSK PZL Mielec and OBR SK Mielec</v>
      </c>
      <c r="E2773" s="1" t="str">
        <f>RIGHT(Count_table[[#This Row],[Column1]],LEN(Count_table[[#This Row],[Column1]])-SEARCH("\",Count_table[[#This Row],[Column1]]))</f>
        <v>PZL M20 03</v>
      </c>
      <c r="F2773" s="1" t="str">
        <f>INDEX(Sheet1!A:D,MATCH(Count_table[[#This Row],[Make]],Sheet1!D:D,0),1)</f>
        <v>WSK PZL</v>
      </c>
      <c r="G2773" s="1" t="str">
        <f ca="1">IF(OR(Count_table[[#This Row],[STC Number]]&lt;&gt;OFFSET(Count_table[[#This Row],[STC Number]],-1,0),Count_table[[#This Row],[Fixed Make]]&lt;&gt;OFFSET(Count_table[[#This Row],[Fixed Make]],-1,0)),Count_table[[#This Row],[Fixed Make]],"")</f>
        <v>WSK PZL</v>
      </c>
      <c r="H2773" s="1" t="str">
        <f ca="1">IF(LEN(Count_table[[#This Row],[First]])=0,OFFSET(Count_table[[#This Row],[Range]],-1,0),"E"&amp;ROW(Count_table[[#This Row],[First]])&amp;":E"&amp;COUNTIFS(Count_table[[#All],[STC Number]],Count_table[[#This Row],[STC Number]],Count_table[[#All],[Fixed Make]],Count_table[[#This Row],[First]])+ROW(Count_table[[#This Row],[First]])-1)</f>
        <v>E2773:E2773</v>
      </c>
      <c r="I2773" s="1" t="str">
        <f ca="1">IF(LEN(Count_table[[#This Row],[First]])&lt;&gt;0,Count_table[[#This Row],[First]]&amp;": "&amp;_xlfn.TEXTJOIN(", ",TRUE,INDIRECT(Count_table[[#This Row],[Range]])),"")</f>
        <v>WSK PZL: PZL M20 03</v>
      </c>
      <c r="J2773"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4" spans="1:10" x14ac:dyDescent="0.25">
      <c r="A2774" s="1" t="s">
        <v>173</v>
      </c>
      <c r="B27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Zenair Ltd.\CH2000</v>
      </c>
      <c r="C2774" s="1" t="s">
        <v>1059</v>
      </c>
      <c r="D2774" s="1" t="str">
        <f>LEFT(Count_table[[#This Row],[Column1]],SEARCH("\",Count_table[[#This Row],[Column1]])-1)</f>
        <v>Zenair Ltd.</v>
      </c>
      <c r="E2774" s="1" t="str">
        <f>RIGHT(Count_table[[#This Row],[Column1]],LEN(Count_table[[#This Row],[Column1]])-SEARCH("\",Count_table[[#This Row],[Column1]]))</f>
        <v>CH2000</v>
      </c>
      <c r="F2774" s="1" t="str">
        <f>INDEX(Sheet1!A:D,MATCH(Count_table[[#This Row],[Make]],Sheet1!D:D,0),1)</f>
        <v>Zenair</v>
      </c>
      <c r="G2774" s="1" t="str">
        <f ca="1">IF(OR(Count_table[[#This Row],[STC Number]]&lt;&gt;OFFSET(Count_table[[#This Row],[STC Number]],-1,0),Count_table[[#This Row],[Fixed Make]]&lt;&gt;OFFSET(Count_table[[#This Row],[Fixed Make]],-1,0)),Count_table[[#This Row],[Fixed Make]],"")</f>
        <v>Zenair</v>
      </c>
      <c r="H2774" s="1" t="str">
        <f ca="1">IF(LEN(Count_table[[#This Row],[First]])=0,OFFSET(Count_table[[#This Row],[Range]],-1,0),"E"&amp;ROW(Count_table[[#This Row],[First]])&amp;":E"&amp;COUNTIFS(Count_table[[#All],[STC Number]],Count_table[[#This Row],[STC Number]],Count_table[[#All],[Fixed Make]],Count_table[[#This Row],[First]])+ROW(Count_table[[#This Row],[First]])-1)</f>
        <v>E2774:E2774</v>
      </c>
      <c r="I2774" s="1" t="str">
        <f ca="1">IF(LEN(Count_table[[#This Row],[First]])&lt;&gt;0,Count_table[[#This Row],[First]]&amp;": "&amp;_xlfn.TEXTJOIN(", ",TRUE,INDIRECT(Count_table[[#This Row],[Range]])),"")</f>
        <v>Zenair: CH2000</v>
      </c>
      <c r="J2774"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5" spans="1:10" x14ac:dyDescent="0.25">
      <c r="A2775" s="1" t="s">
        <v>173</v>
      </c>
      <c r="B27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a.s.\Z-143L</v>
      </c>
      <c r="C2775" s="1" t="s">
        <v>1060</v>
      </c>
      <c r="D2775" s="1" t="str">
        <f>LEFT(Count_table[[#This Row],[Column1]],SEARCH("\",Count_table[[#This Row],[Column1]])-1)</f>
        <v>Zlin Aircraft a.s.</v>
      </c>
      <c r="E2775" s="1" t="str">
        <f>RIGHT(Count_table[[#This Row],[Column1]],LEN(Count_table[[#This Row],[Column1]])-SEARCH("\",Count_table[[#This Row],[Column1]]))</f>
        <v>Z-143L</v>
      </c>
      <c r="F2775" s="1" t="str">
        <f>INDEX(Sheet1!A:D,MATCH(Count_table[[#This Row],[Make]],Sheet1!D:D,0),1)</f>
        <v>Zlin</v>
      </c>
      <c r="G2775" s="1" t="str">
        <f ca="1">IF(OR(Count_table[[#This Row],[STC Number]]&lt;&gt;OFFSET(Count_table[[#This Row],[STC Number]],-1,0),Count_table[[#This Row],[Fixed Make]]&lt;&gt;OFFSET(Count_table[[#This Row],[Fixed Make]],-1,0)),Count_table[[#This Row],[Fixed Make]],"")</f>
        <v>Zlin</v>
      </c>
      <c r="H2775" s="1" t="str">
        <f ca="1">IF(LEN(Count_table[[#This Row],[First]])=0,OFFSET(Count_table[[#This Row],[Range]],-1,0),"E"&amp;ROW(Count_table[[#This Row],[First]])&amp;":E"&amp;COUNTIFS(Count_table[[#All],[STC Number]],Count_table[[#This Row],[STC Number]],Count_table[[#All],[Fixed Make]],Count_table[[#This Row],[First]])+ROW(Count_table[[#This Row],[First]])-1)</f>
        <v>E2775:E2776</v>
      </c>
      <c r="I2775" s="1" t="str">
        <f ca="1">IF(LEN(Count_table[[#This Row],[First]])&lt;&gt;0,Count_table[[#This Row],[First]]&amp;": "&amp;_xlfn.TEXTJOIN(", ",TRUE,INDIRECT(Count_table[[#This Row],[Range]])),"")</f>
        <v>Zlin: Z-143L, Z-242L</v>
      </c>
      <c r="J2775"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6" spans="1:10" x14ac:dyDescent="0.25">
      <c r="A2776" s="1" t="s">
        <v>173</v>
      </c>
      <c r="B27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Zlin Aircraft a.s.\Z-242L</v>
      </c>
      <c r="C2776" s="1" t="s">
        <v>1061</v>
      </c>
      <c r="D2776" s="1" t="str">
        <f>LEFT(Count_table[[#This Row],[Column1]],SEARCH("\",Count_table[[#This Row],[Column1]])-1)</f>
        <v>Zlin Aircraft a.s.</v>
      </c>
      <c r="E2776" s="1" t="str">
        <f>RIGHT(Count_table[[#This Row],[Column1]],LEN(Count_table[[#This Row],[Column1]])-SEARCH("\",Count_table[[#This Row],[Column1]]))</f>
        <v>Z-242L</v>
      </c>
      <c r="F2776" s="1" t="str">
        <f>INDEX(Sheet1!A:D,MATCH(Count_table[[#This Row],[Make]],Sheet1!D:D,0),1)</f>
        <v>Zlin</v>
      </c>
      <c r="G2776" s="1" t="str">
        <f ca="1">IF(OR(Count_table[[#This Row],[STC Number]]&lt;&gt;OFFSET(Count_table[[#This Row],[STC Number]],-1,0),Count_table[[#This Row],[Fixed Make]]&lt;&gt;OFFSET(Count_table[[#This Row],[Fixed Make]],-1,0)),Count_table[[#This Row],[Fixed Make]],"")</f>
        <v/>
      </c>
      <c r="H2776" s="1" t="str">
        <f ca="1">IF(LEN(Count_table[[#This Row],[First]])=0,OFFSET(Count_table[[#This Row],[Range]],-1,0),"E"&amp;ROW(Count_table[[#This Row],[First]])&amp;":E"&amp;COUNTIFS(Count_table[[#All],[STC Number]],Count_table[[#This Row],[STC Number]],Count_table[[#All],[Fixed Make]],Count_table[[#This Row],[First]])+ROW(Count_table[[#This Row],[First]])-1)</f>
        <v>E2775:E2776</v>
      </c>
      <c r="I2776" s="1" t="str">
        <f ca="1">IF(LEN(Count_table[[#This Row],[First]])&lt;&gt;0,Count_table[[#This Row],[First]]&amp;": "&amp;_xlfn.TEXTJOIN(", ",TRUE,INDIRECT(Count_table[[#This Row],[Range]])),"")</f>
        <v/>
      </c>
      <c r="J2776" s="1" t="str">
        <f ca="1">IF(Count_table[[#This Row],[STC Number]]=OFFSET(Count_table[[#This Row],[STC Number]],-1,0),OFFSET(Count_table[[#This Row],[STC Range]],-1,0),"'Sheet11'!i"&amp;ROW(Count_table[[#This Row],[First]])&amp;":i"&amp;COUNTIF(Count_table[[#All],[STC Number]],Count_table[[#This Row],[STC Number]])+ROW(Count_table[[#This Row],[First]])-1)</f>
        <v>'Sheet11'!i2073:i2776</v>
      </c>
    </row>
    <row r="2777" spans="1:10" x14ac:dyDescent="0.25">
      <c r="A2777" s="1" t="s">
        <v>177</v>
      </c>
      <c r="B27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Corporation\S-76A</v>
      </c>
      <c r="C2777" s="1" t="s">
        <v>182</v>
      </c>
      <c r="D2777" s="1" t="str">
        <f>LEFT(Count_table[[#This Row],[Column1]],SEARCH("\",Count_table[[#This Row],[Column1]])-1)</f>
        <v>Sikorsky Aircraft Corporation</v>
      </c>
      <c r="E2777" s="1" t="str">
        <f>RIGHT(Count_table[[#This Row],[Column1]],LEN(Count_table[[#This Row],[Column1]])-SEARCH("\",Count_table[[#This Row],[Column1]]))</f>
        <v>S-76A</v>
      </c>
      <c r="F2777" s="1" t="str">
        <f>INDEX(Sheet1!A:D,MATCH(Count_table[[#This Row],[Make]],Sheet1!D:D,0),1)</f>
        <v>Sikorsky</v>
      </c>
      <c r="G2777" s="1" t="str">
        <f ca="1">IF(OR(Count_table[[#This Row],[STC Number]]&lt;&gt;OFFSET(Count_table[[#This Row],[STC Number]],-1,0),Count_table[[#This Row],[Fixed Make]]&lt;&gt;OFFSET(Count_table[[#This Row],[Fixed Make]],-1,0)),Count_table[[#This Row],[Fixed Make]],"")</f>
        <v>Sikorsky</v>
      </c>
      <c r="H2777" s="1" t="str">
        <f ca="1">IF(LEN(Count_table[[#This Row],[First]])=0,OFFSET(Count_table[[#This Row],[Range]],-1,0),"E"&amp;ROW(Count_table[[#This Row],[First]])&amp;":E"&amp;COUNTIFS(Count_table[[#All],[STC Number]],Count_table[[#This Row],[STC Number]],Count_table[[#All],[Fixed Make]],Count_table[[#This Row],[First]])+ROW(Count_table[[#This Row],[First]])-1)</f>
        <v>E2777:E2779</v>
      </c>
      <c r="I2777" s="1" t="str">
        <f ca="1">IF(LEN(Count_table[[#This Row],[First]])&lt;&gt;0,Count_table[[#This Row],[First]]&amp;": "&amp;_xlfn.TEXTJOIN(", ",TRUE,INDIRECT(Count_table[[#This Row],[Range]])),"")</f>
        <v>Sikorsky: S-76A, S-76B, S-76C</v>
      </c>
      <c r="J2777"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78" spans="1:10" x14ac:dyDescent="0.25">
      <c r="A2778" s="1" t="s">
        <v>177</v>
      </c>
      <c r="B27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778" s="1" t="s">
        <v>185</v>
      </c>
      <c r="D2778" s="1" t="str">
        <f>LEFT(Count_table[[#This Row],[Column1]],SEARCH("\",Count_table[[#This Row],[Column1]])-1)</f>
        <v>Sikorsky Aircraft Corporation</v>
      </c>
      <c r="E2778" s="1" t="str">
        <f>RIGHT(Count_table[[#This Row],[Column1]],LEN(Count_table[[#This Row],[Column1]])-SEARCH("\",Count_table[[#This Row],[Column1]]))</f>
        <v>S-76B</v>
      </c>
      <c r="F2778" s="1" t="str">
        <f>INDEX(Sheet1!A:D,MATCH(Count_table[[#This Row],[Make]],Sheet1!D:D,0),1)</f>
        <v>Sikorsky</v>
      </c>
      <c r="G2778" s="1" t="str">
        <f ca="1">IF(OR(Count_table[[#This Row],[STC Number]]&lt;&gt;OFFSET(Count_table[[#This Row],[STC Number]],-1,0),Count_table[[#This Row],[Fixed Make]]&lt;&gt;OFFSET(Count_table[[#This Row],[Fixed Make]],-1,0)),Count_table[[#This Row],[Fixed Make]],"")</f>
        <v/>
      </c>
      <c r="H2778" s="1" t="str">
        <f ca="1">IF(LEN(Count_table[[#This Row],[First]])=0,OFFSET(Count_table[[#This Row],[Range]],-1,0),"E"&amp;ROW(Count_table[[#This Row],[First]])&amp;":E"&amp;COUNTIFS(Count_table[[#All],[STC Number]],Count_table[[#This Row],[STC Number]],Count_table[[#All],[Fixed Make]],Count_table[[#This Row],[First]])+ROW(Count_table[[#This Row],[First]])-1)</f>
        <v>E2777:E2779</v>
      </c>
      <c r="I2778" s="1" t="str">
        <f ca="1">IF(LEN(Count_table[[#This Row],[First]])&lt;&gt;0,Count_table[[#This Row],[First]]&amp;": "&amp;_xlfn.TEXTJOIN(", ",TRUE,INDIRECT(Count_table[[#This Row],[Range]])),"")</f>
        <v/>
      </c>
      <c r="J2778"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79" spans="1:10" x14ac:dyDescent="0.25">
      <c r="A2779" s="1" t="s">
        <v>177</v>
      </c>
      <c r="B27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779" s="1" t="s">
        <v>186</v>
      </c>
      <c r="D2779" s="1" t="str">
        <f>LEFT(Count_table[[#This Row],[Column1]],SEARCH("\",Count_table[[#This Row],[Column1]])-1)</f>
        <v>Sikorsky Aircraft Corporation</v>
      </c>
      <c r="E2779" s="1" t="str">
        <f>RIGHT(Count_table[[#This Row],[Column1]],LEN(Count_table[[#This Row],[Column1]])-SEARCH("\",Count_table[[#This Row],[Column1]]))</f>
        <v>S-76C</v>
      </c>
      <c r="F2779" s="1" t="str">
        <f>INDEX(Sheet1!A:D,MATCH(Count_table[[#This Row],[Make]],Sheet1!D:D,0),1)</f>
        <v>Sikorsky</v>
      </c>
      <c r="G2779" s="1" t="str">
        <f ca="1">IF(OR(Count_table[[#This Row],[STC Number]]&lt;&gt;OFFSET(Count_table[[#This Row],[STC Number]],-1,0),Count_table[[#This Row],[Fixed Make]]&lt;&gt;OFFSET(Count_table[[#This Row],[Fixed Make]],-1,0)),Count_table[[#This Row],[Fixed Make]],"")</f>
        <v/>
      </c>
      <c r="H2779" s="1" t="str">
        <f ca="1">IF(LEN(Count_table[[#This Row],[First]])=0,OFFSET(Count_table[[#This Row],[Range]],-1,0),"E"&amp;ROW(Count_table[[#This Row],[First]])&amp;":E"&amp;COUNTIFS(Count_table[[#All],[STC Number]],Count_table[[#This Row],[STC Number]],Count_table[[#All],[Fixed Make]],Count_table[[#This Row],[First]])+ROW(Count_table[[#This Row],[First]])-1)</f>
        <v>E2777:E2779</v>
      </c>
      <c r="I2779" s="1" t="str">
        <f ca="1">IF(LEN(Count_table[[#This Row],[First]])&lt;&gt;0,Count_table[[#This Row],[First]]&amp;": "&amp;_xlfn.TEXTJOIN(", ",TRUE,INDIRECT(Count_table[[#This Row],[Range]])),"")</f>
        <v/>
      </c>
      <c r="J2779" s="1" t="str">
        <f ca="1">IF(Count_table[[#This Row],[STC Number]]=OFFSET(Count_table[[#This Row],[STC Number]],-1,0),OFFSET(Count_table[[#This Row],[STC Range]],-1,0),"'Sheet11'!i"&amp;ROW(Count_table[[#This Row],[First]])&amp;":i"&amp;COUNTIF(Count_table[[#All],[STC Number]],Count_table[[#This Row],[STC Number]])+ROW(Count_table[[#This Row],[First]])-1)</f>
        <v>'Sheet11'!i2777:i2779</v>
      </c>
    </row>
    <row r="2780" spans="1:10" x14ac:dyDescent="0.25">
      <c r="A2780" s="1" t="s">
        <v>187</v>
      </c>
      <c r="B27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P1</v>
      </c>
      <c r="C2780" s="1" t="s">
        <v>191</v>
      </c>
      <c r="D2780" s="1" t="str">
        <f>LEFT(Count_table[[#This Row],[Column1]],SEARCH("\",Count_table[[#This Row],[Column1]])-1)</f>
        <v>Airbus Helicopters Deutschland GmbH</v>
      </c>
      <c r="E2780" s="1" t="str">
        <f>RIGHT(Count_table[[#This Row],[Column1]],LEN(Count_table[[#This Row],[Column1]])-SEARCH("\",Count_table[[#This Row],[Column1]]))</f>
        <v>EC135 P1</v>
      </c>
      <c r="F2780" s="1" t="str">
        <f>INDEX(Sheet1!A:D,MATCH(Count_table[[#This Row],[Make]],Sheet1!D:D,0),1)</f>
        <v>Airbus Helicopters</v>
      </c>
      <c r="G2780" s="1" t="str">
        <f ca="1">IF(OR(Count_table[[#This Row],[STC Number]]&lt;&gt;OFFSET(Count_table[[#This Row],[STC Number]],-1,0),Count_table[[#This Row],[Fixed Make]]&lt;&gt;OFFSET(Count_table[[#This Row],[Fixed Make]],-1,0)),Count_table[[#This Row],[Fixed Make]],"")</f>
        <v>Airbus Helicopters</v>
      </c>
      <c r="H2780" s="1" t="str">
        <f ca="1">IF(LEN(Count_table[[#This Row],[First]])=0,OFFSET(Count_table[[#This Row],[Range]],-1,0),"E"&amp;ROW(Count_table[[#This Row],[First]])&amp;":E"&amp;COUNTIFS(Count_table[[#All],[STC Number]],Count_table[[#This Row],[STC Number]],Count_table[[#All],[Fixed Make]],Count_table[[#This Row],[First]])+ROW(Count_table[[#This Row],[First]])-1)</f>
        <v>E2780:E2803</v>
      </c>
      <c r="I2780" s="1" t="str">
        <f ca="1">IF(LEN(Count_table[[#This Row],[First]])&lt;&gt;0,Count_table[[#This Row],[First]]&amp;": "&amp;_xlfn.TEXTJOIN(", ",TRUE,INDIRECT(Count_table[[#This Row],[Range]])),"")</f>
        <v>Airbus Helicopters: EC135 P1, EC135 P2, EC135 P2+, EC135 T1, EC135 T2, EC135 T2+, EC135P3, EC135T3, AS-350B, AS-350B1, AS-350B2, AS-350B3, AS-350BA, AS-350C, AS-350D, AS-350D1, AS355E, AS355F, AS355F1, AS355F2, AS355N, AS355NP, EC 130 B4, EC 130 T2</v>
      </c>
      <c r="J278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1" spans="1:10" x14ac:dyDescent="0.25">
      <c r="A2781" s="1" t="s">
        <v>187</v>
      </c>
      <c r="B27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781" s="1" t="s">
        <v>193</v>
      </c>
      <c r="D2781" s="1" t="str">
        <f>LEFT(Count_table[[#This Row],[Column1]],SEARCH("\",Count_table[[#This Row],[Column1]])-1)</f>
        <v>Airbus Helicopters Deutschland GmbH</v>
      </c>
      <c r="E2781" s="1" t="str">
        <f>RIGHT(Count_table[[#This Row],[Column1]],LEN(Count_table[[#This Row],[Column1]])-SEARCH("\",Count_table[[#This Row],[Column1]]))</f>
        <v>EC135 P2</v>
      </c>
      <c r="F2781" s="1" t="str">
        <f>INDEX(Sheet1!A:D,MATCH(Count_table[[#This Row],[Make]],Sheet1!D:D,0),1)</f>
        <v>Airbus Helicopters</v>
      </c>
      <c r="G2781" s="1" t="str">
        <f ca="1">IF(OR(Count_table[[#This Row],[STC Number]]&lt;&gt;OFFSET(Count_table[[#This Row],[STC Number]],-1,0),Count_table[[#This Row],[Fixed Make]]&lt;&gt;OFFSET(Count_table[[#This Row],[Fixed Make]],-1,0)),Count_table[[#This Row],[Fixed Make]],"")</f>
        <v/>
      </c>
      <c r="H2781" s="1" t="str">
        <f ca="1">IF(LEN(Count_table[[#This Row],[First]])=0,OFFSET(Count_table[[#This Row],[Range]],-1,0),"E"&amp;ROW(Count_table[[#This Row],[First]])&amp;":E"&amp;COUNTIFS(Count_table[[#All],[STC Number]],Count_table[[#This Row],[STC Number]],Count_table[[#All],[Fixed Make]],Count_table[[#This Row],[First]])+ROW(Count_table[[#This Row],[First]])-1)</f>
        <v>E2780:E2803</v>
      </c>
      <c r="I2781" s="1" t="str">
        <f ca="1">IF(LEN(Count_table[[#This Row],[First]])&lt;&gt;0,Count_table[[#This Row],[First]]&amp;": "&amp;_xlfn.TEXTJOIN(", ",TRUE,INDIRECT(Count_table[[#This Row],[Range]])),"")</f>
        <v/>
      </c>
      <c r="J278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2" spans="1:10" x14ac:dyDescent="0.25">
      <c r="A2782" s="1" t="s">
        <v>187</v>
      </c>
      <c r="B27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782" s="1" t="s">
        <v>194</v>
      </c>
      <c r="D2782" s="1" t="str">
        <f>LEFT(Count_table[[#This Row],[Column1]],SEARCH("\",Count_table[[#This Row],[Column1]])-1)</f>
        <v>Airbus Helicopters Deutschland GmbH</v>
      </c>
      <c r="E2782" s="1" t="str">
        <f>RIGHT(Count_table[[#This Row],[Column1]],LEN(Count_table[[#This Row],[Column1]])-SEARCH("\",Count_table[[#This Row],[Column1]]))</f>
        <v>EC135 P2+</v>
      </c>
      <c r="F2782" s="1" t="str">
        <f>INDEX(Sheet1!A:D,MATCH(Count_table[[#This Row],[Make]],Sheet1!D:D,0),1)</f>
        <v>Airbus Helicopters</v>
      </c>
      <c r="G2782" s="1" t="str">
        <f ca="1">IF(OR(Count_table[[#This Row],[STC Number]]&lt;&gt;OFFSET(Count_table[[#This Row],[STC Number]],-1,0),Count_table[[#This Row],[Fixed Make]]&lt;&gt;OFFSET(Count_table[[#This Row],[Fixed Make]],-1,0)),Count_table[[#This Row],[Fixed Make]],"")</f>
        <v/>
      </c>
      <c r="H2782" s="1" t="str">
        <f ca="1">IF(LEN(Count_table[[#This Row],[First]])=0,OFFSET(Count_table[[#This Row],[Range]],-1,0),"E"&amp;ROW(Count_table[[#This Row],[First]])&amp;":E"&amp;COUNTIFS(Count_table[[#All],[STC Number]],Count_table[[#This Row],[STC Number]],Count_table[[#All],[Fixed Make]],Count_table[[#This Row],[First]])+ROW(Count_table[[#This Row],[First]])-1)</f>
        <v>E2780:E2803</v>
      </c>
      <c r="I2782" s="1" t="str">
        <f ca="1">IF(LEN(Count_table[[#This Row],[First]])&lt;&gt;0,Count_table[[#This Row],[First]]&amp;": "&amp;_xlfn.TEXTJOIN(", ",TRUE,INDIRECT(Count_table[[#This Row],[Range]])),"")</f>
        <v/>
      </c>
      <c r="J278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3" spans="1:10" x14ac:dyDescent="0.25">
      <c r="A2783" s="1" t="s">
        <v>187</v>
      </c>
      <c r="B27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T1</v>
      </c>
      <c r="C2783" s="1" t="s">
        <v>195</v>
      </c>
      <c r="D2783" s="1" t="str">
        <f>LEFT(Count_table[[#This Row],[Column1]],SEARCH("\",Count_table[[#This Row],[Column1]])-1)</f>
        <v>Airbus Helicopters Deutschland GmbH</v>
      </c>
      <c r="E2783" s="1" t="str">
        <f>RIGHT(Count_table[[#This Row],[Column1]],LEN(Count_table[[#This Row],[Column1]])-SEARCH("\",Count_table[[#This Row],[Column1]]))</f>
        <v>EC135 T1</v>
      </c>
      <c r="F2783" s="1" t="str">
        <f>INDEX(Sheet1!A:D,MATCH(Count_table[[#This Row],[Make]],Sheet1!D:D,0),1)</f>
        <v>Airbus Helicopters</v>
      </c>
      <c r="G2783" s="1" t="str">
        <f ca="1">IF(OR(Count_table[[#This Row],[STC Number]]&lt;&gt;OFFSET(Count_table[[#This Row],[STC Number]],-1,0),Count_table[[#This Row],[Fixed Make]]&lt;&gt;OFFSET(Count_table[[#This Row],[Fixed Make]],-1,0)),Count_table[[#This Row],[Fixed Make]],"")</f>
        <v/>
      </c>
      <c r="H2783" s="1" t="str">
        <f ca="1">IF(LEN(Count_table[[#This Row],[First]])=0,OFFSET(Count_table[[#This Row],[Range]],-1,0),"E"&amp;ROW(Count_table[[#This Row],[First]])&amp;":E"&amp;COUNTIFS(Count_table[[#All],[STC Number]],Count_table[[#This Row],[STC Number]],Count_table[[#All],[Fixed Make]],Count_table[[#This Row],[First]])+ROW(Count_table[[#This Row],[First]])-1)</f>
        <v>E2780:E2803</v>
      </c>
      <c r="I2783" s="1" t="str">
        <f ca="1">IF(LEN(Count_table[[#This Row],[First]])&lt;&gt;0,Count_table[[#This Row],[First]]&amp;": "&amp;_xlfn.TEXTJOIN(", ",TRUE,INDIRECT(Count_table[[#This Row],[Range]])),"")</f>
        <v/>
      </c>
      <c r="J278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4" spans="1:10" x14ac:dyDescent="0.25">
      <c r="A2784" s="1" t="s">
        <v>187</v>
      </c>
      <c r="B27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784" s="1" t="s">
        <v>196</v>
      </c>
      <c r="D2784" s="1" t="str">
        <f>LEFT(Count_table[[#This Row],[Column1]],SEARCH("\",Count_table[[#This Row],[Column1]])-1)</f>
        <v>Airbus Helicopters Deutschland GmbH</v>
      </c>
      <c r="E2784" s="1" t="str">
        <f>RIGHT(Count_table[[#This Row],[Column1]],LEN(Count_table[[#This Row],[Column1]])-SEARCH("\",Count_table[[#This Row],[Column1]]))</f>
        <v>EC135 T2</v>
      </c>
      <c r="F2784" s="1" t="str">
        <f>INDEX(Sheet1!A:D,MATCH(Count_table[[#This Row],[Make]],Sheet1!D:D,0),1)</f>
        <v>Airbus Helicopters</v>
      </c>
      <c r="G2784" s="1" t="str">
        <f ca="1">IF(OR(Count_table[[#This Row],[STC Number]]&lt;&gt;OFFSET(Count_table[[#This Row],[STC Number]],-1,0),Count_table[[#This Row],[Fixed Make]]&lt;&gt;OFFSET(Count_table[[#This Row],[Fixed Make]],-1,0)),Count_table[[#This Row],[Fixed Make]],"")</f>
        <v/>
      </c>
      <c r="H2784" s="1" t="str">
        <f ca="1">IF(LEN(Count_table[[#This Row],[First]])=0,OFFSET(Count_table[[#This Row],[Range]],-1,0),"E"&amp;ROW(Count_table[[#This Row],[First]])&amp;":E"&amp;COUNTIFS(Count_table[[#All],[STC Number]],Count_table[[#This Row],[STC Number]],Count_table[[#All],[Fixed Make]],Count_table[[#This Row],[First]])+ROW(Count_table[[#This Row],[First]])-1)</f>
        <v>E2780:E2803</v>
      </c>
      <c r="I2784" s="1" t="str">
        <f ca="1">IF(LEN(Count_table[[#This Row],[First]])&lt;&gt;0,Count_table[[#This Row],[First]]&amp;": "&amp;_xlfn.TEXTJOIN(", ",TRUE,INDIRECT(Count_table[[#This Row],[Range]])),"")</f>
        <v/>
      </c>
      <c r="J278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5" spans="1:10" x14ac:dyDescent="0.25">
      <c r="A2785" s="1" t="s">
        <v>187</v>
      </c>
      <c r="B27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785" s="1" t="s">
        <v>197</v>
      </c>
      <c r="D2785" s="1" t="str">
        <f>LEFT(Count_table[[#This Row],[Column1]],SEARCH("\",Count_table[[#This Row],[Column1]])-1)</f>
        <v>Airbus Helicopters Deutschland GmbH</v>
      </c>
      <c r="E2785" s="1" t="str">
        <f>RIGHT(Count_table[[#This Row],[Column1]],LEN(Count_table[[#This Row],[Column1]])-SEARCH("\",Count_table[[#This Row],[Column1]]))</f>
        <v>EC135 T2+</v>
      </c>
      <c r="F2785" s="1" t="str">
        <f>INDEX(Sheet1!A:D,MATCH(Count_table[[#This Row],[Make]],Sheet1!D:D,0),1)</f>
        <v>Airbus Helicopters</v>
      </c>
      <c r="G2785" s="1" t="str">
        <f ca="1">IF(OR(Count_table[[#This Row],[STC Number]]&lt;&gt;OFFSET(Count_table[[#This Row],[STC Number]],-1,0),Count_table[[#This Row],[Fixed Make]]&lt;&gt;OFFSET(Count_table[[#This Row],[Fixed Make]],-1,0)),Count_table[[#This Row],[Fixed Make]],"")</f>
        <v/>
      </c>
      <c r="H2785" s="1" t="str">
        <f ca="1">IF(LEN(Count_table[[#This Row],[First]])=0,OFFSET(Count_table[[#This Row],[Range]],-1,0),"E"&amp;ROW(Count_table[[#This Row],[First]])&amp;":E"&amp;COUNTIFS(Count_table[[#All],[STC Number]],Count_table[[#This Row],[STC Number]],Count_table[[#All],[Fixed Make]],Count_table[[#This Row],[First]])+ROW(Count_table[[#This Row],[First]])-1)</f>
        <v>E2780:E2803</v>
      </c>
      <c r="I2785" s="1" t="str">
        <f ca="1">IF(LEN(Count_table[[#This Row],[First]])&lt;&gt;0,Count_table[[#This Row],[First]]&amp;": "&amp;_xlfn.TEXTJOIN(", ",TRUE,INDIRECT(Count_table[[#This Row],[Range]])),"")</f>
        <v/>
      </c>
      <c r="J278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6" spans="1:10" x14ac:dyDescent="0.25">
      <c r="A2786" s="1" t="s">
        <v>187</v>
      </c>
      <c r="B27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GmbH\EC135P3</v>
      </c>
      <c r="C2786" s="1" t="s">
        <v>198</v>
      </c>
      <c r="D2786" s="1" t="str">
        <f>LEFT(Count_table[[#This Row],[Column1]],SEARCH("\",Count_table[[#This Row],[Column1]])-1)</f>
        <v>Airbus Helicopters Deutschland GmbH</v>
      </c>
      <c r="E2786" s="1" t="str">
        <f>RIGHT(Count_table[[#This Row],[Column1]],LEN(Count_table[[#This Row],[Column1]])-SEARCH("\",Count_table[[#This Row],[Column1]]))</f>
        <v>EC135P3</v>
      </c>
      <c r="F2786" s="1" t="str">
        <f>INDEX(Sheet1!A:D,MATCH(Count_table[[#This Row],[Make]],Sheet1!D:D,0),1)</f>
        <v>Airbus Helicopters</v>
      </c>
      <c r="G2786" s="1" t="str">
        <f ca="1">IF(OR(Count_table[[#This Row],[STC Number]]&lt;&gt;OFFSET(Count_table[[#This Row],[STC Number]],-1,0),Count_table[[#This Row],[Fixed Make]]&lt;&gt;OFFSET(Count_table[[#This Row],[Fixed Make]],-1,0)),Count_table[[#This Row],[Fixed Make]],"")</f>
        <v/>
      </c>
      <c r="H2786" s="1" t="str">
        <f ca="1">IF(LEN(Count_table[[#This Row],[First]])=0,OFFSET(Count_table[[#This Row],[Range]],-1,0),"E"&amp;ROW(Count_table[[#This Row],[First]])&amp;":E"&amp;COUNTIFS(Count_table[[#All],[STC Number]],Count_table[[#This Row],[STC Number]],Count_table[[#All],[Fixed Make]],Count_table[[#This Row],[First]])+ROW(Count_table[[#This Row],[First]])-1)</f>
        <v>E2780:E2803</v>
      </c>
      <c r="I2786" s="1" t="str">
        <f ca="1">IF(LEN(Count_table[[#This Row],[First]])&lt;&gt;0,Count_table[[#This Row],[First]]&amp;": "&amp;_xlfn.TEXTJOIN(", ",TRUE,INDIRECT(Count_table[[#This Row],[Range]])),"")</f>
        <v/>
      </c>
      <c r="J278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7" spans="1:10" x14ac:dyDescent="0.25">
      <c r="A2787" s="1" t="s">
        <v>187</v>
      </c>
      <c r="B27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GmbH\EC135T3</v>
      </c>
      <c r="C2787" s="1" t="s">
        <v>199</v>
      </c>
      <c r="D2787" s="1" t="str">
        <f>LEFT(Count_table[[#This Row],[Column1]],SEARCH("\",Count_table[[#This Row],[Column1]])-1)</f>
        <v>Airbus Helicopters Deutschland GmbH</v>
      </c>
      <c r="E2787" s="1" t="str">
        <f>RIGHT(Count_table[[#This Row],[Column1]],LEN(Count_table[[#This Row],[Column1]])-SEARCH("\",Count_table[[#This Row],[Column1]]))</f>
        <v>EC135T3</v>
      </c>
      <c r="F2787" s="1" t="str">
        <f>INDEX(Sheet1!A:D,MATCH(Count_table[[#This Row],[Make]],Sheet1!D:D,0),1)</f>
        <v>Airbus Helicopters</v>
      </c>
      <c r="G2787" s="1" t="str">
        <f ca="1">IF(OR(Count_table[[#This Row],[STC Number]]&lt;&gt;OFFSET(Count_table[[#This Row],[STC Number]],-1,0),Count_table[[#This Row],[Fixed Make]]&lt;&gt;OFFSET(Count_table[[#This Row],[Fixed Make]],-1,0)),Count_table[[#This Row],[Fixed Make]],"")</f>
        <v/>
      </c>
      <c r="H2787" s="1" t="str">
        <f ca="1">IF(LEN(Count_table[[#This Row],[First]])=0,OFFSET(Count_table[[#This Row],[Range]],-1,0),"E"&amp;ROW(Count_table[[#This Row],[First]])&amp;":E"&amp;COUNTIFS(Count_table[[#All],[STC Number]],Count_table[[#This Row],[STC Number]],Count_table[[#All],[Fixed Make]],Count_table[[#This Row],[First]])+ROW(Count_table[[#This Row],[First]])-1)</f>
        <v>E2780:E2803</v>
      </c>
      <c r="I2787" s="1" t="str">
        <f ca="1">IF(LEN(Count_table[[#This Row],[First]])&lt;&gt;0,Count_table[[#This Row],[First]]&amp;": "&amp;_xlfn.TEXTJOIN(", ",TRUE,INDIRECT(Count_table[[#This Row],[Range]])),"")</f>
        <v/>
      </c>
      <c r="J278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8" spans="1:10" x14ac:dyDescent="0.25">
      <c r="A2788" s="1" t="s">
        <v>187</v>
      </c>
      <c r="B27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v>
      </c>
      <c r="C2788" s="1" t="s">
        <v>1602</v>
      </c>
      <c r="D2788" s="1" t="str">
        <f>LEFT(Count_table[[#This Row],[Column1]],SEARCH("\",Count_table[[#This Row],[Column1]])-1)</f>
        <v>Airbus Helicopters</v>
      </c>
      <c r="E2788" s="1" t="str">
        <f>RIGHT(Count_table[[#This Row],[Column1]],LEN(Count_table[[#This Row],[Column1]])-SEARCH("\",Count_table[[#This Row],[Column1]]))</f>
        <v>AS-350B</v>
      </c>
      <c r="F2788" s="1" t="str">
        <f>INDEX(Sheet1!A:D,MATCH(Count_table[[#This Row],[Make]],Sheet1!D:D,0),1)</f>
        <v>Airbus Helicopters</v>
      </c>
      <c r="G2788" s="1" t="str">
        <f ca="1">IF(OR(Count_table[[#This Row],[STC Number]]&lt;&gt;OFFSET(Count_table[[#This Row],[STC Number]],-1,0),Count_table[[#This Row],[Fixed Make]]&lt;&gt;OFFSET(Count_table[[#This Row],[Fixed Make]],-1,0)),Count_table[[#This Row],[Fixed Make]],"")</f>
        <v/>
      </c>
      <c r="H2788" s="1" t="str">
        <f ca="1">IF(LEN(Count_table[[#This Row],[First]])=0,OFFSET(Count_table[[#This Row],[Range]],-1,0),"E"&amp;ROW(Count_table[[#This Row],[First]])&amp;":E"&amp;COUNTIFS(Count_table[[#All],[STC Number]],Count_table[[#This Row],[STC Number]],Count_table[[#All],[Fixed Make]],Count_table[[#This Row],[First]])+ROW(Count_table[[#This Row],[First]])-1)</f>
        <v>E2780:E2803</v>
      </c>
      <c r="I2788" s="1" t="str">
        <f ca="1">IF(LEN(Count_table[[#This Row],[First]])&lt;&gt;0,Count_table[[#This Row],[First]]&amp;": "&amp;_xlfn.TEXTJOIN(", ",TRUE,INDIRECT(Count_table[[#This Row],[Range]])),"")</f>
        <v/>
      </c>
      <c r="J278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89" spans="1:10" x14ac:dyDescent="0.25">
      <c r="A2789" s="1" t="s">
        <v>187</v>
      </c>
      <c r="B27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Helicopters\AS-350B1</v>
      </c>
      <c r="C2789" s="1" t="s">
        <v>1603</v>
      </c>
      <c r="D2789" s="1" t="str">
        <f>LEFT(Count_table[[#This Row],[Column1]],SEARCH("\",Count_table[[#This Row],[Column1]])-1)</f>
        <v>Airbus Helicopters</v>
      </c>
      <c r="E2789" s="1" t="str">
        <f>RIGHT(Count_table[[#This Row],[Column1]],LEN(Count_table[[#This Row],[Column1]])-SEARCH("\",Count_table[[#This Row],[Column1]]))</f>
        <v>AS-350B1</v>
      </c>
      <c r="F2789" s="1" t="str">
        <f>INDEX(Sheet1!A:D,MATCH(Count_table[[#This Row],[Make]],Sheet1!D:D,0),1)</f>
        <v>Airbus Helicopters</v>
      </c>
      <c r="G2789" s="1" t="str">
        <f ca="1">IF(OR(Count_table[[#This Row],[STC Number]]&lt;&gt;OFFSET(Count_table[[#This Row],[STC Number]],-1,0),Count_table[[#This Row],[Fixed Make]]&lt;&gt;OFFSET(Count_table[[#This Row],[Fixed Make]],-1,0)),Count_table[[#This Row],[Fixed Make]],"")</f>
        <v/>
      </c>
      <c r="H2789" s="1" t="str">
        <f ca="1">IF(LEN(Count_table[[#This Row],[First]])=0,OFFSET(Count_table[[#This Row],[Range]],-1,0),"E"&amp;ROW(Count_table[[#This Row],[First]])&amp;":E"&amp;COUNTIFS(Count_table[[#All],[STC Number]],Count_table[[#This Row],[STC Number]],Count_table[[#All],[Fixed Make]],Count_table[[#This Row],[First]])+ROW(Count_table[[#This Row],[First]])-1)</f>
        <v>E2780:E2803</v>
      </c>
      <c r="I2789" s="1" t="str">
        <f ca="1">IF(LEN(Count_table[[#This Row],[First]])&lt;&gt;0,Count_table[[#This Row],[First]]&amp;": "&amp;_xlfn.TEXTJOIN(", ",TRUE,INDIRECT(Count_table[[#This Row],[Range]])),"")</f>
        <v/>
      </c>
      <c r="J278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0" spans="1:10" x14ac:dyDescent="0.25">
      <c r="A2790" s="1" t="s">
        <v>187</v>
      </c>
      <c r="B27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Helicopters\AS-350B2</v>
      </c>
      <c r="C2790" s="1" t="s">
        <v>1604</v>
      </c>
      <c r="D2790" s="1" t="str">
        <f>LEFT(Count_table[[#This Row],[Column1]],SEARCH("\",Count_table[[#This Row],[Column1]])-1)</f>
        <v>Airbus Helicopters</v>
      </c>
      <c r="E2790" s="1" t="str">
        <f>RIGHT(Count_table[[#This Row],[Column1]],LEN(Count_table[[#This Row],[Column1]])-SEARCH("\",Count_table[[#This Row],[Column1]]))</f>
        <v>AS-350B2</v>
      </c>
      <c r="F2790" s="1" t="str">
        <f>INDEX(Sheet1!A:D,MATCH(Count_table[[#This Row],[Make]],Sheet1!D:D,0),1)</f>
        <v>Airbus Helicopters</v>
      </c>
      <c r="G2790" s="1" t="str">
        <f ca="1">IF(OR(Count_table[[#This Row],[STC Number]]&lt;&gt;OFFSET(Count_table[[#This Row],[STC Number]],-1,0),Count_table[[#This Row],[Fixed Make]]&lt;&gt;OFFSET(Count_table[[#This Row],[Fixed Make]],-1,0)),Count_table[[#This Row],[Fixed Make]],"")</f>
        <v/>
      </c>
      <c r="H2790" s="1" t="str">
        <f ca="1">IF(LEN(Count_table[[#This Row],[First]])=0,OFFSET(Count_table[[#This Row],[Range]],-1,0),"E"&amp;ROW(Count_table[[#This Row],[First]])&amp;":E"&amp;COUNTIFS(Count_table[[#All],[STC Number]],Count_table[[#This Row],[STC Number]],Count_table[[#All],[Fixed Make]],Count_table[[#This Row],[First]])+ROW(Count_table[[#This Row],[First]])-1)</f>
        <v>E2780:E2803</v>
      </c>
      <c r="I2790" s="1" t="str">
        <f ca="1">IF(LEN(Count_table[[#This Row],[First]])&lt;&gt;0,Count_table[[#This Row],[First]]&amp;": "&amp;_xlfn.TEXTJOIN(", ",TRUE,INDIRECT(Count_table[[#This Row],[Range]])),"")</f>
        <v/>
      </c>
      <c r="J279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1" spans="1:10" x14ac:dyDescent="0.25">
      <c r="A2791" s="1" t="s">
        <v>187</v>
      </c>
      <c r="B27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Helicopters\AS-350B3</v>
      </c>
      <c r="C2791" s="1" t="s">
        <v>1605</v>
      </c>
      <c r="D2791" s="1" t="str">
        <f>LEFT(Count_table[[#This Row],[Column1]],SEARCH("\",Count_table[[#This Row],[Column1]])-1)</f>
        <v>Airbus Helicopters</v>
      </c>
      <c r="E2791" s="1" t="str">
        <f>RIGHT(Count_table[[#This Row],[Column1]],LEN(Count_table[[#This Row],[Column1]])-SEARCH("\",Count_table[[#This Row],[Column1]]))</f>
        <v>AS-350B3</v>
      </c>
      <c r="F2791" s="1" t="str">
        <f>INDEX(Sheet1!A:D,MATCH(Count_table[[#This Row],[Make]],Sheet1!D:D,0),1)</f>
        <v>Airbus Helicopters</v>
      </c>
      <c r="G2791" s="1" t="str">
        <f ca="1">IF(OR(Count_table[[#This Row],[STC Number]]&lt;&gt;OFFSET(Count_table[[#This Row],[STC Number]],-1,0),Count_table[[#This Row],[Fixed Make]]&lt;&gt;OFFSET(Count_table[[#This Row],[Fixed Make]],-1,0)),Count_table[[#This Row],[Fixed Make]],"")</f>
        <v/>
      </c>
      <c r="H2791" s="1" t="str">
        <f ca="1">IF(LEN(Count_table[[#This Row],[First]])=0,OFFSET(Count_table[[#This Row],[Range]],-1,0),"E"&amp;ROW(Count_table[[#This Row],[First]])&amp;":E"&amp;COUNTIFS(Count_table[[#All],[STC Number]],Count_table[[#This Row],[STC Number]],Count_table[[#All],[Fixed Make]],Count_table[[#This Row],[First]])+ROW(Count_table[[#This Row],[First]])-1)</f>
        <v>E2780:E2803</v>
      </c>
      <c r="I2791" s="1" t="str">
        <f ca="1">IF(LEN(Count_table[[#This Row],[First]])&lt;&gt;0,Count_table[[#This Row],[First]]&amp;": "&amp;_xlfn.TEXTJOIN(", ",TRUE,INDIRECT(Count_table[[#This Row],[Range]])),"")</f>
        <v/>
      </c>
      <c r="J279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2" spans="1:10" x14ac:dyDescent="0.25">
      <c r="A2792" s="1" t="s">
        <v>187</v>
      </c>
      <c r="B27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Helicopters\AS-350BA</v>
      </c>
      <c r="C2792" s="1" t="s">
        <v>1606</v>
      </c>
      <c r="D2792" s="1" t="str">
        <f>LEFT(Count_table[[#This Row],[Column1]],SEARCH("\",Count_table[[#This Row],[Column1]])-1)</f>
        <v>Airbus Helicopters</v>
      </c>
      <c r="E2792" s="1" t="str">
        <f>RIGHT(Count_table[[#This Row],[Column1]],LEN(Count_table[[#This Row],[Column1]])-SEARCH("\",Count_table[[#This Row],[Column1]]))</f>
        <v>AS-350BA</v>
      </c>
      <c r="F2792" s="1" t="str">
        <f>INDEX(Sheet1!A:D,MATCH(Count_table[[#This Row],[Make]],Sheet1!D:D,0),1)</f>
        <v>Airbus Helicopters</v>
      </c>
      <c r="G2792" s="1" t="str">
        <f ca="1">IF(OR(Count_table[[#This Row],[STC Number]]&lt;&gt;OFFSET(Count_table[[#This Row],[STC Number]],-1,0),Count_table[[#This Row],[Fixed Make]]&lt;&gt;OFFSET(Count_table[[#This Row],[Fixed Make]],-1,0)),Count_table[[#This Row],[Fixed Make]],"")</f>
        <v/>
      </c>
      <c r="H2792" s="1" t="str">
        <f ca="1">IF(LEN(Count_table[[#This Row],[First]])=0,OFFSET(Count_table[[#This Row],[Range]],-1,0),"E"&amp;ROW(Count_table[[#This Row],[First]])&amp;":E"&amp;COUNTIFS(Count_table[[#All],[STC Number]],Count_table[[#This Row],[STC Number]],Count_table[[#All],[Fixed Make]],Count_table[[#This Row],[First]])+ROW(Count_table[[#This Row],[First]])-1)</f>
        <v>E2780:E2803</v>
      </c>
      <c r="I2792" s="1" t="str">
        <f ca="1">IF(LEN(Count_table[[#This Row],[First]])&lt;&gt;0,Count_table[[#This Row],[First]]&amp;": "&amp;_xlfn.TEXTJOIN(", ",TRUE,INDIRECT(Count_table[[#This Row],[Range]])),"")</f>
        <v/>
      </c>
      <c r="J279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3" spans="1:10" x14ac:dyDescent="0.25">
      <c r="A2793" s="1" t="s">
        <v>187</v>
      </c>
      <c r="B27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Helicopters\AS-350C</v>
      </c>
      <c r="C2793" s="1" t="s">
        <v>1607</v>
      </c>
      <c r="D2793" s="1" t="str">
        <f>LEFT(Count_table[[#This Row],[Column1]],SEARCH("\",Count_table[[#This Row],[Column1]])-1)</f>
        <v>Airbus Helicopters</v>
      </c>
      <c r="E2793" s="1" t="str">
        <f>RIGHT(Count_table[[#This Row],[Column1]],LEN(Count_table[[#This Row],[Column1]])-SEARCH("\",Count_table[[#This Row],[Column1]]))</f>
        <v>AS-350C</v>
      </c>
      <c r="F2793" s="1" t="str">
        <f>INDEX(Sheet1!A:D,MATCH(Count_table[[#This Row],[Make]],Sheet1!D:D,0),1)</f>
        <v>Airbus Helicopters</v>
      </c>
      <c r="G2793" s="1" t="str">
        <f ca="1">IF(OR(Count_table[[#This Row],[STC Number]]&lt;&gt;OFFSET(Count_table[[#This Row],[STC Number]],-1,0),Count_table[[#This Row],[Fixed Make]]&lt;&gt;OFFSET(Count_table[[#This Row],[Fixed Make]],-1,0)),Count_table[[#This Row],[Fixed Make]],"")</f>
        <v/>
      </c>
      <c r="H2793" s="1" t="str">
        <f ca="1">IF(LEN(Count_table[[#This Row],[First]])=0,OFFSET(Count_table[[#This Row],[Range]],-1,0),"E"&amp;ROW(Count_table[[#This Row],[First]])&amp;":E"&amp;COUNTIFS(Count_table[[#All],[STC Number]],Count_table[[#This Row],[STC Number]],Count_table[[#All],[Fixed Make]],Count_table[[#This Row],[First]])+ROW(Count_table[[#This Row],[First]])-1)</f>
        <v>E2780:E2803</v>
      </c>
      <c r="I2793" s="1" t="str">
        <f ca="1">IF(LEN(Count_table[[#This Row],[First]])&lt;&gt;0,Count_table[[#This Row],[First]]&amp;": "&amp;_xlfn.TEXTJOIN(", ",TRUE,INDIRECT(Count_table[[#This Row],[Range]])),"")</f>
        <v/>
      </c>
      <c r="J279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4" spans="1:10" x14ac:dyDescent="0.25">
      <c r="A2794" s="1" t="s">
        <v>187</v>
      </c>
      <c r="B27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v>
      </c>
      <c r="C2794" s="1" t="s">
        <v>1608</v>
      </c>
      <c r="D2794" s="1" t="str">
        <f>LEFT(Count_table[[#This Row],[Column1]],SEARCH("\",Count_table[[#This Row],[Column1]])-1)</f>
        <v>Airbus Helicopters</v>
      </c>
      <c r="E2794" s="1" t="str">
        <f>RIGHT(Count_table[[#This Row],[Column1]],LEN(Count_table[[#This Row],[Column1]])-SEARCH("\",Count_table[[#This Row],[Column1]]))</f>
        <v>AS-350D</v>
      </c>
      <c r="F2794" s="1" t="str">
        <f>INDEX(Sheet1!A:D,MATCH(Count_table[[#This Row],[Make]],Sheet1!D:D,0),1)</f>
        <v>Airbus Helicopters</v>
      </c>
      <c r="G2794" s="1" t="str">
        <f ca="1">IF(OR(Count_table[[#This Row],[STC Number]]&lt;&gt;OFFSET(Count_table[[#This Row],[STC Number]],-1,0),Count_table[[#This Row],[Fixed Make]]&lt;&gt;OFFSET(Count_table[[#This Row],[Fixed Make]],-1,0)),Count_table[[#This Row],[Fixed Make]],"")</f>
        <v/>
      </c>
      <c r="H2794" s="1" t="str">
        <f ca="1">IF(LEN(Count_table[[#This Row],[First]])=0,OFFSET(Count_table[[#This Row],[Range]],-1,0),"E"&amp;ROW(Count_table[[#This Row],[First]])&amp;":E"&amp;COUNTIFS(Count_table[[#All],[STC Number]],Count_table[[#This Row],[STC Number]],Count_table[[#All],[Fixed Make]],Count_table[[#This Row],[First]])+ROW(Count_table[[#This Row],[First]])-1)</f>
        <v>E2780:E2803</v>
      </c>
      <c r="I2794" s="1" t="str">
        <f ca="1">IF(LEN(Count_table[[#This Row],[First]])&lt;&gt;0,Count_table[[#This Row],[First]]&amp;": "&amp;_xlfn.TEXTJOIN(", ",TRUE,INDIRECT(Count_table[[#This Row],[Range]])),"")</f>
        <v/>
      </c>
      <c r="J279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5" spans="1:10" x14ac:dyDescent="0.25">
      <c r="A2795" s="1" t="s">
        <v>187</v>
      </c>
      <c r="B27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Helicopters\AS-350D1</v>
      </c>
      <c r="C2795" s="1" t="s">
        <v>1609</v>
      </c>
      <c r="D2795" s="1" t="str">
        <f>LEFT(Count_table[[#This Row],[Column1]],SEARCH("\",Count_table[[#This Row],[Column1]])-1)</f>
        <v>Airbus Helicopters</v>
      </c>
      <c r="E2795" s="1" t="str">
        <f>RIGHT(Count_table[[#This Row],[Column1]],LEN(Count_table[[#This Row],[Column1]])-SEARCH("\",Count_table[[#This Row],[Column1]]))</f>
        <v>AS-350D1</v>
      </c>
      <c r="F2795" s="1" t="str">
        <f>INDEX(Sheet1!A:D,MATCH(Count_table[[#This Row],[Make]],Sheet1!D:D,0),1)</f>
        <v>Airbus Helicopters</v>
      </c>
      <c r="G2795" s="1" t="str">
        <f ca="1">IF(OR(Count_table[[#This Row],[STC Number]]&lt;&gt;OFFSET(Count_table[[#This Row],[STC Number]],-1,0),Count_table[[#This Row],[Fixed Make]]&lt;&gt;OFFSET(Count_table[[#This Row],[Fixed Make]],-1,0)),Count_table[[#This Row],[Fixed Make]],"")</f>
        <v/>
      </c>
      <c r="H2795" s="1" t="str">
        <f ca="1">IF(LEN(Count_table[[#This Row],[First]])=0,OFFSET(Count_table[[#This Row],[Range]],-1,0),"E"&amp;ROW(Count_table[[#This Row],[First]])&amp;":E"&amp;COUNTIFS(Count_table[[#All],[STC Number]],Count_table[[#This Row],[STC Number]],Count_table[[#All],[Fixed Make]],Count_table[[#This Row],[First]])+ROW(Count_table[[#This Row],[First]])-1)</f>
        <v>E2780:E2803</v>
      </c>
      <c r="I2795" s="1" t="str">
        <f ca="1">IF(LEN(Count_table[[#This Row],[First]])&lt;&gt;0,Count_table[[#This Row],[First]]&amp;": "&amp;_xlfn.TEXTJOIN(", ",TRUE,INDIRECT(Count_table[[#This Row],[Range]])),"")</f>
        <v/>
      </c>
      <c r="J279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6" spans="1:10" x14ac:dyDescent="0.25">
      <c r="A2796" s="1" t="s">
        <v>187</v>
      </c>
      <c r="B27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Helicopters\AS355E</v>
      </c>
      <c r="C2796" s="1" t="s">
        <v>1610</v>
      </c>
      <c r="D2796" s="1" t="str">
        <f>LEFT(Count_table[[#This Row],[Column1]],SEARCH("\",Count_table[[#This Row],[Column1]])-1)</f>
        <v>Airbus Helicopters</v>
      </c>
      <c r="E2796" s="1" t="str">
        <f>RIGHT(Count_table[[#This Row],[Column1]],LEN(Count_table[[#This Row],[Column1]])-SEARCH("\",Count_table[[#This Row],[Column1]]))</f>
        <v>AS355E</v>
      </c>
      <c r="F2796" s="1" t="str">
        <f>INDEX(Sheet1!A:D,MATCH(Count_table[[#This Row],[Make]],Sheet1!D:D,0),1)</f>
        <v>Airbus Helicopters</v>
      </c>
      <c r="G2796" s="1" t="str">
        <f ca="1">IF(OR(Count_table[[#This Row],[STC Number]]&lt;&gt;OFFSET(Count_table[[#This Row],[STC Number]],-1,0),Count_table[[#This Row],[Fixed Make]]&lt;&gt;OFFSET(Count_table[[#This Row],[Fixed Make]],-1,0)),Count_table[[#This Row],[Fixed Make]],"")</f>
        <v/>
      </c>
      <c r="H2796" s="1" t="str">
        <f ca="1">IF(LEN(Count_table[[#This Row],[First]])=0,OFFSET(Count_table[[#This Row],[Range]],-1,0),"E"&amp;ROW(Count_table[[#This Row],[First]])&amp;":E"&amp;COUNTIFS(Count_table[[#All],[STC Number]],Count_table[[#This Row],[STC Number]],Count_table[[#All],[Fixed Make]],Count_table[[#This Row],[First]])+ROW(Count_table[[#This Row],[First]])-1)</f>
        <v>E2780:E2803</v>
      </c>
      <c r="I2796" s="1" t="str">
        <f ca="1">IF(LEN(Count_table[[#This Row],[First]])&lt;&gt;0,Count_table[[#This Row],[First]]&amp;": "&amp;_xlfn.TEXTJOIN(", ",TRUE,INDIRECT(Count_table[[#This Row],[Range]])),"")</f>
        <v/>
      </c>
      <c r="J279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7" spans="1:10" x14ac:dyDescent="0.25">
      <c r="A2797" s="1" t="s">
        <v>187</v>
      </c>
      <c r="B27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v>
      </c>
      <c r="C2797" s="1" t="s">
        <v>1611</v>
      </c>
      <c r="D2797" s="1" t="str">
        <f>LEFT(Count_table[[#This Row],[Column1]],SEARCH("\",Count_table[[#This Row],[Column1]])-1)</f>
        <v>Airbus Helicopters</v>
      </c>
      <c r="E2797" s="1" t="str">
        <f>RIGHT(Count_table[[#This Row],[Column1]],LEN(Count_table[[#This Row],[Column1]])-SEARCH("\",Count_table[[#This Row],[Column1]]))</f>
        <v>AS355F</v>
      </c>
      <c r="F2797" s="1" t="str">
        <f>INDEX(Sheet1!A:D,MATCH(Count_table[[#This Row],[Make]],Sheet1!D:D,0),1)</f>
        <v>Airbus Helicopters</v>
      </c>
      <c r="G2797" s="1" t="str">
        <f ca="1">IF(OR(Count_table[[#This Row],[STC Number]]&lt;&gt;OFFSET(Count_table[[#This Row],[STC Number]],-1,0),Count_table[[#This Row],[Fixed Make]]&lt;&gt;OFFSET(Count_table[[#This Row],[Fixed Make]],-1,0)),Count_table[[#This Row],[Fixed Make]],"")</f>
        <v/>
      </c>
      <c r="H2797" s="1" t="str">
        <f ca="1">IF(LEN(Count_table[[#This Row],[First]])=0,OFFSET(Count_table[[#This Row],[Range]],-1,0),"E"&amp;ROW(Count_table[[#This Row],[First]])&amp;":E"&amp;COUNTIFS(Count_table[[#All],[STC Number]],Count_table[[#This Row],[STC Number]],Count_table[[#All],[Fixed Make]],Count_table[[#This Row],[First]])+ROW(Count_table[[#This Row],[First]])-1)</f>
        <v>E2780:E2803</v>
      </c>
      <c r="I2797" s="1" t="str">
        <f ca="1">IF(LEN(Count_table[[#This Row],[First]])&lt;&gt;0,Count_table[[#This Row],[First]]&amp;": "&amp;_xlfn.TEXTJOIN(", ",TRUE,INDIRECT(Count_table[[#This Row],[Range]])),"")</f>
        <v/>
      </c>
      <c r="J279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8" spans="1:10" x14ac:dyDescent="0.25">
      <c r="A2798" s="1" t="s">
        <v>187</v>
      </c>
      <c r="B27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Helicopters\AS355F1</v>
      </c>
      <c r="C2798" s="1" t="s">
        <v>1612</v>
      </c>
      <c r="D2798" s="1" t="str">
        <f>LEFT(Count_table[[#This Row],[Column1]],SEARCH("\",Count_table[[#This Row],[Column1]])-1)</f>
        <v>Airbus Helicopters</v>
      </c>
      <c r="E2798" s="1" t="str">
        <f>RIGHT(Count_table[[#This Row],[Column1]],LEN(Count_table[[#This Row],[Column1]])-SEARCH("\",Count_table[[#This Row],[Column1]]))</f>
        <v>AS355F1</v>
      </c>
      <c r="F2798" s="1" t="str">
        <f>INDEX(Sheet1!A:D,MATCH(Count_table[[#This Row],[Make]],Sheet1!D:D,0),1)</f>
        <v>Airbus Helicopters</v>
      </c>
      <c r="G2798" s="1" t="str">
        <f ca="1">IF(OR(Count_table[[#This Row],[STC Number]]&lt;&gt;OFFSET(Count_table[[#This Row],[STC Number]],-1,0),Count_table[[#This Row],[Fixed Make]]&lt;&gt;OFFSET(Count_table[[#This Row],[Fixed Make]],-1,0)),Count_table[[#This Row],[Fixed Make]],"")</f>
        <v/>
      </c>
      <c r="H2798" s="1" t="str">
        <f ca="1">IF(LEN(Count_table[[#This Row],[First]])=0,OFFSET(Count_table[[#This Row],[Range]],-1,0),"E"&amp;ROW(Count_table[[#This Row],[First]])&amp;":E"&amp;COUNTIFS(Count_table[[#All],[STC Number]],Count_table[[#This Row],[STC Number]],Count_table[[#All],[Fixed Make]],Count_table[[#This Row],[First]])+ROW(Count_table[[#This Row],[First]])-1)</f>
        <v>E2780:E2803</v>
      </c>
      <c r="I2798" s="1" t="str">
        <f ca="1">IF(LEN(Count_table[[#This Row],[First]])&lt;&gt;0,Count_table[[#This Row],[First]]&amp;": "&amp;_xlfn.TEXTJOIN(", ",TRUE,INDIRECT(Count_table[[#This Row],[Range]])),"")</f>
        <v/>
      </c>
      <c r="J279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799" spans="1:10" x14ac:dyDescent="0.25">
      <c r="A2799" s="1" t="s">
        <v>187</v>
      </c>
      <c r="B27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Helicopters\AS355F2</v>
      </c>
      <c r="C2799" s="1" t="s">
        <v>1613</v>
      </c>
      <c r="D2799" s="1" t="str">
        <f>LEFT(Count_table[[#This Row],[Column1]],SEARCH("\",Count_table[[#This Row],[Column1]])-1)</f>
        <v>Airbus Helicopters</v>
      </c>
      <c r="E2799" s="1" t="str">
        <f>RIGHT(Count_table[[#This Row],[Column1]],LEN(Count_table[[#This Row],[Column1]])-SEARCH("\",Count_table[[#This Row],[Column1]]))</f>
        <v>AS355F2</v>
      </c>
      <c r="F2799" s="1" t="str">
        <f>INDEX(Sheet1!A:D,MATCH(Count_table[[#This Row],[Make]],Sheet1!D:D,0),1)</f>
        <v>Airbus Helicopters</v>
      </c>
      <c r="G2799" s="1" t="str">
        <f ca="1">IF(OR(Count_table[[#This Row],[STC Number]]&lt;&gt;OFFSET(Count_table[[#This Row],[STC Number]],-1,0),Count_table[[#This Row],[Fixed Make]]&lt;&gt;OFFSET(Count_table[[#This Row],[Fixed Make]],-1,0)),Count_table[[#This Row],[Fixed Make]],"")</f>
        <v/>
      </c>
      <c r="H2799" s="1" t="str">
        <f ca="1">IF(LEN(Count_table[[#This Row],[First]])=0,OFFSET(Count_table[[#This Row],[Range]],-1,0),"E"&amp;ROW(Count_table[[#This Row],[First]])&amp;":E"&amp;COUNTIFS(Count_table[[#All],[STC Number]],Count_table[[#This Row],[STC Number]],Count_table[[#All],[Fixed Make]],Count_table[[#This Row],[First]])+ROW(Count_table[[#This Row],[First]])-1)</f>
        <v>E2780:E2803</v>
      </c>
      <c r="I2799" s="1" t="str">
        <f ca="1">IF(LEN(Count_table[[#This Row],[First]])&lt;&gt;0,Count_table[[#This Row],[First]]&amp;": "&amp;_xlfn.TEXTJOIN(", ",TRUE,INDIRECT(Count_table[[#This Row],[Range]])),"")</f>
        <v/>
      </c>
      <c r="J279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0" spans="1:10" x14ac:dyDescent="0.25">
      <c r="A2800" s="1" t="s">
        <v>187</v>
      </c>
      <c r="B28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v>
      </c>
      <c r="C2800" s="1" t="s">
        <v>1614</v>
      </c>
      <c r="D2800" s="1" t="str">
        <f>LEFT(Count_table[[#This Row],[Column1]],SEARCH("\",Count_table[[#This Row],[Column1]])-1)</f>
        <v>Airbus Helicopters</v>
      </c>
      <c r="E2800" s="1" t="str">
        <f>RIGHT(Count_table[[#This Row],[Column1]],LEN(Count_table[[#This Row],[Column1]])-SEARCH("\",Count_table[[#This Row],[Column1]]))</f>
        <v>AS355N</v>
      </c>
      <c r="F2800" s="1" t="str">
        <f>INDEX(Sheet1!A:D,MATCH(Count_table[[#This Row],[Make]],Sheet1!D:D,0),1)</f>
        <v>Airbus Helicopters</v>
      </c>
      <c r="G2800" s="1" t="str">
        <f ca="1">IF(OR(Count_table[[#This Row],[STC Number]]&lt;&gt;OFFSET(Count_table[[#This Row],[STC Number]],-1,0),Count_table[[#This Row],[Fixed Make]]&lt;&gt;OFFSET(Count_table[[#This Row],[Fixed Make]],-1,0)),Count_table[[#This Row],[Fixed Make]],"")</f>
        <v/>
      </c>
      <c r="H2800" s="1" t="str">
        <f ca="1">IF(LEN(Count_table[[#This Row],[First]])=0,OFFSET(Count_table[[#This Row],[Range]],-1,0),"E"&amp;ROW(Count_table[[#This Row],[First]])&amp;":E"&amp;COUNTIFS(Count_table[[#All],[STC Number]],Count_table[[#This Row],[STC Number]],Count_table[[#All],[Fixed Make]],Count_table[[#This Row],[First]])+ROW(Count_table[[#This Row],[First]])-1)</f>
        <v>E2780:E2803</v>
      </c>
      <c r="I2800" s="1" t="str">
        <f ca="1">IF(LEN(Count_table[[#This Row],[First]])&lt;&gt;0,Count_table[[#This Row],[First]]&amp;": "&amp;_xlfn.TEXTJOIN(", ",TRUE,INDIRECT(Count_table[[#This Row],[Range]])),"")</f>
        <v/>
      </c>
      <c r="J280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1" spans="1:10" x14ac:dyDescent="0.25">
      <c r="A2801" s="1" t="s">
        <v>187</v>
      </c>
      <c r="B28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Helicopters\AS355NP</v>
      </c>
      <c r="C2801" s="1" t="s">
        <v>1615</v>
      </c>
      <c r="D2801" s="1" t="str">
        <f>LEFT(Count_table[[#This Row],[Column1]],SEARCH("\",Count_table[[#This Row],[Column1]])-1)</f>
        <v>Airbus Helicopters</v>
      </c>
      <c r="E2801" s="1" t="str">
        <f>RIGHT(Count_table[[#This Row],[Column1]],LEN(Count_table[[#This Row],[Column1]])-SEARCH("\",Count_table[[#This Row],[Column1]]))</f>
        <v>AS355NP</v>
      </c>
      <c r="F2801" s="1" t="str">
        <f>INDEX(Sheet1!A:D,MATCH(Count_table[[#This Row],[Make]],Sheet1!D:D,0),1)</f>
        <v>Airbus Helicopters</v>
      </c>
      <c r="G2801" s="1" t="str">
        <f ca="1">IF(OR(Count_table[[#This Row],[STC Number]]&lt;&gt;OFFSET(Count_table[[#This Row],[STC Number]],-1,0),Count_table[[#This Row],[Fixed Make]]&lt;&gt;OFFSET(Count_table[[#This Row],[Fixed Make]],-1,0)),Count_table[[#This Row],[Fixed Make]],"")</f>
        <v/>
      </c>
      <c r="H2801" s="1" t="str">
        <f ca="1">IF(LEN(Count_table[[#This Row],[First]])=0,OFFSET(Count_table[[#This Row],[Range]],-1,0),"E"&amp;ROW(Count_table[[#This Row],[First]])&amp;":E"&amp;COUNTIFS(Count_table[[#All],[STC Number]],Count_table[[#This Row],[STC Number]],Count_table[[#All],[Fixed Make]],Count_table[[#This Row],[First]])+ROW(Count_table[[#This Row],[First]])-1)</f>
        <v>E2780:E2803</v>
      </c>
      <c r="I2801" s="1" t="str">
        <f ca="1">IF(LEN(Count_table[[#This Row],[First]])&lt;&gt;0,Count_table[[#This Row],[First]]&amp;": "&amp;_xlfn.TEXTJOIN(", ",TRUE,INDIRECT(Count_table[[#This Row],[Range]])),"")</f>
        <v/>
      </c>
      <c r="J280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2" spans="1:10" x14ac:dyDescent="0.25">
      <c r="A2802" s="1" t="s">
        <v>187</v>
      </c>
      <c r="B28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B4</v>
      </c>
      <c r="C2802" s="1" t="s">
        <v>1616</v>
      </c>
      <c r="D2802" s="1" t="str">
        <f>LEFT(Count_table[[#This Row],[Column1]],SEARCH("\",Count_table[[#This Row],[Column1]])-1)</f>
        <v>Airbus Helicopters</v>
      </c>
      <c r="E2802" s="1" t="str">
        <f>RIGHT(Count_table[[#This Row],[Column1]],LEN(Count_table[[#This Row],[Column1]])-SEARCH("\",Count_table[[#This Row],[Column1]]))</f>
        <v>EC 130 B4</v>
      </c>
      <c r="F2802" s="1" t="str">
        <f>INDEX(Sheet1!A:D,MATCH(Count_table[[#This Row],[Make]],Sheet1!D:D,0),1)</f>
        <v>Airbus Helicopters</v>
      </c>
      <c r="G2802" s="1" t="str">
        <f ca="1">IF(OR(Count_table[[#This Row],[STC Number]]&lt;&gt;OFFSET(Count_table[[#This Row],[STC Number]],-1,0),Count_table[[#This Row],[Fixed Make]]&lt;&gt;OFFSET(Count_table[[#This Row],[Fixed Make]],-1,0)),Count_table[[#This Row],[Fixed Make]],"")</f>
        <v/>
      </c>
      <c r="H2802" s="1" t="str">
        <f ca="1">IF(LEN(Count_table[[#This Row],[First]])=0,OFFSET(Count_table[[#This Row],[Range]],-1,0),"E"&amp;ROW(Count_table[[#This Row],[First]])&amp;":E"&amp;COUNTIFS(Count_table[[#All],[STC Number]],Count_table[[#This Row],[STC Number]],Count_table[[#All],[Fixed Make]],Count_table[[#This Row],[First]])+ROW(Count_table[[#This Row],[First]])-1)</f>
        <v>E2780:E2803</v>
      </c>
      <c r="I2802" s="1" t="str">
        <f ca="1">IF(LEN(Count_table[[#This Row],[First]])&lt;&gt;0,Count_table[[#This Row],[First]]&amp;": "&amp;_xlfn.TEXTJOIN(", ",TRUE,INDIRECT(Count_table[[#This Row],[Range]])),"")</f>
        <v/>
      </c>
      <c r="J280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3" spans="1:10" x14ac:dyDescent="0.25">
      <c r="A2803" s="1" t="s">
        <v>187</v>
      </c>
      <c r="B28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T2</v>
      </c>
      <c r="C2803" s="1" t="s">
        <v>1617</v>
      </c>
      <c r="D2803" s="1" t="str">
        <f>LEFT(Count_table[[#This Row],[Column1]],SEARCH("\",Count_table[[#This Row],[Column1]])-1)</f>
        <v>Airbus Helicopters</v>
      </c>
      <c r="E2803" s="1" t="str">
        <f>RIGHT(Count_table[[#This Row],[Column1]],LEN(Count_table[[#This Row],[Column1]])-SEARCH("\",Count_table[[#This Row],[Column1]]))</f>
        <v>EC 130 T2</v>
      </c>
      <c r="F2803" s="1" t="str">
        <f>INDEX(Sheet1!A:D,MATCH(Count_table[[#This Row],[Make]],Sheet1!D:D,0),1)</f>
        <v>Airbus Helicopters</v>
      </c>
      <c r="G2803" s="1" t="str">
        <f ca="1">IF(OR(Count_table[[#This Row],[STC Number]]&lt;&gt;OFFSET(Count_table[[#This Row],[STC Number]],-1,0),Count_table[[#This Row],[Fixed Make]]&lt;&gt;OFFSET(Count_table[[#This Row],[Fixed Make]],-1,0)),Count_table[[#This Row],[Fixed Make]],"")</f>
        <v/>
      </c>
      <c r="H2803" s="1" t="str">
        <f ca="1">IF(LEN(Count_table[[#This Row],[First]])=0,OFFSET(Count_table[[#This Row],[Range]],-1,0),"E"&amp;ROW(Count_table[[#This Row],[First]])&amp;":E"&amp;COUNTIFS(Count_table[[#All],[STC Number]],Count_table[[#This Row],[STC Number]],Count_table[[#All],[Fixed Make]],Count_table[[#This Row],[First]])+ROW(Count_table[[#This Row],[First]])-1)</f>
        <v>E2780:E2803</v>
      </c>
      <c r="I2803" s="1" t="str">
        <f ca="1">IF(LEN(Count_table[[#This Row],[First]])&lt;&gt;0,Count_table[[#This Row],[First]]&amp;": "&amp;_xlfn.TEXTJOIN(", ",TRUE,INDIRECT(Count_table[[#This Row],[Range]])),"")</f>
        <v/>
      </c>
      <c r="J280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4" spans="1:10" x14ac:dyDescent="0.25">
      <c r="A2804" s="1" t="s">
        <v>187</v>
      </c>
      <c r="B28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v>
      </c>
      <c r="C2804" s="1" t="s">
        <v>1618</v>
      </c>
      <c r="D2804" s="1" t="str">
        <f>LEFT(Count_table[[#This Row],[Column1]],SEARCH("\",Count_table[[#This Row],[Column1]])-1)</f>
        <v>Bell Helicopter Textron Canada Limited</v>
      </c>
      <c r="E2804" s="1" t="str">
        <f>RIGHT(Count_table[[#This Row],[Column1]],LEN(Count_table[[#This Row],[Column1]])-SEARCH("\",Count_table[[#This Row],[Column1]]))</f>
        <v>206</v>
      </c>
      <c r="F2804" s="1" t="str">
        <f>INDEX(Sheet1!A:D,MATCH(Count_table[[#This Row],[Make]],Sheet1!D:D,0),1)</f>
        <v>Bell</v>
      </c>
      <c r="G2804" s="1" t="str">
        <f ca="1">IF(OR(Count_table[[#This Row],[STC Number]]&lt;&gt;OFFSET(Count_table[[#This Row],[STC Number]],-1,0),Count_table[[#This Row],[Fixed Make]]&lt;&gt;OFFSET(Count_table[[#This Row],[Fixed Make]],-1,0)),Count_table[[#This Row],[Fixed Make]],"")</f>
        <v>Bell</v>
      </c>
      <c r="H2804" s="1" t="str">
        <f ca="1">IF(LEN(Count_table[[#This Row],[First]])=0,OFFSET(Count_table[[#This Row],[Range]],-1,0),"E"&amp;ROW(Count_table[[#This Row],[First]])&amp;":E"&amp;COUNTIFS(Count_table[[#All],[STC Number]],Count_table[[#This Row],[STC Number]],Count_table[[#All],[Fixed Make]],Count_table[[#This Row],[First]])+ROW(Count_table[[#This Row],[First]])-1)</f>
        <v>E2804:E2814</v>
      </c>
      <c r="I2804" s="1" t="str">
        <f ca="1">IF(LEN(Count_table[[#This Row],[First]])&lt;&gt;0,Count_table[[#This Row],[First]]&amp;": "&amp;_xlfn.TEXTJOIN(", ",TRUE,INDIRECT(Count_table[[#This Row],[Range]])),"")</f>
        <v>Bell: 206, 206A-1 (OH-58A), 206A, 206B-1, 206B, 206L-1, 206L-3, 206L-4, 206L, 407, 427</v>
      </c>
      <c r="J280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5" spans="1:10" x14ac:dyDescent="0.25">
      <c r="A2805" s="1" t="s">
        <v>187</v>
      </c>
      <c r="B28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Limited\206A-1 (OH-58A)</v>
      </c>
      <c r="C2805" s="1" t="s">
        <v>1619</v>
      </c>
      <c r="D2805" s="1" t="str">
        <f>LEFT(Count_table[[#This Row],[Column1]],SEARCH("\",Count_table[[#This Row],[Column1]])-1)</f>
        <v>Bell Helicopter Textron Canada Limited</v>
      </c>
      <c r="E2805" s="1" t="str">
        <f>RIGHT(Count_table[[#This Row],[Column1]],LEN(Count_table[[#This Row],[Column1]])-SEARCH("\",Count_table[[#This Row],[Column1]]))</f>
        <v>206A-1 (OH-58A)</v>
      </c>
      <c r="F2805" s="1" t="str">
        <f>INDEX(Sheet1!A:D,MATCH(Count_table[[#This Row],[Make]],Sheet1!D:D,0),1)</f>
        <v>Bell</v>
      </c>
      <c r="G2805" s="1" t="str">
        <f ca="1">IF(OR(Count_table[[#This Row],[STC Number]]&lt;&gt;OFFSET(Count_table[[#This Row],[STC Number]],-1,0),Count_table[[#This Row],[Fixed Make]]&lt;&gt;OFFSET(Count_table[[#This Row],[Fixed Make]],-1,0)),Count_table[[#This Row],[Fixed Make]],"")</f>
        <v/>
      </c>
      <c r="H2805" s="1" t="str">
        <f ca="1">IF(LEN(Count_table[[#This Row],[First]])=0,OFFSET(Count_table[[#This Row],[Range]],-1,0),"E"&amp;ROW(Count_table[[#This Row],[First]])&amp;":E"&amp;COUNTIFS(Count_table[[#All],[STC Number]],Count_table[[#This Row],[STC Number]],Count_table[[#All],[Fixed Make]],Count_table[[#This Row],[First]])+ROW(Count_table[[#This Row],[First]])-1)</f>
        <v>E2804:E2814</v>
      </c>
      <c r="I2805" s="1" t="str">
        <f ca="1">IF(LEN(Count_table[[#This Row],[First]])&lt;&gt;0,Count_table[[#This Row],[First]]&amp;": "&amp;_xlfn.TEXTJOIN(", ",TRUE,INDIRECT(Count_table[[#This Row],[Range]])),"")</f>
        <v/>
      </c>
      <c r="J280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6" spans="1:10" x14ac:dyDescent="0.25">
      <c r="A2806" s="1" t="s">
        <v>187</v>
      </c>
      <c r="B28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Limited\206A</v>
      </c>
      <c r="C2806" s="1" t="s">
        <v>1620</v>
      </c>
      <c r="D2806" s="1" t="str">
        <f>LEFT(Count_table[[#This Row],[Column1]],SEARCH("\",Count_table[[#This Row],[Column1]])-1)</f>
        <v>Bell Helicopter Textron Canada Limited</v>
      </c>
      <c r="E2806" s="1" t="str">
        <f>RIGHT(Count_table[[#This Row],[Column1]],LEN(Count_table[[#This Row],[Column1]])-SEARCH("\",Count_table[[#This Row],[Column1]]))</f>
        <v>206A</v>
      </c>
      <c r="F2806" s="1" t="str">
        <f>INDEX(Sheet1!A:D,MATCH(Count_table[[#This Row],[Make]],Sheet1!D:D,0),1)</f>
        <v>Bell</v>
      </c>
      <c r="G2806" s="1" t="str">
        <f ca="1">IF(OR(Count_table[[#This Row],[STC Number]]&lt;&gt;OFFSET(Count_table[[#This Row],[STC Number]],-1,0),Count_table[[#This Row],[Fixed Make]]&lt;&gt;OFFSET(Count_table[[#This Row],[Fixed Make]],-1,0)),Count_table[[#This Row],[Fixed Make]],"")</f>
        <v/>
      </c>
      <c r="H2806" s="1" t="str">
        <f ca="1">IF(LEN(Count_table[[#This Row],[First]])=0,OFFSET(Count_table[[#This Row],[Range]],-1,0),"E"&amp;ROW(Count_table[[#This Row],[First]])&amp;":E"&amp;COUNTIFS(Count_table[[#All],[STC Number]],Count_table[[#This Row],[STC Number]],Count_table[[#All],[Fixed Make]],Count_table[[#This Row],[First]])+ROW(Count_table[[#This Row],[First]])-1)</f>
        <v>E2804:E2814</v>
      </c>
      <c r="I2806" s="1" t="str">
        <f ca="1">IF(LEN(Count_table[[#This Row],[First]])&lt;&gt;0,Count_table[[#This Row],[First]]&amp;": "&amp;_xlfn.TEXTJOIN(", ",TRUE,INDIRECT(Count_table[[#This Row],[Range]])),"")</f>
        <v/>
      </c>
      <c r="J280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7" spans="1:10" x14ac:dyDescent="0.25">
      <c r="A2807" s="1" t="s">
        <v>187</v>
      </c>
      <c r="B28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Limited\206B-1</v>
      </c>
      <c r="C2807" s="1" t="s">
        <v>1621</v>
      </c>
      <c r="D2807" s="1" t="str">
        <f>LEFT(Count_table[[#This Row],[Column1]],SEARCH("\",Count_table[[#This Row],[Column1]])-1)</f>
        <v>Bell Helicopter Textron Canada Limited</v>
      </c>
      <c r="E2807" s="1" t="str">
        <f>RIGHT(Count_table[[#This Row],[Column1]],LEN(Count_table[[#This Row],[Column1]])-SEARCH("\",Count_table[[#This Row],[Column1]]))</f>
        <v>206B-1</v>
      </c>
      <c r="F2807" s="1" t="str">
        <f>INDEX(Sheet1!A:D,MATCH(Count_table[[#This Row],[Make]],Sheet1!D:D,0),1)</f>
        <v>Bell</v>
      </c>
      <c r="G2807" s="1" t="str">
        <f ca="1">IF(OR(Count_table[[#This Row],[STC Number]]&lt;&gt;OFFSET(Count_table[[#This Row],[STC Number]],-1,0),Count_table[[#This Row],[Fixed Make]]&lt;&gt;OFFSET(Count_table[[#This Row],[Fixed Make]],-1,0)),Count_table[[#This Row],[Fixed Make]],"")</f>
        <v/>
      </c>
      <c r="H2807" s="1" t="str">
        <f ca="1">IF(LEN(Count_table[[#This Row],[First]])=0,OFFSET(Count_table[[#This Row],[Range]],-1,0),"E"&amp;ROW(Count_table[[#This Row],[First]])&amp;":E"&amp;COUNTIFS(Count_table[[#All],[STC Number]],Count_table[[#This Row],[STC Number]],Count_table[[#All],[Fixed Make]],Count_table[[#This Row],[First]])+ROW(Count_table[[#This Row],[First]])-1)</f>
        <v>E2804:E2814</v>
      </c>
      <c r="I2807" s="1" t="str">
        <f ca="1">IF(LEN(Count_table[[#This Row],[First]])&lt;&gt;0,Count_table[[#This Row],[First]]&amp;": "&amp;_xlfn.TEXTJOIN(", ",TRUE,INDIRECT(Count_table[[#This Row],[Range]])),"")</f>
        <v/>
      </c>
      <c r="J280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8" spans="1:10" x14ac:dyDescent="0.25">
      <c r="A2808" s="1" t="s">
        <v>187</v>
      </c>
      <c r="B28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Limited\206B</v>
      </c>
      <c r="C2808" s="1" t="s">
        <v>1622</v>
      </c>
      <c r="D2808" s="1" t="str">
        <f>LEFT(Count_table[[#This Row],[Column1]],SEARCH("\",Count_table[[#This Row],[Column1]])-1)</f>
        <v>Bell Helicopter Textron Canada Limited</v>
      </c>
      <c r="E2808" s="1" t="str">
        <f>RIGHT(Count_table[[#This Row],[Column1]],LEN(Count_table[[#This Row],[Column1]])-SEARCH("\",Count_table[[#This Row],[Column1]]))</f>
        <v>206B</v>
      </c>
      <c r="F2808" s="1" t="str">
        <f>INDEX(Sheet1!A:D,MATCH(Count_table[[#This Row],[Make]],Sheet1!D:D,0),1)</f>
        <v>Bell</v>
      </c>
      <c r="G2808" s="1" t="str">
        <f ca="1">IF(OR(Count_table[[#This Row],[STC Number]]&lt;&gt;OFFSET(Count_table[[#This Row],[STC Number]],-1,0),Count_table[[#This Row],[Fixed Make]]&lt;&gt;OFFSET(Count_table[[#This Row],[Fixed Make]],-1,0)),Count_table[[#This Row],[Fixed Make]],"")</f>
        <v/>
      </c>
      <c r="H2808" s="1" t="str">
        <f ca="1">IF(LEN(Count_table[[#This Row],[First]])=0,OFFSET(Count_table[[#This Row],[Range]],-1,0),"E"&amp;ROW(Count_table[[#This Row],[First]])&amp;":E"&amp;COUNTIFS(Count_table[[#All],[STC Number]],Count_table[[#This Row],[STC Number]],Count_table[[#All],[Fixed Make]],Count_table[[#This Row],[First]])+ROW(Count_table[[#This Row],[First]])-1)</f>
        <v>E2804:E2814</v>
      </c>
      <c r="I2808" s="1" t="str">
        <f ca="1">IF(LEN(Count_table[[#This Row],[First]])&lt;&gt;0,Count_table[[#This Row],[First]]&amp;": "&amp;_xlfn.TEXTJOIN(", ",TRUE,INDIRECT(Count_table[[#This Row],[Range]])),"")</f>
        <v/>
      </c>
      <c r="J280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09" spans="1:10" x14ac:dyDescent="0.25">
      <c r="A2809" s="1" t="s">
        <v>187</v>
      </c>
      <c r="B28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Limited\206L-1</v>
      </c>
      <c r="C2809" s="1" t="s">
        <v>1623</v>
      </c>
      <c r="D2809" s="1" t="str">
        <f>LEFT(Count_table[[#This Row],[Column1]],SEARCH("\",Count_table[[#This Row],[Column1]])-1)</f>
        <v>Bell Helicopter Textron Canada Limited</v>
      </c>
      <c r="E2809" s="1" t="str">
        <f>RIGHT(Count_table[[#This Row],[Column1]],LEN(Count_table[[#This Row],[Column1]])-SEARCH("\",Count_table[[#This Row],[Column1]]))</f>
        <v>206L-1</v>
      </c>
      <c r="F2809" s="1" t="str">
        <f>INDEX(Sheet1!A:D,MATCH(Count_table[[#This Row],[Make]],Sheet1!D:D,0),1)</f>
        <v>Bell</v>
      </c>
      <c r="G2809" s="1" t="str">
        <f ca="1">IF(OR(Count_table[[#This Row],[STC Number]]&lt;&gt;OFFSET(Count_table[[#This Row],[STC Number]],-1,0),Count_table[[#This Row],[Fixed Make]]&lt;&gt;OFFSET(Count_table[[#This Row],[Fixed Make]],-1,0)),Count_table[[#This Row],[Fixed Make]],"")</f>
        <v/>
      </c>
      <c r="H2809" s="1" t="str">
        <f ca="1">IF(LEN(Count_table[[#This Row],[First]])=0,OFFSET(Count_table[[#This Row],[Range]],-1,0),"E"&amp;ROW(Count_table[[#This Row],[First]])&amp;":E"&amp;COUNTIFS(Count_table[[#All],[STC Number]],Count_table[[#This Row],[STC Number]],Count_table[[#All],[Fixed Make]],Count_table[[#This Row],[First]])+ROW(Count_table[[#This Row],[First]])-1)</f>
        <v>E2804:E2814</v>
      </c>
      <c r="I2809" s="1" t="str">
        <f ca="1">IF(LEN(Count_table[[#This Row],[First]])&lt;&gt;0,Count_table[[#This Row],[First]]&amp;": "&amp;_xlfn.TEXTJOIN(", ",TRUE,INDIRECT(Count_table[[#This Row],[Range]])),"")</f>
        <v/>
      </c>
      <c r="J280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0" spans="1:10" x14ac:dyDescent="0.25">
      <c r="A2810" s="1" t="s">
        <v>187</v>
      </c>
      <c r="B28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Limited\206L-3</v>
      </c>
      <c r="C2810" s="1" t="s">
        <v>1624</v>
      </c>
      <c r="D2810" s="1" t="str">
        <f>LEFT(Count_table[[#This Row],[Column1]],SEARCH("\",Count_table[[#This Row],[Column1]])-1)</f>
        <v>Bell Helicopter Textron Canada Limited</v>
      </c>
      <c r="E2810" s="1" t="str">
        <f>RIGHT(Count_table[[#This Row],[Column1]],LEN(Count_table[[#This Row],[Column1]])-SEARCH("\",Count_table[[#This Row],[Column1]]))</f>
        <v>206L-3</v>
      </c>
      <c r="F2810" s="1" t="str">
        <f>INDEX(Sheet1!A:D,MATCH(Count_table[[#This Row],[Make]],Sheet1!D:D,0),1)</f>
        <v>Bell</v>
      </c>
      <c r="G2810" s="1" t="str">
        <f ca="1">IF(OR(Count_table[[#This Row],[STC Number]]&lt;&gt;OFFSET(Count_table[[#This Row],[STC Number]],-1,0),Count_table[[#This Row],[Fixed Make]]&lt;&gt;OFFSET(Count_table[[#This Row],[Fixed Make]],-1,0)),Count_table[[#This Row],[Fixed Make]],"")</f>
        <v/>
      </c>
      <c r="H2810" s="1" t="str">
        <f ca="1">IF(LEN(Count_table[[#This Row],[First]])=0,OFFSET(Count_table[[#This Row],[Range]],-1,0),"E"&amp;ROW(Count_table[[#This Row],[First]])&amp;":E"&amp;COUNTIFS(Count_table[[#All],[STC Number]],Count_table[[#This Row],[STC Number]],Count_table[[#All],[Fixed Make]],Count_table[[#This Row],[First]])+ROW(Count_table[[#This Row],[First]])-1)</f>
        <v>E2804:E2814</v>
      </c>
      <c r="I2810" s="1" t="str">
        <f ca="1">IF(LEN(Count_table[[#This Row],[First]])&lt;&gt;0,Count_table[[#This Row],[First]]&amp;": "&amp;_xlfn.TEXTJOIN(", ",TRUE,INDIRECT(Count_table[[#This Row],[Range]])),"")</f>
        <v/>
      </c>
      <c r="J2810"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1" spans="1:10" x14ac:dyDescent="0.25">
      <c r="A2811" s="1" t="s">
        <v>187</v>
      </c>
      <c r="B28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Limited\206L-4</v>
      </c>
      <c r="C2811" s="1" t="s">
        <v>1625</v>
      </c>
      <c r="D2811" s="1" t="str">
        <f>LEFT(Count_table[[#This Row],[Column1]],SEARCH("\",Count_table[[#This Row],[Column1]])-1)</f>
        <v>Bell Helicopter Textron Canada Limited</v>
      </c>
      <c r="E2811" s="1" t="str">
        <f>RIGHT(Count_table[[#This Row],[Column1]],LEN(Count_table[[#This Row],[Column1]])-SEARCH("\",Count_table[[#This Row],[Column1]]))</f>
        <v>206L-4</v>
      </c>
      <c r="F2811" s="1" t="str">
        <f>INDEX(Sheet1!A:D,MATCH(Count_table[[#This Row],[Make]],Sheet1!D:D,0),1)</f>
        <v>Bell</v>
      </c>
      <c r="G2811" s="1" t="str">
        <f ca="1">IF(OR(Count_table[[#This Row],[STC Number]]&lt;&gt;OFFSET(Count_table[[#This Row],[STC Number]],-1,0),Count_table[[#This Row],[Fixed Make]]&lt;&gt;OFFSET(Count_table[[#This Row],[Fixed Make]],-1,0)),Count_table[[#This Row],[Fixed Make]],"")</f>
        <v/>
      </c>
      <c r="H2811" s="1" t="str">
        <f ca="1">IF(LEN(Count_table[[#This Row],[First]])=0,OFFSET(Count_table[[#This Row],[Range]],-1,0),"E"&amp;ROW(Count_table[[#This Row],[First]])&amp;":E"&amp;COUNTIFS(Count_table[[#All],[STC Number]],Count_table[[#This Row],[STC Number]],Count_table[[#All],[Fixed Make]],Count_table[[#This Row],[First]])+ROW(Count_table[[#This Row],[First]])-1)</f>
        <v>E2804:E2814</v>
      </c>
      <c r="I2811" s="1" t="str">
        <f ca="1">IF(LEN(Count_table[[#This Row],[First]])&lt;&gt;0,Count_table[[#This Row],[First]]&amp;": "&amp;_xlfn.TEXTJOIN(", ",TRUE,INDIRECT(Count_table[[#This Row],[Range]])),"")</f>
        <v/>
      </c>
      <c r="J2811"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2" spans="1:10" x14ac:dyDescent="0.25">
      <c r="A2812" s="1" t="s">
        <v>187</v>
      </c>
      <c r="B28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Limited\206L</v>
      </c>
      <c r="C2812" s="1" t="s">
        <v>1626</v>
      </c>
      <c r="D2812" s="1" t="str">
        <f>LEFT(Count_table[[#This Row],[Column1]],SEARCH("\",Count_table[[#This Row],[Column1]])-1)</f>
        <v>Bell Helicopter Textron Canada Limited</v>
      </c>
      <c r="E2812" s="1" t="str">
        <f>RIGHT(Count_table[[#This Row],[Column1]],LEN(Count_table[[#This Row],[Column1]])-SEARCH("\",Count_table[[#This Row],[Column1]]))</f>
        <v>206L</v>
      </c>
      <c r="F2812" s="1" t="str">
        <f>INDEX(Sheet1!A:D,MATCH(Count_table[[#This Row],[Make]],Sheet1!D:D,0),1)</f>
        <v>Bell</v>
      </c>
      <c r="G2812" s="1" t="str">
        <f ca="1">IF(OR(Count_table[[#This Row],[STC Number]]&lt;&gt;OFFSET(Count_table[[#This Row],[STC Number]],-1,0),Count_table[[#This Row],[Fixed Make]]&lt;&gt;OFFSET(Count_table[[#This Row],[Fixed Make]],-1,0)),Count_table[[#This Row],[Fixed Make]],"")</f>
        <v/>
      </c>
      <c r="H2812" s="1" t="str">
        <f ca="1">IF(LEN(Count_table[[#This Row],[First]])=0,OFFSET(Count_table[[#This Row],[Range]],-1,0),"E"&amp;ROW(Count_table[[#This Row],[First]])&amp;":E"&amp;COUNTIFS(Count_table[[#All],[STC Number]],Count_table[[#This Row],[STC Number]],Count_table[[#All],[Fixed Make]],Count_table[[#This Row],[First]])+ROW(Count_table[[#This Row],[First]])-1)</f>
        <v>E2804:E2814</v>
      </c>
      <c r="I2812" s="1" t="str">
        <f ca="1">IF(LEN(Count_table[[#This Row],[First]])&lt;&gt;0,Count_table[[#This Row],[First]]&amp;": "&amp;_xlfn.TEXTJOIN(", ",TRUE,INDIRECT(Count_table[[#This Row],[Range]])),"")</f>
        <v/>
      </c>
      <c r="J2812"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3" spans="1:10" x14ac:dyDescent="0.25">
      <c r="A2813" s="1" t="s">
        <v>187</v>
      </c>
      <c r="B28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Limited\407</v>
      </c>
      <c r="C2813" s="1" t="s">
        <v>1627</v>
      </c>
      <c r="D2813" s="1" t="str">
        <f>LEFT(Count_table[[#This Row],[Column1]],SEARCH("\",Count_table[[#This Row],[Column1]])-1)</f>
        <v>Bell Helicopter Textron Canada Limited</v>
      </c>
      <c r="E2813" s="1" t="str">
        <f>RIGHT(Count_table[[#This Row],[Column1]],LEN(Count_table[[#This Row],[Column1]])-SEARCH("\",Count_table[[#This Row],[Column1]]))</f>
        <v>407</v>
      </c>
      <c r="F2813" s="1" t="str">
        <f>INDEX(Sheet1!A:D,MATCH(Count_table[[#This Row],[Make]],Sheet1!D:D,0),1)</f>
        <v>Bell</v>
      </c>
      <c r="G2813" s="1" t="str">
        <f ca="1">IF(OR(Count_table[[#This Row],[STC Number]]&lt;&gt;OFFSET(Count_table[[#This Row],[STC Number]],-1,0),Count_table[[#This Row],[Fixed Make]]&lt;&gt;OFFSET(Count_table[[#This Row],[Fixed Make]],-1,0)),Count_table[[#This Row],[Fixed Make]],"")</f>
        <v/>
      </c>
      <c r="H2813" s="1" t="str">
        <f ca="1">IF(LEN(Count_table[[#This Row],[First]])=0,OFFSET(Count_table[[#This Row],[Range]],-1,0),"E"&amp;ROW(Count_table[[#This Row],[First]])&amp;":E"&amp;COUNTIFS(Count_table[[#All],[STC Number]],Count_table[[#This Row],[STC Number]],Count_table[[#All],[Fixed Make]],Count_table[[#This Row],[First]])+ROW(Count_table[[#This Row],[First]])-1)</f>
        <v>E2804:E2814</v>
      </c>
      <c r="I2813" s="1" t="str">
        <f ca="1">IF(LEN(Count_table[[#This Row],[First]])&lt;&gt;0,Count_table[[#This Row],[First]]&amp;": "&amp;_xlfn.TEXTJOIN(", ",TRUE,INDIRECT(Count_table[[#This Row],[Range]])),"")</f>
        <v/>
      </c>
      <c r="J2813"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4" spans="1:10" x14ac:dyDescent="0.25">
      <c r="A2814" s="1" t="s">
        <v>187</v>
      </c>
      <c r="B28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Limited\427</v>
      </c>
      <c r="C2814" s="1" t="s">
        <v>1628</v>
      </c>
      <c r="D2814" s="1" t="str">
        <f>LEFT(Count_table[[#This Row],[Column1]],SEARCH("\",Count_table[[#This Row],[Column1]])-1)</f>
        <v>Bell Helicopter Textron Canada Limited</v>
      </c>
      <c r="E2814" s="1" t="str">
        <f>RIGHT(Count_table[[#This Row],[Column1]],LEN(Count_table[[#This Row],[Column1]])-SEARCH("\",Count_table[[#This Row],[Column1]]))</f>
        <v>427</v>
      </c>
      <c r="F2814" s="1" t="str">
        <f>INDEX(Sheet1!A:D,MATCH(Count_table[[#This Row],[Make]],Sheet1!D:D,0),1)</f>
        <v>Bell</v>
      </c>
      <c r="G2814" s="1" t="str">
        <f ca="1">IF(OR(Count_table[[#This Row],[STC Number]]&lt;&gt;OFFSET(Count_table[[#This Row],[STC Number]],-1,0),Count_table[[#This Row],[Fixed Make]]&lt;&gt;OFFSET(Count_table[[#This Row],[Fixed Make]],-1,0)),Count_table[[#This Row],[Fixed Make]],"")</f>
        <v/>
      </c>
      <c r="H2814" s="1" t="str">
        <f ca="1">IF(LEN(Count_table[[#This Row],[First]])=0,OFFSET(Count_table[[#This Row],[Range]],-1,0),"E"&amp;ROW(Count_table[[#This Row],[First]])&amp;":E"&amp;COUNTIFS(Count_table[[#All],[STC Number]],Count_table[[#This Row],[STC Number]],Count_table[[#All],[Fixed Make]],Count_table[[#This Row],[First]])+ROW(Count_table[[#This Row],[First]])-1)</f>
        <v>E2804:E2814</v>
      </c>
      <c r="I2814" s="1" t="str">
        <f ca="1">IF(LEN(Count_table[[#This Row],[First]])&lt;&gt;0,Count_table[[#This Row],[First]]&amp;": "&amp;_xlfn.TEXTJOIN(", ",TRUE,INDIRECT(Count_table[[#This Row],[Range]])),"")</f>
        <v/>
      </c>
      <c r="J2814"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5" spans="1:10" x14ac:dyDescent="0.25">
      <c r="A2815" s="1" t="s">
        <v>187</v>
      </c>
      <c r="B28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MD Helicopters, Inc.\500N</v>
      </c>
      <c r="C2815" s="1" t="s">
        <v>1629</v>
      </c>
      <c r="D2815" s="1" t="str">
        <f>LEFT(Count_table[[#This Row],[Column1]],SEARCH("\",Count_table[[#This Row],[Column1]])-1)</f>
        <v>MD Helicopters, Inc.</v>
      </c>
      <c r="E2815" s="1" t="str">
        <f>RIGHT(Count_table[[#This Row],[Column1]],LEN(Count_table[[#This Row],[Column1]])-SEARCH("\",Count_table[[#This Row],[Column1]]))</f>
        <v>500N</v>
      </c>
      <c r="F2815" s="1" t="str">
        <f>INDEX(Sheet1!A:D,MATCH(Count_table[[#This Row],[Make]],Sheet1!D:D,0),1)</f>
        <v>MD Helicopters</v>
      </c>
      <c r="G2815" s="1" t="str">
        <f ca="1">IF(OR(Count_table[[#This Row],[STC Number]]&lt;&gt;OFFSET(Count_table[[#This Row],[STC Number]],-1,0),Count_table[[#This Row],[Fixed Make]]&lt;&gt;OFFSET(Count_table[[#This Row],[Fixed Make]],-1,0)),Count_table[[#This Row],[Fixed Make]],"")</f>
        <v>MD Helicopters</v>
      </c>
      <c r="H2815" s="1" t="str">
        <f ca="1">IF(LEN(Count_table[[#This Row],[First]])=0,OFFSET(Count_table[[#This Row],[Range]],-1,0),"E"&amp;ROW(Count_table[[#This Row],[First]])&amp;":E"&amp;COUNTIFS(Count_table[[#All],[STC Number]],Count_table[[#This Row],[STC Number]],Count_table[[#All],[Fixed Make]],Count_table[[#This Row],[First]])+ROW(Count_table[[#This Row],[First]])-1)</f>
        <v>E2815:E2815</v>
      </c>
      <c r="I2815" s="1" t="str">
        <f ca="1">IF(LEN(Count_table[[#This Row],[First]])&lt;&gt;0,Count_table[[#This Row],[First]]&amp;": "&amp;_xlfn.TEXTJOIN(", ",TRUE,INDIRECT(Count_table[[#This Row],[Range]])),"")</f>
        <v>MD Helicopters: 500N</v>
      </c>
      <c r="J2815"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6" spans="1:10" x14ac:dyDescent="0.25">
      <c r="A2816" s="1" t="s">
        <v>187</v>
      </c>
      <c r="B28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v>
      </c>
      <c r="C2816" s="1" t="s">
        <v>1630</v>
      </c>
      <c r="D2816" s="1" t="str">
        <f>LEFT(Count_table[[#This Row],[Column1]],SEARCH("\",Count_table[[#This Row],[Column1]])-1)</f>
        <v>Robinson Helicopter Company</v>
      </c>
      <c r="E2816" s="1" t="str">
        <f>RIGHT(Count_table[[#This Row],[Column1]],LEN(Count_table[[#This Row],[Column1]])-SEARCH("\",Count_table[[#This Row],[Column1]]))</f>
        <v>R22</v>
      </c>
      <c r="F2816" s="1" t="str">
        <f>INDEX(Sheet1!A:D,MATCH(Count_table[[#This Row],[Make]],Sheet1!D:D,0),1)</f>
        <v>Robinson</v>
      </c>
      <c r="G2816" s="1" t="str">
        <f ca="1">IF(OR(Count_table[[#This Row],[STC Number]]&lt;&gt;OFFSET(Count_table[[#This Row],[STC Number]],-1,0),Count_table[[#This Row],[Fixed Make]]&lt;&gt;OFFSET(Count_table[[#This Row],[Fixed Make]],-1,0)),Count_table[[#This Row],[Fixed Make]],"")</f>
        <v>Robinson</v>
      </c>
      <c r="H2816" s="1" t="str">
        <f ca="1">IF(LEN(Count_table[[#This Row],[First]])=0,OFFSET(Count_table[[#This Row],[Range]],-1,0),"E"&amp;ROW(Count_table[[#This Row],[First]])&amp;":E"&amp;COUNTIFS(Count_table[[#All],[STC Number]],Count_table[[#This Row],[STC Number]],Count_table[[#All],[Fixed Make]],Count_table[[#This Row],[First]])+ROW(Count_table[[#This Row],[First]])-1)</f>
        <v>E2816:E2819</v>
      </c>
      <c r="I2816" s="1" t="str">
        <f ca="1">IF(LEN(Count_table[[#This Row],[First]])&lt;&gt;0,Count_table[[#This Row],[First]]&amp;": "&amp;_xlfn.TEXTJOIN(", ",TRUE,INDIRECT(Count_table[[#This Row],[Range]])),"")</f>
        <v>Robinson: R22, R22 ALPHA, R22 BETA, R22 MARINER</v>
      </c>
      <c r="J2816"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7" spans="1:10" x14ac:dyDescent="0.25">
      <c r="A2817" s="1" t="s">
        <v>187</v>
      </c>
      <c r="B28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ALPHA</v>
      </c>
      <c r="C2817" s="1" t="s">
        <v>1631</v>
      </c>
      <c r="D2817" s="1" t="str">
        <f>LEFT(Count_table[[#This Row],[Column1]],SEARCH("\",Count_table[[#This Row],[Column1]])-1)</f>
        <v>Robinson Helicopter Company</v>
      </c>
      <c r="E2817" s="1" t="str">
        <f>RIGHT(Count_table[[#This Row],[Column1]],LEN(Count_table[[#This Row],[Column1]])-SEARCH("\",Count_table[[#This Row],[Column1]]))</f>
        <v>R22 ALPHA</v>
      </c>
      <c r="F2817" s="1" t="str">
        <f>INDEX(Sheet1!A:D,MATCH(Count_table[[#This Row],[Make]],Sheet1!D:D,0),1)</f>
        <v>Robinson</v>
      </c>
      <c r="G2817" s="1" t="str">
        <f ca="1">IF(OR(Count_table[[#This Row],[STC Number]]&lt;&gt;OFFSET(Count_table[[#This Row],[STC Number]],-1,0),Count_table[[#This Row],[Fixed Make]]&lt;&gt;OFFSET(Count_table[[#This Row],[Fixed Make]],-1,0)),Count_table[[#This Row],[Fixed Make]],"")</f>
        <v/>
      </c>
      <c r="H2817" s="1" t="str">
        <f ca="1">IF(LEN(Count_table[[#This Row],[First]])=0,OFFSET(Count_table[[#This Row],[Range]],-1,0),"E"&amp;ROW(Count_table[[#This Row],[First]])&amp;":E"&amp;COUNTIFS(Count_table[[#All],[STC Number]],Count_table[[#This Row],[STC Number]],Count_table[[#All],[Fixed Make]],Count_table[[#This Row],[First]])+ROW(Count_table[[#This Row],[First]])-1)</f>
        <v>E2816:E2819</v>
      </c>
      <c r="I2817" s="1" t="str">
        <f ca="1">IF(LEN(Count_table[[#This Row],[First]])&lt;&gt;0,Count_table[[#This Row],[First]]&amp;": "&amp;_xlfn.TEXTJOIN(", ",TRUE,INDIRECT(Count_table[[#This Row],[Range]])),"")</f>
        <v/>
      </c>
      <c r="J2817"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8" spans="1:10" x14ac:dyDescent="0.25">
      <c r="A2818" s="1" t="s">
        <v>187</v>
      </c>
      <c r="B28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BETA</v>
      </c>
      <c r="C2818" s="1" t="s">
        <v>1632</v>
      </c>
      <c r="D2818" s="1" t="str">
        <f>LEFT(Count_table[[#This Row],[Column1]],SEARCH("\",Count_table[[#This Row],[Column1]])-1)</f>
        <v>Robinson Helicopter Company</v>
      </c>
      <c r="E2818" s="1" t="str">
        <f>RIGHT(Count_table[[#This Row],[Column1]],LEN(Count_table[[#This Row],[Column1]])-SEARCH("\",Count_table[[#This Row],[Column1]]))</f>
        <v>R22 BETA</v>
      </c>
      <c r="F2818" s="1" t="str">
        <f>INDEX(Sheet1!A:D,MATCH(Count_table[[#This Row],[Make]],Sheet1!D:D,0),1)</f>
        <v>Robinson</v>
      </c>
      <c r="G2818" s="1" t="str">
        <f ca="1">IF(OR(Count_table[[#This Row],[STC Number]]&lt;&gt;OFFSET(Count_table[[#This Row],[STC Number]],-1,0),Count_table[[#This Row],[Fixed Make]]&lt;&gt;OFFSET(Count_table[[#This Row],[Fixed Make]],-1,0)),Count_table[[#This Row],[Fixed Make]],"")</f>
        <v/>
      </c>
      <c r="H2818" s="1" t="str">
        <f ca="1">IF(LEN(Count_table[[#This Row],[First]])=0,OFFSET(Count_table[[#This Row],[Range]],-1,0),"E"&amp;ROW(Count_table[[#This Row],[First]])&amp;":E"&amp;COUNTIFS(Count_table[[#All],[STC Number]],Count_table[[#This Row],[STC Number]],Count_table[[#All],[Fixed Make]],Count_table[[#This Row],[First]])+ROW(Count_table[[#This Row],[First]])-1)</f>
        <v>E2816:E2819</v>
      </c>
      <c r="I2818" s="1" t="str">
        <f ca="1">IF(LEN(Count_table[[#This Row],[First]])&lt;&gt;0,Count_table[[#This Row],[First]]&amp;": "&amp;_xlfn.TEXTJOIN(", ",TRUE,INDIRECT(Count_table[[#This Row],[Range]])),"")</f>
        <v/>
      </c>
      <c r="J2818"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19" spans="1:10" x14ac:dyDescent="0.25">
      <c r="A2819" s="1" t="s">
        <v>187</v>
      </c>
      <c r="B28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Robinson Helicopter Company\R22 MARINER</v>
      </c>
      <c r="C2819" s="1" t="s">
        <v>1633</v>
      </c>
      <c r="D2819" s="1" t="str">
        <f>LEFT(Count_table[[#This Row],[Column1]],SEARCH("\",Count_table[[#This Row],[Column1]])-1)</f>
        <v>Robinson Helicopter Company</v>
      </c>
      <c r="E2819" s="1" t="str">
        <f>RIGHT(Count_table[[#This Row],[Column1]],LEN(Count_table[[#This Row],[Column1]])-SEARCH("\",Count_table[[#This Row],[Column1]]))</f>
        <v>R22 MARINER</v>
      </c>
      <c r="F2819" s="1" t="str">
        <f>INDEX(Sheet1!A:D,MATCH(Count_table[[#This Row],[Make]],Sheet1!D:D,0),1)</f>
        <v>Robinson</v>
      </c>
      <c r="G2819" s="1" t="str">
        <f ca="1">IF(OR(Count_table[[#This Row],[STC Number]]&lt;&gt;OFFSET(Count_table[[#This Row],[STC Number]],-1,0),Count_table[[#This Row],[Fixed Make]]&lt;&gt;OFFSET(Count_table[[#This Row],[Fixed Make]],-1,0)),Count_table[[#This Row],[Fixed Make]],"")</f>
        <v/>
      </c>
      <c r="H2819" s="1" t="str">
        <f ca="1">IF(LEN(Count_table[[#This Row],[First]])=0,OFFSET(Count_table[[#This Row],[Range]],-1,0),"E"&amp;ROW(Count_table[[#This Row],[First]])&amp;":E"&amp;COUNTIFS(Count_table[[#All],[STC Number]],Count_table[[#This Row],[STC Number]],Count_table[[#All],[Fixed Make]],Count_table[[#This Row],[First]])+ROW(Count_table[[#This Row],[First]])-1)</f>
        <v>E2816:E2819</v>
      </c>
      <c r="I2819" s="1" t="str">
        <f ca="1">IF(LEN(Count_table[[#This Row],[First]])&lt;&gt;0,Count_table[[#This Row],[First]]&amp;": "&amp;_xlfn.TEXTJOIN(", ",TRUE,INDIRECT(Count_table[[#This Row],[Range]])),"")</f>
        <v/>
      </c>
      <c r="J2819" s="1" t="str">
        <f ca="1">IF(Count_table[[#This Row],[STC Number]]=OFFSET(Count_table[[#This Row],[STC Number]],-1,0),OFFSET(Count_table[[#This Row],[STC Range]],-1,0),"'Sheet11'!i"&amp;ROW(Count_table[[#This Row],[First]])&amp;":i"&amp;COUNTIF(Count_table[[#All],[STC Number]],Count_table[[#This Row],[STC Number]])+ROW(Count_table[[#This Row],[First]])-1)</f>
        <v>'Sheet11'!i2780:i2819</v>
      </c>
    </row>
    <row r="2820" spans="1:10" x14ac:dyDescent="0.25">
      <c r="A2820" s="1" t="s">
        <v>204</v>
      </c>
      <c r="B28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Agusta S.p.A.\A109</v>
      </c>
      <c r="C2820" s="1" t="s">
        <v>208</v>
      </c>
      <c r="D2820" s="1" t="str">
        <f>LEFT(Count_table[[#This Row],[Column1]],SEARCH("\",Count_table[[#This Row],[Column1]])-1)</f>
        <v>Agusta S.p.A.</v>
      </c>
      <c r="E2820" s="1" t="str">
        <f>RIGHT(Count_table[[#This Row],[Column1]],LEN(Count_table[[#This Row],[Column1]])-SEARCH("\",Count_table[[#This Row],[Column1]]))</f>
        <v>A109</v>
      </c>
      <c r="F2820" s="1" t="str">
        <f>INDEX(Sheet1!A:D,MATCH(Count_table[[#This Row],[Make]],Sheet1!D:D,0),1)</f>
        <v>Agusta</v>
      </c>
      <c r="G2820" s="1" t="str">
        <f ca="1">IF(OR(Count_table[[#This Row],[STC Number]]&lt;&gt;OFFSET(Count_table[[#This Row],[STC Number]],-1,0),Count_table[[#This Row],[Fixed Make]]&lt;&gt;OFFSET(Count_table[[#This Row],[Fixed Make]],-1,0)),Count_table[[#This Row],[Fixed Make]],"")</f>
        <v>Agusta</v>
      </c>
      <c r="H2820" s="1" t="str">
        <f ca="1">IF(LEN(Count_table[[#This Row],[First]])=0,OFFSET(Count_table[[#This Row],[Range]],-1,0),"E"&amp;ROW(Count_table[[#This Row],[First]])&amp;":E"&amp;COUNTIFS(Count_table[[#All],[STC Number]],Count_table[[#This Row],[STC Number]],Count_table[[#All],[Fixed Make]],Count_table[[#This Row],[First]])+ROW(Count_table[[#This Row],[First]])-1)</f>
        <v>E2820:E2820</v>
      </c>
      <c r="I2820" s="1" t="str">
        <f ca="1">IF(LEN(Count_table[[#This Row],[First]])&lt;&gt;0,Count_table[[#This Row],[First]]&amp;": "&amp;_xlfn.TEXTJOIN(", ",TRUE,INDIRECT(Count_table[[#This Row],[Range]])),"")</f>
        <v>Agusta: A109</v>
      </c>
      <c r="J2820"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1" spans="1:10" x14ac:dyDescent="0.25">
      <c r="A2821" s="1" t="s">
        <v>204</v>
      </c>
      <c r="B28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P1</v>
      </c>
      <c r="C2821" s="1" t="s">
        <v>1634</v>
      </c>
      <c r="D2821" s="1" t="str">
        <f>LEFT(Count_table[[#This Row],[Column1]],SEARCH("\",Count_table[[#This Row],[Column1]])-1)</f>
        <v>Airbus Helicopters Deutschland GmbH</v>
      </c>
      <c r="E2821" s="1" t="str">
        <f>RIGHT(Count_table[[#This Row],[Column1]],LEN(Count_table[[#This Row],[Column1]])-SEARCH("\",Count_table[[#This Row],[Column1]]))</f>
        <v>EC135 P1</v>
      </c>
      <c r="F2821" s="1" t="str">
        <f>INDEX(Sheet1!A:D,MATCH(Count_table[[#This Row],[Make]],Sheet1!D:D,0),1)</f>
        <v>Airbus Helicopters</v>
      </c>
      <c r="G2821" s="1" t="str">
        <f ca="1">IF(OR(Count_table[[#This Row],[STC Number]]&lt;&gt;OFFSET(Count_table[[#This Row],[STC Number]],-1,0),Count_table[[#This Row],[Fixed Make]]&lt;&gt;OFFSET(Count_table[[#This Row],[Fixed Make]],-1,0)),Count_table[[#This Row],[Fixed Make]],"")</f>
        <v>Airbus Helicopters</v>
      </c>
      <c r="H2821" s="1" t="str">
        <f ca="1">IF(LEN(Count_table[[#This Row],[First]])=0,OFFSET(Count_table[[#This Row],[Range]],-1,0),"E"&amp;ROW(Count_table[[#This Row],[First]])&amp;":E"&amp;COUNTIFS(Count_table[[#All],[STC Number]],Count_table[[#This Row],[STC Number]],Count_table[[#All],[Fixed Make]],Count_table[[#This Row],[First]])+ROW(Count_table[[#This Row],[First]])-1)</f>
        <v>E2821:E2836</v>
      </c>
      <c r="I2821" s="1" t="str">
        <f ca="1">IF(LEN(Count_table[[#This Row],[First]])&lt;&gt;0,Count_table[[#This Row],[First]]&amp;": "&amp;_xlfn.TEXTJOIN(", ",TRUE,INDIRECT(Count_table[[#This Row],[Range]])),"")</f>
        <v>Airbus Helicopters: EC135 P1, EC135 P2, EC135 P2+, EC135 T1, EC135 T2, EC135 T2+, AS-350B, AS-350B1, AS-350B2, AS-350B3, AS-350BA, AS-350C, AS-350D, AS-350D1, EC 130 B4, EC 130 T2</v>
      </c>
      <c r="J2821"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2" spans="1:10" x14ac:dyDescent="0.25">
      <c r="A2822" s="1" t="s">
        <v>204</v>
      </c>
      <c r="B28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822" s="1" t="s">
        <v>1635</v>
      </c>
      <c r="D2822" s="1" t="str">
        <f>LEFT(Count_table[[#This Row],[Column1]],SEARCH("\",Count_table[[#This Row],[Column1]])-1)</f>
        <v>Airbus Helicopters Deutschland GmbH</v>
      </c>
      <c r="E2822" s="1" t="str">
        <f>RIGHT(Count_table[[#This Row],[Column1]],LEN(Count_table[[#This Row],[Column1]])-SEARCH("\",Count_table[[#This Row],[Column1]]))</f>
        <v>EC135 P2</v>
      </c>
      <c r="F2822" s="1" t="str">
        <f>INDEX(Sheet1!A:D,MATCH(Count_table[[#This Row],[Make]],Sheet1!D:D,0),1)</f>
        <v>Airbus Helicopters</v>
      </c>
      <c r="G2822" s="1" t="str">
        <f ca="1">IF(OR(Count_table[[#This Row],[STC Number]]&lt;&gt;OFFSET(Count_table[[#This Row],[STC Number]],-1,0),Count_table[[#This Row],[Fixed Make]]&lt;&gt;OFFSET(Count_table[[#This Row],[Fixed Make]],-1,0)),Count_table[[#This Row],[Fixed Make]],"")</f>
        <v/>
      </c>
      <c r="H2822" s="1" t="str">
        <f ca="1">IF(LEN(Count_table[[#This Row],[First]])=0,OFFSET(Count_table[[#This Row],[Range]],-1,0),"E"&amp;ROW(Count_table[[#This Row],[First]])&amp;":E"&amp;COUNTIFS(Count_table[[#All],[STC Number]],Count_table[[#This Row],[STC Number]],Count_table[[#All],[Fixed Make]],Count_table[[#This Row],[First]])+ROW(Count_table[[#This Row],[First]])-1)</f>
        <v>E2821:E2836</v>
      </c>
      <c r="I2822" s="1" t="str">
        <f ca="1">IF(LEN(Count_table[[#This Row],[First]])&lt;&gt;0,Count_table[[#This Row],[First]]&amp;": "&amp;_xlfn.TEXTJOIN(", ",TRUE,INDIRECT(Count_table[[#This Row],[Range]])),"")</f>
        <v/>
      </c>
      <c r="J2822"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3" spans="1:10" x14ac:dyDescent="0.25">
      <c r="A2823" s="1" t="s">
        <v>204</v>
      </c>
      <c r="B28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P2+</v>
      </c>
      <c r="C2823" s="1" t="s">
        <v>1636</v>
      </c>
      <c r="D2823" s="1" t="str">
        <f>LEFT(Count_table[[#This Row],[Column1]],SEARCH("\",Count_table[[#This Row],[Column1]])-1)</f>
        <v>Airbus Helicopters Deutschland GmbH</v>
      </c>
      <c r="E2823" s="1" t="str">
        <f>RIGHT(Count_table[[#This Row],[Column1]],LEN(Count_table[[#This Row],[Column1]])-SEARCH("\",Count_table[[#This Row],[Column1]]))</f>
        <v>EC135 P2+</v>
      </c>
      <c r="F2823" s="1" t="str">
        <f>INDEX(Sheet1!A:D,MATCH(Count_table[[#This Row],[Make]],Sheet1!D:D,0),1)</f>
        <v>Airbus Helicopters</v>
      </c>
      <c r="G2823" s="1" t="str">
        <f ca="1">IF(OR(Count_table[[#This Row],[STC Number]]&lt;&gt;OFFSET(Count_table[[#This Row],[STC Number]],-1,0),Count_table[[#This Row],[Fixed Make]]&lt;&gt;OFFSET(Count_table[[#This Row],[Fixed Make]],-1,0)),Count_table[[#This Row],[Fixed Make]],"")</f>
        <v/>
      </c>
      <c r="H2823" s="1" t="str">
        <f ca="1">IF(LEN(Count_table[[#This Row],[First]])=0,OFFSET(Count_table[[#This Row],[Range]],-1,0),"E"&amp;ROW(Count_table[[#This Row],[First]])&amp;":E"&amp;COUNTIFS(Count_table[[#All],[STC Number]],Count_table[[#This Row],[STC Number]],Count_table[[#All],[Fixed Make]],Count_table[[#This Row],[First]])+ROW(Count_table[[#This Row],[First]])-1)</f>
        <v>E2821:E2836</v>
      </c>
      <c r="I2823" s="1" t="str">
        <f ca="1">IF(LEN(Count_table[[#This Row],[First]])&lt;&gt;0,Count_table[[#This Row],[First]]&amp;": "&amp;_xlfn.TEXTJOIN(", ",TRUE,INDIRECT(Count_table[[#This Row],[Range]])),"")</f>
        <v/>
      </c>
      <c r="J2823"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4" spans="1:10" x14ac:dyDescent="0.25">
      <c r="A2824" s="1" t="s">
        <v>204</v>
      </c>
      <c r="B28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T1</v>
      </c>
      <c r="C2824" s="1" t="s">
        <v>1637</v>
      </c>
      <c r="D2824" s="1" t="str">
        <f>LEFT(Count_table[[#This Row],[Column1]],SEARCH("\",Count_table[[#This Row],[Column1]])-1)</f>
        <v>Airbus Helicopters Deutschland GmbH</v>
      </c>
      <c r="E2824" s="1" t="str">
        <f>RIGHT(Count_table[[#This Row],[Column1]],LEN(Count_table[[#This Row],[Column1]])-SEARCH("\",Count_table[[#This Row],[Column1]]))</f>
        <v>EC135 T1</v>
      </c>
      <c r="F2824" s="1" t="str">
        <f>INDEX(Sheet1!A:D,MATCH(Count_table[[#This Row],[Make]],Sheet1!D:D,0),1)</f>
        <v>Airbus Helicopters</v>
      </c>
      <c r="G2824" s="1" t="str">
        <f ca="1">IF(OR(Count_table[[#This Row],[STC Number]]&lt;&gt;OFFSET(Count_table[[#This Row],[STC Number]],-1,0),Count_table[[#This Row],[Fixed Make]]&lt;&gt;OFFSET(Count_table[[#This Row],[Fixed Make]],-1,0)),Count_table[[#This Row],[Fixed Make]],"")</f>
        <v/>
      </c>
      <c r="H2824" s="1" t="str">
        <f ca="1">IF(LEN(Count_table[[#This Row],[First]])=0,OFFSET(Count_table[[#This Row],[Range]],-1,0),"E"&amp;ROW(Count_table[[#This Row],[First]])&amp;":E"&amp;COUNTIFS(Count_table[[#All],[STC Number]],Count_table[[#This Row],[STC Number]],Count_table[[#All],[Fixed Make]],Count_table[[#This Row],[First]])+ROW(Count_table[[#This Row],[First]])-1)</f>
        <v>E2821:E2836</v>
      </c>
      <c r="I2824" s="1" t="str">
        <f ca="1">IF(LEN(Count_table[[#This Row],[First]])&lt;&gt;0,Count_table[[#This Row],[First]]&amp;": "&amp;_xlfn.TEXTJOIN(", ",TRUE,INDIRECT(Count_table[[#This Row],[Range]])),"")</f>
        <v/>
      </c>
      <c r="J2824"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5" spans="1:10" x14ac:dyDescent="0.25">
      <c r="A2825" s="1" t="s">
        <v>204</v>
      </c>
      <c r="B28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825" s="1" t="s">
        <v>1638</v>
      </c>
      <c r="D2825" s="1" t="str">
        <f>LEFT(Count_table[[#This Row],[Column1]],SEARCH("\",Count_table[[#This Row],[Column1]])-1)</f>
        <v>Airbus Helicopters Deutschland GmbH</v>
      </c>
      <c r="E2825" s="1" t="str">
        <f>RIGHT(Count_table[[#This Row],[Column1]],LEN(Count_table[[#This Row],[Column1]])-SEARCH("\",Count_table[[#This Row],[Column1]]))</f>
        <v>EC135 T2</v>
      </c>
      <c r="F2825" s="1" t="str">
        <f>INDEX(Sheet1!A:D,MATCH(Count_table[[#This Row],[Make]],Sheet1!D:D,0),1)</f>
        <v>Airbus Helicopters</v>
      </c>
      <c r="G2825" s="1" t="str">
        <f ca="1">IF(OR(Count_table[[#This Row],[STC Number]]&lt;&gt;OFFSET(Count_table[[#This Row],[STC Number]],-1,0),Count_table[[#This Row],[Fixed Make]]&lt;&gt;OFFSET(Count_table[[#This Row],[Fixed Make]],-1,0)),Count_table[[#This Row],[Fixed Make]],"")</f>
        <v/>
      </c>
      <c r="H2825" s="1" t="str">
        <f ca="1">IF(LEN(Count_table[[#This Row],[First]])=0,OFFSET(Count_table[[#This Row],[Range]],-1,0),"E"&amp;ROW(Count_table[[#This Row],[First]])&amp;":E"&amp;COUNTIFS(Count_table[[#All],[STC Number]],Count_table[[#This Row],[STC Number]],Count_table[[#All],[Fixed Make]],Count_table[[#This Row],[First]])+ROW(Count_table[[#This Row],[First]])-1)</f>
        <v>E2821:E2836</v>
      </c>
      <c r="I2825" s="1" t="str">
        <f ca="1">IF(LEN(Count_table[[#This Row],[First]])&lt;&gt;0,Count_table[[#This Row],[First]]&amp;": "&amp;_xlfn.TEXTJOIN(", ",TRUE,INDIRECT(Count_table[[#This Row],[Range]])),"")</f>
        <v/>
      </c>
      <c r="J2825"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6" spans="1:10" x14ac:dyDescent="0.25">
      <c r="A2826" s="1" t="s">
        <v>204</v>
      </c>
      <c r="B28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GmbH\EC135 T2+</v>
      </c>
      <c r="C2826" s="1" t="s">
        <v>1639</v>
      </c>
      <c r="D2826" s="1" t="str">
        <f>LEFT(Count_table[[#This Row],[Column1]],SEARCH("\",Count_table[[#This Row],[Column1]])-1)</f>
        <v>Airbus Helicopters Deutschland GmbH</v>
      </c>
      <c r="E2826" s="1" t="str">
        <f>RIGHT(Count_table[[#This Row],[Column1]],LEN(Count_table[[#This Row],[Column1]])-SEARCH("\",Count_table[[#This Row],[Column1]]))</f>
        <v>EC135 T2+</v>
      </c>
      <c r="F2826" s="1" t="str">
        <f>INDEX(Sheet1!A:D,MATCH(Count_table[[#This Row],[Make]],Sheet1!D:D,0),1)</f>
        <v>Airbus Helicopters</v>
      </c>
      <c r="G2826" s="1" t="str">
        <f ca="1">IF(OR(Count_table[[#This Row],[STC Number]]&lt;&gt;OFFSET(Count_table[[#This Row],[STC Number]],-1,0),Count_table[[#This Row],[Fixed Make]]&lt;&gt;OFFSET(Count_table[[#This Row],[Fixed Make]],-1,0)),Count_table[[#This Row],[Fixed Make]],"")</f>
        <v/>
      </c>
      <c r="H2826" s="1" t="str">
        <f ca="1">IF(LEN(Count_table[[#This Row],[First]])=0,OFFSET(Count_table[[#This Row],[Range]],-1,0),"E"&amp;ROW(Count_table[[#This Row],[First]])&amp;":E"&amp;COUNTIFS(Count_table[[#All],[STC Number]],Count_table[[#This Row],[STC Number]],Count_table[[#All],[Fixed Make]],Count_table[[#This Row],[First]])+ROW(Count_table[[#This Row],[First]])-1)</f>
        <v>E2821:E2836</v>
      </c>
      <c r="I2826" s="1" t="str">
        <f ca="1">IF(LEN(Count_table[[#This Row],[First]])&lt;&gt;0,Count_table[[#This Row],[First]]&amp;": "&amp;_xlfn.TEXTJOIN(", ",TRUE,INDIRECT(Count_table[[#This Row],[Range]])),"")</f>
        <v/>
      </c>
      <c r="J2826"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7" spans="1:10" x14ac:dyDescent="0.25">
      <c r="A2827" s="1" t="s">
        <v>204</v>
      </c>
      <c r="B28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v>
      </c>
      <c r="C2827" s="1" t="s">
        <v>1602</v>
      </c>
      <c r="D2827" s="1" t="str">
        <f>LEFT(Count_table[[#This Row],[Column1]],SEARCH("\",Count_table[[#This Row],[Column1]])-1)</f>
        <v>Airbus Helicopters</v>
      </c>
      <c r="E2827" s="1" t="str">
        <f>RIGHT(Count_table[[#This Row],[Column1]],LEN(Count_table[[#This Row],[Column1]])-SEARCH("\",Count_table[[#This Row],[Column1]]))</f>
        <v>AS-350B</v>
      </c>
      <c r="F2827" s="1" t="str">
        <f>INDEX(Sheet1!A:D,MATCH(Count_table[[#This Row],[Make]],Sheet1!D:D,0),1)</f>
        <v>Airbus Helicopters</v>
      </c>
      <c r="G2827" s="1" t="str">
        <f ca="1">IF(OR(Count_table[[#This Row],[STC Number]]&lt;&gt;OFFSET(Count_table[[#This Row],[STC Number]],-1,0),Count_table[[#This Row],[Fixed Make]]&lt;&gt;OFFSET(Count_table[[#This Row],[Fixed Make]],-1,0)),Count_table[[#This Row],[Fixed Make]],"")</f>
        <v/>
      </c>
      <c r="H2827" s="1" t="str">
        <f ca="1">IF(LEN(Count_table[[#This Row],[First]])=0,OFFSET(Count_table[[#This Row],[Range]],-1,0),"E"&amp;ROW(Count_table[[#This Row],[First]])&amp;":E"&amp;COUNTIFS(Count_table[[#All],[STC Number]],Count_table[[#This Row],[STC Number]],Count_table[[#All],[Fixed Make]],Count_table[[#This Row],[First]])+ROW(Count_table[[#This Row],[First]])-1)</f>
        <v>E2821:E2836</v>
      </c>
      <c r="I2827" s="1" t="str">
        <f ca="1">IF(LEN(Count_table[[#This Row],[First]])&lt;&gt;0,Count_table[[#This Row],[First]]&amp;": "&amp;_xlfn.TEXTJOIN(", ",TRUE,INDIRECT(Count_table[[#This Row],[Range]])),"")</f>
        <v/>
      </c>
      <c r="J2827"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8" spans="1:10" x14ac:dyDescent="0.25">
      <c r="A2828" s="1" t="s">
        <v>204</v>
      </c>
      <c r="B28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Helicopters\AS-350B1</v>
      </c>
      <c r="C2828" s="1" t="s">
        <v>1603</v>
      </c>
      <c r="D2828" s="1" t="str">
        <f>LEFT(Count_table[[#This Row],[Column1]],SEARCH("\",Count_table[[#This Row],[Column1]])-1)</f>
        <v>Airbus Helicopters</v>
      </c>
      <c r="E2828" s="1" t="str">
        <f>RIGHT(Count_table[[#This Row],[Column1]],LEN(Count_table[[#This Row],[Column1]])-SEARCH("\",Count_table[[#This Row],[Column1]]))</f>
        <v>AS-350B1</v>
      </c>
      <c r="F2828" s="1" t="str">
        <f>INDEX(Sheet1!A:D,MATCH(Count_table[[#This Row],[Make]],Sheet1!D:D,0),1)</f>
        <v>Airbus Helicopters</v>
      </c>
      <c r="G2828" s="1" t="str">
        <f ca="1">IF(OR(Count_table[[#This Row],[STC Number]]&lt;&gt;OFFSET(Count_table[[#This Row],[STC Number]],-1,0),Count_table[[#This Row],[Fixed Make]]&lt;&gt;OFFSET(Count_table[[#This Row],[Fixed Make]],-1,0)),Count_table[[#This Row],[Fixed Make]],"")</f>
        <v/>
      </c>
      <c r="H2828" s="1" t="str">
        <f ca="1">IF(LEN(Count_table[[#This Row],[First]])=0,OFFSET(Count_table[[#This Row],[Range]],-1,0),"E"&amp;ROW(Count_table[[#This Row],[First]])&amp;":E"&amp;COUNTIFS(Count_table[[#All],[STC Number]],Count_table[[#This Row],[STC Number]],Count_table[[#All],[Fixed Make]],Count_table[[#This Row],[First]])+ROW(Count_table[[#This Row],[First]])-1)</f>
        <v>E2821:E2836</v>
      </c>
      <c r="I2828" s="1" t="str">
        <f ca="1">IF(LEN(Count_table[[#This Row],[First]])&lt;&gt;0,Count_table[[#This Row],[First]]&amp;": "&amp;_xlfn.TEXTJOIN(", ",TRUE,INDIRECT(Count_table[[#This Row],[Range]])),"")</f>
        <v/>
      </c>
      <c r="J2828"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29" spans="1:10" x14ac:dyDescent="0.25">
      <c r="A2829" s="1" t="s">
        <v>204</v>
      </c>
      <c r="B28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Helicopters\AS-350B2</v>
      </c>
      <c r="C2829" s="1" t="s">
        <v>1604</v>
      </c>
      <c r="D2829" s="1" t="str">
        <f>LEFT(Count_table[[#This Row],[Column1]],SEARCH("\",Count_table[[#This Row],[Column1]])-1)</f>
        <v>Airbus Helicopters</v>
      </c>
      <c r="E2829" s="1" t="str">
        <f>RIGHT(Count_table[[#This Row],[Column1]],LEN(Count_table[[#This Row],[Column1]])-SEARCH("\",Count_table[[#This Row],[Column1]]))</f>
        <v>AS-350B2</v>
      </c>
      <c r="F2829" s="1" t="str">
        <f>INDEX(Sheet1!A:D,MATCH(Count_table[[#This Row],[Make]],Sheet1!D:D,0),1)</f>
        <v>Airbus Helicopters</v>
      </c>
      <c r="G2829" s="1" t="str">
        <f ca="1">IF(OR(Count_table[[#This Row],[STC Number]]&lt;&gt;OFFSET(Count_table[[#This Row],[STC Number]],-1,0),Count_table[[#This Row],[Fixed Make]]&lt;&gt;OFFSET(Count_table[[#This Row],[Fixed Make]],-1,0)),Count_table[[#This Row],[Fixed Make]],"")</f>
        <v/>
      </c>
      <c r="H2829" s="1" t="str">
        <f ca="1">IF(LEN(Count_table[[#This Row],[First]])=0,OFFSET(Count_table[[#This Row],[Range]],-1,0),"E"&amp;ROW(Count_table[[#This Row],[First]])&amp;":E"&amp;COUNTIFS(Count_table[[#All],[STC Number]],Count_table[[#This Row],[STC Number]],Count_table[[#All],[Fixed Make]],Count_table[[#This Row],[First]])+ROW(Count_table[[#This Row],[First]])-1)</f>
        <v>E2821:E2836</v>
      </c>
      <c r="I2829" s="1" t="str">
        <f ca="1">IF(LEN(Count_table[[#This Row],[First]])&lt;&gt;0,Count_table[[#This Row],[First]]&amp;": "&amp;_xlfn.TEXTJOIN(", ",TRUE,INDIRECT(Count_table[[#This Row],[Range]])),"")</f>
        <v/>
      </c>
      <c r="J2829"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0" spans="1:10" x14ac:dyDescent="0.25">
      <c r="A2830" s="1" t="s">
        <v>204</v>
      </c>
      <c r="B28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Helicopters\AS-350B3</v>
      </c>
      <c r="C2830" s="1" t="s">
        <v>1605</v>
      </c>
      <c r="D2830" s="1" t="str">
        <f>LEFT(Count_table[[#This Row],[Column1]],SEARCH("\",Count_table[[#This Row],[Column1]])-1)</f>
        <v>Airbus Helicopters</v>
      </c>
      <c r="E2830" s="1" t="str">
        <f>RIGHT(Count_table[[#This Row],[Column1]],LEN(Count_table[[#This Row],[Column1]])-SEARCH("\",Count_table[[#This Row],[Column1]]))</f>
        <v>AS-350B3</v>
      </c>
      <c r="F2830" s="1" t="str">
        <f>INDEX(Sheet1!A:D,MATCH(Count_table[[#This Row],[Make]],Sheet1!D:D,0),1)</f>
        <v>Airbus Helicopters</v>
      </c>
      <c r="G2830" s="1" t="str">
        <f ca="1">IF(OR(Count_table[[#This Row],[STC Number]]&lt;&gt;OFFSET(Count_table[[#This Row],[STC Number]],-1,0),Count_table[[#This Row],[Fixed Make]]&lt;&gt;OFFSET(Count_table[[#This Row],[Fixed Make]],-1,0)),Count_table[[#This Row],[Fixed Make]],"")</f>
        <v/>
      </c>
      <c r="H2830" s="1" t="str">
        <f ca="1">IF(LEN(Count_table[[#This Row],[First]])=0,OFFSET(Count_table[[#This Row],[Range]],-1,0),"E"&amp;ROW(Count_table[[#This Row],[First]])&amp;":E"&amp;COUNTIFS(Count_table[[#All],[STC Number]],Count_table[[#This Row],[STC Number]],Count_table[[#All],[Fixed Make]],Count_table[[#This Row],[First]])+ROW(Count_table[[#This Row],[First]])-1)</f>
        <v>E2821:E2836</v>
      </c>
      <c r="I2830" s="1" t="str">
        <f ca="1">IF(LEN(Count_table[[#This Row],[First]])&lt;&gt;0,Count_table[[#This Row],[First]]&amp;": "&amp;_xlfn.TEXTJOIN(", ",TRUE,INDIRECT(Count_table[[#This Row],[Range]])),"")</f>
        <v/>
      </c>
      <c r="J2830"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1" spans="1:10" x14ac:dyDescent="0.25">
      <c r="A2831" s="1" t="s">
        <v>204</v>
      </c>
      <c r="B28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Helicopters\AS-350BA</v>
      </c>
      <c r="C2831" s="1" t="s">
        <v>1606</v>
      </c>
      <c r="D2831" s="1" t="str">
        <f>LEFT(Count_table[[#This Row],[Column1]],SEARCH("\",Count_table[[#This Row],[Column1]])-1)</f>
        <v>Airbus Helicopters</v>
      </c>
      <c r="E2831" s="1" t="str">
        <f>RIGHT(Count_table[[#This Row],[Column1]],LEN(Count_table[[#This Row],[Column1]])-SEARCH("\",Count_table[[#This Row],[Column1]]))</f>
        <v>AS-350BA</v>
      </c>
      <c r="F2831" s="1" t="str">
        <f>INDEX(Sheet1!A:D,MATCH(Count_table[[#This Row],[Make]],Sheet1!D:D,0),1)</f>
        <v>Airbus Helicopters</v>
      </c>
      <c r="G2831" s="1" t="str">
        <f ca="1">IF(OR(Count_table[[#This Row],[STC Number]]&lt;&gt;OFFSET(Count_table[[#This Row],[STC Number]],-1,0),Count_table[[#This Row],[Fixed Make]]&lt;&gt;OFFSET(Count_table[[#This Row],[Fixed Make]],-1,0)),Count_table[[#This Row],[Fixed Make]],"")</f>
        <v/>
      </c>
      <c r="H2831" s="1" t="str">
        <f ca="1">IF(LEN(Count_table[[#This Row],[First]])=0,OFFSET(Count_table[[#This Row],[Range]],-1,0),"E"&amp;ROW(Count_table[[#This Row],[First]])&amp;":E"&amp;COUNTIFS(Count_table[[#All],[STC Number]],Count_table[[#This Row],[STC Number]],Count_table[[#All],[Fixed Make]],Count_table[[#This Row],[First]])+ROW(Count_table[[#This Row],[First]])-1)</f>
        <v>E2821:E2836</v>
      </c>
      <c r="I2831" s="1" t="str">
        <f ca="1">IF(LEN(Count_table[[#This Row],[First]])&lt;&gt;0,Count_table[[#This Row],[First]]&amp;": "&amp;_xlfn.TEXTJOIN(", ",TRUE,INDIRECT(Count_table[[#This Row],[Range]])),"")</f>
        <v/>
      </c>
      <c r="J2831"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2" spans="1:10" x14ac:dyDescent="0.25">
      <c r="A2832" s="1" t="s">
        <v>204</v>
      </c>
      <c r="B28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Helicopters\AS-350C</v>
      </c>
      <c r="C2832" s="1" t="s">
        <v>1607</v>
      </c>
      <c r="D2832" s="1" t="str">
        <f>LEFT(Count_table[[#This Row],[Column1]],SEARCH("\",Count_table[[#This Row],[Column1]])-1)</f>
        <v>Airbus Helicopters</v>
      </c>
      <c r="E2832" s="1" t="str">
        <f>RIGHT(Count_table[[#This Row],[Column1]],LEN(Count_table[[#This Row],[Column1]])-SEARCH("\",Count_table[[#This Row],[Column1]]))</f>
        <v>AS-350C</v>
      </c>
      <c r="F2832" s="1" t="str">
        <f>INDEX(Sheet1!A:D,MATCH(Count_table[[#This Row],[Make]],Sheet1!D:D,0),1)</f>
        <v>Airbus Helicopters</v>
      </c>
      <c r="G2832" s="1" t="str">
        <f ca="1">IF(OR(Count_table[[#This Row],[STC Number]]&lt;&gt;OFFSET(Count_table[[#This Row],[STC Number]],-1,0),Count_table[[#This Row],[Fixed Make]]&lt;&gt;OFFSET(Count_table[[#This Row],[Fixed Make]],-1,0)),Count_table[[#This Row],[Fixed Make]],"")</f>
        <v/>
      </c>
      <c r="H2832" s="1" t="str">
        <f ca="1">IF(LEN(Count_table[[#This Row],[First]])=0,OFFSET(Count_table[[#This Row],[Range]],-1,0),"E"&amp;ROW(Count_table[[#This Row],[First]])&amp;":E"&amp;COUNTIFS(Count_table[[#All],[STC Number]],Count_table[[#This Row],[STC Number]],Count_table[[#All],[Fixed Make]],Count_table[[#This Row],[First]])+ROW(Count_table[[#This Row],[First]])-1)</f>
        <v>E2821:E2836</v>
      </c>
      <c r="I2832" s="1" t="str">
        <f ca="1">IF(LEN(Count_table[[#This Row],[First]])&lt;&gt;0,Count_table[[#This Row],[First]]&amp;": "&amp;_xlfn.TEXTJOIN(", ",TRUE,INDIRECT(Count_table[[#This Row],[Range]])),"")</f>
        <v/>
      </c>
      <c r="J2832"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3" spans="1:10" x14ac:dyDescent="0.25">
      <c r="A2833" s="1" t="s">
        <v>204</v>
      </c>
      <c r="B28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v>
      </c>
      <c r="C2833" s="1" t="s">
        <v>1608</v>
      </c>
      <c r="D2833" s="1" t="str">
        <f>LEFT(Count_table[[#This Row],[Column1]],SEARCH("\",Count_table[[#This Row],[Column1]])-1)</f>
        <v>Airbus Helicopters</v>
      </c>
      <c r="E2833" s="1" t="str">
        <f>RIGHT(Count_table[[#This Row],[Column1]],LEN(Count_table[[#This Row],[Column1]])-SEARCH("\",Count_table[[#This Row],[Column1]]))</f>
        <v>AS-350D</v>
      </c>
      <c r="F2833" s="1" t="str">
        <f>INDEX(Sheet1!A:D,MATCH(Count_table[[#This Row],[Make]],Sheet1!D:D,0),1)</f>
        <v>Airbus Helicopters</v>
      </c>
      <c r="G2833" s="1" t="str">
        <f ca="1">IF(OR(Count_table[[#This Row],[STC Number]]&lt;&gt;OFFSET(Count_table[[#This Row],[STC Number]],-1,0),Count_table[[#This Row],[Fixed Make]]&lt;&gt;OFFSET(Count_table[[#This Row],[Fixed Make]],-1,0)),Count_table[[#This Row],[Fixed Make]],"")</f>
        <v/>
      </c>
      <c r="H2833" s="1" t="str">
        <f ca="1">IF(LEN(Count_table[[#This Row],[First]])=0,OFFSET(Count_table[[#This Row],[Range]],-1,0),"E"&amp;ROW(Count_table[[#This Row],[First]])&amp;":E"&amp;COUNTIFS(Count_table[[#All],[STC Number]],Count_table[[#This Row],[STC Number]],Count_table[[#All],[Fixed Make]],Count_table[[#This Row],[First]])+ROW(Count_table[[#This Row],[First]])-1)</f>
        <v>E2821:E2836</v>
      </c>
      <c r="I2833" s="1" t="str">
        <f ca="1">IF(LEN(Count_table[[#This Row],[First]])&lt;&gt;0,Count_table[[#This Row],[First]]&amp;": "&amp;_xlfn.TEXTJOIN(", ",TRUE,INDIRECT(Count_table[[#This Row],[Range]])),"")</f>
        <v/>
      </c>
      <c r="J2833"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4" spans="1:10" x14ac:dyDescent="0.25">
      <c r="A2834" s="1" t="s">
        <v>204</v>
      </c>
      <c r="B28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Helicopters\AS-350D1</v>
      </c>
      <c r="C2834" s="1" t="s">
        <v>1609</v>
      </c>
      <c r="D2834" s="1" t="str">
        <f>LEFT(Count_table[[#This Row],[Column1]],SEARCH("\",Count_table[[#This Row],[Column1]])-1)</f>
        <v>Airbus Helicopters</v>
      </c>
      <c r="E2834" s="1" t="str">
        <f>RIGHT(Count_table[[#This Row],[Column1]],LEN(Count_table[[#This Row],[Column1]])-SEARCH("\",Count_table[[#This Row],[Column1]]))</f>
        <v>AS-350D1</v>
      </c>
      <c r="F2834" s="1" t="str">
        <f>INDEX(Sheet1!A:D,MATCH(Count_table[[#This Row],[Make]],Sheet1!D:D,0),1)</f>
        <v>Airbus Helicopters</v>
      </c>
      <c r="G2834" s="1" t="str">
        <f ca="1">IF(OR(Count_table[[#This Row],[STC Number]]&lt;&gt;OFFSET(Count_table[[#This Row],[STC Number]],-1,0),Count_table[[#This Row],[Fixed Make]]&lt;&gt;OFFSET(Count_table[[#This Row],[Fixed Make]],-1,0)),Count_table[[#This Row],[Fixed Make]],"")</f>
        <v/>
      </c>
      <c r="H2834" s="1" t="str">
        <f ca="1">IF(LEN(Count_table[[#This Row],[First]])=0,OFFSET(Count_table[[#This Row],[Range]],-1,0),"E"&amp;ROW(Count_table[[#This Row],[First]])&amp;":E"&amp;COUNTIFS(Count_table[[#All],[STC Number]],Count_table[[#This Row],[STC Number]],Count_table[[#All],[Fixed Make]],Count_table[[#This Row],[First]])+ROW(Count_table[[#This Row],[First]])-1)</f>
        <v>E2821:E2836</v>
      </c>
      <c r="I2834" s="1" t="str">
        <f ca="1">IF(LEN(Count_table[[#This Row],[First]])&lt;&gt;0,Count_table[[#This Row],[First]]&amp;": "&amp;_xlfn.TEXTJOIN(", ",TRUE,INDIRECT(Count_table[[#This Row],[Range]])),"")</f>
        <v/>
      </c>
      <c r="J2834"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5" spans="1:10" x14ac:dyDescent="0.25">
      <c r="A2835" s="1" t="s">
        <v>204</v>
      </c>
      <c r="B28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B4</v>
      </c>
      <c r="C2835" s="1" t="s">
        <v>1616</v>
      </c>
      <c r="D2835" s="1" t="str">
        <f>LEFT(Count_table[[#This Row],[Column1]],SEARCH("\",Count_table[[#This Row],[Column1]])-1)</f>
        <v>Airbus Helicopters</v>
      </c>
      <c r="E2835" s="1" t="str">
        <f>RIGHT(Count_table[[#This Row],[Column1]],LEN(Count_table[[#This Row],[Column1]])-SEARCH("\",Count_table[[#This Row],[Column1]]))</f>
        <v>EC 130 B4</v>
      </c>
      <c r="F2835" s="1" t="str">
        <f>INDEX(Sheet1!A:D,MATCH(Count_table[[#This Row],[Make]],Sheet1!D:D,0),1)</f>
        <v>Airbus Helicopters</v>
      </c>
      <c r="G2835" s="1" t="str">
        <f ca="1">IF(OR(Count_table[[#This Row],[STC Number]]&lt;&gt;OFFSET(Count_table[[#This Row],[STC Number]],-1,0),Count_table[[#This Row],[Fixed Make]]&lt;&gt;OFFSET(Count_table[[#This Row],[Fixed Make]],-1,0)),Count_table[[#This Row],[Fixed Make]],"")</f>
        <v/>
      </c>
      <c r="H2835" s="1" t="str">
        <f ca="1">IF(LEN(Count_table[[#This Row],[First]])=0,OFFSET(Count_table[[#This Row],[Range]],-1,0),"E"&amp;ROW(Count_table[[#This Row],[First]])&amp;":E"&amp;COUNTIFS(Count_table[[#All],[STC Number]],Count_table[[#This Row],[STC Number]],Count_table[[#All],[Fixed Make]],Count_table[[#This Row],[First]])+ROW(Count_table[[#This Row],[First]])-1)</f>
        <v>E2821:E2836</v>
      </c>
      <c r="I2835" s="1" t="str">
        <f ca="1">IF(LEN(Count_table[[#This Row],[First]])&lt;&gt;0,Count_table[[#This Row],[First]]&amp;": "&amp;_xlfn.TEXTJOIN(", ",TRUE,INDIRECT(Count_table[[#This Row],[Range]])),"")</f>
        <v/>
      </c>
      <c r="J2835"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6" spans="1:10" x14ac:dyDescent="0.25">
      <c r="A2836" s="1" t="s">
        <v>204</v>
      </c>
      <c r="B28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130 T2</v>
      </c>
      <c r="C2836" s="1" t="s">
        <v>1617</v>
      </c>
      <c r="D2836" s="1" t="str">
        <f>LEFT(Count_table[[#This Row],[Column1]],SEARCH("\",Count_table[[#This Row],[Column1]])-1)</f>
        <v>Airbus Helicopters</v>
      </c>
      <c r="E2836" s="1" t="str">
        <f>RIGHT(Count_table[[#This Row],[Column1]],LEN(Count_table[[#This Row],[Column1]])-SEARCH("\",Count_table[[#This Row],[Column1]]))</f>
        <v>EC 130 T2</v>
      </c>
      <c r="F2836" s="1" t="str">
        <f>INDEX(Sheet1!A:D,MATCH(Count_table[[#This Row],[Make]],Sheet1!D:D,0),1)</f>
        <v>Airbus Helicopters</v>
      </c>
      <c r="G2836" s="1" t="str">
        <f ca="1">IF(OR(Count_table[[#This Row],[STC Number]]&lt;&gt;OFFSET(Count_table[[#This Row],[STC Number]],-1,0),Count_table[[#This Row],[Fixed Make]]&lt;&gt;OFFSET(Count_table[[#This Row],[Fixed Make]],-1,0)),Count_table[[#This Row],[Fixed Make]],"")</f>
        <v/>
      </c>
      <c r="H2836" s="1" t="str">
        <f ca="1">IF(LEN(Count_table[[#This Row],[First]])=0,OFFSET(Count_table[[#This Row],[Range]],-1,0),"E"&amp;ROW(Count_table[[#This Row],[First]])&amp;":E"&amp;COUNTIFS(Count_table[[#All],[STC Number]],Count_table[[#This Row],[STC Number]],Count_table[[#All],[Fixed Make]],Count_table[[#This Row],[First]])+ROW(Count_table[[#This Row],[First]])-1)</f>
        <v>E2821:E2836</v>
      </c>
      <c r="I2836" s="1" t="str">
        <f ca="1">IF(LEN(Count_table[[#This Row],[First]])&lt;&gt;0,Count_table[[#This Row],[First]]&amp;": "&amp;_xlfn.TEXTJOIN(", ",TRUE,INDIRECT(Count_table[[#This Row],[Range]])),"")</f>
        <v/>
      </c>
      <c r="J2836"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7" spans="1:10" x14ac:dyDescent="0.25">
      <c r="A2837" s="1" t="s">
        <v>204</v>
      </c>
      <c r="B28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Canada Limited\407</v>
      </c>
      <c r="C2837" s="1" t="s">
        <v>1627</v>
      </c>
      <c r="D2837" s="1" t="str">
        <f>LEFT(Count_table[[#This Row],[Column1]],SEARCH("\",Count_table[[#This Row],[Column1]])-1)</f>
        <v>Bell Helicopter Textron Canada Limited</v>
      </c>
      <c r="E2837" s="1" t="str">
        <f>RIGHT(Count_table[[#This Row],[Column1]],LEN(Count_table[[#This Row],[Column1]])-SEARCH("\",Count_table[[#This Row],[Column1]]))</f>
        <v>407</v>
      </c>
      <c r="F2837" s="1" t="str">
        <f>INDEX(Sheet1!A:D,MATCH(Count_table[[#This Row],[Make]],Sheet1!D:D,0),1)</f>
        <v>Bell</v>
      </c>
      <c r="G2837" s="1" t="str">
        <f ca="1">IF(OR(Count_table[[#This Row],[STC Number]]&lt;&gt;OFFSET(Count_table[[#This Row],[STC Number]],-1,0),Count_table[[#This Row],[Fixed Make]]&lt;&gt;OFFSET(Count_table[[#This Row],[Fixed Make]],-1,0)),Count_table[[#This Row],[Fixed Make]],"")</f>
        <v>Bell</v>
      </c>
      <c r="H2837" s="1" t="str">
        <f ca="1">IF(LEN(Count_table[[#This Row],[First]])=0,OFFSET(Count_table[[#This Row],[Range]],-1,0),"E"&amp;ROW(Count_table[[#This Row],[First]])&amp;":E"&amp;COUNTIFS(Count_table[[#All],[STC Number]],Count_table[[#This Row],[STC Number]],Count_table[[#All],[Fixed Make]],Count_table[[#This Row],[First]])+ROW(Count_table[[#This Row],[First]])-1)</f>
        <v>E2837:E2837</v>
      </c>
      <c r="I2837" s="1" t="str">
        <f ca="1">IF(LEN(Count_table[[#This Row],[First]])&lt;&gt;0,Count_table[[#This Row],[First]]&amp;": "&amp;_xlfn.TEXTJOIN(", ",TRUE,INDIRECT(Count_table[[#This Row],[Range]])),"")</f>
        <v>Bell: 407</v>
      </c>
      <c r="J2837" s="1" t="str">
        <f ca="1">IF(Count_table[[#This Row],[STC Number]]=OFFSET(Count_table[[#This Row],[STC Number]],-1,0),OFFSET(Count_table[[#This Row],[STC Range]],-1,0),"'Sheet11'!i"&amp;ROW(Count_table[[#This Row],[First]])&amp;":i"&amp;COUNTIF(Count_table[[#All],[STC Number]],Count_table[[#This Row],[STC Number]])+ROW(Count_table[[#This Row],[First]])-1)</f>
        <v>'Sheet11'!i2820:i2837</v>
      </c>
    </row>
    <row r="2838" spans="1:10" x14ac:dyDescent="0.25">
      <c r="A2838" s="1" t="s">
        <v>210</v>
      </c>
      <c r="B28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838" s="1" t="s">
        <v>185</v>
      </c>
      <c r="D2838" s="1" t="str">
        <f>LEFT(Count_table[[#This Row],[Column1]],SEARCH("\",Count_table[[#This Row],[Column1]])-1)</f>
        <v>Sikorsky Aircraft Corporation</v>
      </c>
      <c r="E2838" s="1" t="str">
        <f>RIGHT(Count_table[[#This Row],[Column1]],LEN(Count_table[[#This Row],[Column1]])-SEARCH("\",Count_table[[#This Row],[Column1]]))</f>
        <v>S-76B</v>
      </c>
      <c r="F2838" s="1" t="str">
        <f>INDEX(Sheet1!A:D,MATCH(Count_table[[#This Row],[Make]],Sheet1!D:D,0),1)</f>
        <v>Sikorsky</v>
      </c>
      <c r="G2838" s="1" t="str">
        <f ca="1">IF(OR(Count_table[[#This Row],[STC Number]]&lt;&gt;OFFSET(Count_table[[#This Row],[STC Number]],-1,0),Count_table[[#This Row],[Fixed Make]]&lt;&gt;OFFSET(Count_table[[#This Row],[Fixed Make]],-1,0)),Count_table[[#This Row],[Fixed Make]],"")</f>
        <v>Sikorsky</v>
      </c>
      <c r="H2838" s="1" t="str">
        <f ca="1">IF(LEN(Count_table[[#This Row],[First]])=0,OFFSET(Count_table[[#This Row],[Range]],-1,0),"E"&amp;ROW(Count_table[[#This Row],[First]])&amp;":E"&amp;COUNTIFS(Count_table[[#All],[STC Number]],Count_table[[#This Row],[STC Number]],Count_table[[#All],[Fixed Make]],Count_table[[#This Row],[First]])+ROW(Count_table[[#This Row],[First]])-1)</f>
        <v>E2838:E2839</v>
      </c>
      <c r="I2838" s="1" t="str">
        <f ca="1">IF(LEN(Count_table[[#This Row],[First]])&lt;&gt;0,Count_table[[#This Row],[First]]&amp;": "&amp;_xlfn.TEXTJOIN(", ",TRUE,INDIRECT(Count_table[[#This Row],[Range]])),"")</f>
        <v>Sikorsky: S-76B, S-76C</v>
      </c>
      <c r="J2838" s="1" t="str">
        <f ca="1">IF(Count_table[[#This Row],[STC Number]]=OFFSET(Count_table[[#This Row],[STC Number]],-1,0),OFFSET(Count_table[[#This Row],[STC Range]],-1,0),"'Sheet11'!i"&amp;ROW(Count_table[[#This Row],[First]])&amp;":i"&amp;COUNTIF(Count_table[[#All],[STC Number]],Count_table[[#This Row],[STC Number]])+ROW(Count_table[[#This Row],[First]])-1)</f>
        <v>'Sheet11'!i2838:i2839</v>
      </c>
    </row>
    <row r="2839" spans="1:10" x14ac:dyDescent="0.25">
      <c r="A2839" s="1" t="s">
        <v>210</v>
      </c>
      <c r="B28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839" s="1" t="s">
        <v>186</v>
      </c>
      <c r="D2839" s="1" t="str">
        <f>LEFT(Count_table[[#This Row],[Column1]],SEARCH("\",Count_table[[#This Row],[Column1]])-1)</f>
        <v>Sikorsky Aircraft Corporation</v>
      </c>
      <c r="E2839" s="1" t="str">
        <f>RIGHT(Count_table[[#This Row],[Column1]],LEN(Count_table[[#This Row],[Column1]])-SEARCH("\",Count_table[[#This Row],[Column1]]))</f>
        <v>S-76C</v>
      </c>
      <c r="F2839" s="1" t="str">
        <f>INDEX(Sheet1!A:D,MATCH(Count_table[[#This Row],[Make]],Sheet1!D:D,0),1)</f>
        <v>Sikorsky</v>
      </c>
      <c r="G2839" s="1" t="str">
        <f ca="1">IF(OR(Count_table[[#This Row],[STC Number]]&lt;&gt;OFFSET(Count_table[[#This Row],[STC Number]],-1,0),Count_table[[#This Row],[Fixed Make]]&lt;&gt;OFFSET(Count_table[[#This Row],[Fixed Make]],-1,0)),Count_table[[#This Row],[Fixed Make]],"")</f>
        <v/>
      </c>
      <c r="H2839" s="1" t="str">
        <f ca="1">IF(LEN(Count_table[[#This Row],[First]])=0,OFFSET(Count_table[[#This Row],[Range]],-1,0),"E"&amp;ROW(Count_table[[#This Row],[First]])&amp;":E"&amp;COUNTIFS(Count_table[[#All],[STC Number]],Count_table[[#This Row],[STC Number]],Count_table[[#All],[Fixed Make]],Count_table[[#This Row],[First]])+ROW(Count_table[[#This Row],[First]])-1)</f>
        <v>E2838:E2839</v>
      </c>
      <c r="I2839" s="1" t="str">
        <f ca="1">IF(LEN(Count_table[[#This Row],[First]])&lt;&gt;0,Count_table[[#This Row],[First]]&amp;": "&amp;_xlfn.TEXTJOIN(", ",TRUE,INDIRECT(Count_table[[#This Row],[Range]])),"")</f>
        <v/>
      </c>
      <c r="J2839" s="1" t="str">
        <f ca="1">IF(Count_table[[#This Row],[STC Number]]=OFFSET(Count_table[[#This Row],[STC Number]],-1,0),OFFSET(Count_table[[#This Row],[STC Range]],-1,0),"'Sheet11'!i"&amp;ROW(Count_table[[#This Row],[First]])&amp;":i"&amp;COUNTIF(Count_table[[#All],[STC Number]],Count_table[[#This Row],[STC Number]])+ROW(Count_table[[#This Row],[First]])-1)</f>
        <v>'Sheet11'!i2838:i2839</v>
      </c>
    </row>
    <row r="2840" spans="1:10" x14ac:dyDescent="0.25">
      <c r="A2840" s="1" t="s">
        <v>213</v>
      </c>
      <c r="B28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A-1</v>
      </c>
      <c r="C2840" s="1" t="s">
        <v>216</v>
      </c>
      <c r="D2840" s="1" t="str">
        <f>LEFT(Count_table[[#This Row],[Column1]],SEARCH("\",Count_table[[#This Row],[Column1]])-1)</f>
        <v>Airbus Helicopters Deutschland GmbH</v>
      </c>
      <c r="E2840" s="1" t="str">
        <f>RIGHT(Count_table[[#This Row],[Column1]],LEN(Count_table[[#This Row],[Column1]])-SEARCH("\",Count_table[[#This Row],[Column1]]))</f>
        <v>MBB-BK 117 A-1</v>
      </c>
      <c r="F2840" s="1" t="str">
        <f>INDEX(Sheet1!A:D,MATCH(Count_table[[#This Row],[Make]],Sheet1!D:D,0),1)</f>
        <v>Airbus Helicopters</v>
      </c>
      <c r="G2840" s="1" t="str">
        <f ca="1">IF(OR(Count_table[[#This Row],[STC Number]]&lt;&gt;OFFSET(Count_table[[#This Row],[STC Number]],-1,0),Count_table[[#This Row],[Fixed Make]]&lt;&gt;OFFSET(Count_table[[#This Row],[Fixed Make]],-1,0)),Count_table[[#This Row],[Fixed Make]],"")</f>
        <v>Airbus Helicopters</v>
      </c>
      <c r="H2840" s="1" t="str">
        <f ca="1">IF(LEN(Count_table[[#This Row],[First]])=0,OFFSET(Count_table[[#This Row],[Range]],-1,0),"E"&amp;ROW(Count_table[[#This Row],[First]])&amp;":E"&amp;COUNTIFS(Count_table[[#All],[STC Number]],Count_table[[#This Row],[STC Number]],Count_table[[#All],[Fixed Make]],Count_table[[#This Row],[First]])+ROW(Count_table[[#This Row],[First]])-1)</f>
        <v>E2840:E2846</v>
      </c>
      <c r="I2840" s="1" t="str">
        <f ca="1">IF(LEN(Count_table[[#This Row],[First]])&lt;&gt;0,Count_table[[#This Row],[First]]&amp;": "&amp;_xlfn.TEXTJOIN(", ",TRUE,INDIRECT(Count_table[[#This Row],[Range]])),"")</f>
        <v>Airbus Helicopters: MBB-BK 117 A-1, MBB-BK 117 A-3, MBB-BK 117 A-4, MBB-BK 117 B-1, MBB-BK 117 B-2, MBB-BK 117 C-1, MBB-BK 117 C-2</v>
      </c>
      <c r="J2840"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1" spans="1:10" x14ac:dyDescent="0.25">
      <c r="A2841" s="1" t="s">
        <v>213</v>
      </c>
      <c r="B28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A-3</v>
      </c>
      <c r="C2841" s="1" t="s">
        <v>218</v>
      </c>
      <c r="D2841" s="1" t="str">
        <f>LEFT(Count_table[[#This Row],[Column1]],SEARCH("\",Count_table[[#This Row],[Column1]])-1)</f>
        <v>Airbus Helicopters Deutschland GmbH</v>
      </c>
      <c r="E2841" s="1" t="str">
        <f>RIGHT(Count_table[[#This Row],[Column1]],LEN(Count_table[[#This Row],[Column1]])-SEARCH("\",Count_table[[#This Row],[Column1]]))</f>
        <v>MBB-BK 117 A-3</v>
      </c>
      <c r="F2841" s="1" t="str">
        <f>INDEX(Sheet1!A:D,MATCH(Count_table[[#This Row],[Make]],Sheet1!D:D,0),1)</f>
        <v>Airbus Helicopters</v>
      </c>
      <c r="G2841" s="1" t="str">
        <f ca="1">IF(OR(Count_table[[#This Row],[STC Number]]&lt;&gt;OFFSET(Count_table[[#This Row],[STC Number]],-1,0),Count_table[[#This Row],[Fixed Make]]&lt;&gt;OFFSET(Count_table[[#This Row],[Fixed Make]],-1,0)),Count_table[[#This Row],[Fixed Make]],"")</f>
        <v/>
      </c>
      <c r="H2841" s="1" t="str">
        <f ca="1">IF(LEN(Count_table[[#This Row],[First]])=0,OFFSET(Count_table[[#This Row],[Range]],-1,0),"E"&amp;ROW(Count_table[[#This Row],[First]])&amp;":E"&amp;COUNTIFS(Count_table[[#All],[STC Number]],Count_table[[#This Row],[STC Number]],Count_table[[#All],[Fixed Make]],Count_table[[#This Row],[First]])+ROW(Count_table[[#This Row],[First]])-1)</f>
        <v>E2840:E2846</v>
      </c>
      <c r="I2841" s="1" t="str">
        <f ca="1">IF(LEN(Count_table[[#This Row],[First]])&lt;&gt;0,Count_table[[#This Row],[First]]&amp;": "&amp;_xlfn.TEXTJOIN(", ",TRUE,INDIRECT(Count_table[[#This Row],[Range]])),"")</f>
        <v/>
      </c>
      <c r="J2841"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2" spans="1:10" x14ac:dyDescent="0.25">
      <c r="A2842" s="1" t="s">
        <v>213</v>
      </c>
      <c r="B28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A-4</v>
      </c>
      <c r="C2842" s="1" t="s">
        <v>219</v>
      </c>
      <c r="D2842" s="1" t="str">
        <f>LEFT(Count_table[[#This Row],[Column1]],SEARCH("\",Count_table[[#This Row],[Column1]])-1)</f>
        <v>Airbus Helicopters Deutschland GmbH</v>
      </c>
      <c r="E2842" s="1" t="str">
        <f>RIGHT(Count_table[[#This Row],[Column1]],LEN(Count_table[[#This Row],[Column1]])-SEARCH("\",Count_table[[#This Row],[Column1]]))</f>
        <v>MBB-BK 117 A-4</v>
      </c>
      <c r="F2842" s="1" t="str">
        <f>INDEX(Sheet1!A:D,MATCH(Count_table[[#This Row],[Make]],Sheet1!D:D,0),1)</f>
        <v>Airbus Helicopters</v>
      </c>
      <c r="G2842" s="1" t="str">
        <f ca="1">IF(OR(Count_table[[#This Row],[STC Number]]&lt;&gt;OFFSET(Count_table[[#This Row],[STC Number]],-1,0),Count_table[[#This Row],[Fixed Make]]&lt;&gt;OFFSET(Count_table[[#This Row],[Fixed Make]],-1,0)),Count_table[[#This Row],[Fixed Make]],"")</f>
        <v/>
      </c>
      <c r="H2842" s="1" t="str">
        <f ca="1">IF(LEN(Count_table[[#This Row],[First]])=0,OFFSET(Count_table[[#This Row],[Range]],-1,0),"E"&amp;ROW(Count_table[[#This Row],[First]])&amp;":E"&amp;COUNTIFS(Count_table[[#All],[STC Number]],Count_table[[#This Row],[STC Number]],Count_table[[#All],[Fixed Make]],Count_table[[#This Row],[First]])+ROW(Count_table[[#This Row],[First]])-1)</f>
        <v>E2840:E2846</v>
      </c>
      <c r="I2842" s="1" t="str">
        <f ca="1">IF(LEN(Count_table[[#This Row],[First]])&lt;&gt;0,Count_table[[#This Row],[First]]&amp;": "&amp;_xlfn.TEXTJOIN(", ",TRUE,INDIRECT(Count_table[[#This Row],[Range]])),"")</f>
        <v/>
      </c>
      <c r="J2842"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3" spans="1:10" x14ac:dyDescent="0.25">
      <c r="A2843" s="1" t="s">
        <v>213</v>
      </c>
      <c r="B28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B-1</v>
      </c>
      <c r="C2843" s="1" t="s">
        <v>220</v>
      </c>
      <c r="D2843" s="1" t="str">
        <f>LEFT(Count_table[[#This Row],[Column1]],SEARCH("\",Count_table[[#This Row],[Column1]])-1)</f>
        <v>Airbus Helicopters Deutschland GmbH</v>
      </c>
      <c r="E2843" s="1" t="str">
        <f>RIGHT(Count_table[[#This Row],[Column1]],LEN(Count_table[[#This Row],[Column1]])-SEARCH("\",Count_table[[#This Row],[Column1]]))</f>
        <v>MBB-BK 117 B-1</v>
      </c>
      <c r="F2843" s="1" t="str">
        <f>INDEX(Sheet1!A:D,MATCH(Count_table[[#This Row],[Make]],Sheet1!D:D,0),1)</f>
        <v>Airbus Helicopters</v>
      </c>
      <c r="G2843" s="1" t="str">
        <f ca="1">IF(OR(Count_table[[#This Row],[STC Number]]&lt;&gt;OFFSET(Count_table[[#This Row],[STC Number]],-1,0),Count_table[[#This Row],[Fixed Make]]&lt;&gt;OFFSET(Count_table[[#This Row],[Fixed Make]],-1,0)),Count_table[[#This Row],[Fixed Make]],"")</f>
        <v/>
      </c>
      <c r="H2843" s="1" t="str">
        <f ca="1">IF(LEN(Count_table[[#This Row],[First]])=0,OFFSET(Count_table[[#This Row],[Range]],-1,0),"E"&amp;ROW(Count_table[[#This Row],[First]])&amp;":E"&amp;COUNTIFS(Count_table[[#All],[STC Number]],Count_table[[#This Row],[STC Number]],Count_table[[#All],[Fixed Make]],Count_table[[#This Row],[First]])+ROW(Count_table[[#This Row],[First]])-1)</f>
        <v>E2840:E2846</v>
      </c>
      <c r="I2843" s="1" t="str">
        <f ca="1">IF(LEN(Count_table[[#This Row],[First]])&lt;&gt;0,Count_table[[#This Row],[First]]&amp;": "&amp;_xlfn.TEXTJOIN(", ",TRUE,INDIRECT(Count_table[[#This Row],[Range]])),"")</f>
        <v/>
      </c>
      <c r="J2843"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4" spans="1:10" x14ac:dyDescent="0.25">
      <c r="A2844" s="1" t="s">
        <v>213</v>
      </c>
      <c r="B28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B-2</v>
      </c>
      <c r="C2844" s="1" t="s">
        <v>221</v>
      </c>
      <c r="D2844" s="1" t="str">
        <f>LEFT(Count_table[[#This Row],[Column1]],SEARCH("\",Count_table[[#This Row],[Column1]])-1)</f>
        <v>Airbus Helicopters Deutschland GmbH</v>
      </c>
      <c r="E2844" s="1" t="str">
        <f>RIGHT(Count_table[[#This Row],[Column1]],LEN(Count_table[[#This Row],[Column1]])-SEARCH("\",Count_table[[#This Row],[Column1]]))</f>
        <v>MBB-BK 117 B-2</v>
      </c>
      <c r="F2844" s="1" t="str">
        <f>INDEX(Sheet1!A:D,MATCH(Count_table[[#This Row],[Make]],Sheet1!D:D,0),1)</f>
        <v>Airbus Helicopters</v>
      </c>
      <c r="G2844" s="1" t="str">
        <f ca="1">IF(OR(Count_table[[#This Row],[STC Number]]&lt;&gt;OFFSET(Count_table[[#This Row],[STC Number]],-1,0),Count_table[[#This Row],[Fixed Make]]&lt;&gt;OFFSET(Count_table[[#This Row],[Fixed Make]],-1,0)),Count_table[[#This Row],[Fixed Make]],"")</f>
        <v/>
      </c>
      <c r="H2844" s="1" t="str">
        <f ca="1">IF(LEN(Count_table[[#This Row],[First]])=0,OFFSET(Count_table[[#This Row],[Range]],-1,0),"E"&amp;ROW(Count_table[[#This Row],[First]])&amp;":E"&amp;COUNTIFS(Count_table[[#All],[STC Number]],Count_table[[#This Row],[STC Number]],Count_table[[#All],[Fixed Make]],Count_table[[#This Row],[First]])+ROW(Count_table[[#This Row],[First]])-1)</f>
        <v>E2840:E2846</v>
      </c>
      <c r="I2844" s="1" t="str">
        <f ca="1">IF(LEN(Count_table[[#This Row],[First]])&lt;&gt;0,Count_table[[#This Row],[First]]&amp;": "&amp;_xlfn.TEXTJOIN(", ",TRUE,INDIRECT(Count_table[[#This Row],[Range]])),"")</f>
        <v/>
      </c>
      <c r="J2844"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5" spans="1:10" x14ac:dyDescent="0.25">
      <c r="A2845" s="1" t="s">
        <v>213</v>
      </c>
      <c r="B28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C-1</v>
      </c>
      <c r="C2845" s="1" t="s">
        <v>222</v>
      </c>
      <c r="D2845" s="1" t="str">
        <f>LEFT(Count_table[[#This Row],[Column1]],SEARCH("\",Count_table[[#This Row],[Column1]])-1)</f>
        <v>Airbus Helicopters Deutschland GmbH</v>
      </c>
      <c r="E2845" s="1" t="str">
        <f>RIGHT(Count_table[[#This Row],[Column1]],LEN(Count_table[[#This Row],[Column1]])-SEARCH("\",Count_table[[#This Row],[Column1]]))</f>
        <v>MBB-BK 117 C-1</v>
      </c>
      <c r="F2845" s="1" t="str">
        <f>INDEX(Sheet1!A:D,MATCH(Count_table[[#This Row],[Make]],Sheet1!D:D,0),1)</f>
        <v>Airbus Helicopters</v>
      </c>
      <c r="G2845" s="1" t="str">
        <f ca="1">IF(OR(Count_table[[#This Row],[STC Number]]&lt;&gt;OFFSET(Count_table[[#This Row],[STC Number]],-1,0),Count_table[[#This Row],[Fixed Make]]&lt;&gt;OFFSET(Count_table[[#This Row],[Fixed Make]],-1,0)),Count_table[[#This Row],[Fixed Make]],"")</f>
        <v/>
      </c>
      <c r="H2845" s="1" t="str">
        <f ca="1">IF(LEN(Count_table[[#This Row],[First]])=0,OFFSET(Count_table[[#This Row],[Range]],-1,0),"E"&amp;ROW(Count_table[[#This Row],[First]])&amp;":E"&amp;COUNTIFS(Count_table[[#All],[STC Number]],Count_table[[#This Row],[STC Number]],Count_table[[#All],[Fixed Make]],Count_table[[#This Row],[First]])+ROW(Count_table[[#This Row],[First]])-1)</f>
        <v>E2840:E2846</v>
      </c>
      <c r="I2845" s="1" t="str">
        <f ca="1">IF(LEN(Count_table[[#This Row],[First]])&lt;&gt;0,Count_table[[#This Row],[First]]&amp;": "&amp;_xlfn.TEXTJOIN(", ",TRUE,INDIRECT(Count_table[[#This Row],[Range]])),"")</f>
        <v/>
      </c>
      <c r="J2845"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6" spans="1:10" x14ac:dyDescent="0.25">
      <c r="A2846" s="1" t="s">
        <v>213</v>
      </c>
      <c r="B28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C-2</v>
      </c>
      <c r="C2846" s="1" t="s">
        <v>223</v>
      </c>
      <c r="D2846" s="1" t="str">
        <f>LEFT(Count_table[[#This Row],[Column1]],SEARCH("\",Count_table[[#This Row],[Column1]])-1)</f>
        <v>Airbus Helicopters Deutschland GmbH</v>
      </c>
      <c r="E2846" s="1" t="str">
        <f>RIGHT(Count_table[[#This Row],[Column1]],LEN(Count_table[[#This Row],[Column1]])-SEARCH("\",Count_table[[#This Row],[Column1]]))</f>
        <v>MBB-BK 117 C-2</v>
      </c>
      <c r="F2846" s="1" t="str">
        <f>INDEX(Sheet1!A:D,MATCH(Count_table[[#This Row],[Make]],Sheet1!D:D,0),1)</f>
        <v>Airbus Helicopters</v>
      </c>
      <c r="G2846" s="1" t="str">
        <f ca="1">IF(OR(Count_table[[#This Row],[STC Number]]&lt;&gt;OFFSET(Count_table[[#This Row],[STC Number]],-1,0),Count_table[[#This Row],[Fixed Make]]&lt;&gt;OFFSET(Count_table[[#This Row],[Fixed Make]],-1,0)),Count_table[[#This Row],[Fixed Make]],"")</f>
        <v/>
      </c>
      <c r="H2846" s="1" t="str">
        <f ca="1">IF(LEN(Count_table[[#This Row],[First]])=0,OFFSET(Count_table[[#This Row],[Range]],-1,0),"E"&amp;ROW(Count_table[[#This Row],[First]])&amp;":E"&amp;COUNTIFS(Count_table[[#All],[STC Number]],Count_table[[#This Row],[STC Number]],Count_table[[#All],[Fixed Make]],Count_table[[#This Row],[First]])+ROW(Count_table[[#This Row],[First]])-1)</f>
        <v>E2840:E2846</v>
      </c>
      <c r="I2846" s="1" t="str">
        <f ca="1">IF(LEN(Count_table[[#This Row],[First]])&lt;&gt;0,Count_table[[#This Row],[First]]&amp;": "&amp;_xlfn.TEXTJOIN(", ",TRUE,INDIRECT(Count_table[[#This Row],[Range]])),"")</f>
        <v/>
      </c>
      <c r="J2846" s="1" t="str">
        <f ca="1">IF(Count_table[[#This Row],[STC Number]]=OFFSET(Count_table[[#This Row],[STC Number]],-1,0),OFFSET(Count_table[[#This Row],[STC Range]],-1,0),"'Sheet11'!i"&amp;ROW(Count_table[[#This Row],[First]])&amp;":i"&amp;COUNTIF(Count_table[[#All],[STC Number]],Count_table[[#This Row],[STC Number]])+ROW(Count_table[[#This Row],[First]])-1)</f>
        <v>'Sheet11'!i2840:i2846</v>
      </c>
    </row>
    <row r="2847" spans="1:10" x14ac:dyDescent="0.25">
      <c r="A2847" s="1" t="s">
        <v>224</v>
      </c>
      <c r="B28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A-1</v>
      </c>
      <c r="C2847" s="1" t="s">
        <v>1640</v>
      </c>
      <c r="D2847" s="1" t="str">
        <f>LEFT(Count_table[[#This Row],[Column1]],SEARCH("\",Count_table[[#This Row],[Column1]])-1)</f>
        <v>Airbus Helicopters Deutschland GmbH</v>
      </c>
      <c r="E2847" s="1" t="str">
        <f>RIGHT(Count_table[[#This Row],[Column1]],LEN(Count_table[[#This Row],[Column1]])-SEARCH("\",Count_table[[#This Row],[Column1]]))</f>
        <v>MBB-BK 117 A-1</v>
      </c>
      <c r="F2847" s="1" t="str">
        <f>INDEX(Sheet1!A:D,MATCH(Count_table[[#This Row],[Make]],Sheet1!D:D,0),1)</f>
        <v>Airbus Helicopters</v>
      </c>
      <c r="G2847" s="1" t="str">
        <f ca="1">IF(OR(Count_table[[#This Row],[STC Number]]&lt;&gt;OFFSET(Count_table[[#This Row],[STC Number]],-1,0),Count_table[[#This Row],[Fixed Make]]&lt;&gt;OFFSET(Count_table[[#This Row],[Fixed Make]],-1,0)),Count_table[[#This Row],[Fixed Make]],"")</f>
        <v>Airbus Helicopters</v>
      </c>
      <c r="H2847" s="1" t="str">
        <f ca="1">IF(LEN(Count_table[[#This Row],[First]])=0,OFFSET(Count_table[[#This Row],[Range]],-1,0),"E"&amp;ROW(Count_table[[#This Row],[First]])&amp;":E"&amp;COUNTIFS(Count_table[[#All],[STC Number]],Count_table[[#This Row],[STC Number]],Count_table[[#All],[Fixed Make]],Count_table[[#This Row],[First]])+ROW(Count_table[[#This Row],[First]])-1)</f>
        <v>E2847:E2864</v>
      </c>
      <c r="I2847" s="1" t="str">
        <f ca="1">IF(LEN(Count_table[[#This Row],[First]])&lt;&gt;0,Count_table[[#This Row],[First]]&amp;": "&amp;_xlfn.TEXTJOIN(", ",TRUE,INDIRECT(Count_table[[#This Row],[Range]])),"")</f>
        <v>Airbus Helicopters: MBB-BK 117 A-1, MBB-BK 117 A-3, MBB-BK 117 A-4, MBB-BK 117 B-1, MBB-BK 117 B-2, MBB-BK 117 C-1, MBB-BK 117 C-2, AS-365N2, AS-365N3, EC 155B, EC155B1, SA-365N1, AS332C, AS332C1, AS332L, AS332L1, AS332L2, EC225LP</v>
      </c>
      <c r="J284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48" spans="1:10" x14ac:dyDescent="0.25">
      <c r="A2848" s="1" t="s">
        <v>224</v>
      </c>
      <c r="B28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A-3</v>
      </c>
      <c r="C2848" s="1" t="s">
        <v>1641</v>
      </c>
      <c r="D2848" s="1" t="str">
        <f>LEFT(Count_table[[#This Row],[Column1]],SEARCH("\",Count_table[[#This Row],[Column1]])-1)</f>
        <v>Airbus Helicopters Deutschland GmbH</v>
      </c>
      <c r="E2848" s="1" t="str">
        <f>RIGHT(Count_table[[#This Row],[Column1]],LEN(Count_table[[#This Row],[Column1]])-SEARCH("\",Count_table[[#This Row],[Column1]]))</f>
        <v>MBB-BK 117 A-3</v>
      </c>
      <c r="F2848" s="1" t="str">
        <f>INDEX(Sheet1!A:D,MATCH(Count_table[[#This Row],[Make]],Sheet1!D:D,0),1)</f>
        <v>Airbus Helicopters</v>
      </c>
      <c r="G2848" s="1" t="str">
        <f ca="1">IF(OR(Count_table[[#This Row],[STC Number]]&lt;&gt;OFFSET(Count_table[[#This Row],[STC Number]],-1,0),Count_table[[#This Row],[Fixed Make]]&lt;&gt;OFFSET(Count_table[[#This Row],[Fixed Make]],-1,0)),Count_table[[#This Row],[Fixed Make]],"")</f>
        <v/>
      </c>
      <c r="H2848" s="1" t="str">
        <f ca="1">IF(LEN(Count_table[[#This Row],[First]])=0,OFFSET(Count_table[[#This Row],[Range]],-1,0),"E"&amp;ROW(Count_table[[#This Row],[First]])&amp;":E"&amp;COUNTIFS(Count_table[[#All],[STC Number]],Count_table[[#This Row],[STC Number]],Count_table[[#All],[Fixed Make]],Count_table[[#This Row],[First]])+ROW(Count_table[[#This Row],[First]])-1)</f>
        <v>E2847:E2864</v>
      </c>
      <c r="I2848" s="1" t="str">
        <f ca="1">IF(LEN(Count_table[[#This Row],[First]])&lt;&gt;0,Count_table[[#This Row],[First]]&amp;": "&amp;_xlfn.TEXTJOIN(", ",TRUE,INDIRECT(Count_table[[#This Row],[Range]])),"")</f>
        <v/>
      </c>
      <c r="J284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49" spans="1:10" x14ac:dyDescent="0.25">
      <c r="A2849" s="1" t="s">
        <v>224</v>
      </c>
      <c r="B28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A-4</v>
      </c>
      <c r="C2849" s="1" t="s">
        <v>1642</v>
      </c>
      <c r="D2849" s="1" t="str">
        <f>LEFT(Count_table[[#This Row],[Column1]],SEARCH("\",Count_table[[#This Row],[Column1]])-1)</f>
        <v>Airbus Helicopters Deutschland GmbH</v>
      </c>
      <c r="E2849" s="1" t="str">
        <f>RIGHT(Count_table[[#This Row],[Column1]],LEN(Count_table[[#This Row],[Column1]])-SEARCH("\",Count_table[[#This Row],[Column1]]))</f>
        <v>MBB-BK 117 A-4</v>
      </c>
      <c r="F2849" s="1" t="str">
        <f>INDEX(Sheet1!A:D,MATCH(Count_table[[#This Row],[Make]],Sheet1!D:D,0),1)</f>
        <v>Airbus Helicopters</v>
      </c>
      <c r="G2849" s="1" t="str">
        <f ca="1">IF(OR(Count_table[[#This Row],[STC Number]]&lt;&gt;OFFSET(Count_table[[#This Row],[STC Number]],-1,0),Count_table[[#This Row],[Fixed Make]]&lt;&gt;OFFSET(Count_table[[#This Row],[Fixed Make]],-1,0)),Count_table[[#This Row],[Fixed Make]],"")</f>
        <v/>
      </c>
      <c r="H2849" s="1" t="str">
        <f ca="1">IF(LEN(Count_table[[#This Row],[First]])=0,OFFSET(Count_table[[#This Row],[Range]],-1,0),"E"&amp;ROW(Count_table[[#This Row],[First]])&amp;":E"&amp;COUNTIFS(Count_table[[#All],[STC Number]],Count_table[[#This Row],[STC Number]],Count_table[[#All],[Fixed Make]],Count_table[[#This Row],[First]])+ROW(Count_table[[#This Row],[First]])-1)</f>
        <v>E2847:E2864</v>
      </c>
      <c r="I2849" s="1" t="str">
        <f ca="1">IF(LEN(Count_table[[#This Row],[First]])&lt;&gt;0,Count_table[[#This Row],[First]]&amp;": "&amp;_xlfn.TEXTJOIN(", ",TRUE,INDIRECT(Count_table[[#This Row],[Range]])),"")</f>
        <v/>
      </c>
      <c r="J284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0" spans="1:10" x14ac:dyDescent="0.25">
      <c r="A2850" s="1" t="s">
        <v>224</v>
      </c>
      <c r="B28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B-1</v>
      </c>
      <c r="C2850" s="1" t="s">
        <v>1643</v>
      </c>
      <c r="D2850" s="1" t="str">
        <f>LEFT(Count_table[[#This Row],[Column1]],SEARCH("\",Count_table[[#This Row],[Column1]])-1)</f>
        <v>Airbus Helicopters Deutschland GmbH</v>
      </c>
      <c r="E2850" s="1" t="str">
        <f>RIGHT(Count_table[[#This Row],[Column1]],LEN(Count_table[[#This Row],[Column1]])-SEARCH("\",Count_table[[#This Row],[Column1]]))</f>
        <v>MBB-BK 117 B-1</v>
      </c>
      <c r="F2850" s="1" t="str">
        <f>INDEX(Sheet1!A:D,MATCH(Count_table[[#This Row],[Make]],Sheet1!D:D,0),1)</f>
        <v>Airbus Helicopters</v>
      </c>
      <c r="G2850" s="1" t="str">
        <f ca="1">IF(OR(Count_table[[#This Row],[STC Number]]&lt;&gt;OFFSET(Count_table[[#This Row],[STC Number]],-1,0),Count_table[[#This Row],[Fixed Make]]&lt;&gt;OFFSET(Count_table[[#This Row],[Fixed Make]],-1,0)),Count_table[[#This Row],[Fixed Make]],"")</f>
        <v/>
      </c>
      <c r="H2850" s="1" t="str">
        <f ca="1">IF(LEN(Count_table[[#This Row],[First]])=0,OFFSET(Count_table[[#This Row],[Range]],-1,0),"E"&amp;ROW(Count_table[[#This Row],[First]])&amp;":E"&amp;COUNTIFS(Count_table[[#All],[STC Number]],Count_table[[#This Row],[STC Number]],Count_table[[#All],[Fixed Make]],Count_table[[#This Row],[First]])+ROW(Count_table[[#This Row],[First]])-1)</f>
        <v>E2847:E2864</v>
      </c>
      <c r="I2850" s="1" t="str">
        <f ca="1">IF(LEN(Count_table[[#This Row],[First]])&lt;&gt;0,Count_table[[#This Row],[First]]&amp;": "&amp;_xlfn.TEXTJOIN(", ",TRUE,INDIRECT(Count_table[[#This Row],[Range]])),"")</f>
        <v/>
      </c>
      <c r="J285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1" spans="1:10" x14ac:dyDescent="0.25">
      <c r="A2851" s="1" t="s">
        <v>224</v>
      </c>
      <c r="B28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B-2</v>
      </c>
      <c r="C2851" s="1" t="s">
        <v>1644</v>
      </c>
      <c r="D2851" s="1" t="str">
        <f>LEFT(Count_table[[#This Row],[Column1]],SEARCH("\",Count_table[[#This Row],[Column1]])-1)</f>
        <v>Airbus Helicopters Deutschland GmbH</v>
      </c>
      <c r="E2851" s="1" t="str">
        <f>RIGHT(Count_table[[#This Row],[Column1]],LEN(Count_table[[#This Row],[Column1]])-SEARCH("\",Count_table[[#This Row],[Column1]]))</f>
        <v>MBB-BK 117 B-2</v>
      </c>
      <c r="F2851" s="1" t="str">
        <f>INDEX(Sheet1!A:D,MATCH(Count_table[[#This Row],[Make]],Sheet1!D:D,0),1)</f>
        <v>Airbus Helicopters</v>
      </c>
      <c r="G2851" s="1" t="str">
        <f ca="1">IF(OR(Count_table[[#This Row],[STC Number]]&lt;&gt;OFFSET(Count_table[[#This Row],[STC Number]],-1,0),Count_table[[#This Row],[Fixed Make]]&lt;&gt;OFFSET(Count_table[[#This Row],[Fixed Make]],-1,0)),Count_table[[#This Row],[Fixed Make]],"")</f>
        <v/>
      </c>
      <c r="H2851" s="1" t="str">
        <f ca="1">IF(LEN(Count_table[[#This Row],[First]])=0,OFFSET(Count_table[[#This Row],[Range]],-1,0),"E"&amp;ROW(Count_table[[#This Row],[First]])&amp;":E"&amp;COUNTIFS(Count_table[[#All],[STC Number]],Count_table[[#This Row],[STC Number]],Count_table[[#All],[Fixed Make]],Count_table[[#This Row],[First]])+ROW(Count_table[[#This Row],[First]])-1)</f>
        <v>E2847:E2864</v>
      </c>
      <c r="I2851" s="1" t="str">
        <f ca="1">IF(LEN(Count_table[[#This Row],[First]])&lt;&gt;0,Count_table[[#This Row],[First]]&amp;": "&amp;_xlfn.TEXTJOIN(", ",TRUE,INDIRECT(Count_table[[#This Row],[Range]])),"")</f>
        <v/>
      </c>
      <c r="J285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2" spans="1:10" x14ac:dyDescent="0.25">
      <c r="A2852" s="1" t="s">
        <v>224</v>
      </c>
      <c r="B28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C-1</v>
      </c>
      <c r="C2852" s="1" t="s">
        <v>1645</v>
      </c>
      <c r="D2852" s="1" t="str">
        <f>LEFT(Count_table[[#This Row],[Column1]],SEARCH("\",Count_table[[#This Row],[Column1]])-1)</f>
        <v>Airbus Helicopters Deutschland GmbH</v>
      </c>
      <c r="E2852" s="1" t="str">
        <f>RIGHT(Count_table[[#This Row],[Column1]],LEN(Count_table[[#This Row],[Column1]])-SEARCH("\",Count_table[[#This Row],[Column1]]))</f>
        <v>MBB-BK 117 C-1</v>
      </c>
      <c r="F2852" s="1" t="str">
        <f>INDEX(Sheet1!A:D,MATCH(Count_table[[#This Row],[Make]],Sheet1!D:D,0),1)</f>
        <v>Airbus Helicopters</v>
      </c>
      <c r="G2852" s="1" t="str">
        <f ca="1">IF(OR(Count_table[[#This Row],[STC Number]]&lt;&gt;OFFSET(Count_table[[#This Row],[STC Number]],-1,0),Count_table[[#This Row],[Fixed Make]]&lt;&gt;OFFSET(Count_table[[#This Row],[Fixed Make]],-1,0)),Count_table[[#This Row],[Fixed Make]],"")</f>
        <v/>
      </c>
      <c r="H2852" s="1" t="str">
        <f ca="1">IF(LEN(Count_table[[#This Row],[First]])=0,OFFSET(Count_table[[#This Row],[Range]],-1,0),"E"&amp;ROW(Count_table[[#This Row],[First]])&amp;":E"&amp;COUNTIFS(Count_table[[#All],[STC Number]],Count_table[[#This Row],[STC Number]],Count_table[[#All],[Fixed Make]],Count_table[[#This Row],[First]])+ROW(Count_table[[#This Row],[First]])-1)</f>
        <v>E2847:E2864</v>
      </c>
      <c r="I2852" s="1" t="str">
        <f ca="1">IF(LEN(Count_table[[#This Row],[First]])&lt;&gt;0,Count_table[[#This Row],[First]]&amp;": "&amp;_xlfn.TEXTJOIN(", ",TRUE,INDIRECT(Count_table[[#This Row],[Range]])),"")</f>
        <v/>
      </c>
      <c r="J285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3" spans="1:10" x14ac:dyDescent="0.25">
      <c r="A2853" s="1" t="s">
        <v>224</v>
      </c>
      <c r="B28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 Deutschland GmbH\MBB-BK 117 C-2</v>
      </c>
      <c r="C2853" s="1" t="s">
        <v>1646</v>
      </c>
      <c r="D2853" s="1" t="str">
        <f>LEFT(Count_table[[#This Row],[Column1]],SEARCH("\",Count_table[[#This Row],[Column1]])-1)</f>
        <v>Airbus Helicopters Deutschland GmbH</v>
      </c>
      <c r="E2853" s="1" t="str">
        <f>RIGHT(Count_table[[#This Row],[Column1]],LEN(Count_table[[#This Row],[Column1]])-SEARCH("\",Count_table[[#This Row],[Column1]]))</f>
        <v>MBB-BK 117 C-2</v>
      </c>
      <c r="F2853" s="1" t="str">
        <f>INDEX(Sheet1!A:D,MATCH(Count_table[[#This Row],[Make]],Sheet1!D:D,0),1)</f>
        <v>Airbus Helicopters</v>
      </c>
      <c r="G2853" s="1" t="str">
        <f ca="1">IF(OR(Count_table[[#This Row],[STC Number]]&lt;&gt;OFFSET(Count_table[[#This Row],[STC Number]],-1,0),Count_table[[#This Row],[Fixed Make]]&lt;&gt;OFFSET(Count_table[[#This Row],[Fixed Make]],-1,0)),Count_table[[#This Row],[Fixed Make]],"")</f>
        <v/>
      </c>
      <c r="H2853" s="1" t="str">
        <f ca="1">IF(LEN(Count_table[[#This Row],[First]])=0,OFFSET(Count_table[[#This Row],[Range]],-1,0),"E"&amp;ROW(Count_table[[#This Row],[First]])&amp;":E"&amp;COUNTIFS(Count_table[[#All],[STC Number]],Count_table[[#This Row],[STC Number]],Count_table[[#All],[Fixed Make]],Count_table[[#This Row],[First]])+ROW(Count_table[[#This Row],[First]])-1)</f>
        <v>E2847:E2864</v>
      </c>
      <c r="I2853" s="1" t="str">
        <f ca="1">IF(LEN(Count_table[[#This Row],[First]])&lt;&gt;0,Count_table[[#This Row],[First]]&amp;": "&amp;_xlfn.TEXTJOIN(", ",TRUE,INDIRECT(Count_table[[#This Row],[Range]])),"")</f>
        <v/>
      </c>
      <c r="J285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4" spans="1:10" x14ac:dyDescent="0.25">
      <c r="A2854" s="1" t="s">
        <v>224</v>
      </c>
      <c r="B28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Helicopters\AS-365N2</v>
      </c>
      <c r="C2854" s="1" t="s">
        <v>229</v>
      </c>
      <c r="D2854" s="1" t="str">
        <f>LEFT(Count_table[[#This Row],[Column1]],SEARCH("\",Count_table[[#This Row],[Column1]])-1)</f>
        <v>Airbus Helicopters</v>
      </c>
      <c r="E2854" s="1" t="str">
        <f>RIGHT(Count_table[[#This Row],[Column1]],LEN(Count_table[[#This Row],[Column1]])-SEARCH("\",Count_table[[#This Row],[Column1]]))</f>
        <v>AS-365N2</v>
      </c>
      <c r="F2854" s="1" t="str">
        <f>INDEX(Sheet1!A:D,MATCH(Count_table[[#This Row],[Make]],Sheet1!D:D,0),1)</f>
        <v>Airbus Helicopters</v>
      </c>
      <c r="G2854" s="1" t="str">
        <f ca="1">IF(OR(Count_table[[#This Row],[STC Number]]&lt;&gt;OFFSET(Count_table[[#This Row],[STC Number]],-1,0),Count_table[[#This Row],[Fixed Make]]&lt;&gt;OFFSET(Count_table[[#This Row],[Fixed Make]],-1,0)),Count_table[[#This Row],[Fixed Make]],"")</f>
        <v/>
      </c>
      <c r="H2854" s="1" t="str">
        <f ca="1">IF(LEN(Count_table[[#This Row],[First]])=0,OFFSET(Count_table[[#This Row],[Range]],-1,0),"E"&amp;ROW(Count_table[[#This Row],[First]])&amp;":E"&amp;COUNTIFS(Count_table[[#All],[STC Number]],Count_table[[#This Row],[STC Number]],Count_table[[#All],[Fixed Make]],Count_table[[#This Row],[First]])+ROW(Count_table[[#This Row],[First]])-1)</f>
        <v>E2847:E2864</v>
      </c>
      <c r="I2854" s="1" t="str">
        <f ca="1">IF(LEN(Count_table[[#This Row],[First]])&lt;&gt;0,Count_table[[#This Row],[First]]&amp;": "&amp;_xlfn.TEXTJOIN(", ",TRUE,INDIRECT(Count_table[[#This Row],[Range]])),"")</f>
        <v/>
      </c>
      <c r="J285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5" spans="1:10" x14ac:dyDescent="0.25">
      <c r="A2855" s="1" t="s">
        <v>224</v>
      </c>
      <c r="B28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Helicopters\AS-365N3</v>
      </c>
      <c r="C2855" s="1" t="s">
        <v>230</v>
      </c>
      <c r="D2855" s="1" t="str">
        <f>LEFT(Count_table[[#This Row],[Column1]],SEARCH("\",Count_table[[#This Row],[Column1]])-1)</f>
        <v>Airbus Helicopters</v>
      </c>
      <c r="E2855" s="1" t="str">
        <f>RIGHT(Count_table[[#This Row],[Column1]],LEN(Count_table[[#This Row],[Column1]])-SEARCH("\",Count_table[[#This Row],[Column1]]))</f>
        <v>AS-365N3</v>
      </c>
      <c r="F2855" s="1" t="str">
        <f>INDEX(Sheet1!A:D,MATCH(Count_table[[#This Row],[Make]],Sheet1!D:D,0),1)</f>
        <v>Airbus Helicopters</v>
      </c>
      <c r="G2855" s="1" t="str">
        <f ca="1">IF(OR(Count_table[[#This Row],[STC Number]]&lt;&gt;OFFSET(Count_table[[#This Row],[STC Number]],-1,0),Count_table[[#This Row],[Fixed Make]]&lt;&gt;OFFSET(Count_table[[#This Row],[Fixed Make]],-1,0)),Count_table[[#This Row],[Fixed Make]],"")</f>
        <v/>
      </c>
      <c r="H2855" s="1" t="str">
        <f ca="1">IF(LEN(Count_table[[#This Row],[First]])=0,OFFSET(Count_table[[#This Row],[Range]],-1,0),"E"&amp;ROW(Count_table[[#This Row],[First]])&amp;":E"&amp;COUNTIFS(Count_table[[#All],[STC Number]],Count_table[[#This Row],[STC Number]],Count_table[[#All],[Fixed Make]],Count_table[[#This Row],[First]])+ROW(Count_table[[#This Row],[First]])-1)</f>
        <v>E2847:E2864</v>
      </c>
      <c r="I2855" s="1" t="str">
        <f ca="1">IF(LEN(Count_table[[#This Row],[First]])&lt;&gt;0,Count_table[[#This Row],[First]]&amp;": "&amp;_xlfn.TEXTJOIN(", ",TRUE,INDIRECT(Count_table[[#This Row],[Range]])),"")</f>
        <v/>
      </c>
      <c r="J285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6" spans="1:10" x14ac:dyDescent="0.25">
      <c r="A2856" s="1" t="s">
        <v>224</v>
      </c>
      <c r="B28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 155B</v>
      </c>
      <c r="C2856" s="1" t="s">
        <v>231</v>
      </c>
      <c r="D2856" s="1" t="str">
        <f>LEFT(Count_table[[#This Row],[Column1]],SEARCH("\",Count_table[[#This Row],[Column1]])-1)</f>
        <v>Airbus Helicopters</v>
      </c>
      <c r="E2856" s="1" t="str">
        <f>RIGHT(Count_table[[#This Row],[Column1]],LEN(Count_table[[#This Row],[Column1]])-SEARCH("\",Count_table[[#This Row],[Column1]]))</f>
        <v>EC 155B</v>
      </c>
      <c r="F2856" s="1" t="str">
        <f>INDEX(Sheet1!A:D,MATCH(Count_table[[#This Row],[Make]],Sheet1!D:D,0),1)</f>
        <v>Airbus Helicopters</v>
      </c>
      <c r="G2856" s="1" t="str">
        <f ca="1">IF(OR(Count_table[[#This Row],[STC Number]]&lt;&gt;OFFSET(Count_table[[#This Row],[STC Number]],-1,0),Count_table[[#This Row],[Fixed Make]]&lt;&gt;OFFSET(Count_table[[#This Row],[Fixed Make]],-1,0)),Count_table[[#This Row],[Fixed Make]],"")</f>
        <v/>
      </c>
      <c r="H2856" s="1" t="str">
        <f ca="1">IF(LEN(Count_table[[#This Row],[First]])=0,OFFSET(Count_table[[#This Row],[Range]],-1,0),"E"&amp;ROW(Count_table[[#This Row],[First]])&amp;":E"&amp;COUNTIFS(Count_table[[#All],[STC Number]],Count_table[[#This Row],[STC Number]],Count_table[[#All],[Fixed Make]],Count_table[[#This Row],[First]])+ROW(Count_table[[#This Row],[First]])-1)</f>
        <v>E2847:E2864</v>
      </c>
      <c r="I2856" s="1" t="str">
        <f ca="1">IF(LEN(Count_table[[#This Row],[First]])&lt;&gt;0,Count_table[[#This Row],[First]]&amp;": "&amp;_xlfn.TEXTJOIN(", ",TRUE,INDIRECT(Count_table[[#This Row],[Range]])),"")</f>
        <v/>
      </c>
      <c r="J285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7" spans="1:10" x14ac:dyDescent="0.25">
      <c r="A2857" s="1" t="s">
        <v>224</v>
      </c>
      <c r="B28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Helicopters\EC155B1</v>
      </c>
      <c r="C2857" s="1" t="s">
        <v>232</v>
      </c>
      <c r="D2857" s="1" t="str">
        <f>LEFT(Count_table[[#This Row],[Column1]],SEARCH("\",Count_table[[#This Row],[Column1]])-1)</f>
        <v>Airbus Helicopters</v>
      </c>
      <c r="E2857" s="1" t="str">
        <f>RIGHT(Count_table[[#This Row],[Column1]],LEN(Count_table[[#This Row],[Column1]])-SEARCH("\",Count_table[[#This Row],[Column1]]))</f>
        <v>EC155B1</v>
      </c>
      <c r="F2857" s="1" t="str">
        <f>INDEX(Sheet1!A:D,MATCH(Count_table[[#This Row],[Make]],Sheet1!D:D,0),1)</f>
        <v>Airbus Helicopters</v>
      </c>
      <c r="G2857" s="1" t="str">
        <f ca="1">IF(OR(Count_table[[#This Row],[STC Number]]&lt;&gt;OFFSET(Count_table[[#This Row],[STC Number]],-1,0),Count_table[[#This Row],[Fixed Make]]&lt;&gt;OFFSET(Count_table[[#This Row],[Fixed Make]],-1,0)),Count_table[[#This Row],[Fixed Make]],"")</f>
        <v/>
      </c>
      <c r="H2857" s="1" t="str">
        <f ca="1">IF(LEN(Count_table[[#This Row],[First]])=0,OFFSET(Count_table[[#This Row],[Range]],-1,0),"E"&amp;ROW(Count_table[[#This Row],[First]])&amp;":E"&amp;COUNTIFS(Count_table[[#All],[STC Number]],Count_table[[#This Row],[STC Number]],Count_table[[#All],[Fixed Make]],Count_table[[#This Row],[First]])+ROW(Count_table[[#This Row],[First]])-1)</f>
        <v>E2847:E2864</v>
      </c>
      <c r="I2857" s="1" t="str">
        <f ca="1">IF(LEN(Count_table[[#This Row],[First]])&lt;&gt;0,Count_table[[#This Row],[First]]&amp;": "&amp;_xlfn.TEXTJOIN(", ",TRUE,INDIRECT(Count_table[[#This Row],[Range]])),"")</f>
        <v/>
      </c>
      <c r="J285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8" spans="1:10" x14ac:dyDescent="0.25">
      <c r="A2858" s="1" t="s">
        <v>224</v>
      </c>
      <c r="B28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Helicopters\SA-365N1</v>
      </c>
      <c r="C2858" s="1" t="s">
        <v>233</v>
      </c>
      <c r="D2858" s="1" t="str">
        <f>LEFT(Count_table[[#This Row],[Column1]],SEARCH("\",Count_table[[#This Row],[Column1]])-1)</f>
        <v>Airbus Helicopters</v>
      </c>
      <c r="E2858" s="1" t="str">
        <f>RIGHT(Count_table[[#This Row],[Column1]],LEN(Count_table[[#This Row],[Column1]])-SEARCH("\",Count_table[[#This Row],[Column1]]))</f>
        <v>SA-365N1</v>
      </c>
      <c r="F2858" s="1" t="str">
        <f>INDEX(Sheet1!A:D,MATCH(Count_table[[#This Row],[Make]],Sheet1!D:D,0),1)</f>
        <v>Airbus Helicopters</v>
      </c>
      <c r="G2858" s="1" t="str">
        <f ca="1">IF(OR(Count_table[[#This Row],[STC Number]]&lt;&gt;OFFSET(Count_table[[#This Row],[STC Number]],-1,0),Count_table[[#This Row],[Fixed Make]]&lt;&gt;OFFSET(Count_table[[#This Row],[Fixed Make]],-1,0)),Count_table[[#This Row],[Fixed Make]],"")</f>
        <v/>
      </c>
      <c r="H2858" s="1" t="str">
        <f ca="1">IF(LEN(Count_table[[#This Row],[First]])=0,OFFSET(Count_table[[#This Row],[Range]],-1,0),"E"&amp;ROW(Count_table[[#This Row],[First]])&amp;":E"&amp;COUNTIFS(Count_table[[#All],[STC Number]],Count_table[[#This Row],[STC Number]],Count_table[[#All],[Fixed Make]],Count_table[[#This Row],[First]])+ROW(Count_table[[#This Row],[First]])-1)</f>
        <v>E2847:E2864</v>
      </c>
      <c r="I2858" s="1" t="str">
        <f ca="1">IF(LEN(Count_table[[#This Row],[First]])&lt;&gt;0,Count_table[[#This Row],[First]]&amp;": "&amp;_xlfn.TEXTJOIN(", ",TRUE,INDIRECT(Count_table[[#This Row],[Range]])),"")</f>
        <v/>
      </c>
      <c r="J285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59" spans="1:10" x14ac:dyDescent="0.25">
      <c r="A2859" s="1" t="s">
        <v>224</v>
      </c>
      <c r="B28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Helicopters\AS332C</v>
      </c>
      <c r="C2859" s="1" t="s">
        <v>234</v>
      </c>
      <c r="D2859" s="1" t="str">
        <f>LEFT(Count_table[[#This Row],[Column1]],SEARCH("\",Count_table[[#This Row],[Column1]])-1)</f>
        <v>Airbus Helicopters</v>
      </c>
      <c r="E2859" s="1" t="str">
        <f>RIGHT(Count_table[[#This Row],[Column1]],LEN(Count_table[[#This Row],[Column1]])-SEARCH("\",Count_table[[#This Row],[Column1]]))</f>
        <v>AS332C</v>
      </c>
      <c r="F2859" s="1" t="str">
        <f>INDEX(Sheet1!A:D,MATCH(Count_table[[#This Row],[Make]],Sheet1!D:D,0),1)</f>
        <v>Airbus Helicopters</v>
      </c>
      <c r="G2859" s="1" t="str">
        <f ca="1">IF(OR(Count_table[[#This Row],[STC Number]]&lt;&gt;OFFSET(Count_table[[#This Row],[STC Number]],-1,0),Count_table[[#This Row],[Fixed Make]]&lt;&gt;OFFSET(Count_table[[#This Row],[Fixed Make]],-1,0)),Count_table[[#This Row],[Fixed Make]],"")</f>
        <v/>
      </c>
      <c r="H2859" s="1" t="str">
        <f ca="1">IF(LEN(Count_table[[#This Row],[First]])=0,OFFSET(Count_table[[#This Row],[Range]],-1,0),"E"&amp;ROW(Count_table[[#This Row],[First]])&amp;":E"&amp;COUNTIFS(Count_table[[#All],[STC Number]],Count_table[[#This Row],[STC Number]],Count_table[[#All],[Fixed Make]],Count_table[[#This Row],[First]])+ROW(Count_table[[#This Row],[First]])-1)</f>
        <v>E2847:E2864</v>
      </c>
      <c r="I2859" s="1" t="str">
        <f ca="1">IF(LEN(Count_table[[#This Row],[First]])&lt;&gt;0,Count_table[[#This Row],[First]]&amp;": "&amp;_xlfn.TEXTJOIN(", ",TRUE,INDIRECT(Count_table[[#This Row],[Range]])),"")</f>
        <v/>
      </c>
      <c r="J285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0" spans="1:10" x14ac:dyDescent="0.25">
      <c r="A2860" s="1" t="s">
        <v>224</v>
      </c>
      <c r="B28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Helicopters\AS332C1</v>
      </c>
      <c r="C2860" s="1" t="s">
        <v>235</v>
      </c>
      <c r="D2860" s="1" t="str">
        <f>LEFT(Count_table[[#This Row],[Column1]],SEARCH("\",Count_table[[#This Row],[Column1]])-1)</f>
        <v>Airbus Helicopters</v>
      </c>
      <c r="E2860" s="1" t="str">
        <f>RIGHT(Count_table[[#This Row],[Column1]],LEN(Count_table[[#This Row],[Column1]])-SEARCH("\",Count_table[[#This Row],[Column1]]))</f>
        <v>AS332C1</v>
      </c>
      <c r="F2860" s="1" t="str">
        <f>INDEX(Sheet1!A:D,MATCH(Count_table[[#This Row],[Make]],Sheet1!D:D,0),1)</f>
        <v>Airbus Helicopters</v>
      </c>
      <c r="G2860" s="1" t="str">
        <f ca="1">IF(OR(Count_table[[#This Row],[STC Number]]&lt;&gt;OFFSET(Count_table[[#This Row],[STC Number]],-1,0),Count_table[[#This Row],[Fixed Make]]&lt;&gt;OFFSET(Count_table[[#This Row],[Fixed Make]],-1,0)),Count_table[[#This Row],[Fixed Make]],"")</f>
        <v/>
      </c>
      <c r="H2860" s="1" t="str">
        <f ca="1">IF(LEN(Count_table[[#This Row],[First]])=0,OFFSET(Count_table[[#This Row],[Range]],-1,0),"E"&amp;ROW(Count_table[[#This Row],[First]])&amp;":E"&amp;COUNTIFS(Count_table[[#All],[STC Number]],Count_table[[#This Row],[STC Number]],Count_table[[#All],[Fixed Make]],Count_table[[#This Row],[First]])+ROW(Count_table[[#This Row],[First]])-1)</f>
        <v>E2847:E2864</v>
      </c>
      <c r="I2860" s="1" t="str">
        <f ca="1">IF(LEN(Count_table[[#This Row],[First]])&lt;&gt;0,Count_table[[#This Row],[First]]&amp;": "&amp;_xlfn.TEXTJOIN(", ",TRUE,INDIRECT(Count_table[[#This Row],[Range]])),"")</f>
        <v/>
      </c>
      <c r="J286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1" spans="1:10" x14ac:dyDescent="0.25">
      <c r="A2861" s="1" t="s">
        <v>224</v>
      </c>
      <c r="B28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v>
      </c>
      <c r="C2861" s="1" t="s">
        <v>236</v>
      </c>
      <c r="D2861" s="1" t="str">
        <f>LEFT(Count_table[[#This Row],[Column1]],SEARCH("\",Count_table[[#This Row],[Column1]])-1)</f>
        <v>Airbus Helicopters</v>
      </c>
      <c r="E2861" s="1" t="str">
        <f>RIGHT(Count_table[[#This Row],[Column1]],LEN(Count_table[[#This Row],[Column1]])-SEARCH("\",Count_table[[#This Row],[Column1]]))</f>
        <v>AS332L</v>
      </c>
      <c r="F2861" s="1" t="str">
        <f>INDEX(Sheet1!A:D,MATCH(Count_table[[#This Row],[Make]],Sheet1!D:D,0),1)</f>
        <v>Airbus Helicopters</v>
      </c>
      <c r="G2861" s="1" t="str">
        <f ca="1">IF(OR(Count_table[[#This Row],[STC Number]]&lt;&gt;OFFSET(Count_table[[#This Row],[STC Number]],-1,0),Count_table[[#This Row],[Fixed Make]]&lt;&gt;OFFSET(Count_table[[#This Row],[Fixed Make]],-1,0)),Count_table[[#This Row],[Fixed Make]],"")</f>
        <v/>
      </c>
      <c r="H2861" s="1" t="str">
        <f ca="1">IF(LEN(Count_table[[#This Row],[First]])=0,OFFSET(Count_table[[#This Row],[Range]],-1,0),"E"&amp;ROW(Count_table[[#This Row],[First]])&amp;":E"&amp;COUNTIFS(Count_table[[#All],[STC Number]],Count_table[[#This Row],[STC Number]],Count_table[[#All],[Fixed Make]],Count_table[[#This Row],[First]])+ROW(Count_table[[#This Row],[First]])-1)</f>
        <v>E2847:E2864</v>
      </c>
      <c r="I2861" s="1" t="str">
        <f ca="1">IF(LEN(Count_table[[#This Row],[First]])&lt;&gt;0,Count_table[[#This Row],[First]]&amp;": "&amp;_xlfn.TEXTJOIN(", ",TRUE,INDIRECT(Count_table[[#This Row],[Range]])),"")</f>
        <v/>
      </c>
      <c r="J286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2" spans="1:10" x14ac:dyDescent="0.25">
      <c r="A2862" s="1" t="s">
        <v>224</v>
      </c>
      <c r="B28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Helicopters\AS332L1</v>
      </c>
      <c r="C2862" s="1" t="s">
        <v>237</v>
      </c>
      <c r="D2862" s="1" t="str">
        <f>LEFT(Count_table[[#This Row],[Column1]],SEARCH("\",Count_table[[#This Row],[Column1]])-1)</f>
        <v>Airbus Helicopters</v>
      </c>
      <c r="E2862" s="1" t="str">
        <f>RIGHT(Count_table[[#This Row],[Column1]],LEN(Count_table[[#This Row],[Column1]])-SEARCH("\",Count_table[[#This Row],[Column1]]))</f>
        <v>AS332L1</v>
      </c>
      <c r="F2862" s="1" t="str">
        <f>INDEX(Sheet1!A:D,MATCH(Count_table[[#This Row],[Make]],Sheet1!D:D,0),1)</f>
        <v>Airbus Helicopters</v>
      </c>
      <c r="G2862" s="1" t="str">
        <f ca="1">IF(OR(Count_table[[#This Row],[STC Number]]&lt;&gt;OFFSET(Count_table[[#This Row],[STC Number]],-1,0),Count_table[[#This Row],[Fixed Make]]&lt;&gt;OFFSET(Count_table[[#This Row],[Fixed Make]],-1,0)),Count_table[[#This Row],[Fixed Make]],"")</f>
        <v/>
      </c>
      <c r="H2862" s="1" t="str">
        <f ca="1">IF(LEN(Count_table[[#This Row],[First]])=0,OFFSET(Count_table[[#This Row],[Range]],-1,0),"E"&amp;ROW(Count_table[[#This Row],[First]])&amp;":E"&amp;COUNTIFS(Count_table[[#All],[STC Number]],Count_table[[#This Row],[STC Number]],Count_table[[#All],[Fixed Make]],Count_table[[#This Row],[First]])+ROW(Count_table[[#This Row],[First]])-1)</f>
        <v>E2847:E2864</v>
      </c>
      <c r="I2862" s="1" t="str">
        <f ca="1">IF(LEN(Count_table[[#This Row],[First]])&lt;&gt;0,Count_table[[#This Row],[First]]&amp;": "&amp;_xlfn.TEXTJOIN(", ",TRUE,INDIRECT(Count_table[[#This Row],[Range]])),"")</f>
        <v/>
      </c>
      <c r="J286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3" spans="1:10" x14ac:dyDescent="0.25">
      <c r="A2863" s="1" t="s">
        <v>224</v>
      </c>
      <c r="B28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Helicopters\AS332L2</v>
      </c>
      <c r="C2863" s="1" t="s">
        <v>238</v>
      </c>
      <c r="D2863" s="1" t="str">
        <f>LEFT(Count_table[[#This Row],[Column1]],SEARCH("\",Count_table[[#This Row],[Column1]])-1)</f>
        <v>Airbus Helicopters</v>
      </c>
      <c r="E2863" s="1" t="str">
        <f>RIGHT(Count_table[[#This Row],[Column1]],LEN(Count_table[[#This Row],[Column1]])-SEARCH("\",Count_table[[#This Row],[Column1]]))</f>
        <v>AS332L2</v>
      </c>
      <c r="F2863" s="1" t="str">
        <f>INDEX(Sheet1!A:D,MATCH(Count_table[[#This Row],[Make]],Sheet1!D:D,0),1)</f>
        <v>Airbus Helicopters</v>
      </c>
      <c r="G2863" s="1" t="str">
        <f ca="1">IF(OR(Count_table[[#This Row],[STC Number]]&lt;&gt;OFFSET(Count_table[[#This Row],[STC Number]],-1,0),Count_table[[#This Row],[Fixed Make]]&lt;&gt;OFFSET(Count_table[[#This Row],[Fixed Make]],-1,0)),Count_table[[#This Row],[Fixed Make]],"")</f>
        <v/>
      </c>
      <c r="H2863" s="1" t="str">
        <f ca="1">IF(LEN(Count_table[[#This Row],[First]])=0,OFFSET(Count_table[[#This Row],[Range]],-1,0),"E"&amp;ROW(Count_table[[#This Row],[First]])&amp;":E"&amp;COUNTIFS(Count_table[[#All],[STC Number]],Count_table[[#This Row],[STC Number]],Count_table[[#All],[Fixed Make]],Count_table[[#This Row],[First]])+ROW(Count_table[[#This Row],[First]])-1)</f>
        <v>E2847:E2864</v>
      </c>
      <c r="I2863" s="1" t="str">
        <f ca="1">IF(LEN(Count_table[[#This Row],[First]])&lt;&gt;0,Count_table[[#This Row],[First]]&amp;": "&amp;_xlfn.TEXTJOIN(", ",TRUE,INDIRECT(Count_table[[#This Row],[Range]])),"")</f>
        <v/>
      </c>
      <c r="J286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4" spans="1:10" x14ac:dyDescent="0.25">
      <c r="A2864" s="1" t="s">
        <v>224</v>
      </c>
      <c r="B28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Airbus Helicopters\EC225LP</v>
      </c>
      <c r="C2864" s="1" t="s">
        <v>239</v>
      </c>
      <c r="D2864" s="1" t="str">
        <f>LEFT(Count_table[[#This Row],[Column1]],SEARCH("\",Count_table[[#This Row],[Column1]])-1)</f>
        <v>Airbus Helicopters</v>
      </c>
      <c r="E2864" s="1" t="str">
        <f>RIGHT(Count_table[[#This Row],[Column1]],LEN(Count_table[[#This Row],[Column1]])-SEARCH("\",Count_table[[#This Row],[Column1]]))</f>
        <v>EC225LP</v>
      </c>
      <c r="F2864" s="1" t="str">
        <f>INDEX(Sheet1!A:D,MATCH(Count_table[[#This Row],[Make]],Sheet1!D:D,0),1)</f>
        <v>Airbus Helicopters</v>
      </c>
      <c r="G2864" s="1" t="str">
        <f ca="1">IF(OR(Count_table[[#This Row],[STC Number]]&lt;&gt;OFFSET(Count_table[[#This Row],[STC Number]],-1,0),Count_table[[#This Row],[Fixed Make]]&lt;&gt;OFFSET(Count_table[[#This Row],[Fixed Make]],-1,0)),Count_table[[#This Row],[Fixed Make]],"")</f>
        <v/>
      </c>
      <c r="H2864" s="1" t="str">
        <f ca="1">IF(LEN(Count_table[[#This Row],[First]])=0,OFFSET(Count_table[[#This Row],[Range]],-1,0),"E"&amp;ROW(Count_table[[#This Row],[First]])&amp;":E"&amp;COUNTIFS(Count_table[[#All],[STC Number]],Count_table[[#This Row],[STC Number]],Count_table[[#All],[Fixed Make]],Count_table[[#This Row],[First]])+ROW(Count_table[[#This Row],[First]])-1)</f>
        <v>E2847:E2864</v>
      </c>
      <c r="I2864" s="1" t="str">
        <f ca="1">IF(LEN(Count_table[[#This Row],[First]])&lt;&gt;0,Count_table[[#This Row],[First]]&amp;": "&amp;_xlfn.TEXTJOIN(", ",TRUE,INDIRECT(Count_table[[#This Row],[Range]])),"")</f>
        <v/>
      </c>
      <c r="J286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5" spans="1:10" x14ac:dyDescent="0.25">
      <c r="A2865" s="1" t="s">
        <v>224</v>
      </c>
      <c r="B28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v>
      </c>
      <c r="C2865" s="1" t="s">
        <v>1647</v>
      </c>
      <c r="D2865" s="1" t="str">
        <f>LEFT(Count_table[[#This Row],[Column1]],SEARCH("\",Count_table[[#This Row],[Column1]])-1)</f>
        <v>Bell Helicopter Textron, A Division of Textron Canada</v>
      </c>
      <c r="E2865" s="1" t="str">
        <f>RIGHT(Count_table[[#This Row],[Column1]],LEN(Count_table[[#This Row],[Column1]])-SEARCH("\",Count_table[[#This Row],[Column1]]))</f>
        <v>222</v>
      </c>
      <c r="F2865" s="1" t="str">
        <f>INDEX(Sheet1!A:D,MATCH(Count_table[[#This Row],[Make]],Sheet1!D:D,0),1)</f>
        <v>Bell</v>
      </c>
      <c r="G2865" s="1" t="str">
        <f ca="1">IF(OR(Count_table[[#This Row],[STC Number]]&lt;&gt;OFFSET(Count_table[[#This Row],[STC Number]],-1,0),Count_table[[#This Row],[Fixed Make]]&lt;&gt;OFFSET(Count_table[[#This Row],[Fixed Make]],-1,0)),Count_table[[#This Row],[Fixed Make]],"")</f>
        <v>Bell</v>
      </c>
      <c r="H2865" s="1" t="str">
        <f ca="1">IF(LEN(Count_table[[#This Row],[First]])=0,OFFSET(Count_table[[#This Row],[Range]],-1,0),"E"&amp;ROW(Count_table[[#This Row],[First]])&amp;":E"&amp;COUNTIFS(Count_table[[#All],[STC Number]],Count_table[[#This Row],[STC Number]],Count_table[[#All],[Fixed Make]],Count_table[[#This Row],[First]])+ROW(Count_table[[#This Row],[First]])-1)</f>
        <v>E2865:E2873</v>
      </c>
      <c r="I2865" s="1" t="str">
        <f ca="1">IF(LEN(Count_table[[#This Row],[First]])&lt;&gt;0,Count_table[[#This Row],[First]]&amp;": "&amp;_xlfn.TEXTJOIN(", ",TRUE,INDIRECT(Count_table[[#This Row],[Range]])),"")</f>
        <v>Bell: 222, 222B, 222U, 230, 430, 205A, 205A-1, 212, 412</v>
      </c>
      <c r="J286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6" spans="1:10" x14ac:dyDescent="0.25">
      <c r="A2866" s="1" t="s">
        <v>224</v>
      </c>
      <c r="B28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Canada\222B</v>
      </c>
      <c r="C2866" s="1" t="s">
        <v>1648</v>
      </c>
      <c r="D2866" s="1" t="str">
        <f>LEFT(Count_table[[#This Row],[Column1]],SEARCH("\",Count_table[[#This Row],[Column1]])-1)</f>
        <v>Bell Helicopter Textron, A Division of Textron Canada</v>
      </c>
      <c r="E2866" s="1" t="str">
        <f>RIGHT(Count_table[[#This Row],[Column1]],LEN(Count_table[[#This Row],[Column1]])-SEARCH("\",Count_table[[#This Row],[Column1]]))</f>
        <v>222B</v>
      </c>
      <c r="F2866" s="1" t="str">
        <f>INDEX(Sheet1!A:D,MATCH(Count_table[[#This Row],[Make]],Sheet1!D:D,0),1)</f>
        <v>Bell</v>
      </c>
      <c r="G2866" s="1" t="str">
        <f ca="1">IF(OR(Count_table[[#This Row],[STC Number]]&lt;&gt;OFFSET(Count_table[[#This Row],[STC Number]],-1,0),Count_table[[#This Row],[Fixed Make]]&lt;&gt;OFFSET(Count_table[[#This Row],[Fixed Make]],-1,0)),Count_table[[#This Row],[Fixed Make]],"")</f>
        <v/>
      </c>
      <c r="H2866" s="1" t="str">
        <f ca="1">IF(LEN(Count_table[[#This Row],[First]])=0,OFFSET(Count_table[[#This Row],[Range]],-1,0),"E"&amp;ROW(Count_table[[#This Row],[First]])&amp;":E"&amp;COUNTIFS(Count_table[[#All],[STC Number]],Count_table[[#This Row],[STC Number]],Count_table[[#All],[Fixed Make]],Count_table[[#This Row],[First]])+ROW(Count_table[[#This Row],[First]])-1)</f>
        <v>E2865:E2873</v>
      </c>
      <c r="I2866" s="1" t="str">
        <f ca="1">IF(LEN(Count_table[[#This Row],[First]])&lt;&gt;0,Count_table[[#This Row],[First]]&amp;": "&amp;_xlfn.TEXTJOIN(", ",TRUE,INDIRECT(Count_table[[#This Row],[Range]])),"")</f>
        <v/>
      </c>
      <c r="J286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7" spans="1:10" x14ac:dyDescent="0.25">
      <c r="A2867" s="1" t="s">
        <v>224</v>
      </c>
      <c r="B28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Canada\222U</v>
      </c>
      <c r="C2867" s="1" t="s">
        <v>1649</v>
      </c>
      <c r="D2867" s="1" t="str">
        <f>LEFT(Count_table[[#This Row],[Column1]],SEARCH("\",Count_table[[#This Row],[Column1]])-1)</f>
        <v>Bell Helicopter Textron, A Division of Textron Canada</v>
      </c>
      <c r="E2867" s="1" t="str">
        <f>RIGHT(Count_table[[#This Row],[Column1]],LEN(Count_table[[#This Row],[Column1]])-SEARCH("\",Count_table[[#This Row],[Column1]]))</f>
        <v>222U</v>
      </c>
      <c r="F2867" s="1" t="str">
        <f>INDEX(Sheet1!A:D,MATCH(Count_table[[#This Row],[Make]],Sheet1!D:D,0),1)</f>
        <v>Bell</v>
      </c>
      <c r="G2867" s="1" t="str">
        <f ca="1">IF(OR(Count_table[[#This Row],[STC Number]]&lt;&gt;OFFSET(Count_table[[#This Row],[STC Number]],-1,0),Count_table[[#This Row],[Fixed Make]]&lt;&gt;OFFSET(Count_table[[#This Row],[Fixed Make]],-1,0)),Count_table[[#This Row],[Fixed Make]],"")</f>
        <v/>
      </c>
      <c r="H2867" s="1" t="str">
        <f ca="1">IF(LEN(Count_table[[#This Row],[First]])=0,OFFSET(Count_table[[#This Row],[Range]],-1,0),"E"&amp;ROW(Count_table[[#This Row],[First]])&amp;":E"&amp;COUNTIFS(Count_table[[#All],[STC Number]],Count_table[[#This Row],[STC Number]],Count_table[[#All],[Fixed Make]],Count_table[[#This Row],[First]])+ROW(Count_table[[#This Row],[First]])-1)</f>
        <v>E2865:E2873</v>
      </c>
      <c r="I2867" s="1" t="str">
        <f ca="1">IF(LEN(Count_table[[#This Row],[First]])&lt;&gt;0,Count_table[[#This Row],[First]]&amp;": "&amp;_xlfn.TEXTJOIN(", ",TRUE,INDIRECT(Count_table[[#This Row],[Range]])),"")</f>
        <v/>
      </c>
      <c r="J286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8" spans="1:10" x14ac:dyDescent="0.25">
      <c r="A2868" s="1" t="s">
        <v>224</v>
      </c>
      <c r="B28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Canada\230</v>
      </c>
      <c r="C2868" s="1" t="s">
        <v>1650</v>
      </c>
      <c r="D2868" s="1" t="str">
        <f>LEFT(Count_table[[#This Row],[Column1]],SEARCH("\",Count_table[[#This Row],[Column1]])-1)</f>
        <v>Bell Helicopter Textron, A Division of Textron Canada</v>
      </c>
      <c r="E2868" s="1" t="str">
        <f>RIGHT(Count_table[[#This Row],[Column1]],LEN(Count_table[[#This Row],[Column1]])-SEARCH("\",Count_table[[#This Row],[Column1]]))</f>
        <v>230</v>
      </c>
      <c r="F2868" s="1" t="str">
        <f>INDEX(Sheet1!A:D,MATCH(Count_table[[#This Row],[Make]],Sheet1!D:D,0),1)</f>
        <v>Bell</v>
      </c>
      <c r="G2868" s="1" t="str">
        <f ca="1">IF(OR(Count_table[[#This Row],[STC Number]]&lt;&gt;OFFSET(Count_table[[#This Row],[STC Number]],-1,0),Count_table[[#This Row],[Fixed Make]]&lt;&gt;OFFSET(Count_table[[#This Row],[Fixed Make]],-1,0)),Count_table[[#This Row],[Fixed Make]],"")</f>
        <v/>
      </c>
      <c r="H2868" s="1" t="str">
        <f ca="1">IF(LEN(Count_table[[#This Row],[First]])=0,OFFSET(Count_table[[#This Row],[Range]],-1,0),"E"&amp;ROW(Count_table[[#This Row],[First]])&amp;":E"&amp;COUNTIFS(Count_table[[#All],[STC Number]],Count_table[[#This Row],[STC Number]],Count_table[[#All],[Fixed Make]],Count_table[[#This Row],[First]])+ROW(Count_table[[#This Row],[First]])-1)</f>
        <v>E2865:E2873</v>
      </c>
      <c r="I2868" s="1" t="str">
        <f ca="1">IF(LEN(Count_table[[#This Row],[First]])&lt;&gt;0,Count_table[[#This Row],[First]]&amp;": "&amp;_xlfn.TEXTJOIN(", ",TRUE,INDIRECT(Count_table[[#This Row],[Range]])),"")</f>
        <v/>
      </c>
      <c r="J286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69" spans="1:10" x14ac:dyDescent="0.25">
      <c r="A2869" s="1" t="s">
        <v>224</v>
      </c>
      <c r="B28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Helicopter Textron, A Division of Textron Canada\430</v>
      </c>
      <c r="C2869" s="1" t="s">
        <v>1651</v>
      </c>
      <c r="D2869" s="1" t="str">
        <f>LEFT(Count_table[[#This Row],[Column1]],SEARCH("\",Count_table[[#This Row],[Column1]])-1)</f>
        <v>Bell Helicopter Textron, A Division of Textron Canada</v>
      </c>
      <c r="E2869" s="1" t="str">
        <f>RIGHT(Count_table[[#This Row],[Column1]],LEN(Count_table[[#This Row],[Column1]])-SEARCH("\",Count_table[[#This Row],[Column1]]))</f>
        <v>430</v>
      </c>
      <c r="F2869" s="1" t="str">
        <f>INDEX(Sheet1!A:D,MATCH(Count_table[[#This Row],[Make]],Sheet1!D:D,0),1)</f>
        <v>Bell</v>
      </c>
      <c r="G2869" s="1" t="str">
        <f ca="1">IF(OR(Count_table[[#This Row],[STC Number]]&lt;&gt;OFFSET(Count_table[[#This Row],[STC Number]],-1,0),Count_table[[#This Row],[Fixed Make]]&lt;&gt;OFFSET(Count_table[[#This Row],[Fixed Make]],-1,0)),Count_table[[#This Row],[Fixed Make]],"")</f>
        <v/>
      </c>
      <c r="H2869" s="1" t="str">
        <f ca="1">IF(LEN(Count_table[[#This Row],[First]])=0,OFFSET(Count_table[[#This Row],[Range]],-1,0),"E"&amp;ROW(Count_table[[#This Row],[First]])&amp;":E"&amp;COUNTIFS(Count_table[[#All],[STC Number]],Count_table[[#This Row],[STC Number]],Count_table[[#All],[Fixed Make]],Count_table[[#This Row],[First]])+ROW(Count_table[[#This Row],[First]])-1)</f>
        <v>E2865:E2873</v>
      </c>
      <c r="I2869" s="1" t="str">
        <f ca="1">IF(LEN(Count_table[[#This Row],[First]])&lt;&gt;0,Count_table[[#This Row],[First]]&amp;": "&amp;_xlfn.TEXTJOIN(", ",TRUE,INDIRECT(Count_table[[#This Row],[Range]])),"")</f>
        <v/>
      </c>
      <c r="J286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0" spans="1:10" x14ac:dyDescent="0.25">
      <c r="A2870" s="1" t="s">
        <v>224</v>
      </c>
      <c r="B28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Inc.\205A</v>
      </c>
      <c r="C2870" s="1" t="s">
        <v>1652</v>
      </c>
      <c r="D2870" s="1" t="str">
        <f>LEFT(Count_table[[#This Row],[Column1]],SEARCH("\",Count_table[[#This Row],[Column1]])-1)</f>
        <v>Bell Textron, Inc.</v>
      </c>
      <c r="E2870" s="1" t="str">
        <f>RIGHT(Count_table[[#This Row],[Column1]],LEN(Count_table[[#This Row],[Column1]])-SEARCH("\",Count_table[[#This Row],[Column1]]))</f>
        <v>205A</v>
      </c>
      <c r="F2870" s="1" t="str">
        <f>INDEX(Sheet1!A:D,MATCH(Count_table[[#This Row],[Make]],Sheet1!D:D,0),1)</f>
        <v>Bell</v>
      </c>
      <c r="G2870" s="1" t="str">
        <f ca="1">IF(OR(Count_table[[#This Row],[STC Number]]&lt;&gt;OFFSET(Count_table[[#This Row],[STC Number]],-1,0),Count_table[[#This Row],[Fixed Make]]&lt;&gt;OFFSET(Count_table[[#This Row],[Fixed Make]],-1,0)),Count_table[[#This Row],[Fixed Make]],"")</f>
        <v/>
      </c>
      <c r="H2870" s="1" t="str">
        <f ca="1">IF(LEN(Count_table[[#This Row],[First]])=0,OFFSET(Count_table[[#This Row],[Range]],-1,0),"E"&amp;ROW(Count_table[[#This Row],[First]])&amp;":E"&amp;COUNTIFS(Count_table[[#All],[STC Number]],Count_table[[#This Row],[STC Number]],Count_table[[#All],[Fixed Make]],Count_table[[#This Row],[First]])+ROW(Count_table[[#This Row],[First]])-1)</f>
        <v>E2865:E2873</v>
      </c>
      <c r="I2870" s="1" t="str">
        <f ca="1">IF(LEN(Count_table[[#This Row],[First]])&lt;&gt;0,Count_table[[#This Row],[First]]&amp;": "&amp;_xlfn.TEXTJOIN(", ",TRUE,INDIRECT(Count_table[[#This Row],[Range]])),"")</f>
        <v/>
      </c>
      <c r="J287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1" spans="1:10" x14ac:dyDescent="0.25">
      <c r="A2871" s="1" t="s">
        <v>224</v>
      </c>
      <c r="B28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Inc.\205A-1</v>
      </c>
      <c r="C2871" s="1" t="s">
        <v>1653</v>
      </c>
      <c r="D2871" s="1" t="str">
        <f>LEFT(Count_table[[#This Row],[Column1]],SEARCH("\",Count_table[[#This Row],[Column1]])-1)</f>
        <v>Bell Textron, Inc.</v>
      </c>
      <c r="E2871" s="1" t="str">
        <f>RIGHT(Count_table[[#This Row],[Column1]],LEN(Count_table[[#This Row],[Column1]])-SEARCH("\",Count_table[[#This Row],[Column1]]))</f>
        <v>205A-1</v>
      </c>
      <c r="F2871" s="1" t="str">
        <f>INDEX(Sheet1!A:D,MATCH(Count_table[[#This Row],[Make]],Sheet1!D:D,0),1)</f>
        <v>Bell</v>
      </c>
      <c r="G2871" s="1" t="str">
        <f ca="1">IF(OR(Count_table[[#This Row],[STC Number]]&lt;&gt;OFFSET(Count_table[[#This Row],[STC Number]],-1,0),Count_table[[#This Row],[Fixed Make]]&lt;&gt;OFFSET(Count_table[[#This Row],[Fixed Make]],-1,0)),Count_table[[#This Row],[Fixed Make]],"")</f>
        <v/>
      </c>
      <c r="H2871" s="1" t="str">
        <f ca="1">IF(LEN(Count_table[[#This Row],[First]])=0,OFFSET(Count_table[[#This Row],[Range]],-1,0),"E"&amp;ROW(Count_table[[#This Row],[First]])&amp;":E"&amp;COUNTIFS(Count_table[[#All],[STC Number]],Count_table[[#This Row],[STC Number]],Count_table[[#All],[Fixed Make]],Count_table[[#This Row],[First]])+ROW(Count_table[[#This Row],[First]])-1)</f>
        <v>E2865:E2873</v>
      </c>
      <c r="I2871" s="1" t="str">
        <f ca="1">IF(LEN(Count_table[[#This Row],[First]])&lt;&gt;0,Count_table[[#This Row],[First]]&amp;": "&amp;_xlfn.TEXTJOIN(", ",TRUE,INDIRECT(Count_table[[#This Row],[Range]])),"")</f>
        <v/>
      </c>
      <c r="J287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2" spans="1:10" x14ac:dyDescent="0.25">
      <c r="A2872" s="1" t="s">
        <v>224</v>
      </c>
      <c r="B28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Inc.\212</v>
      </c>
      <c r="C2872" s="1" t="s">
        <v>1654</v>
      </c>
      <c r="D2872" s="1" t="str">
        <f>LEFT(Count_table[[#This Row],[Column1]],SEARCH("\",Count_table[[#This Row],[Column1]])-1)</f>
        <v>Bell Textron, Inc.</v>
      </c>
      <c r="E2872" s="1" t="str">
        <f>RIGHT(Count_table[[#This Row],[Column1]],LEN(Count_table[[#This Row],[Column1]])-SEARCH("\",Count_table[[#This Row],[Column1]]))</f>
        <v>212</v>
      </c>
      <c r="F2872" s="1" t="str">
        <f>INDEX(Sheet1!A:D,MATCH(Count_table[[#This Row],[Make]],Sheet1!D:D,0),1)</f>
        <v>Bell</v>
      </c>
      <c r="G2872" s="1" t="str">
        <f ca="1">IF(OR(Count_table[[#This Row],[STC Number]]&lt;&gt;OFFSET(Count_table[[#This Row],[STC Number]],-1,0),Count_table[[#This Row],[Fixed Make]]&lt;&gt;OFFSET(Count_table[[#This Row],[Fixed Make]],-1,0)),Count_table[[#This Row],[Fixed Make]],"")</f>
        <v/>
      </c>
      <c r="H2872" s="1" t="str">
        <f ca="1">IF(LEN(Count_table[[#This Row],[First]])=0,OFFSET(Count_table[[#This Row],[Range]],-1,0),"E"&amp;ROW(Count_table[[#This Row],[First]])&amp;":E"&amp;COUNTIFS(Count_table[[#All],[STC Number]],Count_table[[#This Row],[STC Number]],Count_table[[#All],[Fixed Make]],Count_table[[#This Row],[First]])+ROW(Count_table[[#This Row],[First]])-1)</f>
        <v>E2865:E2873</v>
      </c>
      <c r="I2872" s="1" t="str">
        <f ca="1">IF(LEN(Count_table[[#This Row],[First]])&lt;&gt;0,Count_table[[#This Row],[First]]&amp;": "&amp;_xlfn.TEXTJOIN(", ",TRUE,INDIRECT(Count_table[[#This Row],[Range]])),"")</f>
        <v/>
      </c>
      <c r="J287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3" spans="1:10" x14ac:dyDescent="0.25">
      <c r="A2873" s="1" t="s">
        <v>224</v>
      </c>
      <c r="B28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Bell Textron, Inc.\412</v>
      </c>
      <c r="C2873" s="1" t="s">
        <v>1655</v>
      </c>
      <c r="D2873" s="1" t="str">
        <f>LEFT(Count_table[[#This Row],[Column1]],SEARCH("\",Count_table[[#This Row],[Column1]])-1)</f>
        <v>Bell Textron, Inc.</v>
      </c>
      <c r="E2873" s="1" t="str">
        <f>RIGHT(Count_table[[#This Row],[Column1]],LEN(Count_table[[#This Row],[Column1]])-SEARCH("\",Count_table[[#This Row],[Column1]]))</f>
        <v>412</v>
      </c>
      <c r="F2873" s="1" t="str">
        <f>INDEX(Sheet1!A:D,MATCH(Count_table[[#This Row],[Make]],Sheet1!D:D,0),1)</f>
        <v>Bell</v>
      </c>
      <c r="G2873" s="1" t="str">
        <f ca="1">IF(OR(Count_table[[#This Row],[STC Number]]&lt;&gt;OFFSET(Count_table[[#This Row],[STC Number]],-1,0),Count_table[[#This Row],[Fixed Make]]&lt;&gt;OFFSET(Count_table[[#This Row],[Fixed Make]],-1,0)),Count_table[[#This Row],[Fixed Make]],"")</f>
        <v/>
      </c>
      <c r="H2873" s="1" t="str">
        <f ca="1">IF(LEN(Count_table[[#This Row],[First]])=0,OFFSET(Count_table[[#This Row],[Range]],-1,0),"E"&amp;ROW(Count_table[[#This Row],[First]])&amp;":E"&amp;COUNTIFS(Count_table[[#All],[STC Number]],Count_table[[#This Row],[STC Number]],Count_table[[#All],[Fixed Make]],Count_table[[#This Row],[First]])+ROW(Count_table[[#This Row],[First]])-1)</f>
        <v>E2865:E2873</v>
      </c>
      <c r="I2873" s="1" t="str">
        <f ca="1">IF(LEN(Count_table[[#This Row],[First]])&lt;&gt;0,Count_table[[#This Row],[First]]&amp;": "&amp;_xlfn.TEXTJOIN(", ",TRUE,INDIRECT(Count_table[[#This Row],[Range]])),"")</f>
        <v/>
      </c>
      <c r="J287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4" spans="1:10" x14ac:dyDescent="0.25">
      <c r="A2874" s="1" t="s">
        <v>224</v>
      </c>
      <c r="B28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Columbia Helicopters, Inc.\107-II</v>
      </c>
      <c r="C2874" s="1" t="s">
        <v>1656</v>
      </c>
      <c r="D2874" s="1" t="str">
        <f>LEFT(Count_table[[#This Row],[Column1]],SEARCH("\",Count_table[[#This Row],[Column1]])-1)</f>
        <v>Columbia Helicopters, Inc.</v>
      </c>
      <c r="E2874" s="1" t="str">
        <f>RIGHT(Count_table[[#This Row],[Column1]],LEN(Count_table[[#This Row],[Column1]])-SEARCH("\",Count_table[[#This Row],[Column1]]))</f>
        <v>107-II</v>
      </c>
      <c r="F2874" s="1" t="str">
        <f>INDEX(Sheet1!A:D,MATCH(Count_table[[#This Row],[Make]],Sheet1!D:D,0),1)</f>
        <v>Columbia Helicopters</v>
      </c>
      <c r="G2874" s="1" t="str">
        <f ca="1">IF(OR(Count_table[[#This Row],[STC Number]]&lt;&gt;OFFSET(Count_table[[#This Row],[STC Number]],-1,0),Count_table[[#This Row],[Fixed Make]]&lt;&gt;OFFSET(Count_table[[#This Row],[Fixed Make]],-1,0)),Count_table[[#This Row],[Fixed Make]],"")</f>
        <v>Columbia Helicopters</v>
      </c>
      <c r="H2874" s="1" t="str">
        <f ca="1">IF(LEN(Count_table[[#This Row],[First]])=0,OFFSET(Count_table[[#This Row],[Range]],-1,0),"E"&amp;ROW(Count_table[[#This Row],[First]])&amp;":E"&amp;COUNTIFS(Count_table[[#All],[STC Number]],Count_table[[#This Row],[STC Number]],Count_table[[#All],[Fixed Make]],Count_table[[#This Row],[First]])+ROW(Count_table[[#This Row],[First]])-1)</f>
        <v>E2874:E2875</v>
      </c>
      <c r="I2874" s="1" t="str">
        <f ca="1">IF(LEN(Count_table[[#This Row],[First]])&lt;&gt;0,Count_table[[#This Row],[First]]&amp;": "&amp;_xlfn.TEXTJOIN(", ",TRUE,INDIRECT(Count_table[[#This Row],[Range]])),"")</f>
        <v>Columbia Helicopters: 107-II, 234</v>
      </c>
      <c r="J287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5" spans="1:10" x14ac:dyDescent="0.25">
      <c r="A2875" s="1" t="s">
        <v>224</v>
      </c>
      <c r="B28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Columbia Helicopters, Inc.\234</v>
      </c>
      <c r="C2875" s="1" t="s">
        <v>1657</v>
      </c>
      <c r="D2875" s="1" t="str">
        <f>LEFT(Count_table[[#This Row],[Column1]],SEARCH("\",Count_table[[#This Row],[Column1]])-1)</f>
        <v>Columbia Helicopters, Inc.</v>
      </c>
      <c r="E2875" s="1" t="str">
        <f>RIGHT(Count_table[[#This Row],[Column1]],LEN(Count_table[[#This Row],[Column1]])-SEARCH("\",Count_table[[#This Row],[Column1]]))</f>
        <v>234</v>
      </c>
      <c r="F2875" s="1" t="str">
        <f>INDEX(Sheet1!A:D,MATCH(Count_table[[#This Row],[Make]],Sheet1!D:D,0),1)</f>
        <v>Columbia Helicopters</v>
      </c>
      <c r="G2875" s="1" t="str">
        <f ca="1">IF(OR(Count_table[[#This Row],[STC Number]]&lt;&gt;OFFSET(Count_table[[#This Row],[STC Number]],-1,0),Count_table[[#This Row],[Fixed Make]]&lt;&gt;OFFSET(Count_table[[#This Row],[Fixed Make]],-1,0)),Count_table[[#This Row],[Fixed Make]],"")</f>
        <v/>
      </c>
      <c r="H2875" s="1" t="str">
        <f ca="1">IF(LEN(Count_table[[#This Row],[First]])=0,OFFSET(Count_table[[#This Row],[Range]],-1,0),"E"&amp;ROW(Count_table[[#This Row],[First]])&amp;":E"&amp;COUNTIFS(Count_table[[#All],[STC Number]],Count_table[[#This Row],[STC Number]],Count_table[[#All],[Fixed Make]],Count_table[[#This Row],[First]])+ROW(Count_table[[#This Row],[First]])-1)</f>
        <v>E2874:E2875</v>
      </c>
      <c r="I2875" s="1" t="str">
        <f ca="1">IF(LEN(Count_table[[#This Row],[First]])&lt;&gt;0,Count_table[[#This Row],[First]]&amp;": "&amp;_xlfn.TEXTJOIN(", ",TRUE,INDIRECT(Count_table[[#This Row],[Range]])),"")</f>
        <v/>
      </c>
      <c r="J287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6" spans="1:10" x14ac:dyDescent="0.25">
      <c r="A2876" s="1" t="s">
        <v>224</v>
      </c>
      <c r="B28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Erickson Incorporated, DBA Erickson Air-Crane\S-64E</v>
      </c>
      <c r="C2876" s="1" t="s">
        <v>1658</v>
      </c>
      <c r="D2876" s="1" t="str">
        <f>LEFT(Count_table[[#This Row],[Column1]],SEARCH("\",Count_table[[#This Row],[Column1]])-1)</f>
        <v>Erickson Incorporated, DBA Erickson Air-Crane</v>
      </c>
      <c r="E2876" s="1" t="str">
        <f>RIGHT(Count_table[[#This Row],[Column1]],LEN(Count_table[[#This Row],[Column1]])-SEARCH("\",Count_table[[#This Row],[Column1]]))</f>
        <v>S-64E</v>
      </c>
      <c r="F2876" s="1" t="str">
        <f>INDEX(Sheet1!A:D,MATCH(Count_table[[#This Row],[Make]],Sheet1!D:D,0),1)</f>
        <v>Erickson</v>
      </c>
      <c r="G2876" s="1" t="str">
        <f ca="1">IF(OR(Count_table[[#This Row],[STC Number]]&lt;&gt;OFFSET(Count_table[[#This Row],[STC Number]],-1,0),Count_table[[#This Row],[Fixed Make]]&lt;&gt;OFFSET(Count_table[[#This Row],[Fixed Make]],-1,0)),Count_table[[#This Row],[Fixed Make]],"")</f>
        <v>Erickson</v>
      </c>
      <c r="H2876" s="1" t="str">
        <f ca="1">IF(LEN(Count_table[[#This Row],[First]])=0,OFFSET(Count_table[[#This Row],[Range]],-1,0),"E"&amp;ROW(Count_table[[#This Row],[First]])&amp;":E"&amp;COUNTIFS(Count_table[[#All],[STC Number]],Count_table[[#This Row],[STC Number]],Count_table[[#All],[Fixed Make]],Count_table[[#This Row],[First]])+ROW(Count_table[[#This Row],[First]])-1)</f>
        <v>E2876:E2877</v>
      </c>
      <c r="I2876" s="1" t="str">
        <f ca="1">IF(LEN(Count_table[[#This Row],[First]])&lt;&gt;0,Count_table[[#This Row],[First]]&amp;": "&amp;_xlfn.TEXTJOIN(", ",TRUE,INDIRECT(Count_table[[#This Row],[Range]])),"")</f>
        <v>Erickson: S-64E, S-64F</v>
      </c>
      <c r="J287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7" spans="1:10" x14ac:dyDescent="0.25">
      <c r="A2877" s="1" t="s">
        <v>224</v>
      </c>
      <c r="B28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Erickson Incorporated, DBA Erickson Air-Crane\S-64F</v>
      </c>
      <c r="C2877" s="1" t="s">
        <v>1659</v>
      </c>
      <c r="D2877" s="1" t="str">
        <f>LEFT(Count_table[[#This Row],[Column1]],SEARCH("\",Count_table[[#This Row],[Column1]])-1)</f>
        <v>Erickson Incorporated, DBA Erickson Air-Crane</v>
      </c>
      <c r="E2877" s="1" t="str">
        <f>RIGHT(Count_table[[#This Row],[Column1]],LEN(Count_table[[#This Row],[Column1]])-SEARCH("\",Count_table[[#This Row],[Column1]]))</f>
        <v>S-64F</v>
      </c>
      <c r="F2877" s="1" t="str">
        <f>INDEX(Sheet1!A:D,MATCH(Count_table[[#This Row],[Make]],Sheet1!D:D,0),1)</f>
        <v>Erickson</v>
      </c>
      <c r="G2877" s="1" t="str">
        <f ca="1">IF(OR(Count_table[[#This Row],[STC Number]]&lt;&gt;OFFSET(Count_table[[#This Row],[STC Number]],-1,0),Count_table[[#This Row],[Fixed Make]]&lt;&gt;OFFSET(Count_table[[#This Row],[Fixed Make]],-1,0)),Count_table[[#This Row],[Fixed Make]],"")</f>
        <v/>
      </c>
      <c r="H2877" s="1" t="str">
        <f ca="1">IF(LEN(Count_table[[#This Row],[First]])=0,OFFSET(Count_table[[#This Row],[Range]],-1,0),"E"&amp;ROW(Count_table[[#This Row],[First]])&amp;":E"&amp;COUNTIFS(Count_table[[#All],[STC Number]],Count_table[[#This Row],[STC Number]],Count_table[[#All],[Fixed Make]],Count_table[[#This Row],[First]])+ROW(Count_table[[#This Row],[First]])-1)</f>
        <v>E2876:E2877</v>
      </c>
      <c r="I2877" s="1" t="str">
        <f ca="1">IF(LEN(Count_table[[#This Row],[First]])&lt;&gt;0,Count_table[[#This Row],[First]]&amp;": "&amp;_xlfn.TEXTJOIN(", ",TRUE,INDIRECT(Count_table[[#This Row],[Range]])),"")</f>
        <v/>
      </c>
      <c r="J2877"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8" spans="1:10" x14ac:dyDescent="0.25">
      <c r="A2878" s="1" t="s">
        <v>224</v>
      </c>
      <c r="B28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Leonardo S.p.a.\AW139</v>
      </c>
      <c r="C2878" s="1" t="s">
        <v>1660</v>
      </c>
      <c r="D2878" s="1" t="str">
        <f>LEFT(Count_table[[#This Row],[Column1]],SEARCH("\",Count_table[[#This Row],[Column1]])-1)</f>
        <v>Leonardo S.p.a.</v>
      </c>
      <c r="E2878" s="1" t="str">
        <f>RIGHT(Count_table[[#This Row],[Column1]],LEN(Count_table[[#This Row],[Column1]])-SEARCH("\",Count_table[[#This Row],[Column1]]))</f>
        <v>AW139</v>
      </c>
      <c r="F2878" s="1" t="str">
        <f>INDEX(Sheet1!A:D,MATCH(Count_table[[#This Row],[Make]],Sheet1!D:D,0),1)</f>
        <v>Leonardo</v>
      </c>
      <c r="G2878" s="1" t="str">
        <f ca="1">IF(OR(Count_table[[#This Row],[STC Number]]&lt;&gt;OFFSET(Count_table[[#This Row],[STC Number]],-1,0),Count_table[[#This Row],[Fixed Make]]&lt;&gt;OFFSET(Count_table[[#This Row],[Fixed Make]],-1,0)),Count_table[[#This Row],[Fixed Make]],"")</f>
        <v>Leonardo</v>
      </c>
      <c r="H2878" s="1" t="str">
        <f ca="1">IF(LEN(Count_table[[#This Row],[First]])=0,OFFSET(Count_table[[#This Row],[Range]],-1,0),"E"&amp;ROW(Count_table[[#This Row],[First]])&amp;":E"&amp;COUNTIFS(Count_table[[#All],[STC Number]],Count_table[[#This Row],[STC Number]],Count_table[[#All],[Fixed Make]],Count_table[[#This Row],[First]])+ROW(Count_table[[#This Row],[First]])-1)</f>
        <v>E2878:E2878</v>
      </c>
      <c r="I2878" s="1" t="str">
        <f ca="1">IF(LEN(Count_table[[#This Row],[First]])&lt;&gt;0,Count_table[[#This Row],[First]]&amp;": "&amp;_xlfn.TEXTJOIN(", ",TRUE,INDIRECT(Count_table[[#This Row],[Range]])),"")</f>
        <v>Leonardo: AW139</v>
      </c>
      <c r="J2878"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79" spans="1:10" x14ac:dyDescent="0.25">
      <c r="A2879" s="1" t="s">
        <v>224</v>
      </c>
      <c r="B28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Aircraft\S-61L</v>
      </c>
      <c r="C2879" s="1" t="s">
        <v>1661</v>
      </c>
      <c r="D2879" s="1" t="str">
        <f>LEFT(Count_table[[#This Row],[Column1]],SEARCH("\",Count_table[[#This Row],[Column1]])-1)</f>
        <v>Sikorsky Aircraft</v>
      </c>
      <c r="E2879" s="1" t="str">
        <f>RIGHT(Count_table[[#This Row],[Column1]],LEN(Count_table[[#This Row],[Column1]])-SEARCH("\",Count_table[[#This Row],[Column1]]))</f>
        <v>S-61L</v>
      </c>
      <c r="F2879" s="1" t="str">
        <f>INDEX(Sheet1!A:D,MATCH(Count_table[[#This Row],[Make]],Sheet1!D:D,0),1)</f>
        <v>Sikorsky</v>
      </c>
      <c r="G2879" s="1" t="str">
        <f ca="1">IF(OR(Count_table[[#This Row],[STC Number]]&lt;&gt;OFFSET(Count_table[[#This Row],[STC Number]],-1,0),Count_table[[#This Row],[Fixed Make]]&lt;&gt;OFFSET(Count_table[[#This Row],[Fixed Make]],-1,0)),Count_table[[#This Row],[Fixed Make]],"")</f>
        <v>Sikorsky</v>
      </c>
      <c r="H2879" s="1" t="str">
        <f ca="1">IF(LEN(Count_table[[#This Row],[First]])=0,OFFSET(Count_table[[#This Row],[Range]],-1,0),"E"&amp;ROW(Count_table[[#This Row],[First]])&amp;":E"&amp;COUNTIFS(Count_table[[#All],[STC Number]],Count_table[[#This Row],[STC Number]],Count_table[[#All],[Fixed Make]],Count_table[[#This Row],[First]])+ROW(Count_table[[#This Row],[First]])-1)</f>
        <v>E2879:E2886</v>
      </c>
      <c r="I2879" s="1" t="str">
        <f ca="1">IF(LEN(Count_table[[#This Row],[First]])&lt;&gt;0,Count_table[[#This Row],[First]]&amp;": "&amp;_xlfn.TEXTJOIN(", ",TRUE,INDIRECT(Count_table[[#This Row],[Range]])),"")</f>
        <v>Sikorsky: S-61L, S-61N, S-61NM, S-61R, S-76A, S-76B, S-76C, S-92A</v>
      </c>
      <c r="J2879"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0" spans="1:10" x14ac:dyDescent="0.25">
      <c r="A2880" s="1" t="s">
        <v>224</v>
      </c>
      <c r="B28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Aircraft\S-61N</v>
      </c>
      <c r="C2880" s="1" t="s">
        <v>1662</v>
      </c>
      <c r="D2880" s="1" t="str">
        <f>LEFT(Count_table[[#This Row],[Column1]],SEARCH("\",Count_table[[#This Row],[Column1]])-1)</f>
        <v>Sikorsky Aircraft</v>
      </c>
      <c r="E2880" s="1" t="str">
        <f>RIGHT(Count_table[[#This Row],[Column1]],LEN(Count_table[[#This Row],[Column1]])-SEARCH("\",Count_table[[#This Row],[Column1]]))</f>
        <v>S-61N</v>
      </c>
      <c r="F2880" s="1" t="str">
        <f>INDEX(Sheet1!A:D,MATCH(Count_table[[#This Row],[Make]],Sheet1!D:D,0),1)</f>
        <v>Sikorsky</v>
      </c>
      <c r="G2880" s="1" t="str">
        <f ca="1">IF(OR(Count_table[[#This Row],[STC Number]]&lt;&gt;OFFSET(Count_table[[#This Row],[STC Number]],-1,0),Count_table[[#This Row],[Fixed Make]]&lt;&gt;OFFSET(Count_table[[#This Row],[Fixed Make]],-1,0)),Count_table[[#This Row],[Fixed Make]],"")</f>
        <v/>
      </c>
      <c r="H2880" s="1" t="str">
        <f ca="1">IF(LEN(Count_table[[#This Row],[First]])=0,OFFSET(Count_table[[#This Row],[Range]],-1,0),"E"&amp;ROW(Count_table[[#This Row],[First]])&amp;":E"&amp;COUNTIFS(Count_table[[#All],[STC Number]],Count_table[[#This Row],[STC Number]],Count_table[[#All],[Fixed Make]],Count_table[[#This Row],[First]])+ROW(Count_table[[#This Row],[First]])-1)</f>
        <v>E2879:E2886</v>
      </c>
      <c r="I2880" s="1" t="str">
        <f ca="1">IF(LEN(Count_table[[#This Row],[First]])&lt;&gt;0,Count_table[[#This Row],[First]]&amp;": "&amp;_xlfn.TEXTJOIN(", ",TRUE,INDIRECT(Count_table[[#This Row],[Range]])),"")</f>
        <v/>
      </c>
      <c r="J2880"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1" spans="1:10" x14ac:dyDescent="0.25">
      <c r="A2881" s="1" t="s">
        <v>224</v>
      </c>
      <c r="B28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Aircraft\S-61NM</v>
      </c>
      <c r="C2881" s="1" t="s">
        <v>1663</v>
      </c>
      <c r="D2881" s="1" t="str">
        <f>LEFT(Count_table[[#This Row],[Column1]],SEARCH("\",Count_table[[#This Row],[Column1]])-1)</f>
        <v>Sikorsky Aircraft</v>
      </c>
      <c r="E2881" s="1" t="str">
        <f>RIGHT(Count_table[[#This Row],[Column1]],LEN(Count_table[[#This Row],[Column1]])-SEARCH("\",Count_table[[#This Row],[Column1]]))</f>
        <v>S-61NM</v>
      </c>
      <c r="F2881" s="1" t="str">
        <f>INDEX(Sheet1!A:D,MATCH(Count_table[[#This Row],[Make]],Sheet1!D:D,0),1)</f>
        <v>Sikorsky</v>
      </c>
      <c r="G2881" s="1" t="str">
        <f ca="1">IF(OR(Count_table[[#This Row],[STC Number]]&lt;&gt;OFFSET(Count_table[[#This Row],[STC Number]],-1,0),Count_table[[#This Row],[Fixed Make]]&lt;&gt;OFFSET(Count_table[[#This Row],[Fixed Make]],-1,0)),Count_table[[#This Row],[Fixed Make]],"")</f>
        <v/>
      </c>
      <c r="H2881" s="1" t="str">
        <f ca="1">IF(LEN(Count_table[[#This Row],[First]])=0,OFFSET(Count_table[[#This Row],[Range]],-1,0),"E"&amp;ROW(Count_table[[#This Row],[First]])&amp;":E"&amp;COUNTIFS(Count_table[[#All],[STC Number]],Count_table[[#This Row],[STC Number]],Count_table[[#All],[Fixed Make]],Count_table[[#This Row],[First]])+ROW(Count_table[[#This Row],[First]])-1)</f>
        <v>E2879:E2886</v>
      </c>
      <c r="I2881" s="1" t="str">
        <f ca="1">IF(LEN(Count_table[[#This Row],[First]])&lt;&gt;0,Count_table[[#This Row],[First]]&amp;": "&amp;_xlfn.TEXTJOIN(", ",TRUE,INDIRECT(Count_table[[#This Row],[Range]])),"")</f>
        <v/>
      </c>
      <c r="J2881"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2" spans="1:10" x14ac:dyDescent="0.25">
      <c r="A2882" s="1" t="s">
        <v>224</v>
      </c>
      <c r="B28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Aircraft\S-61R</v>
      </c>
      <c r="C2882" s="1" t="s">
        <v>1664</v>
      </c>
      <c r="D2882" s="1" t="str">
        <f>LEFT(Count_table[[#This Row],[Column1]],SEARCH("\",Count_table[[#This Row],[Column1]])-1)</f>
        <v>Sikorsky Aircraft</v>
      </c>
      <c r="E2882" s="1" t="str">
        <f>RIGHT(Count_table[[#This Row],[Column1]],LEN(Count_table[[#This Row],[Column1]])-SEARCH("\",Count_table[[#This Row],[Column1]]))</f>
        <v>S-61R</v>
      </c>
      <c r="F2882" s="1" t="str">
        <f>INDEX(Sheet1!A:D,MATCH(Count_table[[#This Row],[Make]],Sheet1!D:D,0),1)</f>
        <v>Sikorsky</v>
      </c>
      <c r="G2882" s="1" t="str">
        <f ca="1">IF(OR(Count_table[[#This Row],[STC Number]]&lt;&gt;OFFSET(Count_table[[#This Row],[STC Number]],-1,0),Count_table[[#This Row],[Fixed Make]]&lt;&gt;OFFSET(Count_table[[#This Row],[Fixed Make]],-1,0)),Count_table[[#This Row],[Fixed Make]],"")</f>
        <v/>
      </c>
      <c r="H2882" s="1" t="str">
        <f ca="1">IF(LEN(Count_table[[#This Row],[First]])=0,OFFSET(Count_table[[#This Row],[Range]],-1,0),"E"&amp;ROW(Count_table[[#This Row],[First]])&amp;":E"&amp;COUNTIFS(Count_table[[#All],[STC Number]],Count_table[[#This Row],[STC Number]],Count_table[[#All],[Fixed Make]],Count_table[[#This Row],[First]])+ROW(Count_table[[#This Row],[First]])-1)</f>
        <v>E2879:E2886</v>
      </c>
      <c r="I2882" s="1" t="str">
        <f ca="1">IF(LEN(Count_table[[#This Row],[First]])&lt;&gt;0,Count_table[[#This Row],[First]]&amp;": "&amp;_xlfn.TEXTJOIN(", ",TRUE,INDIRECT(Count_table[[#This Row],[Range]])),"")</f>
        <v/>
      </c>
      <c r="J2882"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3" spans="1:10" x14ac:dyDescent="0.25">
      <c r="A2883" s="1" t="s">
        <v>224</v>
      </c>
      <c r="B28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Corporation\S-76A</v>
      </c>
      <c r="C2883" s="1" t="s">
        <v>1665</v>
      </c>
      <c r="D2883" s="1" t="str">
        <f>LEFT(Count_table[[#This Row],[Column1]],SEARCH("\",Count_table[[#This Row],[Column1]])-1)</f>
        <v>Sikorsky Aircraft Corporation</v>
      </c>
      <c r="E2883" s="1" t="str">
        <f>RIGHT(Count_table[[#This Row],[Column1]],LEN(Count_table[[#This Row],[Column1]])-SEARCH("\",Count_table[[#This Row],[Column1]]))</f>
        <v>S-76A</v>
      </c>
      <c r="F2883" s="1" t="str">
        <f>INDEX(Sheet1!A:D,MATCH(Count_table[[#This Row],[Make]],Sheet1!D:D,0),1)</f>
        <v>Sikorsky</v>
      </c>
      <c r="G2883" s="1" t="str">
        <f ca="1">IF(OR(Count_table[[#This Row],[STC Number]]&lt;&gt;OFFSET(Count_table[[#This Row],[STC Number]],-1,0),Count_table[[#This Row],[Fixed Make]]&lt;&gt;OFFSET(Count_table[[#This Row],[Fixed Make]],-1,0)),Count_table[[#This Row],[Fixed Make]],"")</f>
        <v/>
      </c>
      <c r="H2883" s="1" t="str">
        <f ca="1">IF(LEN(Count_table[[#This Row],[First]])=0,OFFSET(Count_table[[#This Row],[Range]],-1,0),"E"&amp;ROW(Count_table[[#This Row],[First]])&amp;":E"&amp;COUNTIFS(Count_table[[#All],[STC Number]],Count_table[[#This Row],[STC Number]],Count_table[[#All],[Fixed Make]],Count_table[[#This Row],[First]])+ROW(Count_table[[#This Row],[First]])-1)</f>
        <v>E2879:E2886</v>
      </c>
      <c r="I2883" s="1" t="str">
        <f ca="1">IF(LEN(Count_table[[#This Row],[First]])&lt;&gt;0,Count_table[[#This Row],[First]]&amp;": "&amp;_xlfn.TEXTJOIN(", ",TRUE,INDIRECT(Count_table[[#This Row],[Range]])),"")</f>
        <v/>
      </c>
      <c r="J2883"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4" spans="1:10" x14ac:dyDescent="0.25">
      <c r="A2884" s="1" t="s">
        <v>224</v>
      </c>
      <c r="B28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Corporation\S-76B</v>
      </c>
      <c r="C2884" s="1" t="s">
        <v>1666</v>
      </c>
      <c r="D2884" s="1" t="str">
        <f>LEFT(Count_table[[#This Row],[Column1]],SEARCH("\",Count_table[[#This Row],[Column1]])-1)</f>
        <v>Sikorsky Aircraft Corporation</v>
      </c>
      <c r="E2884" s="1" t="str">
        <f>RIGHT(Count_table[[#This Row],[Column1]],LEN(Count_table[[#This Row],[Column1]])-SEARCH("\",Count_table[[#This Row],[Column1]]))</f>
        <v>S-76B</v>
      </c>
      <c r="F2884" s="1" t="str">
        <f>INDEX(Sheet1!A:D,MATCH(Count_table[[#This Row],[Make]],Sheet1!D:D,0),1)</f>
        <v>Sikorsky</v>
      </c>
      <c r="G2884" s="1" t="str">
        <f ca="1">IF(OR(Count_table[[#This Row],[STC Number]]&lt;&gt;OFFSET(Count_table[[#This Row],[STC Number]],-1,0),Count_table[[#This Row],[Fixed Make]]&lt;&gt;OFFSET(Count_table[[#This Row],[Fixed Make]],-1,0)),Count_table[[#This Row],[Fixed Make]],"")</f>
        <v/>
      </c>
      <c r="H2884" s="1" t="str">
        <f ca="1">IF(LEN(Count_table[[#This Row],[First]])=0,OFFSET(Count_table[[#This Row],[Range]],-1,0),"E"&amp;ROW(Count_table[[#This Row],[First]])&amp;":E"&amp;COUNTIFS(Count_table[[#All],[STC Number]],Count_table[[#This Row],[STC Number]],Count_table[[#All],[Fixed Make]],Count_table[[#This Row],[First]])+ROW(Count_table[[#This Row],[First]])-1)</f>
        <v>E2879:E2886</v>
      </c>
      <c r="I2884" s="1" t="str">
        <f ca="1">IF(LEN(Count_table[[#This Row],[First]])&lt;&gt;0,Count_table[[#This Row],[First]]&amp;": "&amp;_xlfn.TEXTJOIN(", ",TRUE,INDIRECT(Count_table[[#This Row],[Range]])),"")</f>
        <v/>
      </c>
      <c r="J2884"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5" spans="1:10" x14ac:dyDescent="0.25">
      <c r="A2885" s="1" t="s">
        <v>224</v>
      </c>
      <c r="B28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Corporation\S-76C</v>
      </c>
      <c r="C2885" s="1" t="s">
        <v>1667</v>
      </c>
      <c r="D2885" s="1" t="str">
        <f>LEFT(Count_table[[#This Row],[Column1]],SEARCH("\",Count_table[[#This Row],[Column1]])-1)</f>
        <v>Sikorsky Aircraft Corporation</v>
      </c>
      <c r="E2885" s="1" t="str">
        <f>RIGHT(Count_table[[#This Row],[Column1]],LEN(Count_table[[#This Row],[Column1]])-SEARCH("\",Count_table[[#This Row],[Column1]]))</f>
        <v>S-76C</v>
      </c>
      <c r="F2885" s="1" t="str">
        <f>INDEX(Sheet1!A:D,MATCH(Count_table[[#This Row],[Make]],Sheet1!D:D,0),1)</f>
        <v>Sikorsky</v>
      </c>
      <c r="G2885" s="1" t="str">
        <f ca="1">IF(OR(Count_table[[#This Row],[STC Number]]&lt;&gt;OFFSET(Count_table[[#This Row],[STC Number]],-1,0),Count_table[[#This Row],[Fixed Make]]&lt;&gt;OFFSET(Count_table[[#This Row],[Fixed Make]],-1,0)),Count_table[[#This Row],[Fixed Make]],"")</f>
        <v/>
      </c>
      <c r="H2885" s="1" t="str">
        <f ca="1">IF(LEN(Count_table[[#This Row],[First]])=0,OFFSET(Count_table[[#This Row],[Range]],-1,0),"E"&amp;ROW(Count_table[[#This Row],[First]])&amp;":E"&amp;COUNTIFS(Count_table[[#All],[STC Number]],Count_table[[#This Row],[STC Number]],Count_table[[#All],[Fixed Make]],Count_table[[#This Row],[First]])+ROW(Count_table[[#This Row],[First]])-1)</f>
        <v>E2879:E2886</v>
      </c>
      <c r="I2885" s="1" t="str">
        <f ca="1">IF(LEN(Count_table[[#This Row],[First]])&lt;&gt;0,Count_table[[#This Row],[First]]&amp;": "&amp;_xlfn.TEXTJOIN(", ",TRUE,INDIRECT(Count_table[[#This Row],[Range]])),"")</f>
        <v/>
      </c>
      <c r="J2885"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6" spans="1:10" x14ac:dyDescent="0.25">
      <c r="A2886" s="1" t="s">
        <v>224</v>
      </c>
      <c r="B28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Sikorsky Aircraft Corporation\S-92A</v>
      </c>
      <c r="C2886" s="1" t="s">
        <v>1668</v>
      </c>
      <c r="D2886" s="1" t="str">
        <f>LEFT(Count_table[[#This Row],[Column1]],SEARCH("\",Count_table[[#This Row],[Column1]])-1)</f>
        <v>Sikorsky Aircraft Corporation</v>
      </c>
      <c r="E2886" s="1" t="str">
        <f>RIGHT(Count_table[[#This Row],[Column1]],LEN(Count_table[[#This Row],[Column1]])-SEARCH("\",Count_table[[#This Row],[Column1]]))</f>
        <v>S-92A</v>
      </c>
      <c r="F2886" s="1" t="str">
        <f>INDEX(Sheet1!A:D,MATCH(Count_table[[#This Row],[Make]],Sheet1!D:D,0),1)</f>
        <v>Sikorsky</v>
      </c>
      <c r="G2886" s="1" t="str">
        <f ca="1">IF(OR(Count_table[[#This Row],[STC Number]]&lt;&gt;OFFSET(Count_table[[#This Row],[STC Number]],-1,0),Count_table[[#This Row],[Fixed Make]]&lt;&gt;OFFSET(Count_table[[#This Row],[Fixed Make]],-1,0)),Count_table[[#This Row],[Fixed Make]],"")</f>
        <v/>
      </c>
      <c r="H2886" s="1" t="str">
        <f ca="1">IF(LEN(Count_table[[#This Row],[First]])=0,OFFSET(Count_table[[#This Row],[Range]],-1,0),"E"&amp;ROW(Count_table[[#This Row],[First]])&amp;":E"&amp;COUNTIFS(Count_table[[#All],[STC Number]],Count_table[[#This Row],[STC Number]],Count_table[[#All],[Fixed Make]],Count_table[[#This Row],[First]])+ROW(Count_table[[#This Row],[First]])-1)</f>
        <v>E2879:E2886</v>
      </c>
      <c r="I2886" s="1" t="str">
        <f ca="1">IF(LEN(Count_table[[#This Row],[First]])&lt;&gt;0,Count_table[[#This Row],[First]]&amp;": "&amp;_xlfn.TEXTJOIN(", ",TRUE,INDIRECT(Count_table[[#This Row],[Range]])),"")</f>
        <v/>
      </c>
      <c r="J2886" s="1" t="str">
        <f ca="1">IF(Count_table[[#This Row],[STC Number]]=OFFSET(Count_table[[#This Row],[STC Number]],-1,0),OFFSET(Count_table[[#This Row],[STC Range]],-1,0),"'Sheet11'!i"&amp;ROW(Count_table[[#This Row],[First]])&amp;":i"&amp;COUNTIF(Count_table[[#All],[STC Number]],Count_table[[#This Row],[STC Number]])+ROW(Count_table[[#This Row],[First]])-1)</f>
        <v>'Sheet11'!i2847:i2886</v>
      </c>
    </row>
    <row r="2887" spans="1:10" x14ac:dyDescent="0.25">
      <c r="A2887" s="1" t="s">
        <v>247</v>
      </c>
      <c r="B28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1000A</v>
      </c>
      <c r="C2887" s="1" t="s">
        <v>250</v>
      </c>
      <c r="D2887" s="1" t="str">
        <f>LEFT(Count_table[[#This Row],[Column1]],SEARCH("\",Count_table[[#This Row],[Column1]])-1)</f>
        <v>Beechcraft Corporation</v>
      </c>
      <c r="E2887" s="1" t="str">
        <f>RIGHT(Count_table[[#This Row],[Column1]],LEN(Count_table[[#This Row],[Column1]])-SEARCH("\",Count_table[[#This Row],[Column1]]))</f>
        <v>BAe.125 Series 1000A</v>
      </c>
      <c r="F2887" s="1" t="str">
        <f>INDEX(Sheet1!A:D,MATCH(Count_table[[#This Row],[Make]],Sheet1!D:D,0),1)</f>
        <v>Beechcraft</v>
      </c>
      <c r="G2887" s="1" t="str">
        <f ca="1">IF(OR(Count_table[[#This Row],[STC Number]]&lt;&gt;OFFSET(Count_table[[#This Row],[STC Number]],-1,0),Count_table[[#This Row],[Fixed Make]]&lt;&gt;OFFSET(Count_table[[#This Row],[Fixed Make]],-1,0)),Count_table[[#This Row],[Fixed Make]],"")</f>
        <v>Beechcraft</v>
      </c>
      <c r="H2887" s="1" t="str">
        <f ca="1">IF(LEN(Count_table[[#This Row],[First]])=0,OFFSET(Count_table[[#This Row],[Range]],-1,0),"E"&amp;ROW(Count_table[[#This Row],[First]])&amp;":E"&amp;COUNTIFS(Count_table[[#All],[STC Number]],Count_table[[#This Row],[STC Number]],Count_table[[#All],[Fixed Make]],Count_table[[#This Row],[First]])+ROW(Count_table[[#This Row],[First]])-1)</f>
        <v>E2887:E2897</v>
      </c>
      <c r="I2887" s="1" t="str">
        <f ca="1">IF(LEN(Count_table[[#This Row],[First]])&lt;&gt;0,Count_table[[#This Row],[First]]&amp;": "&amp;_xlfn.TEXTJOIN(", ",TRUE,INDIRECT(Count_table[[#This Row],[Range]])),"")</f>
        <v>Beechcraft: BAe.125 Series 1000A, BAe.125 Series 1000B, BAe.125 Series 800A (C-29A), BAe.125 Series 800A (U-125), BAe.125 Series 800A, BH.125 Series 400A, Hawker 1000, Hawker 800 (U-125A), Hawker 800, Hawker 800XP, HS.125 Series 700A</v>
      </c>
      <c r="J288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88" spans="1:10" x14ac:dyDescent="0.25">
      <c r="A2888" s="1" t="s">
        <v>247</v>
      </c>
      <c r="B28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1000B</v>
      </c>
      <c r="C2888" s="1" t="s">
        <v>253</v>
      </c>
      <c r="D2888" s="1" t="str">
        <f>LEFT(Count_table[[#This Row],[Column1]],SEARCH("\",Count_table[[#This Row],[Column1]])-1)</f>
        <v>Beechcraft Corporation</v>
      </c>
      <c r="E2888" s="1" t="str">
        <f>RIGHT(Count_table[[#This Row],[Column1]],LEN(Count_table[[#This Row],[Column1]])-SEARCH("\",Count_table[[#This Row],[Column1]]))</f>
        <v>BAe.125 Series 1000B</v>
      </c>
      <c r="F2888" s="1" t="str">
        <f>INDEX(Sheet1!A:D,MATCH(Count_table[[#This Row],[Make]],Sheet1!D:D,0),1)</f>
        <v>Beechcraft</v>
      </c>
      <c r="G2888" s="1" t="str">
        <f ca="1">IF(OR(Count_table[[#This Row],[STC Number]]&lt;&gt;OFFSET(Count_table[[#This Row],[STC Number]],-1,0),Count_table[[#This Row],[Fixed Make]]&lt;&gt;OFFSET(Count_table[[#This Row],[Fixed Make]],-1,0)),Count_table[[#This Row],[Fixed Make]],"")</f>
        <v/>
      </c>
      <c r="H2888" s="1" t="str">
        <f ca="1">IF(LEN(Count_table[[#This Row],[First]])=0,OFFSET(Count_table[[#This Row],[Range]],-1,0),"E"&amp;ROW(Count_table[[#This Row],[First]])&amp;":E"&amp;COUNTIFS(Count_table[[#All],[STC Number]],Count_table[[#This Row],[STC Number]],Count_table[[#All],[Fixed Make]],Count_table[[#This Row],[First]])+ROW(Count_table[[#This Row],[First]])-1)</f>
        <v>E2887:E2897</v>
      </c>
      <c r="I2888" s="1" t="str">
        <f ca="1">IF(LEN(Count_table[[#This Row],[First]])&lt;&gt;0,Count_table[[#This Row],[First]]&amp;": "&amp;_xlfn.TEXTJOIN(", ",TRUE,INDIRECT(Count_table[[#This Row],[Range]])),"")</f>
        <v/>
      </c>
      <c r="J288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89" spans="1:10" x14ac:dyDescent="0.25">
      <c r="A2889" s="1" t="s">
        <v>247</v>
      </c>
      <c r="B28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 (C-29A)</v>
      </c>
      <c r="C2889" s="1" t="s">
        <v>254</v>
      </c>
      <c r="D2889" s="1" t="str">
        <f>LEFT(Count_table[[#This Row],[Column1]],SEARCH("\",Count_table[[#This Row],[Column1]])-1)</f>
        <v>Beechcraft Corporation</v>
      </c>
      <c r="E2889" s="1" t="str">
        <f>RIGHT(Count_table[[#This Row],[Column1]],LEN(Count_table[[#This Row],[Column1]])-SEARCH("\",Count_table[[#This Row],[Column1]]))</f>
        <v>BAe.125 Series 800A (C-29A)</v>
      </c>
      <c r="F2889" s="1" t="str">
        <f>INDEX(Sheet1!A:D,MATCH(Count_table[[#This Row],[Make]],Sheet1!D:D,0),1)</f>
        <v>Beechcraft</v>
      </c>
      <c r="G2889" s="1" t="str">
        <f ca="1">IF(OR(Count_table[[#This Row],[STC Number]]&lt;&gt;OFFSET(Count_table[[#This Row],[STC Number]],-1,0),Count_table[[#This Row],[Fixed Make]]&lt;&gt;OFFSET(Count_table[[#This Row],[Fixed Make]],-1,0)),Count_table[[#This Row],[Fixed Make]],"")</f>
        <v/>
      </c>
      <c r="H2889" s="1" t="str">
        <f ca="1">IF(LEN(Count_table[[#This Row],[First]])=0,OFFSET(Count_table[[#This Row],[Range]],-1,0),"E"&amp;ROW(Count_table[[#This Row],[First]])&amp;":E"&amp;COUNTIFS(Count_table[[#All],[STC Number]],Count_table[[#This Row],[STC Number]],Count_table[[#All],[Fixed Make]],Count_table[[#This Row],[First]])+ROW(Count_table[[#This Row],[First]])-1)</f>
        <v>E2887:E2897</v>
      </c>
      <c r="I2889" s="1" t="str">
        <f ca="1">IF(LEN(Count_table[[#This Row],[First]])&lt;&gt;0,Count_table[[#This Row],[First]]&amp;": "&amp;_xlfn.TEXTJOIN(", ",TRUE,INDIRECT(Count_table[[#This Row],[Range]])),"")</f>
        <v/>
      </c>
      <c r="J288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0" spans="1:10" x14ac:dyDescent="0.25">
      <c r="A2890" s="1" t="s">
        <v>247</v>
      </c>
      <c r="B28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 (U-125)</v>
      </c>
      <c r="C2890" s="1" t="s">
        <v>255</v>
      </c>
      <c r="D2890" s="1" t="str">
        <f>LEFT(Count_table[[#This Row],[Column1]],SEARCH("\",Count_table[[#This Row],[Column1]])-1)</f>
        <v>Beechcraft Corporation</v>
      </c>
      <c r="E2890" s="1" t="str">
        <f>RIGHT(Count_table[[#This Row],[Column1]],LEN(Count_table[[#This Row],[Column1]])-SEARCH("\",Count_table[[#This Row],[Column1]]))</f>
        <v>BAe.125 Series 800A (U-125)</v>
      </c>
      <c r="F2890" s="1" t="str">
        <f>INDEX(Sheet1!A:D,MATCH(Count_table[[#This Row],[Make]],Sheet1!D:D,0),1)</f>
        <v>Beechcraft</v>
      </c>
      <c r="G2890" s="1" t="str">
        <f ca="1">IF(OR(Count_table[[#This Row],[STC Number]]&lt;&gt;OFFSET(Count_table[[#This Row],[STC Number]],-1,0),Count_table[[#This Row],[Fixed Make]]&lt;&gt;OFFSET(Count_table[[#This Row],[Fixed Make]],-1,0)),Count_table[[#This Row],[Fixed Make]],"")</f>
        <v/>
      </c>
      <c r="H2890" s="1" t="str">
        <f ca="1">IF(LEN(Count_table[[#This Row],[First]])=0,OFFSET(Count_table[[#This Row],[Range]],-1,0),"E"&amp;ROW(Count_table[[#This Row],[First]])&amp;":E"&amp;COUNTIFS(Count_table[[#All],[STC Number]],Count_table[[#This Row],[STC Number]],Count_table[[#All],[Fixed Make]],Count_table[[#This Row],[First]])+ROW(Count_table[[#This Row],[First]])-1)</f>
        <v>E2887:E2897</v>
      </c>
      <c r="I2890" s="1" t="str">
        <f ca="1">IF(LEN(Count_table[[#This Row],[First]])&lt;&gt;0,Count_table[[#This Row],[First]]&amp;": "&amp;_xlfn.TEXTJOIN(", ",TRUE,INDIRECT(Count_table[[#This Row],[Range]])),"")</f>
        <v/>
      </c>
      <c r="J289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1" spans="1:10" x14ac:dyDescent="0.25">
      <c r="A2891" s="1" t="s">
        <v>247</v>
      </c>
      <c r="B28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891" s="1" t="s">
        <v>256</v>
      </c>
      <c r="D2891" s="1" t="str">
        <f>LEFT(Count_table[[#This Row],[Column1]],SEARCH("\",Count_table[[#This Row],[Column1]])-1)</f>
        <v>Beechcraft Corporation</v>
      </c>
      <c r="E2891" s="1" t="str">
        <f>RIGHT(Count_table[[#This Row],[Column1]],LEN(Count_table[[#This Row],[Column1]])-SEARCH("\",Count_table[[#This Row],[Column1]]))</f>
        <v>BAe.125 Series 800A</v>
      </c>
      <c r="F2891" s="1" t="str">
        <f>INDEX(Sheet1!A:D,MATCH(Count_table[[#This Row],[Make]],Sheet1!D:D,0),1)</f>
        <v>Beechcraft</v>
      </c>
      <c r="G2891" s="1" t="str">
        <f ca="1">IF(OR(Count_table[[#This Row],[STC Number]]&lt;&gt;OFFSET(Count_table[[#This Row],[STC Number]],-1,0),Count_table[[#This Row],[Fixed Make]]&lt;&gt;OFFSET(Count_table[[#This Row],[Fixed Make]],-1,0)),Count_table[[#This Row],[Fixed Make]],"")</f>
        <v/>
      </c>
      <c r="H2891" s="1" t="str">
        <f ca="1">IF(LEN(Count_table[[#This Row],[First]])=0,OFFSET(Count_table[[#This Row],[Range]],-1,0),"E"&amp;ROW(Count_table[[#This Row],[First]])&amp;":E"&amp;COUNTIFS(Count_table[[#All],[STC Number]],Count_table[[#This Row],[STC Number]],Count_table[[#All],[Fixed Make]],Count_table[[#This Row],[First]])+ROW(Count_table[[#This Row],[First]])-1)</f>
        <v>E2887:E2897</v>
      </c>
      <c r="I2891" s="1" t="str">
        <f ca="1">IF(LEN(Count_table[[#This Row],[First]])&lt;&gt;0,Count_table[[#This Row],[First]]&amp;": "&amp;_xlfn.TEXTJOIN(", ",TRUE,INDIRECT(Count_table[[#This Row],[Range]])),"")</f>
        <v/>
      </c>
      <c r="J289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2" spans="1:10" x14ac:dyDescent="0.25">
      <c r="A2892" s="1" t="s">
        <v>247</v>
      </c>
      <c r="B28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Corporation\BH.125 Series 400A</v>
      </c>
      <c r="C2892" s="1" t="s">
        <v>257</v>
      </c>
      <c r="D2892" s="1" t="str">
        <f>LEFT(Count_table[[#This Row],[Column1]],SEARCH("\",Count_table[[#This Row],[Column1]])-1)</f>
        <v>Beechcraft Corporation</v>
      </c>
      <c r="E2892" s="1" t="str">
        <f>RIGHT(Count_table[[#This Row],[Column1]],LEN(Count_table[[#This Row],[Column1]])-SEARCH("\",Count_table[[#This Row],[Column1]]))</f>
        <v>BH.125 Series 400A</v>
      </c>
      <c r="F2892" s="1" t="str">
        <f>INDEX(Sheet1!A:D,MATCH(Count_table[[#This Row],[Make]],Sheet1!D:D,0),1)</f>
        <v>Beechcraft</v>
      </c>
      <c r="G2892" s="1" t="str">
        <f ca="1">IF(OR(Count_table[[#This Row],[STC Number]]&lt;&gt;OFFSET(Count_table[[#This Row],[STC Number]],-1,0),Count_table[[#This Row],[Fixed Make]]&lt;&gt;OFFSET(Count_table[[#This Row],[Fixed Make]],-1,0)),Count_table[[#This Row],[Fixed Make]],"")</f>
        <v/>
      </c>
      <c r="H2892" s="1" t="str">
        <f ca="1">IF(LEN(Count_table[[#This Row],[First]])=0,OFFSET(Count_table[[#This Row],[Range]],-1,0),"E"&amp;ROW(Count_table[[#This Row],[First]])&amp;":E"&amp;COUNTIFS(Count_table[[#All],[STC Number]],Count_table[[#This Row],[STC Number]],Count_table[[#All],[Fixed Make]],Count_table[[#This Row],[First]])+ROW(Count_table[[#This Row],[First]])-1)</f>
        <v>E2887:E2897</v>
      </c>
      <c r="I2892" s="1" t="str">
        <f ca="1">IF(LEN(Count_table[[#This Row],[First]])&lt;&gt;0,Count_table[[#This Row],[First]]&amp;": "&amp;_xlfn.TEXTJOIN(", ",TRUE,INDIRECT(Count_table[[#This Row],[Range]])),"")</f>
        <v/>
      </c>
      <c r="J289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3" spans="1:10" x14ac:dyDescent="0.25">
      <c r="A2893" s="1" t="s">
        <v>247</v>
      </c>
      <c r="B28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1000</v>
      </c>
      <c r="C2893" s="1" t="s">
        <v>258</v>
      </c>
      <c r="D2893" s="1" t="str">
        <f>LEFT(Count_table[[#This Row],[Column1]],SEARCH("\",Count_table[[#This Row],[Column1]])-1)</f>
        <v>Beechcraft Corporation</v>
      </c>
      <c r="E2893" s="1" t="str">
        <f>RIGHT(Count_table[[#This Row],[Column1]],LEN(Count_table[[#This Row],[Column1]])-SEARCH("\",Count_table[[#This Row],[Column1]]))</f>
        <v>Hawker 1000</v>
      </c>
      <c r="F2893" s="1" t="str">
        <f>INDEX(Sheet1!A:D,MATCH(Count_table[[#This Row],[Make]],Sheet1!D:D,0),1)</f>
        <v>Beechcraft</v>
      </c>
      <c r="G2893" s="1" t="str">
        <f ca="1">IF(OR(Count_table[[#This Row],[STC Number]]&lt;&gt;OFFSET(Count_table[[#This Row],[STC Number]],-1,0),Count_table[[#This Row],[Fixed Make]]&lt;&gt;OFFSET(Count_table[[#This Row],[Fixed Make]],-1,0)),Count_table[[#This Row],[Fixed Make]],"")</f>
        <v/>
      </c>
      <c r="H2893" s="1" t="str">
        <f ca="1">IF(LEN(Count_table[[#This Row],[First]])=0,OFFSET(Count_table[[#This Row],[Range]],-1,0),"E"&amp;ROW(Count_table[[#This Row],[First]])&amp;":E"&amp;COUNTIFS(Count_table[[#All],[STC Number]],Count_table[[#This Row],[STC Number]],Count_table[[#All],[Fixed Make]],Count_table[[#This Row],[First]])+ROW(Count_table[[#This Row],[First]])-1)</f>
        <v>E2887:E2897</v>
      </c>
      <c r="I2893" s="1" t="str">
        <f ca="1">IF(LEN(Count_table[[#This Row],[First]])&lt;&gt;0,Count_table[[#This Row],[First]]&amp;": "&amp;_xlfn.TEXTJOIN(", ",TRUE,INDIRECT(Count_table[[#This Row],[Range]])),"")</f>
        <v/>
      </c>
      <c r="J289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4" spans="1:10" x14ac:dyDescent="0.25">
      <c r="A2894" s="1" t="s">
        <v>247</v>
      </c>
      <c r="B28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 (U-125A)</v>
      </c>
      <c r="C2894" s="1" t="s">
        <v>259</v>
      </c>
      <c r="D2894" s="1" t="str">
        <f>LEFT(Count_table[[#This Row],[Column1]],SEARCH("\",Count_table[[#This Row],[Column1]])-1)</f>
        <v>Beechcraft Corporation</v>
      </c>
      <c r="E2894" s="1" t="str">
        <f>RIGHT(Count_table[[#This Row],[Column1]],LEN(Count_table[[#This Row],[Column1]])-SEARCH("\",Count_table[[#This Row],[Column1]]))</f>
        <v>Hawker 800 (U-125A)</v>
      </c>
      <c r="F2894" s="1" t="str">
        <f>INDEX(Sheet1!A:D,MATCH(Count_table[[#This Row],[Make]],Sheet1!D:D,0),1)</f>
        <v>Beechcraft</v>
      </c>
      <c r="G2894" s="1" t="str">
        <f ca="1">IF(OR(Count_table[[#This Row],[STC Number]]&lt;&gt;OFFSET(Count_table[[#This Row],[STC Number]],-1,0),Count_table[[#This Row],[Fixed Make]]&lt;&gt;OFFSET(Count_table[[#This Row],[Fixed Make]],-1,0)),Count_table[[#This Row],[Fixed Make]],"")</f>
        <v/>
      </c>
      <c r="H2894" s="1" t="str">
        <f ca="1">IF(LEN(Count_table[[#This Row],[First]])=0,OFFSET(Count_table[[#This Row],[Range]],-1,0),"E"&amp;ROW(Count_table[[#This Row],[First]])&amp;":E"&amp;COUNTIFS(Count_table[[#All],[STC Number]],Count_table[[#This Row],[STC Number]],Count_table[[#All],[Fixed Make]],Count_table[[#This Row],[First]])+ROW(Count_table[[#This Row],[First]])-1)</f>
        <v>E2887:E2897</v>
      </c>
      <c r="I2894" s="1" t="str">
        <f ca="1">IF(LEN(Count_table[[#This Row],[First]])&lt;&gt;0,Count_table[[#This Row],[First]]&amp;": "&amp;_xlfn.TEXTJOIN(", ",TRUE,INDIRECT(Count_table[[#This Row],[Range]])),"")</f>
        <v/>
      </c>
      <c r="J289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5" spans="1:10" x14ac:dyDescent="0.25">
      <c r="A2895" s="1" t="s">
        <v>247</v>
      </c>
      <c r="B28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895" s="1" t="s">
        <v>260</v>
      </c>
      <c r="D2895" s="1" t="str">
        <f>LEFT(Count_table[[#This Row],[Column1]],SEARCH("\",Count_table[[#This Row],[Column1]])-1)</f>
        <v>Beechcraft Corporation</v>
      </c>
      <c r="E2895" s="1" t="str">
        <f>RIGHT(Count_table[[#This Row],[Column1]],LEN(Count_table[[#This Row],[Column1]])-SEARCH("\",Count_table[[#This Row],[Column1]]))</f>
        <v>Hawker 800</v>
      </c>
      <c r="F2895" s="1" t="str">
        <f>INDEX(Sheet1!A:D,MATCH(Count_table[[#This Row],[Make]],Sheet1!D:D,0),1)</f>
        <v>Beechcraft</v>
      </c>
      <c r="G2895" s="1" t="str">
        <f ca="1">IF(OR(Count_table[[#This Row],[STC Number]]&lt;&gt;OFFSET(Count_table[[#This Row],[STC Number]],-1,0),Count_table[[#This Row],[Fixed Make]]&lt;&gt;OFFSET(Count_table[[#This Row],[Fixed Make]],-1,0)),Count_table[[#This Row],[Fixed Make]],"")</f>
        <v/>
      </c>
      <c r="H2895" s="1" t="str">
        <f ca="1">IF(LEN(Count_table[[#This Row],[First]])=0,OFFSET(Count_table[[#This Row],[Range]],-1,0),"E"&amp;ROW(Count_table[[#This Row],[First]])&amp;":E"&amp;COUNTIFS(Count_table[[#All],[STC Number]],Count_table[[#This Row],[STC Number]],Count_table[[#All],[Fixed Make]],Count_table[[#This Row],[First]])+ROW(Count_table[[#This Row],[First]])-1)</f>
        <v>E2887:E2897</v>
      </c>
      <c r="I2895" s="1" t="str">
        <f ca="1">IF(LEN(Count_table[[#This Row],[First]])&lt;&gt;0,Count_table[[#This Row],[First]]&amp;": "&amp;_xlfn.TEXTJOIN(", ",TRUE,INDIRECT(Count_table[[#This Row],[Range]])),"")</f>
        <v/>
      </c>
      <c r="J289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6" spans="1:10" x14ac:dyDescent="0.25">
      <c r="A2896" s="1" t="s">
        <v>247</v>
      </c>
      <c r="B28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896" s="1" t="s">
        <v>261</v>
      </c>
      <c r="D2896" s="1" t="str">
        <f>LEFT(Count_table[[#This Row],[Column1]],SEARCH("\",Count_table[[#This Row],[Column1]])-1)</f>
        <v>Beechcraft Corporation</v>
      </c>
      <c r="E2896" s="1" t="str">
        <f>RIGHT(Count_table[[#This Row],[Column1]],LEN(Count_table[[#This Row],[Column1]])-SEARCH("\",Count_table[[#This Row],[Column1]]))</f>
        <v>Hawker 800XP</v>
      </c>
      <c r="F2896" s="1" t="str">
        <f>INDEX(Sheet1!A:D,MATCH(Count_table[[#This Row],[Make]],Sheet1!D:D,0),1)</f>
        <v>Beechcraft</v>
      </c>
      <c r="G2896" s="1" t="str">
        <f ca="1">IF(OR(Count_table[[#This Row],[STC Number]]&lt;&gt;OFFSET(Count_table[[#This Row],[STC Number]],-1,0),Count_table[[#This Row],[Fixed Make]]&lt;&gt;OFFSET(Count_table[[#This Row],[Fixed Make]],-1,0)),Count_table[[#This Row],[Fixed Make]],"")</f>
        <v/>
      </c>
      <c r="H2896" s="1" t="str">
        <f ca="1">IF(LEN(Count_table[[#This Row],[First]])=0,OFFSET(Count_table[[#This Row],[Range]],-1,0),"E"&amp;ROW(Count_table[[#This Row],[First]])&amp;":E"&amp;COUNTIFS(Count_table[[#All],[STC Number]],Count_table[[#This Row],[STC Number]],Count_table[[#All],[Fixed Make]],Count_table[[#This Row],[First]])+ROW(Count_table[[#This Row],[First]])-1)</f>
        <v>E2887:E2897</v>
      </c>
      <c r="I2896" s="1" t="str">
        <f ca="1">IF(LEN(Count_table[[#This Row],[First]])&lt;&gt;0,Count_table[[#This Row],[First]]&amp;": "&amp;_xlfn.TEXTJOIN(", ",TRUE,INDIRECT(Count_table[[#This Row],[Range]])),"")</f>
        <v/>
      </c>
      <c r="J289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7" spans="1:10" x14ac:dyDescent="0.25">
      <c r="A2897" s="1" t="s">
        <v>247</v>
      </c>
      <c r="B28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700A</v>
      </c>
      <c r="C2897" s="1" t="s">
        <v>262</v>
      </c>
      <c r="D2897" s="1" t="str">
        <f>LEFT(Count_table[[#This Row],[Column1]],SEARCH("\",Count_table[[#This Row],[Column1]])-1)</f>
        <v>Beechcraft Corporation</v>
      </c>
      <c r="E2897" s="1" t="str">
        <f>RIGHT(Count_table[[#This Row],[Column1]],LEN(Count_table[[#This Row],[Column1]])-SEARCH("\",Count_table[[#This Row],[Column1]]))</f>
        <v>HS.125 Series 700A</v>
      </c>
      <c r="F2897" s="1" t="str">
        <f>INDEX(Sheet1!A:D,MATCH(Count_table[[#This Row],[Make]],Sheet1!D:D,0),1)</f>
        <v>Beechcraft</v>
      </c>
      <c r="G2897" s="1" t="str">
        <f ca="1">IF(OR(Count_table[[#This Row],[STC Number]]&lt;&gt;OFFSET(Count_table[[#This Row],[STC Number]],-1,0),Count_table[[#This Row],[Fixed Make]]&lt;&gt;OFFSET(Count_table[[#This Row],[Fixed Make]],-1,0)),Count_table[[#This Row],[Fixed Make]],"")</f>
        <v/>
      </c>
      <c r="H2897" s="1" t="str">
        <f ca="1">IF(LEN(Count_table[[#This Row],[First]])=0,OFFSET(Count_table[[#This Row],[Range]],-1,0),"E"&amp;ROW(Count_table[[#This Row],[First]])&amp;":E"&amp;COUNTIFS(Count_table[[#All],[STC Number]],Count_table[[#This Row],[STC Number]],Count_table[[#All],[Fixed Make]],Count_table[[#This Row],[First]])+ROW(Count_table[[#This Row],[First]])-1)</f>
        <v>E2887:E2897</v>
      </c>
      <c r="I2897" s="1" t="str">
        <f ca="1">IF(LEN(Count_table[[#This Row],[First]])&lt;&gt;0,Count_table[[#This Row],[First]]&amp;": "&amp;_xlfn.TEXTJOIN(", ",TRUE,INDIRECT(Count_table[[#This Row],[Range]])),"")</f>
        <v/>
      </c>
      <c r="J289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8" spans="1:10" x14ac:dyDescent="0.25">
      <c r="A2898" s="1" t="s">
        <v>247</v>
      </c>
      <c r="B28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Inc.\CL-600-1A11 (CL-600)</v>
      </c>
      <c r="C2898" s="1" t="s">
        <v>1669</v>
      </c>
      <c r="D2898" s="1" t="str">
        <f>LEFT(Count_table[[#This Row],[Column1]],SEARCH("\",Count_table[[#This Row],[Column1]])-1)</f>
        <v>Bombardier Inc.</v>
      </c>
      <c r="E2898" s="1" t="str">
        <f>RIGHT(Count_table[[#This Row],[Column1]],LEN(Count_table[[#This Row],[Column1]])-SEARCH("\",Count_table[[#This Row],[Column1]]))</f>
        <v>CL-600-1A11 (CL-600)</v>
      </c>
      <c r="F2898" s="1" t="str">
        <f>INDEX(Sheet1!A:D,MATCH(Count_table[[#This Row],[Make]],Sheet1!D:D,0),1)</f>
        <v>Bombardier</v>
      </c>
      <c r="G2898" s="1" t="str">
        <f ca="1">IF(OR(Count_table[[#This Row],[STC Number]]&lt;&gt;OFFSET(Count_table[[#This Row],[STC Number]],-1,0),Count_table[[#This Row],[Fixed Make]]&lt;&gt;OFFSET(Count_table[[#This Row],[Fixed Make]],-1,0)),Count_table[[#This Row],[Fixed Make]],"")</f>
        <v>Bombardier</v>
      </c>
      <c r="H2898" s="1" t="str">
        <f ca="1">IF(LEN(Count_table[[#This Row],[First]])=0,OFFSET(Count_table[[#This Row],[Range]],-1,0),"E"&amp;ROW(Count_table[[#This Row],[First]])&amp;":E"&amp;COUNTIFS(Count_table[[#All],[STC Number]],Count_table[[#This Row],[STC Number]],Count_table[[#All],[Fixed Make]],Count_table[[#This Row],[First]])+ROW(Count_table[[#This Row],[First]])-1)</f>
        <v>E2898:E2912</v>
      </c>
      <c r="I2898" s="1" t="str">
        <f ca="1">IF(LEN(Count_table[[#This Row],[First]])&lt;&gt;0,Count_table[[#This Row],[First]]&amp;": "&amp;_xlfn.TEXTJOIN(", ",TRUE,INDIRECT(Count_table[[#This Row],[Range]])),"")</f>
        <v>Bombardier: CL-600-1A11 (CL-600), CL-600-2A12 (CL-601), CL-600-2B16 (CL-601-3A), CL-600-2B16 (CL-601-3R), CL-600-2B16 (CL-604), DHC-8-101, DHC-8-102, DHC-8-103, DHC-8-106, DHC-8-201, DHC-8-202, DHC-8-301, DHC-8-311, DHC-8-315, DHC-8-402</v>
      </c>
      <c r="J289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899" spans="1:10" x14ac:dyDescent="0.25">
      <c r="A2899" s="1" t="s">
        <v>247</v>
      </c>
      <c r="B28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2899" s="1" t="s">
        <v>1670</v>
      </c>
      <c r="D2899" s="1" t="str">
        <f>LEFT(Count_table[[#This Row],[Column1]],SEARCH("\",Count_table[[#This Row],[Column1]])-1)</f>
        <v>Bombardier Inc.</v>
      </c>
      <c r="E2899" s="1" t="str">
        <f>RIGHT(Count_table[[#This Row],[Column1]],LEN(Count_table[[#This Row],[Column1]])-SEARCH("\",Count_table[[#This Row],[Column1]]))</f>
        <v>CL-600-2A12 (CL-601)</v>
      </c>
      <c r="F2899" s="1" t="str">
        <f>INDEX(Sheet1!A:D,MATCH(Count_table[[#This Row],[Make]],Sheet1!D:D,0),1)</f>
        <v>Bombardier</v>
      </c>
      <c r="G2899" s="1" t="str">
        <f ca="1">IF(OR(Count_table[[#This Row],[STC Number]]&lt;&gt;OFFSET(Count_table[[#This Row],[STC Number]],-1,0),Count_table[[#This Row],[Fixed Make]]&lt;&gt;OFFSET(Count_table[[#This Row],[Fixed Make]],-1,0)),Count_table[[#This Row],[Fixed Make]],"")</f>
        <v/>
      </c>
      <c r="H2899" s="1" t="str">
        <f ca="1">IF(LEN(Count_table[[#This Row],[First]])=0,OFFSET(Count_table[[#This Row],[Range]],-1,0),"E"&amp;ROW(Count_table[[#This Row],[First]])&amp;":E"&amp;COUNTIFS(Count_table[[#All],[STC Number]],Count_table[[#This Row],[STC Number]],Count_table[[#All],[Fixed Make]],Count_table[[#This Row],[First]])+ROW(Count_table[[#This Row],[First]])-1)</f>
        <v>E2898:E2912</v>
      </c>
      <c r="I2899" s="1" t="str">
        <f ca="1">IF(LEN(Count_table[[#This Row],[First]])&lt;&gt;0,Count_table[[#This Row],[First]]&amp;": "&amp;_xlfn.TEXTJOIN(", ",TRUE,INDIRECT(Count_table[[#This Row],[Range]])),"")</f>
        <v/>
      </c>
      <c r="J289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0" spans="1:10" x14ac:dyDescent="0.25">
      <c r="A2900" s="1" t="s">
        <v>247</v>
      </c>
      <c r="B29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2900" s="1" t="s">
        <v>1671</v>
      </c>
      <c r="D2900" s="1" t="str">
        <f>LEFT(Count_table[[#This Row],[Column1]],SEARCH("\",Count_table[[#This Row],[Column1]])-1)</f>
        <v>Bombardier Inc.</v>
      </c>
      <c r="E2900" s="1" t="str">
        <f>RIGHT(Count_table[[#This Row],[Column1]],LEN(Count_table[[#This Row],[Column1]])-SEARCH("\",Count_table[[#This Row],[Column1]]))</f>
        <v>CL-600-2B16 (CL-601-3A)</v>
      </c>
      <c r="F2900" s="1" t="str">
        <f>INDEX(Sheet1!A:D,MATCH(Count_table[[#This Row],[Make]],Sheet1!D:D,0),1)</f>
        <v>Bombardier</v>
      </c>
      <c r="G2900" s="1" t="str">
        <f ca="1">IF(OR(Count_table[[#This Row],[STC Number]]&lt;&gt;OFFSET(Count_table[[#This Row],[STC Number]],-1,0),Count_table[[#This Row],[Fixed Make]]&lt;&gt;OFFSET(Count_table[[#This Row],[Fixed Make]],-1,0)),Count_table[[#This Row],[Fixed Make]],"")</f>
        <v/>
      </c>
      <c r="H2900" s="1" t="str">
        <f ca="1">IF(LEN(Count_table[[#This Row],[First]])=0,OFFSET(Count_table[[#This Row],[Range]],-1,0),"E"&amp;ROW(Count_table[[#This Row],[First]])&amp;":E"&amp;COUNTIFS(Count_table[[#All],[STC Number]],Count_table[[#This Row],[STC Number]],Count_table[[#All],[Fixed Make]],Count_table[[#This Row],[First]])+ROW(Count_table[[#This Row],[First]])-1)</f>
        <v>E2898:E2912</v>
      </c>
      <c r="I2900" s="1" t="str">
        <f ca="1">IF(LEN(Count_table[[#This Row],[First]])&lt;&gt;0,Count_table[[#This Row],[First]]&amp;": "&amp;_xlfn.TEXTJOIN(", ",TRUE,INDIRECT(Count_table[[#This Row],[Range]])),"")</f>
        <v/>
      </c>
      <c r="J290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1" spans="1:10" x14ac:dyDescent="0.25">
      <c r="A2901" s="1" t="s">
        <v>247</v>
      </c>
      <c r="B29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2901" s="1" t="s">
        <v>1672</v>
      </c>
      <c r="D2901" s="1" t="str">
        <f>LEFT(Count_table[[#This Row],[Column1]],SEARCH("\",Count_table[[#This Row],[Column1]])-1)</f>
        <v>Bombardier Inc.</v>
      </c>
      <c r="E2901" s="1" t="str">
        <f>RIGHT(Count_table[[#This Row],[Column1]],LEN(Count_table[[#This Row],[Column1]])-SEARCH("\",Count_table[[#This Row],[Column1]]))</f>
        <v>CL-600-2B16 (CL-601-3R)</v>
      </c>
      <c r="F2901" s="1" t="str">
        <f>INDEX(Sheet1!A:D,MATCH(Count_table[[#This Row],[Make]],Sheet1!D:D,0),1)</f>
        <v>Bombardier</v>
      </c>
      <c r="G2901" s="1" t="str">
        <f ca="1">IF(OR(Count_table[[#This Row],[STC Number]]&lt;&gt;OFFSET(Count_table[[#This Row],[STC Number]],-1,0),Count_table[[#This Row],[Fixed Make]]&lt;&gt;OFFSET(Count_table[[#This Row],[Fixed Make]],-1,0)),Count_table[[#This Row],[Fixed Make]],"")</f>
        <v/>
      </c>
      <c r="H2901" s="1" t="str">
        <f ca="1">IF(LEN(Count_table[[#This Row],[First]])=0,OFFSET(Count_table[[#This Row],[Range]],-1,0),"E"&amp;ROW(Count_table[[#This Row],[First]])&amp;":E"&amp;COUNTIFS(Count_table[[#All],[STC Number]],Count_table[[#This Row],[STC Number]],Count_table[[#All],[Fixed Make]],Count_table[[#This Row],[First]])+ROW(Count_table[[#This Row],[First]])-1)</f>
        <v>E2898:E2912</v>
      </c>
      <c r="I2901" s="1" t="str">
        <f ca="1">IF(LEN(Count_table[[#This Row],[First]])&lt;&gt;0,Count_table[[#This Row],[First]]&amp;": "&amp;_xlfn.TEXTJOIN(", ",TRUE,INDIRECT(Count_table[[#This Row],[Range]])),"")</f>
        <v/>
      </c>
      <c r="J290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2" spans="1:10" x14ac:dyDescent="0.25">
      <c r="A2902" s="1" t="s">
        <v>247</v>
      </c>
      <c r="B29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2902" s="1" t="s">
        <v>1673</v>
      </c>
      <c r="D2902" s="1" t="str">
        <f>LEFT(Count_table[[#This Row],[Column1]],SEARCH("\",Count_table[[#This Row],[Column1]])-1)</f>
        <v>Bombardier Inc.</v>
      </c>
      <c r="E2902" s="1" t="str">
        <f>RIGHT(Count_table[[#This Row],[Column1]],LEN(Count_table[[#This Row],[Column1]])-SEARCH("\",Count_table[[#This Row],[Column1]]))</f>
        <v>CL-600-2B16 (CL-604)</v>
      </c>
      <c r="F2902" s="1" t="str">
        <f>INDEX(Sheet1!A:D,MATCH(Count_table[[#This Row],[Make]],Sheet1!D:D,0),1)</f>
        <v>Bombardier</v>
      </c>
      <c r="G2902" s="1" t="str">
        <f ca="1">IF(OR(Count_table[[#This Row],[STC Number]]&lt;&gt;OFFSET(Count_table[[#This Row],[STC Number]],-1,0),Count_table[[#This Row],[Fixed Make]]&lt;&gt;OFFSET(Count_table[[#This Row],[Fixed Make]],-1,0)),Count_table[[#This Row],[Fixed Make]],"")</f>
        <v/>
      </c>
      <c r="H2902" s="1" t="str">
        <f ca="1">IF(LEN(Count_table[[#This Row],[First]])=0,OFFSET(Count_table[[#This Row],[Range]],-1,0),"E"&amp;ROW(Count_table[[#This Row],[First]])&amp;":E"&amp;COUNTIFS(Count_table[[#All],[STC Number]],Count_table[[#This Row],[STC Number]],Count_table[[#All],[Fixed Make]],Count_table[[#This Row],[First]])+ROW(Count_table[[#This Row],[First]])-1)</f>
        <v>E2898:E2912</v>
      </c>
      <c r="I2902" s="1" t="str">
        <f ca="1">IF(LEN(Count_table[[#This Row],[First]])&lt;&gt;0,Count_table[[#This Row],[First]]&amp;": "&amp;_xlfn.TEXTJOIN(", ",TRUE,INDIRECT(Count_table[[#This Row],[Range]])),"")</f>
        <v/>
      </c>
      <c r="J290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3" spans="1:10" x14ac:dyDescent="0.25">
      <c r="A2903" s="1" t="s">
        <v>247</v>
      </c>
      <c r="B29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Inc.\DHC-8-101</v>
      </c>
      <c r="C2903" s="1" t="s">
        <v>1674</v>
      </c>
      <c r="D2903" s="1" t="str">
        <f>LEFT(Count_table[[#This Row],[Column1]],SEARCH("\",Count_table[[#This Row],[Column1]])-1)</f>
        <v>Bombardier Inc.</v>
      </c>
      <c r="E2903" s="1" t="str">
        <f>RIGHT(Count_table[[#This Row],[Column1]],LEN(Count_table[[#This Row],[Column1]])-SEARCH("\",Count_table[[#This Row],[Column1]]))</f>
        <v>DHC-8-101</v>
      </c>
      <c r="F2903" s="1" t="str">
        <f>INDEX(Sheet1!A:D,MATCH(Count_table[[#This Row],[Make]],Sheet1!D:D,0),1)</f>
        <v>Bombardier</v>
      </c>
      <c r="G2903" s="1" t="str">
        <f ca="1">IF(OR(Count_table[[#This Row],[STC Number]]&lt;&gt;OFFSET(Count_table[[#This Row],[STC Number]],-1,0),Count_table[[#This Row],[Fixed Make]]&lt;&gt;OFFSET(Count_table[[#This Row],[Fixed Make]],-1,0)),Count_table[[#This Row],[Fixed Make]],"")</f>
        <v/>
      </c>
      <c r="H2903" s="1" t="str">
        <f ca="1">IF(LEN(Count_table[[#This Row],[First]])=0,OFFSET(Count_table[[#This Row],[Range]],-1,0),"E"&amp;ROW(Count_table[[#This Row],[First]])&amp;":E"&amp;COUNTIFS(Count_table[[#All],[STC Number]],Count_table[[#This Row],[STC Number]],Count_table[[#All],[Fixed Make]],Count_table[[#This Row],[First]])+ROW(Count_table[[#This Row],[First]])-1)</f>
        <v>E2898:E2912</v>
      </c>
      <c r="I2903" s="1" t="str">
        <f ca="1">IF(LEN(Count_table[[#This Row],[First]])&lt;&gt;0,Count_table[[#This Row],[First]]&amp;": "&amp;_xlfn.TEXTJOIN(", ",TRUE,INDIRECT(Count_table[[#This Row],[Range]])),"")</f>
        <v/>
      </c>
      <c r="J290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4" spans="1:10" x14ac:dyDescent="0.25">
      <c r="A2904" s="1" t="s">
        <v>247</v>
      </c>
      <c r="B29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Inc.\DHC-8-102</v>
      </c>
      <c r="C2904" s="1" t="s">
        <v>1675</v>
      </c>
      <c r="D2904" s="1" t="str">
        <f>LEFT(Count_table[[#This Row],[Column1]],SEARCH("\",Count_table[[#This Row],[Column1]])-1)</f>
        <v>Bombardier Inc.</v>
      </c>
      <c r="E2904" s="1" t="str">
        <f>RIGHT(Count_table[[#This Row],[Column1]],LEN(Count_table[[#This Row],[Column1]])-SEARCH("\",Count_table[[#This Row],[Column1]]))</f>
        <v>DHC-8-102</v>
      </c>
      <c r="F2904" s="1" t="str">
        <f>INDEX(Sheet1!A:D,MATCH(Count_table[[#This Row],[Make]],Sheet1!D:D,0),1)</f>
        <v>Bombardier</v>
      </c>
      <c r="G2904" s="1" t="str">
        <f ca="1">IF(OR(Count_table[[#This Row],[STC Number]]&lt;&gt;OFFSET(Count_table[[#This Row],[STC Number]],-1,0),Count_table[[#This Row],[Fixed Make]]&lt;&gt;OFFSET(Count_table[[#This Row],[Fixed Make]],-1,0)),Count_table[[#This Row],[Fixed Make]],"")</f>
        <v/>
      </c>
      <c r="H2904" s="1" t="str">
        <f ca="1">IF(LEN(Count_table[[#This Row],[First]])=0,OFFSET(Count_table[[#This Row],[Range]],-1,0),"E"&amp;ROW(Count_table[[#This Row],[First]])&amp;":E"&amp;COUNTIFS(Count_table[[#All],[STC Number]],Count_table[[#This Row],[STC Number]],Count_table[[#All],[Fixed Make]],Count_table[[#This Row],[First]])+ROW(Count_table[[#This Row],[First]])-1)</f>
        <v>E2898:E2912</v>
      </c>
      <c r="I2904" s="1" t="str">
        <f ca="1">IF(LEN(Count_table[[#This Row],[First]])&lt;&gt;0,Count_table[[#This Row],[First]]&amp;": "&amp;_xlfn.TEXTJOIN(", ",TRUE,INDIRECT(Count_table[[#This Row],[Range]])),"")</f>
        <v/>
      </c>
      <c r="J290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5" spans="1:10" x14ac:dyDescent="0.25">
      <c r="A2905" s="1" t="s">
        <v>247</v>
      </c>
      <c r="B29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Inc.\DHC-8-103</v>
      </c>
      <c r="C2905" s="1" t="s">
        <v>1676</v>
      </c>
      <c r="D2905" s="1" t="str">
        <f>LEFT(Count_table[[#This Row],[Column1]],SEARCH("\",Count_table[[#This Row],[Column1]])-1)</f>
        <v>Bombardier Inc.</v>
      </c>
      <c r="E2905" s="1" t="str">
        <f>RIGHT(Count_table[[#This Row],[Column1]],LEN(Count_table[[#This Row],[Column1]])-SEARCH("\",Count_table[[#This Row],[Column1]]))</f>
        <v>DHC-8-103</v>
      </c>
      <c r="F2905" s="1" t="str">
        <f>INDEX(Sheet1!A:D,MATCH(Count_table[[#This Row],[Make]],Sheet1!D:D,0),1)</f>
        <v>Bombardier</v>
      </c>
      <c r="G2905" s="1" t="str">
        <f ca="1">IF(OR(Count_table[[#This Row],[STC Number]]&lt;&gt;OFFSET(Count_table[[#This Row],[STC Number]],-1,0),Count_table[[#This Row],[Fixed Make]]&lt;&gt;OFFSET(Count_table[[#This Row],[Fixed Make]],-1,0)),Count_table[[#This Row],[Fixed Make]],"")</f>
        <v/>
      </c>
      <c r="H2905" s="1" t="str">
        <f ca="1">IF(LEN(Count_table[[#This Row],[First]])=0,OFFSET(Count_table[[#This Row],[Range]],-1,0),"E"&amp;ROW(Count_table[[#This Row],[First]])&amp;":E"&amp;COUNTIFS(Count_table[[#All],[STC Number]],Count_table[[#This Row],[STC Number]],Count_table[[#All],[Fixed Make]],Count_table[[#This Row],[First]])+ROW(Count_table[[#This Row],[First]])-1)</f>
        <v>E2898:E2912</v>
      </c>
      <c r="I2905" s="1" t="str">
        <f ca="1">IF(LEN(Count_table[[#This Row],[First]])&lt;&gt;0,Count_table[[#This Row],[First]]&amp;": "&amp;_xlfn.TEXTJOIN(", ",TRUE,INDIRECT(Count_table[[#This Row],[Range]])),"")</f>
        <v/>
      </c>
      <c r="J290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6" spans="1:10" x14ac:dyDescent="0.25">
      <c r="A2906" s="1" t="s">
        <v>247</v>
      </c>
      <c r="B29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Inc.\DHC-8-106</v>
      </c>
      <c r="C2906" s="1" t="s">
        <v>1677</v>
      </c>
      <c r="D2906" s="1" t="str">
        <f>LEFT(Count_table[[#This Row],[Column1]],SEARCH("\",Count_table[[#This Row],[Column1]])-1)</f>
        <v>Bombardier Inc.</v>
      </c>
      <c r="E2906" s="1" t="str">
        <f>RIGHT(Count_table[[#This Row],[Column1]],LEN(Count_table[[#This Row],[Column1]])-SEARCH("\",Count_table[[#This Row],[Column1]]))</f>
        <v>DHC-8-106</v>
      </c>
      <c r="F2906" s="1" t="str">
        <f>INDEX(Sheet1!A:D,MATCH(Count_table[[#This Row],[Make]],Sheet1!D:D,0),1)</f>
        <v>Bombardier</v>
      </c>
      <c r="G2906" s="1" t="str">
        <f ca="1">IF(OR(Count_table[[#This Row],[STC Number]]&lt;&gt;OFFSET(Count_table[[#This Row],[STC Number]],-1,0),Count_table[[#This Row],[Fixed Make]]&lt;&gt;OFFSET(Count_table[[#This Row],[Fixed Make]],-1,0)),Count_table[[#This Row],[Fixed Make]],"")</f>
        <v/>
      </c>
      <c r="H2906" s="1" t="str">
        <f ca="1">IF(LEN(Count_table[[#This Row],[First]])=0,OFFSET(Count_table[[#This Row],[Range]],-1,0),"E"&amp;ROW(Count_table[[#This Row],[First]])&amp;":E"&amp;COUNTIFS(Count_table[[#All],[STC Number]],Count_table[[#This Row],[STC Number]],Count_table[[#All],[Fixed Make]],Count_table[[#This Row],[First]])+ROW(Count_table[[#This Row],[First]])-1)</f>
        <v>E2898:E2912</v>
      </c>
      <c r="I2906" s="1" t="str">
        <f ca="1">IF(LEN(Count_table[[#This Row],[First]])&lt;&gt;0,Count_table[[#This Row],[First]]&amp;": "&amp;_xlfn.TEXTJOIN(", ",TRUE,INDIRECT(Count_table[[#This Row],[Range]])),"")</f>
        <v/>
      </c>
      <c r="J290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7" spans="1:10" x14ac:dyDescent="0.25">
      <c r="A2907" s="1" t="s">
        <v>247</v>
      </c>
      <c r="B29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Inc.\DHC-8-201</v>
      </c>
      <c r="C2907" s="1" t="s">
        <v>1678</v>
      </c>
      <c r="D2907" s="1" t="str">
        <f>LEFT(Count_table[[#This Row],[Column1]],SEARCH("\",Count_table[[#This Row],[Column1]])-1)</f>
        <v>Bombardier Inc.</v>
      </c>
      <c r="E2907" s="1" t="str">
        <f>RIGHT(Count_table[[#This Row],[Column1]],LEN(Count_table[[#This Row],[Column1]])-SEARCH("\",Count_table[[#This Row],[Column1]]))</f>
        <v>DHC-8-201</v>
      </c>
      <c r="F2907" s="1" t="str">
        <f>INDEX(Sheet1!A:D,MATCH(Count_table[[#This Row],[Make]],Sheet1!D:D,0),1)</f>
        <v>Bombardier</v>
      </c>
      <c r="G2907" s="1" t="str">
        <f ca="1">IF(OR(Count_table[[#This Row],[STC Number]]&lt;&gt;OFFSET(Count_table[[#This Row],[STC Number]],-1,0),Count_table[[#This Row],[Fixed Make]]&lt;&gt;OFFSET(Count_table[[#This Row],[Fixed Make]],-1,0)),Count_table[[#This Row],[Fixed Make]],"")</f>
        <v/>
      </c>
      <c r="H2907" s="1" t="str">
        <f ca="1">IF(LEN(Count_table[[#This Row],[First]])=0,OFFSET(Count_table[[#This Row],[Range]],-1,0),"E"&amp;ROW(Count_table[[#This Row],[First]])&amp;":E"&amp;COUNTIFS(Count_table[[#All],[STC Number]],Count_table[[#This Row],[STC Number]],Count_table[[#All],[Fixed Make]],Count_table[[#This Row],[First]])+ROW(Count_table[[#This Row],[First]])-1)</f>
        <v>E2898:E2912</v>
      </c>
      <c r="I2907" s="1" t="str">
        <f ca="1">IF(LEN(Count_table[[#This Row],[First]])&lt;&gt;0,Count_table[[#This Row],[First]]&amp;": "&amp;_xlfn.TEXTJOIN(", ",TRUE,INDIRECT(Count_table[[#This Row],[Range]])),"")</f>
        <v/>
      </c>
      <c r="J290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8" spans="1:10" x14ac:dyDescent="0.25">
      <c r="A2908" s="1" t="s">
        <v>247</v>
      </c>
      <c r="B29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Inc.\DHC-8-202</v>
      </c>
      <c r="C2908" s="1" t="s">
        <v>1679</v>
      </c>
      <c r="D2908" s="1" t="str">
        <f>LEFT(Count_table[[#This Row],[Column1]],SEARCH("\",Count_table[[#This Row],[Column1]])-1)</f>
        <v>Bombardier Inc.</v>
      </c>
      <c r="E2908" s="1" t="str">
        <f>RIGHT(Count_table[[#This Row],[Column1]],LEN(Count_table[[#This Row],[Column1]])-SEARCH("\",Count_table[[#This Row],[Column1]]))</f>
        <v>DHC-8-202</v>
      </c>
      <c r="F2908" s="1" t="str">
        <f>INDEX(Sheet1!A:D,MATCH(Count_table[[#This Row],[Make]],Sheet1!D:D,0),1)</f>
        <v>Bombardier</v>
      </c>
      <c r="G2908" s="1" t="str">
        <f ca="1">IF(OR(Count_table[[#This Row],[STC Number]]&lt;&gt;OFFSET(Count_table[[#This Row],[STC Number]],-1,0),Count_table[[#This Row],[Fixed Make]]&lt;&gt;OFFSET(Count_table[[#This Row],[Fixed Make]],-1,0)),Count_table[[#This Row],[Fixed Make]],"")</f>
        <v/>
      </c>
      <c r="H2908" s="1" t="str">
        <f ca="1">IF(LEN(Count_table[[#This Row],[First]])=0,OFFSET(Count_table[[#This Row],[Range]],-1,0),"E"&amp;ROW(Count_table[[#This Row],[First]])&amp;":E"&amp;COUNTIFS(Count_table[[#All],[STC Number]],Count_table[[#This Row],[STC Number]],Count_table[[#All],[Fixed Make]],Count_table[[#This Row],[First]])+ROW(Count_table[[#This Row],[First]])-1)</f>
        <v>E2898:E2912</v>
      </c>
      <c r="I2908" s="1" t="str">
        <f ca="1">IF(LEN(Count_table[[#This Row],[First]])&lt;&gt;0,Count_table[[#This Row],[First]]&amp;": "&amp;_xlfn.TEXTJOIN(", ",TRUE,INDIRECT(Count_table[[#This Row],[Range]])),"")</f>
        <v/>
      </c>
      <c r="J290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09" spans="1:10" x14ac:dyDescent="0.25">
      <c r="A2909" s="1" t="s">
        <v>247</v>
      </c>
      <c r="B29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Inc.\DHC-8-301</v>
      </c>
      <c r="C2909" s="1" t="s">
        <v>1680</v>
      </c>
      <c r="D2909" s="1" t="str">
        <f>LEFT(Count_table[[#This Row],[Column1]],SEARCH("\",Count_table[[#This Row],[Column1]])-1)</f>
        <v>Bombardier Inc.</v>
      </c>
      <c r="E2909" s="1" t="str">
        <f>RIGHT(Count_table[[#This Row],[Column1]],LEN(Count_table[[#This Row],[Column1]])-SEARCH("\",Count_table[[#This Row],[Column1]]))</f>
        <v>DHC-8-301</v>
      </c>
      <c r="F2909" s="1" t="str">
        <f>INDEX(Sheet1!A:D,MATCH(Count_table[[#This Row],[Make]],Sheet1!D:D,0),1)</f>
        <v>Bombardier</v>
      </c>
      <c r="G2909" s="1" t="str">
        <f ca="1">IF(OR(Count_table[[#This Row],[STC Number]]&lt;&gt;OFFSET(Count_table[[#This Row],[STC Number]],-1,0),Count_table[[#This Row],[Fixed Make]]&lt;&gt;OFFSET(Count_table[[#This Row],[Fixed Make]],-1,0)),Count_table[[#This Row],[Fixed Make]],"")</f>
        <v/>
      </c>
      <c r="H2909" s="1" t="str">
        <f ca="1">IF(LEN(Count_table[[#This Row],[First]])=0,OFFSET(Count_table[[#This Row],[Range]],-1,0),"E"&amp;ROW(Count_table[[#This Row],[First]])&amp;":E"&amp;COUNTIFS(Count_table[[#All],[STC Number]],Count_table[[#This Row],[STC Number]],Count_table[[#All],[Fixed Make]],Count_table[[#This Row],[First]])+ROW(Count_table[[#This Row],[First]])-1)</f>
        <v>E2898:E2912</v>
      </c>
      <c r="I2909" s="1" t="str">
        <f ca="1">IF(LEN(Count_table[[#This Row],[First]])&lt;&gt;0,Count_table[[#This Row],[First]]&amp;": "&amp;_xlfn.TEXTJOIN(", ",TRUE,INDIRECT(Count_table[[#This Row],[Range]])),"")</f>
        <v/>
      </c>
      <c r="J290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0" spans="1:10" x14ac:dyDescent="0.25">
      <c r="A2910" s="1" t="s">
        <v>247</v>
      </c>
      <c r="B29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Inc.\DHC-8-311</v>
      </c>
      <c r="C2910" s="1" t="s">
        <v>1681</v>
      </c>
      <c r="D2910" s="1" t="str">
        <f>LEFT(Count_table[[#This Row],[Column1]],SEARCH("\",Count_table[[#This Row],[Column1]])-1)</f>
        <v>Bombardier Inc.</v>
      </c>
      <c r="E2910" s="1" t="str">
        <f>RIGHT(Count_table[[#This Row],[Column1]],LEN(Count_table[[#This Row],[Column1]])-SEARCH("\",Count_table[[#This Row],[Column1]]))</f>
        <v>DHC-8-311</v>
      </c>
      <c r="F2910" s="1" t="str">
        <f>INDEX(Sheet1!A:D,MATCH(Count_table[[#This Row],[Make]],Sheet1!D:D,0),1)</f>
        <v>Bombardier</v>
      </c>
      <c r="G2910" s="1" t="str">
        <f ca="1">IF(OR(Count_table[[#This Row],[STC Number]]&lt;&gt;OFFSET(Count_table[[#This Row],[STC Number]],-1,0),Count_table[[#This Row],[Fixed Make]]&lt;&gt;OFFSET(Count_table[[#This Row],[Fixed Make]],-1,0)),Count_table[[#This Row],[Fixed Make]],"")</f>
        <v/>
      </c>
      <c r="H2910" s="1" t="str">
        <f ca="1">IF(LEN(Count_table[[#This Row],[First]])=0,OFFSET(Count_table[[#This Row],[Range]],-1,0),"E"&amp;ROW(Count_table[[#This Row],[First]])&amp;":E"&amp;COUNTIFS(Count_table[[#All],[STC Number]],Count_table[[#This Row],[STC Number]],Count_table[[#All],[Fixed Make]],Count_table[[#This Row],[First]])+ROW(Count_table[[#This Row],[First]])-1)</f>
        <v>E2898:E2912</v>
      </c>
      <c r="I2910" s="1" t="str">
        <f ca="1">IF(LEN(Count_table[[#This Row],[First]])&lt;&gt;0,Count_table[[#This Row],[First]]&amp;": "&amp;_xlfn.TEXTJOIN(", ",TRUE,INDIRECT(Count_table[[#This Row],[Range]])),"")</f>
        <v/>
      </c>
      <c r="J291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1" spans="1:10" x14ac:dyDescent="0.25">
      <c r="A2911" s="1" t="s">
        <v>247</v>
      </c>
      <c r="B29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Inc.\DHC-8-315</v>
      </c>
      <c r="C2911" s="1" t="s">
        <v>1682</v>
      </c>
      <c r="D2911" s="1" t="str">
        <f>LEFT(Count_table[[#This Row],[Column1]],SEARCH("\",Count_table[[#This Row],[Column1]])-1)</f>
        <v>Bombardier Inc.</v>
      </c>
      <c r="E2911" s="1" t="str">
        <f>RIGHT(Count_table[[#This Row],[Column1]],LEN(Count_table[[#This Row],[Column1]])-SEARCH("\",Count_table[[#This Row],[Column1]]))</f>
        <v>DHC-8-315</v>
      </c>
      <c r="F2911" s="1" t="str">
        <f>INDEX(Sheet1!A:D,MATCH(Count_table[[#This Row],[Make]],Sheet1!D:D,0),1)</f>
        <v>Bombardier</v>
      </c>
      <c r="G2911" s="1" t="str">
        <f ca="1">IF(OR(Count_table[[#This Row],[STC Number]]&lt;&gt;OFFSET(Count_table[[#This Row],[STC Number]],-1,0),Count_table[[#This Row],[Fixed Make]]&lt;&gt;OFFSET(Count_table[[#This Row],[Fixed Make]],-1,0)),Count_table[[#This Row],[Fixed Make]],"")</f>
        <v/>
      </c>
      <c r="H2911" s="1" t="str">
        <f ca="1">IF(LEN(Count_table[[#This Row],[First]])=0,OFFSET(Count_table[[#This Row],[Range]],-1,0),"E"&amp;ROW(Count_table[[#This Row],[First]])&amp;":E"&amp;COUNTIFS(Count_table[[#All],[STC Number]],Count_table[[#This Row],[STC Number]],Count_table[[#All],[Fixed Make]],Count_table[[#This Row],[First]])+ROW(Count_table[[#This Row],[First]])-1)</f>
        <v>E2898:E2912</v>
      </c>
      <c r="I2911" s="1" t="str">
        <f ca="1">IF(LEN(Count_table[[#This Row],[First]])&lt;&gt;0,Count_table[[#This Row],[First]]&amp;": "&amp;_xlfn.TEXTJOIN(", ",TRUE,INDIRECT(Count_table[[#This Row],[Range]])),"")</f>
        <v/>
      </c>
      <c r="J291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2" spans="1:10" x14ac:dyDescent="0.25">
      <c r="A2912" s="1" t="s">
        <v>247</v>
      </c>
      <c r="B29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Inc.\DHC-8-402</v>
      </c>
      <c r="C2912" s="1" t="s">
        <v>1683</v>
      </c>
      <c r="D2912" s="1" t="str">
        <f>LEFT(Count_table[[#This Row],[Column1]],SEARCH("\",Count_table[[#This Row],[Column1]])-1)</f>
        <v>Bombardier Inc.</v>
      </c>
      <c r="E2912" s="1" t="str">
        <f>RIGHT(Count_table[[#This Row],[Column1]],LEN(Count_table[[#This Row],[Column1]])-SEARCH("\",Count_table[[#This Row],[Column1]]))</f>
        <v>DHC-8-402</v>
      </c>
      <c r="F2912" s="1" t="str">
        <f>INDEX(Sheet1!A:D,MATCH(Count_table[[#This Row],[Make]],Sheet1!D:D,0),1)</f>
        <v>Bombardier</v>
      </c>
      <c r="G2912" s="1" t="str">
        <f ca="1">IF(OR(Count_table[[#This Row],[STC Number]]&lt;&gt;OFFSET(Count_table[[#This Row],[STC Number]],-1,0),Count_table[[#This Row],[Fixed Make]]&lt;&gt;OFFSET(Count_table[[#This Row],[Fixed Make]],-1,0)),Count_table[[#This Row],[Fixed Make]],"")</f>
        <v/>
      </c>
      <c r="H2912" s="1" t="str">
        <f ca="1">IF(LEN(Count_table[[#This Row],[First]])=0,OFFSET(Count_table[[#This Row],[Range]],-1,0),"E"&amp;ROW(Count_table[[#This Row],[First]])&amp;":E"&amp;COUNTIFS(Count_table[[#All],[STC Number]],Count_table[[#This Row],[STC Number]],Count_table[[#All],[Fixed Make]],Count_table[[#This Row],[First]])+ROW(Count_table[[#This Row],[First]])-1)</f>
        <v>E2898:E2912</v>
      </c>
      <c r="I2912" s="1" t="str">
        <f ca="1">IF(LEN(Count_table[[#This Row],[First]])&lt;&gt;0,Count_table[[#This Row],[First]]&amp;": "&amp;_xlfn.TEXTJOIN(", ",TRUE,INDIRECT(Count_table[[#This Row],[Range]])),"")</f>
        <v/>
      </c>
      <c r="J291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3" spans="1:10" x14ac:dyDescent="0.25">
      <c r="A2913" s="1" t="s">
        <v>247</v>
      </c>
      <c r="B29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2913" s="1" t="s">
        <v>1684</v>
      </c>
      <c r="D2913" s="1" t="str">
        <f>LEFT(Count_table[[#This Row],[Column1]],SEARCH("\",Count_table[[#This Row],[Column1]])-1)</f>
        <v>Dassault Aviation</v>
      </c>
      <c r="E2913" s="1" t="str">
        <f>RIGHT(Count_table[[#This Row],[Column1]],LEN(Count_table[[#This Row],[Column1]])-SEARCH("\",Count_table[[#This Row],[Column1]]))</f>
        <v>Mystere-Falcon 50</v>
      </c>
      <c r="F2913" s="1" t="str">
        <f>INDEX(Sheet1!A:D,MATCH(Count_table[[#This Row],[Make]],Sheet1!D:D,0),1)</f>
        <v>Dassault</v>
      </c>
      <c r="G2913" s="1" t="str">
        <f ca="1">IF(OR(Count_table[[#This Row],[STC Number]]&lt;&gt;OFFSET(Count_table[[#This Row],[STC Number]],-1,0),Count_table[[#This Row],[Fixed Make]]&lt;&gt;OFFSET(Count_table[[#This Row],[Fixed Make]],-1,0)),Count_table[[#This Row],[Fixed Make]],"")</f>
        <v>Dassault</v>
      </c>
      <c r="H2913" s="1" t="str">
        <f ca="1">IF(LEN(Count_table[[#This Row],[First]])=0,OFFSET(Count_table[[#This Row],[Range]],-1,0),"E"&amp;ROW(Count_table[[#This Row],[First]])&amp;":E"&amp;COUNTIFS(Count_table[[#All],[STC Number]],Count_table[[#This Row],[STC Number]],Count_table[[#All],[Fixed Make]],Count_table[[#This Row],[First]])+ROW(Count_table[[#This Row],[First]])-1)</f>
        <v>E2913:E2914</v>
      </c>
      <c r="I2913" s="1" t="str">
        <f ca="1">IF(LEN(Count_table[[#This Row],[First]])&lt;&gt;0,Count_table[[#This Row],[First]]&amp;": "&amp;_xlfn.TEXTJOIN(", ",TRUE,INDIRECT(Count_table[[#This Row],[Range]])),"")</f>
        <v>Dassault: Mystere-Falcon 50, Mystere-Falcon 900</v>
      </c>
      <c r="J291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4" spans="1:10" x14ac:dyDescent="0.25">
      <c r="A2914" s="1" t="s">
        <v>247</v>
      </c>
      <c r="B29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2914" s="1" t="s">
        <v>1685</v>
      </c>
      <c r="D2914" s="1" t="str">
        <f>LEFT(Count_table[[#This Row],[Column1]],SEARCH("\",Count_table[[#This Row],[Column1]])-1)</f>
        <v>Dassault Aviation</v>
      </c>
      <c r="E2914" s="1" t="str">
        <f>RIGHT(Count_table[[#This Row],[Column1]],LEN(Count_table[[#This Row],[Column1]])-SEARCH("\",Count_table[[#This Row],[Column1]]))</f>
        <v>Mystere-Falcon 900</v>
      </c>
      <c r="F2914" s="1" t="str">
        <f>INDEX(Sheet1!A:D,MATCH(Count_table[[#This Row],[Make]],Sheet1!D:D,0),1)</f>
        <v>Dassault</v>
      </c>
      <c r="G2914" s="1" t="str">
        <f ca="1">IF(OR(Count_table[[#This Row],[STC Number]]&lt;&gt;OFFSET(Count_table[[#This Row],[STC Number]],-1,0),Count_table[[#This Row],[Fixed Make]]&lt;&gt;OFFSET(Count_table[[#This Row],[Fixed Make]],-1,0)),Count_table[[#This Row],[Fixed Make]],"")</f>
        <v/>
      </c>
      <c r="H2914" s="1" t="str">
        <f ca="1">IF(LEN(Count_table[[#This Row],[First]])=0,OFFSET(Count_table[[#This Row],[Range]],-1,0),"E"&amp;ROW(Count_table[[#This Row],[First]])&amp;":E"&amp;COUNTIFS(Count_table[[#All],[STC Number]],Count_table[[#This Row],[STC Number]],Count_table[[#All],[Fixed Make]],Count_table[[#This Row],[First]])+ROW(Count_table[[#This Row],[First]])-1)</f>
        <v>E2913:E2914</v>
      </c>
      <c r="I2914" s="1" t="str">
        <f ca="1">IF(LEN(Count_table[[#This Row],[First]])&lt;&gt;0,Count_table[[#This Row],[First]]&amp;": "&amp;_xlfn.TEXTJOIN(", ",TRUE,INDIRECT(Count_table[[#This Row],[Range]])),"")</f>
        <v/>
      </c>
      <c r="J291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5" spans="1:10" x14ac:dyDescent="0.25">
      <c r="A2915" s="1" t="s">
        <v>247</v>
      </c>
      <c r="B29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v>
      </c>
      <c r="C2915" s="1" t="s">
        <v>1686</v>
      </c>
      <c r="D2915" s="1" t="str">
        <f>LEFT(Count_table[[#This Row],[Column1]],SEARCH("\",Count_table[[#This Row],[Column1]])-1)</f>
        <v>Gulfstream Aerospace Corporation</v>
      </c>
      <c r="E2915" s="1" t="str">
        <f>RIGHT(Count_table[[#This Row],[Column1]],LEN(Count_table[[#This Row],[Column1]])-SEARCH("\",Count_table[[#This Row],[Column1]]))</f>
        <v>G-1159</v>
      </c>
      <c r="F2915" s="1" t="str">
        <f>INDEX(Sheet1!A:D,MATCH(Count_table[[#This Row],[Make]],Sheet1!D:D,0),1)</f>
        <v>Gulfstream</v>
      </c>
      <c r="G2915" s="1" t="str">
        <f ca="1">IF(OR(Count_table[[#This Row],[STC Number]]&lt;&gt;OFFSET(Count_table[[#This Row],[STC Number]],-1,0),Count_table[[#This Row],[Fixed Make]]&lt;&gt;OFFSET(Count_table[[#This Row],[Fixed Make]],-1,0)),Count_table[[#This Row],[Fixed Make]],"")</f>
        <v>Gulfstream</v>
      </c>
      <c r="H2915" s="1" t="str">
        <f ca="1">IF(LEN(Count_table[[#This Row],[First]])=0,OFFSET(Count_table[[#This Row],[Range]],-1,0),"E"&amp;ROW(Count_table[[#This Row],[First]])&amp;":E"&amp;COUNTIFS(Count_table[[#All],[STC Number]],Count_table[[#This Row],[STC Number]],Count_table[[#All],[Fixed Make]],Count_table[[#This Row],[First]])+ROW(Count_table[[#This Row],[First]])-1)</f>
        <v>E2915:E2920</v>
      </c>
      <c r="I2915" s="1" t="str">
        <f ca="1">IF(LEN(Count_table[[#This Row],[First]])&lt;&gt;0,Count_table[[#This Row],[First]]&amp;": "&amp;_xlfn.TEXTJOIN(", ",TRUE,INDIRECT(Count_table[[#This Row],[Range]])),"")</f>
        <v>Gulfstream: G-1159, G-1159A, G-1159B, G-IV, GV, 1125 Westwind Astra</v>
      </c>
      <c r="J291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6" spans="1:10" x14ac:dyDescent="0.25">
      <c r="A2916" s="1" t="s">
        <v>247</v>
      </c>
      <c r="B29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2916" s="1" t="s">
        <v>1687</v>
      </c>
      <c r="D2916" s="1" t="str">
        <f>LEFT(Count_table[[#This Row],[Column1]],SEARCH("\",Count_table[[#This Row],[Column1]])-1)</f>
        <v>Gulfstream Aerospace Corporation</v>
      </c>
      <c r="E2916" s="1" t="str">
        <f>RIGHT(Count_table[[#This Row],[Column1]],LEN(Count_table[[#This Row],[Column1]])-SEARCH("\",Count_table[[#This Row],[Column1]]))</f>
        <v>G-1159A</v>
      </c>
      <c r="F2916" s="1" t="str">
        <f>INDEX(Sheet1!A:D,MATCH(Count_table[[#This Row],[Make]],Sheet1!D:D,0),1)</f>
        <v>Gulfstream</v>
      </c>
      <c r="G2916" s="1" t="str">
        <f ca="1">IF(OR(Count_table[[#This Row],[STC Number]]&lt;&gt;OFFSET(Count_table[[#This Row],[STC Number]],-1,0),Count_table[[#This Row],[Fixed Make]]&lt;&gt;OFFSET(Count_table[[#This Row],[Fixed Make]],-1,0)),Count_table[[#This Row],[Fixed Make]],"")</f>
        <v/>
      </c>
      <c r="H2916" s="1" t="str">
        <f ca="1">IF(LEN(Count_table[[#This Row],[First]])=0,OFFSET(Count_table[[#This Row],[Range]],-1,0),"E"&amp;ROW(Count_table[[#This Row],[First]])&amp;":E"&amp;COUNTIFS(Count_table[[#All],[STC Number]],Count_table[[#This Row],[STC Number]],Count_table[[#All],[Fixed Make]],Count_table[[#This Row],[First]])+ROW(Count_table[[#This Row],[First]])-1)</f>
        <v>E2915:E2920</v>
      </c>
      <c r="I2916" s="1" t="str">
        <f ca="1">IF(LEN(Count_table[[#This Row],[First]])&lt;&gt;0,Count_table[[#This Row],[First]]&amp;": "&amp;_xlfn.TEXTJOIN(", ",TRUE,INDIRECT(Count_table[[#This Row],[Range]])),"")</f>
        <v/>
      </c>
      <c r="J291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7" spans="1:10" x14ac:dyDescent="0.25">
      <c r="A2917" s="1" t="s">
        <v>247</v>
      </c>
      <c r="B29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Corporation\G-1159B</v>
      </c>
      <c r="C2917" s="1" t="s">
        <v>1688</v>
      </c>
      <c r="D2917" s="1" t="str">
        <f>LEFT(Count_table[[#This Row],[Column1]],SEARCH("\",Count_table[[#This Row],[Column1]])-1)</f>
        <v>Gulfstream Aerospace Corporation</v>
      </c>
      <c r="E2917" s="1" t="str">
        <f>RIGHT(Count_table[[#This Row],[Column1]],LEN(Count_table[[#This Row],[Column1]])-SEARCH("\",Count_table[[#This Row],[Column1]]))</f>
        <v>G-1159B</v>
      </c>
      <c r="F2917" s="1" t="str">
        <f>INDEX(Sheet1!A:D,MATCH(Count_table[[#This Row],[Make]],Sheet1!D:D,0),1)</f>
        <v>Gulfstream</v>
      </c>
      <c r="G2917" s="1" t="str">
        <f ca="1">IF(OR(Count_table[[#This Row],[STC Number]]&lt;&gt;OFFSET(Count_table[[#This Row],[STC Number]],-1,0),Count_table[[#This Row],[Fixed Make]]&lt;&gt;OFFSET(Count_table[[#This Row],[Fixed Make]],-1,0)),Count_table[[#This Row],[Fixed Make]],"")</f>
        <v/>
      </c>
      <c r="H2917" s="1" t="str">
        <f ca="1">IF(LEN(Count_table[[#This Row],[First]])=0,OFFSET(Count_table[[#This Row],[Range]],-1,0),"E"&amp;ROW(Count_table[[#This Row],[First]])&amp;":E"&amp;COUNTIFS(Count_table[[#All],[STC Number]],Count_table[[#This Row],[STC Number]],Count_table[[#All],[Fixed Make]],Count_table[[#This Row],[First]])+ROW(Count_table[[#This Row],[First]])-1)</f>
        <v>E2915:E2920</v>
      </c>
      <c r="I2917" s="1" t="str">
        <f ca="1">IF(LEN(Count_table[[#This Row],[First]])&lt;&gt;0,Count_table[[#This Row],[First]]&amp;": "&amp;_xlfn.TEXTJOIN(", ",TRUE,INDIRECT(Count_table[[#This Row],[Range]])),"")</f>
        <v/>
      </c>
      <c r="J291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8" spans="1:10" x14ac:dyDescent="0.25">
      <c r="A2918" s="1" t="s">
        <v>247</v>
      </c>
      <c r="B29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2918" s="1" t="s">
        <v>1689</v>
      </c>
      <c r="D2918" s="1" t="str">
        <f>LEFT(Count_table[[#This Row],[Column1]],SEARCH("\",Count_table[[#This Row],[Column1]])-1)</f>
        <v>Gulfstream Aerospace Corporation</v>
      </c>
      <c r="E2918" s="1" t="str">
        <f>RIGHT(Count_table[[#This Row],[Column1]],LEN(Count_table[[#This Row],[Column1]])-SEARCH("\",Count_table[[#This Row],[Column1]]))</f>
        <v>G-IV</v>
      </c>
      <c r="F2918" s="1" t="str">
        <f>INDEX(Sheet1!A:D,MATCH(Count_table[[#This Row],[Make]],Sheet1!D:D,0),1)</f>
        <v>Gulfstream</v>
      </c>
      <c r="G2918" s="1" t="str">
        <f ca="1">IF(OR(Count_table[[#This Row],[STC Number]]&lt;&gt;OFFSET(Count_table[[#This Row],[STC Number]],-1,0),Count_table[[#This Row],[Fixed Make]]&lt;&gt;OFFSET(Count_table[[#This Row],[Fixed Make]],-1,0)),Count_table[[#This Row],[Fixed Make]],"")</f>
        <v/>
      </c>
      <c r="H2918" s="1" t="str">
        <f ca="1">IF(LEN(Count_table[[#This Row],[First]])=0,OFFSET(Count_table[[#This Row],[Range]],-1,0),"E"&amp;ROW(Count_table[[#This Row],[First]])&amp;":E"&amp;COUNTIFS(Count_table[[#All],[STC Number]],Count_table[[#This Row],[STC Number]],Count_table[[#All],[Fixed Make]],Count_table[[#This Row],[First]])+ROW(Count_table[[#This Row],[First]])-1)</f>
        <v>E2915:E2920</v>
      </c>
      <c r="I2918" s="1" t="str">
        <f ca="1">IF(LEN(Count_table[[#This Row],[First]])&lt;&gt;0,Count_table[[#This Row],[First]]&amp;": "&amp;_xlfn.TEXTJOIN(", ",TRUE,INDIRECT(Count_table[[#This Row],[Range]])),"")</f>
        <v/>
      </c>
      <c r="J291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19" spans="1:10" x14ac:dyDescent="0.25">
      <c r="A2919" s="1" t="s">
        <v>247</v>
      </c>
      <c r="B29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Corporation\GV</v>
      </c>
      <c r="C2919" s="1" t="s">
        <v>1690</v>
      </c>
      <c r="D2919" s="1" t="str">
        <f>LEFT(Count_table[[#This Row],[Column1]],SEARCH("\",Count_table[[#This Row],[Column1]])-1)</f>
        <v>Gulfstream Aerospace Corporation</v>
      </c>
      <c r="E2919" s="1" t="str">
        <f>RIGHT(Count_table[[#This Row],[Column1]],LEN(Count_table[[#This Row],[Column1]])-SEARCH("\",Count_table[[#This Row],[Column1]]))</f>
        <v>GV</v>
      </c>
      <c r="F2919" s="1" t="str">
        <f>INDEX(Sheet1!A:D,MATCH(Count_table[[#This Row],[Make]],Sheet1!D:D,0),1)</f>
        <v>Gulfstream</v>
      </c>
      <c r="G2919" s="1" t="str">
        <f ca="1">IF(OR(Count_table[[#This Row],[STC Number]]&lt;&gt;OFFSET(Count_table[[#This Row],[STC Number]],-1,0),Count_table[[#This Row],[Fixed Make]]&lt;&gt;OFFSET(Count_table[[#This Row],[Fixed Make]],-1,0)),Count_table[[#This Row],[Fixed Make]],"")</f>
        <v/>
      </c>
      <c r="H2919" s="1" t="str">
        <f ca="1">IF(LEN(Count_table[[#This Row],[First]])=0,OFFSET(Count_table[[#This Row],[Range]],-1,0),"E"&amp;ROW(Count_table[[#This Row],[First]])&amp;":E"&amp;COUNTIFS(Count_table[[#All],[STC Number]],Count_table[[#This Row],[STC Number]],Count_table[[#All],[Fixed Make]],Count_table[[#This Row],[First]])+ROW(Count_table[[#This Row],[First]])-1)</f>
        <v>E2915:E2920</v>
      </c>
      <c r="I2919" s="1" t="str">
        <f ca="1">IF(LEN(Count_table[[#This Row],[First]])&lt;&gt;0,Count_table[[#This Row],[First]]&amp;": "&amp;_xlfn.TEXTJOIN(", ",TRUE,INDIRECT(Count_table[[#This Row],[Range]])),"")</f>
        <v/>
      </c>
      <c r="J291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0" spans="1:10" x14ac:dyDescent="0.25">
      <c r="A2920" s="1" t="s">
        <v>247</v>
      </c>
      <c r="B29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2920" s="1" t="s">
        <v>1691</v>
      </c>
      <c r="D2920" s="1" t="str">
        <f>LEFT(Count_table[[#This Row],[Column1]],SEARCH("\",Count_table[[#This Row],[Column1]])-1)</f>
        <v>Gulfstream Aerospace LP</v>
      </c>
      <c r="E2920" s="1" t="str">
        <f>RIGHT(Count_table[[#This Row],[Column1]],LEN(Count_table[[#This Row],[Column1]])-SEARCH("\",Count_table[[#This Row],[Column1]]))</f>
        <v>1125 Westwind Astra</v>
      </c>
      <c r="F2920" s="1" t="str">
        <f>INDEX(Sheet1!A:D,MATCH(Count_table[[#This Row],[Make]],Sheet1!D:D,0),1)</f>
        <v>Gulfstream</v>
      </c>
      <c r="G2920" s="1" t="str">
        <f ca="1">IF(OR(Count_table[[#This Row],[STC Number]]&lt;&gt;OFFSET(Count_table[[#This Row],[STC Number]],-1,0),Count_table[[#This Row],[Fixed Make]]&lt;&gt;OFFSET(Count_table[[#This Row],[Fixed Make]],-1,0)),Count_table[[#This Row],[Fixed Make]],"")</f>
        <v/>
      </c>
      <c r="H2920" s="1" t="str">
        <f ca="1">IF(LEN(Count_table[[#This Row],[First]])=0,OFFSET(Count_table[[#This Row],[Range]],-1,0),"E"&amp;ROW(Count_table[[#This Row],[First]])&amp;":E"&amp;COUNTIFS(Count_table[[#All],[STC Number]],Count_table[[#This Row],[STC Number]],Count_table[[#All],[Fixed Make]],Count_table[[#This Row],[First]])+ROW(Count_table[[#This Row],[First]])-1)</f>
        <v>E2915:E2920</v>
      </c>
      <c r="I2920" s="1" t="str">
        <f ca="1">IF(LEN(Count_table[[#This Row],[First]])&lt;&gt;0,Count_table[[#This Row],[First]]&amp;": "&amp;_xlfn.TEXTJOIN(", ",TRUE,INDIRECT(Count_table[[#This Row],[Range]])),"")</f>
        <v/>
      </c>
      <c r="J292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1" spans="1:10" x14ac:dyDescent="0.25">
      <c r="A2921" s="1" t="s">
        <v>247</v>
      </c>
      <c r="B29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v>
      </c>
      <c r="C2921" s="1" t="s">
        <v>1692</v>
      </c>
      <c r="D2921" s="1" t="str">
        <f>LEFT(Count_table[[#This Row],[Column1]],SEARCH("\",Count_table[[#This Row],[Column1]])-1)</f>
        <v>Israel Aircraft Industries, Ltd.</v>
      </c>
      <c r="E2921" s="1" t="str">
        <f>RIGHT(Count_table[[#This Row],[Column1]],LEN(Count_table[[#This Row],[Column1]])-SEARCH("\",Count_table[[#This Row],[Column1]]))</f>
        <v>1124</v>
      </c>
      <c r="F2921" s="1" t="str">
        <f>INDEX(Sheet1!A:D,MATCH(Count_table[[#This Row],[Make]],Sheet1!D:D,0),1)</f>
        <v>IAI</v>
      </c>
      <c r="G2921" s="1" t="str">
        <f ca="1">IF(OR(Count_table[[#This Row],[STC Number]]&lt;&gt;OFFSET(Count_table[[#This Row],[STC Number]],-1,0),Count_table[[#This Row],[Fixed Make]]&lt;&gt;OFFSET(Count_table[[#This Row],[Fixed Make]],-1,0)),Count_table[[#This Row],[Fixed Make]],"")</f>
        <v>IAI</v>
      </c>
      <c r="H2921" s="1" t="str">
        <f ca="1">IF(LEN(Count_table[[#This Row],[First]])=0,OFFSET(Count_table[[#This Row],[Range]],-1,0),"E"&amp;ROW(Count_table[[#This Row],[First]])&amp;":E"&amp;COUNTIFS(Count_table[[#All],[STC Number]],Count_table[[#This Row],[STC Number]],Count_table[[#All],[Fixed Make]],Count_table[[#This Row],[First]])+ROW(Count_table[[#This Row],[First]])-1)</f>
        <v>E2921:E2922</v>
      </c>
      <c r="I2921" s="1" t="str">
        <f ca="1">IF(LEN(Count_table[[#This Row],[First]])&lt;&gt;0,Count_table[[#This Row],[First]]&amp;": "&amp;_xlfn.TEXTJOIN(", ",TRUE,INDIRECT(Count_table[[#This Row],[Range]])),"")</f>
        <v>IAI: 1124, 1124A</v>
      </c>
      <c r="J292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2" spans="1:10" x14ac:dyDescent="0.25">
      <c r="A2922" s="1" t="s">
        <v>247</v>
      </c>
      <c r="B29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Ltd.\1124A</v>
      </c>
      <c r="C2922" s="1" t="s">
        <v>1693</v>
      </c>
      <c r="D2922" s="1" t="str">
        <f>LEFT(Count_table[[#This Row],[Column1]],SEARCH("\",Count_table[[#This Row],[Column1]])-1)</f>
        <v>Israel Aircraft Industries, Ltd.</v>
      </c>
      <c r="E2922" s="1" t="str">
        <f>RIGHT(Count_table[[#This Row],[Column1]],LEN(Count_table[[#This Row],[Column1]])-SEARCH("\",Count_table[[#This Row],[Column1]]))</f>
        <v>1124A</v>
      </c>
      <c r="F2922" s="1" t="str">
        <f>INDEX(Sheet1!A:D,MATCH(Count_table[[#This Row],[Make]],Sheet1!D:D,0),1)</f>
        <v>IAI</v>
      </c>
      <c r="G2922" s="1" t="str">
        <f ca="1">IF(OR(Count_table[[#This Row],[STC Number]]&lt;&gt;OFFSET(Count_table[[#This Row],[STC Number]],-1,0),Count_table[[#This Row],[Fixed Make]]&lt;&gt;OFFSET(Count_table[[#This Row],[Fixed Make]],-1,0)),Count_table[[#This Row],[Fixed Make]],"")</f>
        <v/>
      </c>
      <c r="H2922" s="1" t="str">
        <f ca="1">IF(LEN(Count_table[[#This Row],[First]])=0,OFFSET(Count_table[[#This Row],[Range]],-1,0),"E"&amp;ROW(Count_table[[#This Row],[First]])&amp;":E"&amp;COUNTIFS(Count_table[[#All],[STC Number]],Count_table[[#This Row],[STC Number]],Count_table[[#All],[Fixed Make]],Count_table[[#This Row],[First]])+ROW(Count_table[[#This Row],[First]])-1)</f>
        <v>E2921:E2922</v>
      </c>
      <c r="I2922" s="1" t="str">
        <f ca="1">IF(LEN(Count_table[[#This Row],[First]])&lt;&gt;0,Count_table[[#This Row],[First]]&amp;": "&amp;_xlfn.TEXTJOIN(", ",TRUE,INDIRECT(Count_table[[#This Row],[Range]])),"")</f>
        <v/>
      </c>
      <c r="J292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3" spans="1:10" x14ac:dyDescent="0.25">
      <c r="A2923" s="1" t="s">
        <v>247</v>
      </c>
      <c r="B29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v>
      </c>
      <c r="C2923" s="1" t="s">
        <v>1694</v>
      </c>
      <c r="D2923" s="1" t="str">
        <f>LEFT(Count_table[[#This Row],[Column1]],SEARCH("\",Count_table[[#This Row],[Column1]])-1)</f>
        <v>Learjet Inc.</v>
      </c>
      <c r="E2923" s="1" t="str">
        <f>RIGHT(Count_table[[#This Row],[Column1]],LEN(Count_table[[#This Row],[Column1]])-SEARCH("\",Count_table[[#This Row],[Column1]]))</f>
        <v>25</v>
      </c>
      <c r="F2923" s="1" t="str">
        <f>INDEX(Sheet1!A:D,MATCH(Count_table[[#This Row],[Make]],Sheet1!D:D,0),1)</f>
        <v>Learjet</v>
      </c>
      <c r="G2923" s="1" t="str">
        <f ca="1">IF(OR(Count_table[[#This Row],[STC Number]]&lt;&gt;OFFSET(Count_table[[#This Row],[STC Number]],-1,0),Count_table[[#This Row],[Fixed Make]]&lt;&gt;OFFSET(Count_table[[#This Row],[Fixed Make]],-1,0)),Count_table[[#This Row],[Fixed Make]],"")</f>
        <v>Learjet</v>
      </c>
      <c r="H2923" s="1" t="str">
        <f ca="1">IF(LEN(Count_table[[#This Row],[First]])=0,OFFSET(Count_table[[#This Row],[Range]],-1,0),"E"&amp;ROW(Count_table[[#This Row],[First]])&amp;":E"&amp;COUNTIFS(Count_table[[#All],[STC Number]],Count_table[[#This Row],[STC Number]],Count_table[[#All],[Fixed Make]],Count_table[[#This Row],[First]])+ROW(Count_table[[#This Row],[First]])-1)</f>
        <v>E2923:E2938</v>
      </c>
      <c r="I2923" s="1" t="str">
        <f ca="1">IF(LEN(Count_table[[#This Row],[First]])&lt;&gt;0,Count_table[[#This Row],[First]]&amp;": "&amp;_xlfn.TEXTJOIN(", ",TRUE,INDIRECT(Count_table[[#This Row],[Range]])),"")</f>
        <v>Learjet: 25, 25A, 25B, 25C, 25D, 25F, 31, 31A, 35, 35A (C-21A), 36, 36A, 45, 55, 55B, 55C</v>
      </c>
      <c r="J292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4" spans="1:10" x14ac:dyDescent="0.25">
      <c r="A2924" s="1" t="s">
        <v>247</v>
      </c>
      <c r="B29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Inc.\25A</v>
      </c>
      <c r="C2924" s="1" t="s">
        <v>1695</v>
      </c>
      <c r="D2924" s="1" t="str">
        <f>LEFT(Count_table[[#This Row],[Column1]],SEARCH("\",Count_table[[#This Row],[Column1]])-1)</f>
        <v>Learjet Inc.</v>
      </c>
      <c r="E2924" s="1" t="str">
        <f>RIGHT(Count_table[[#This Row],[Column1]],LEN(Count_table[[#This Row],[Column1]])-SEARCH("\",Count_table[[#This Row],[Column1]]))</f>
        <v>25A</v>
      </c>
      <c r="F2924" s="1" t="str">
        <f>INDEX(Sheet1!A:D,MATCH(Count_table[[#This Row],[Make]],Sheet1!D:D,0),1)</f>
        <v>Learjet</v>
      </c>
      <c r="G2924" s="1" t="str">
        <f ca="1">IF(OR(Count_table[[#This Row],[STC Number]]&lt;&gt;OFFSET(Count_table[[#This Row],[STC Number]],-1,0),Count_table[[#This Row],[Fixed Make]]&lt;&gt;OFFSET(Count_table[[#This Row],[Fixed Make]],-1,0)),Count_table[[#This Row],[Fixed Make]],"")</f>
        <v/>
      </c>
      <c r="H2924" s="1" t="str">
        <f ca="1">IF(LEN(Count_table[[#This Row],[First]])=0,OFFSET(Count_table[[#This Row],[Range]],-1,0),"E"&amp;ROW(Count_table[[#This Row],[First]])&amp;":E"&amp;COUNTIFS(Count_table[[#All],[STC Number]],Count_table[[#This Row],[STC Number]],Count_table[[#All],[Fixed Make]],Count_table[[#This Row],[First]])+ROW(Count_table[[#This Row],[First]])-1)</f>
        <v>E2923:E2938</v>
      </c>
      <c r="I2924" s="1" t="str">
        <f ca="1">IF(LEN(Count_table[[#This Row],[First]])&lt;&gt;0,Count_table[[#This Row],[First]]&amp;": "&amp;_xlfn.TEXTJOIN(", ",TRUE,INDIRECT(Count_table[[#This Row],[Range]])),"")</f>
        <v/>
      </c>
      <c r="J292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5" spans="1:10" x14ac:dyDescent="0.25">
      <c r="A2925" s="1" t="s">
        <v>247</v>
      </c>
      <c r="B29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Inc.\25B</v>
      </c>
      <c r="C2925" s="1" t="s">
        <v>1696</v>
      </c>
      <c r="D2925" s="1" t="str">
        <f>LEFT(Count_table[[#This Row],[Column1]],SEARCH("\",Count_table[[#This Row],[Column1]])-1)</f>
        <v>Learjet Inc.</v>
      </c>
      <c r="E2925" s="1" t="str">
        <f>RIGHT(Count_table[[#This Row],[Column1]],LEN(Count_table[[#This Row],[Column1]])-SEARCH("\",Count_table[[#This Row],[Column1]]))</f>
        <v>25B</v>
      </c>
      <c r="F2925" s="1" t="str">
        <f>INDEX(Sheet1!A:D,MATCH(Count_table[[#This Row],[Make]],Sheet1!D:D,0),1)</f>
        <v>Learjet</v>
      </c>
      <c r="G2925" s="1" t="str">
        <f ca="1">IF(OR(Count_table[[#This Row],[STC Number]]&lt;&gt;OFFSET(Count_table[[#This Row],[STC Number]],-1,0),Count_table[[#This Row],[Fixed Make]]&lt;&gt;OFFSET(Count_table[[#This Row],[Fixed Make]],-1,0)),Count_table[[#This Row],[Fixed Make]],"")</f>
        <v/>
      </c>
      <c r="H2925" s="1" t="str">
        <f ca="1">IF(LEN(Count_table[[#This Row],[First]])=0,OFFSET(Count_table[[#This Row],[Range]],-1,0),"E"&amp;ROW(Count_table[[#This Row],[First]])&amp;":E"&amp;COUNTIFS(Count_table[[#All],[STC Number]],Count_table[[#This Row],[STC Number]],Count_table[[#All],[Fixed Make]],Count_table[[#This Row],[First]])+ROW(Count_table[[#This Row],[First]])-1)</f>
        <v>E2923:E2938</v>
      </c>
      <c r="I2925" s="1" t="str">
        <f ca="1">IF(LEN(Count_table[[#This Row],[First]])&lt;&gt;0,Count_table[[#This Row],[First]]&amp;": "&amp;_xlfn.TEXTJOIN(", ",TRUE,INDIRECT(Count_table[[#This Row],[Range]])),"")</f>
        <v/>
      </c>
      <c r="J292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6" spans="1:10" x14ac:dyDescent="0.25">
      <c r="A2926" s="1" t="s">
        <v>247</v>
      </c>
      <c r="B29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Inc.\25C</v>
      </c>
      <c r="C2926" s="1" t="s">
        <v>1697</v>
      </c>
      <c r="D2926" s="1" t="str">
        <f>LEFT(Count_table[[#This Row],[Column1]],SEARCH("\",Count_table[[#This Row],[Column1]])-1)</f>
        <v>Learjet Inc.</v>
      </c>
      <c r="E2926" s="1" t="str">
        <f>RIGHT(Count_table[[#This Row],[Column1]],LEN(Count_table[[#This Row],[Column1]])-SEARCH("\",Count_table[[#This Row],[Column1]]))</f>
        <v>25C</v>
      </c>
      <c r="F2926" s="1" t="str">
        <f>INDEX(Sheet1!A:D,MATCH(Count_table[[#This Row],[Make]],Sheet1!D:D,0),1)</f>
        <v>Learjet</v>
      </c>
      <c r="G2926" s="1" t="str">
        <f ca="1">IF(OR(Count_table[[#This Row],[STC Number]]&lt;&gt;OFFSET(Count_table[[#This Row],[STC Number]],-1,0),Count_table[[#This Row],[Fixed Make]]&lt;&gt;OFFSET(Count_table[[#This Row],[Fixed Make]],-1,0)),Count_table[[#This Row],[Fixed Make]],"")</f>
        <v/>
      </c>
      <c r="H2926" s="1" t="str">
        <f ca="1">IF(LEN(Count_table[[#This Row],[First]])=0,OFFSET(Count_table[[#This Row],[Range]],-1,0),"E"&amp;ROW(Count_table[[#This Row],[First]])&amp;":E"&amp;COUNTIFS(Count_table[[#All],[STC Number]],Count_table[[#This Row],[STC Number]],Count_table[[#All],[Fixed Make]],Count_table[[#This Row],[First]])+ROW(Count_table[[#This Row],[First]])-1)</f>
        <v>E2923:E2938</v>
      </c>
      <c r="I2926" s="1" t="str">
        <f ca="1">IF(LEN(Count_table[[#This Row],[First]])&lt;&gt;0,Count_table[[#This Row],[First]]&amp;": "&amp;_xlfn.TEXTJOIN(", ",TRUE,INDIRECT(Count_table[[#This Row],[Range]])),"")</f>
        <v/>
      </c>
      <c r="J292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7" spans="1:10" x14ac:dyDescent="0.25">
      <c r="A2927" s="1" t="s">
        <v>247</v>
      </c>
      <c r="B29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Inc.\25D</v>
      </c>
      <c r="C2927" s="1" t="s">
        <v>1698</v>
      </c>
      <c r="D2927" s="1" t="str">
        <f>LEFT(Count_table[[#This Row],[Column1]],SEARCH("\",Count_table[[#This Row],[Column1]])-1)</f>
        <v>Learjet Inc.</v>
      </c>
      <c r="E2927" s="1" t="str">
        <f>RIGHT(Count_table[[#This Row],[Column1]],LEN(Count_table[[#This Row],[Column1]])-SEARCH("\",Count_table[[#This Row],[Column1]]))</f>
        <v>25D</v>
      </c>
      <c r="F2927" s="1" t="str">
        <f>INDEX(Sheet1!A:D,MATCH(Count_table[[#This Row],[Make]],Sheet1!D:D,0),1)</f>
        <v>Learjet</v>
      </c>
      <c r="G2927" s="1" t="str">
        <f ca="1">IF(OR(Count_table[[#This Row],[STC Number]]&lt;&gt;OFFSET(Count_table[[#This Row],[STC Number]],-1,0),Count_table[[#This Row],[Fixed Make]]&lt;&gt;OFFSET(Count_table[[#This Row],[Fixed Make]],-1,0)),Count_table[[#This Row],[Fixed Make]],"")</f>
        <v/>
      </c>
      <c r="H2927" s="1" t="str">
        <f ca="1">IF(LEN(Count_table[[#This Row],[First]])=0,OFFSET(Count_table[[#This Row],[Range]],-1,0),"E"&amp;ROW(Count_table[[#This Row],[First]])&amp;":E"&amp;COUNTIFS(Count_table[[#All],[STC Number]],Count_table[[#This Row],[STC Number]],Count_table[[#All],[Fixed Make]],Count_table[[#This Row],[First]])+ROW(Count_table[[#This Row],[First]])-1)</f>
        <v>E2923:E2938</v>
      </c>
      <c r="I2927" s="1" t="str">
        <f ca="1">IF(LEN(Count_table[[#This Row],[First]])&lt;&gt;0,Count_table[[#This Row],[First]]&amp;": "&amp;_xlfn.TEXTJOIN(", ",TRUE,INDIRECT(Count_table[[#This Row],[Range]])),"")</f>
        <v/>
      </c>
      <c r="J292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8" spans="1:10" x14ac:dyDescent="0.25">
      <c r="A2928" s="1" t="s">
        <v>247</v>
      </c>
      <c r="B29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Inc.\25F</v>
      </c>
      <c r="C2928" s="1" t="s">
        <v>1699</v>
      </c>
      <c r="D2928" s="1" t="str">
        <f>LEFT(Count_table[[#This Row],[Column1]],SEARCH("\",Count_table[[#This Row],[Column1]])-1)</f>
        <v>Learjet Inc.</v>
      </c>
      <c r="E2928" s="1" t="str">
        <f>RIGHT(Count_table[[#This Row],[Column1]],LEN(Count_table[[#This Row],[Column1]])-SEARCH("\",Count_table[[#This Row],[Column1]]))</f>
        <v>25F</v>
      </c>
      <c r="F2928" s="1" t="str">
        <f>INDEX(Sheet1!A:D,MATCH(Count_table[[#This Row],[Make]],Sheet1!D:D,0),1)</f>
        <v>Learjet</v>
      </c>
      <c r="G2928" s="1" t="str">
        <f ca="1">IF(OR(Count_table[[#This Row],[STC Number]]&lt;&gt;OFFSET(Count_table[[#This Row],[STC Number]],-1,0),Count_table[[#This Row],[Fixed Make]]&lt;&gt;OFFSET(Count_table[[#This Row],[Fixed Make]],-1,0)),Count_table[[#This Row],[Fixed Make]],"")</f>
        <v/>
      </c>
      <c r="H2928" s="1" t="str">
        <f ca="1">IF(LEN(Count_table[[#This Row],[First]])=0,OFFSET(Count_table[[#This Row],[Range]],-1,0),"E"&amp;ROW(Count_table[[#This Row],[First]])&amp;":E"&amp;COUNTIFS(Count_table[[#All],[STC Number]],Count_table[[#This Row],[STC Number]],Count_table[[#All],[Fixed Make]],Count_table[[#This Row],[First]])+ROW(Count_table[[#This Row],[First]])-1)</f>
        <v>E2923:E2938</v>
      </c>
      <c r="I2928" s="1" t="str">
        <f ca="1">IF(LEN(Count_table[[#This Row],[First]])&lt;&gt;0,Count_table[[#This Row],[First]]&amp;": "&amp;_xlfn.TEXTJOIN(", ",TRUE,INDIRECT(Count_table[[#This Row],[Range]])),"")</f>
        <v/>
      </c>
      <c r="J292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29" spans="1:10" x14ac:dyDescent="0.25">
      <c r="A2929" s="1" t="s">
        <v>247</v>
      </c>
      <c r="B29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2929" s="1" t="s">
        <v>1700</v>
      </c>
      <c r="D2929" s="1" t="str">
        <f>LEFT(Count_table[[#This Row],[Column1]],SEARCH("\",Count_table[[#This Row],[Column1]])-1)</f>
        <v>Learjet Inc.</v>
      </c>
      <c r="E2929" s="1" t="str">
        <f>RIGHT(Count_table[[#This Row],[Column1]],LEN(Count_table[[#This Row],[Column1]])-SEARCH("\",Count_table[[#This Row],[Column1]]))</f>
        <v>31</v>
      </c>
      <c r="F2929" s="1" t="str">
        <f>INDEX(Sheet1!A:D,MATCH(Count_table[[#This Row],[Make]],Sheet1!D:D,0),1)</f>
        <v>Learjet</v>
      </c>
      <c r="G2929" s="1" t="str">
        <f ca="1">IF(OR(Count_table[[#This Row],[STC Number]]&lt;&gt;OFFSET(Count_table[[#This Row],[STC Number]],-1,0),Count_table[[#This Row],[Fixed Make]]&lt;&gt;OFFSET(Count_table[[#This Row],[Fixed Make]],-1,0)),Count_table[[#This Row],[Fixed Make]],"")</f>
        <v/>
      </c>
      <c r="H2929" s="1" t="str">
        <f ca="1">IF(LEN(Count_table[[#This Row],[First]])=0,OFFSET(Count_table[[#This Row],[Range]],-1,0),"E"&amp;ROW(Count_table[[#This Row],[First]])&amp;":E"&amp;COUNTIFS(Count_table[[#All],[STC Number]],Count_table[[#This Row],[STC Number]],Count_table[[#All],[Fixed Make]],Count_table[[#This Row],[First]])+ROW(Count_table[[#This Row],[First]])-1)</f>
        <v>E2923:E2938</v>
      </c>
      <c r="I2929" s="1" t="str">
        <f ca="1">IF(LEN(Count_table[[#This Row],[First]])&lt;&gt;0,Count_table[[#This Row],[First]]&amp;": "&amp;_xlfn.TEXTJOIN(", ",TRUE,INDIRECT(Count_table[[#This Row],[Range]])),"")</f>
        <v/>
      </c>
      <c r="J292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0" spans="1:10" x14ac:dyDescent="0.25">
      <c r="A2930" s="1" t="s">
        <v>247</v>
      </c>
      <c r="B29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2930" s="1" t="s">
        <v>1701</v>
      </c>
      <c r="D2930" s="1" t="str">
        <f>LEFT(Count_table[[#This Row],[Column1]],SEARCH("\",Count_table[[#This Row],[Column1]])-1)</f>
        <v>Learjet Inc.</v>
      </c>
      <c r="E2930" s="1" t="str">
        <f>RIGHT(Count_table[[#This Row],[Column1]],LEN(Count_table[[#This Row],[Column1]])-SEARCH("\",Count_table[[#This Row],[Column1]]))</f>
        <v>31A</v>
      </c>
      <c r="F2930" s="1" t="str">
        <f>INDEX(Sheet1!A:D,MATCH(Count_table[[#This Row],[Make]],Sheet1!D:D,0),1)</f>
        <v>Learjet</v>
      </c>
      <c r="G2930" s="1" t="str">
        <f ca="1">IF(OR(Count_table[[#This Row],[STC Number]]&lt;&gt;OFFSET(Count_table[[#This Row],[STC Number]],-1,0),Count_table[[#This Row],[Fixed Make]]&lt;&gt;OFFSET(Count_table[[#This Row],[Fixed Make]],-1,0)),Count_table[[#This Row],[Fixed Make]],"")</f>
        <v/>
      </c>
      <c r="H2930" s="1" t="str">
        <f ca="1">IF(LEN(Count_table[[#This Row],[First]])=0,OFFSET(Count_table[[#This Row],[Range]],-1,0),"E"&amp;ROW(Count_table[[#This Row],[First]])&amp;":E"&amp;COUNTIFS(Count_table[[#All],[STC Number]],Count_table[[#This Row],[STC Number]],Count_table[[#All],[Fixed Make]],Count_table[[#This Row],[First]])+ROW(Count_table[[#This Row],[First]])-1)</f>
        <v>E2923:E2938</v>
      </c>
      <c r="I2930" s="1" t="str">
        <f ca="1">IF(LEN(Count_table[[#This Row],[First]])&lt;&gt;0,Count_table[[#This Row],[First]]&amp;": "&amp;_xlfn.TEXTJOIN(", ",TRUE,INDIRECT(Count_table[[#This Row],[Range]])),"")</f>
        <v/>
      </c>
      <c r="J293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1" spans="1:10" x14ac:dyDescent="0.25">
      <c r="A2931" s="1" t="s">
        <v>247</v>
      </c>
      <c r="B29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2931" s="1" t="s">
        <v>1702</v>
      </c>
      <c r="D2931" s="1" t="str">
        <f>LEFT(Count_table[[#This Row],[Column1]],SEARCH("\",Count_table[[#This Row],[Column1]])-1)</f>
        <v>Learjet Inc.</v>
      </c>
      <c r="E2931" s="1" t="str">
        <f>RIGHT(Count_table[[#This Row],[Column1]],LEN(Count_table[[#This Row],[Column1]])-SEARCH("\",Count_table[[#This Row],[Column1]]))</f>
        <v>35</v>
      </c>
      <c r="F2931" s="1" t="str">
        <f>INDEX(Sheet1!A:D,MATCH(Count_table[[#This Row],[Make]],Sheet1!D:D,0),1)</f>
        <v>Learjet</v>
      </c>
      <c r="G2931" s="1" t="str">
        <f ca="1">IF(OR(Count_table[[#This Row],[STC Number]]&lt;&gt;OFFSET(Count_table[[#This Row],[STC Number]],-1,0),Count_table[[#This Row],[Fixed Make]]&lt;&gt;OFFSET(Count_table[[#This Row],[Fixed Make]],-1,0)),Count_table[[#This Row],[Fixed Make]],"")</f>
        <v/>
      </c>
      <c r="H2931" s="1" t="str">
        <f ca="1">IF(LEN(Count_table[[#This Row],[First]])=0,OFFSET(Count_table[[#This Row],[Range]],-1,0),"E"&amp;ROW(Count_table[[#This Row],[First]])&amp;":E"&amp;COUNTIFS(Count_table[[#All],[STC Number]],Count_table[[#This Row],[STC Number]],Count_table[[#All],[Fixed Make]],Count_table[[#This Row],[First]])+ROW(Count_table[[#This Row],[First]])-1)</f>
        <v>E2923:E2938</v>
      </c>
      <c r="I2931" s="1" t="str">
        <f ca="1">IF(LEN(Count_table[[#This Row],[First]])&lt;&gt;0,Count_table[[#This Row],[First]]&amp;": "&amp;_xlfn.TEXTJOIN(", ",TRUE,INDIRECT(Count_table[[#This Row],[Range]])),"")</f>
        <v/>
      </c>
      <c r="J293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2" spans="1:10" x14ac:dyDescent="0.25">
      <c r="A2932" s="1" t="s">
        <v>247</v>
      </c>
      <c r="B29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2932" s="1" t="s">
        <v>1703</v>
      </c>
      <c r="D2932" s="1" t="str">
        <f>LEFT(Count_table[[#This Row],[Column1]],SEARCH("\",Count_table[[#This Row],[Column1]])-1)</f>
        <v>Learjet Inc.</v>
      </c>
      <c r="E2932" s="1" t="str">
        <f>RIGHT(Count_table[[#This Row],[Column1]],LEN(Count_table[[#This Row],[Column1]])-SEARCH("\",Count_table[[#This Row],[Column1]]))</f>
        <v>35A (C-21A)</v>
      </c>
      <c r="F2932" s="1" t="str">
        <f>INDEX(Sheet1!A:D,MATCH(Count_table[[#This Row],[Make]],Sheet1!D:D,0),1)</f>
        <v>Learjet</v>
      </c>
      <c r="G2932" s="1" t="str">
        <f ca="1">IF(OR(Count_table[[#This Row],[STC Number]]&lt;&gt;OFFSET(Count_table[[#This Row],[STC Number]],-1,0),Count_table[[#This Row],[Fixed Make]]&lt;&gt;OFFSET(Count_table[[#This Row],[Fixed Make]],-1,0)),Count_table[[#This Row],[Fixed Make]],"")</f>
        <v/>
      </c>
      <c r="H2932" s="1" t="str">
        <f ca="1">IF(LEN(Count_table[[#This Row],[First]])=0,OFFSET(Count_table[[#This Row],[Range]],-1,0),"E"&amp;ROW(Count_table[[#This Row],[First]])&amp;":E"&amp;COUNTIFS(Count_table[[#All],[STC Number]],Count_table[[#This Row],[STC Number]],Count_table[[#All],[Fixed Make]],Count_table[[#This Row],[First]])+ROW(Count_table[[#This Row],[First]])-1)</f>
        <v>E2923:E2938</v>
      </c>
      <c r="I2932" s="1" t="str">
        <f ca="1">IF(LEN(Count_table[[#This Row],[First]])&lt;&gt;0,Count_table[[#This Row],[First]]&amp;": "&amp;_xlfn.TEXTJOIN(", ",TRUE,INDIRECT(Count_table[[#This Row],[Range]])),"")</f>
        <v/>
      </c>
      <c r="J293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3" spans="1:10" x14ac:dyDescent="0.25">
      <c r="A2933" s="1" t="s">
        <v>247</v>
      </c>
      <c r="B29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2933" s="1" t="s">
        <v>1704</v>
      </c>
      <c r="D2933" s="1" t="str">
        <f>LEFT(Count_table[[#This Row],[Column1]],SEARCH("\",Count_table[[#This Row],[Column1]])-1)</f>
        <v>Learjet Inc.</v>
      </c>
      <c r="E2933" s="1" t="str">
        <f>RIGHT(Count_table[[#This Row],[Column1]],LEN(Count_table[[#This Row],[Column1]])-SEARCH("\",Count_table[[#This Row],[Column1]]))</f>
        <v>36</v>
      </c>
      <c r="F2933" s="1" t="str">
        <f>INDEX(Sheet1!A:D,MATCH(Count_table[[#This Row],[Make]],Sheet1!D:D,0),1)</f>
        <v>Learjet</v>
      </c>
      <c r="G2933" s="1" t="str">
        <f ca="1">IF(OR(Count_table[[#This Row],[STC Number]]&lt;&gt;OFFSET(Count_table[[#This Row],[STC Number]],-1,0),Count_table[[#This Row],[Fixed Make]]&lt;&gt;OFFSET(Count_table[[#This Row],[Fixed Make]],-1,0)),Count_table[[#This Row],[Fixed Make]],"")</f>
        <v/>
      </c>
      <c r="H2933" s="1" t="str">
        <f ca="1">IF(LEN(Count_table[[#This Row],[First]])=0,OFFSET(Count_table[[#This Row],[Range]],-1,0),"E"&amp;ROW(Count_table[[#This Row],[First]])&amp;":E"&amp;COUNTIFS(Count_table[[#All],[STC Number]],Count_table[[#This Row],[STC Number]],Count_table[[#All],[Fixed Make]],Count_table[[#This Row],[First]])+ROW(Count_table[[#This Row],[First]])-1)</f>
        <v>E2923:E2938</v>
      </c>
      <c r="I2933" s="1" t="str">
        <f ca="1">IF(LEN(Count_table[[#This Row],[First]])&lt;&gt;0,Count_table[[#This Row],[First]]&amp;": "&amp;_xlfn.TEXTJOIN(", ",TRUE,INDIRECT(Count_table[[#This Row],[Range]])),"")</f>
        <v/>
      </c>
      <c r="J293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4" spans="1:10" x14ac:dyDescent="0.25">
      <c r="A2934" s="1" t="s">
        <v>247</v>
      </c>
      <c r="B29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2934" s="1" t="s">
        <v>1705</v>
      </c>
      <c r="D2934" s="1" t="str">
        <f>LEFT(Count_table[[#This Row],[Column1]],SEARCH("\",Count_table[[#This Row],[Column1]])-1)</f>
        <v>Learjet Inc.</v>
      </c>
      <c r="E2934" s="1" t="str">
        <f>RIGHT(Count_table[[#This Row],[Column1]],LEN(Count_table[[#This Row],[Column1]])-SEARCH("\",Count_table[[#This Row],[Column1]]))</f>
        <v>36A</v>
      </c>
      <c r="F2934" s="1" t="str">
        <f>INDEX(Sheet1!A:D,MATCH(Count_table[[#This Row],[Make]],Sheet1!D:D,0),1)</f>
        <v>Learjet</v>
      </c>
      <c r="G2934" s="1" t="str">
        <f ca="1">IF(OR(Count_table[[#This Row],[STC Number]]&lt;&gt;OFFSET(Count_table[[#This Row],[STC Number]],-1,0),Count_table[[#This Row],[Fixed Make]]&lt;&gt;OFFSET(Count_table[[#This Row],[Fixed Make]],-1,0)),Count_table[[#This Row],[Fixed Make]],"")</f>
        <v/>
      </c>
      <c r="H2934" s="1" t="str">
        <f ca="1">IF(LEN(Count_table[[#This Row],[First]])=0,OFFSET(Count_table[[#This Row],[Range]],-1,0),"E"&amp;ROW(Count_table[[#This Row],[First]])&amp;":E"&amp;COUNTIFS(Count_table[[#All],[STC Number]],Count_table[[#This Row],[STC Number]],Count_table[[#All],[Fixed Make]],Count_table[[#This Row],[First]])+ROW(Count_table[[#This Row],[First]])-1)</f>
        <v>E2923:E2938</v>
      </c>
      <c r="I2934" s="1" t="str">
        <f ca="1">IF(LEN(Count_table[[#This Row],[First]])&lt;&gt;0,Count_table[[#This Row],[First]]&amp;": "&amp;_xlfn.TEXTJOIN(", ",TRUE,INDIRECT(Count_table[[#This Row],[Range]])),"")</f>
        <v/>
      </c>
      <c r="J293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5" spans="1:10" x14ac:dyDescent="0.25">
      <c r="A2935" s="1" t="s">
        <v>247</v>
      </c>
      <c r="B29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2935" s="1" t="s">
        <v>1706</v>
      </c>
      <c r="D2935" s="1" t="str">
        <f>LEFT(Count_table[[#This Row],[Column1]],SEARCH("\",Count_table[[#This Row],[Column1]])-1)</f>
        <v>Learjet Inc.</v>
      </c>
      <c r="E2935" s="1" t="str">
        <f>RIGHT(Count_table[[#This Row],[Column1]],LEN(Count_table[[#This Row],[Column1]])-SEARCH("\",Count_table[[#This Row],[Column1]]))</f>
        <v>45</v>
      </c>
      <c r="F2935" s="1" t="str">
        <f>INDEX(Sheet1!A:D,MATCH(Count_table[[#This Row],[Make]],Sheet1!D:D,0),1)</f>
        <v>Learjet</v>
      </c>
      <c r="G2935" s="1" t="str">
        <f ca="1">IF(OR(Count_table[[#This Row],[STC Number]]&lt;&gt;OFFSET(Count_table[[#This Row],[STC Number]],-1,0),Count_table[[#This Row],[Fixed Make]]&lt;&gt;OFFSET(Count_table[[#This Row],[Fixed Make]],-1,0)),Count_table[[#This Row],[Fixed Make]],"")</f>
        <v/>
      </c>
      <c r="H2935" s="1" t="str">
        <f ca="1">IF(LEN(Count_table[[#This Row],[First]])=0,OFFSET(Count_table[[#This Row],[Range]],-1,0),"E"&amp;ROW(Count_table[[#This Row],[First]])&amp;":E"&amp;COUNTIFS(Count_table[[#All],[STC Number]],Count_table[[#This Row],[STC Number]],Count_table[[#All],[Fixed Make]],Count_table[[#This Row],[First]])+ROW(Count_table[[#This Row],[First]])-1)</f>
        <v>E2923:E2938</v>
      </c>
      <c r="I2935" s="1" t="str">
        <f ca="1">IF(LEN(Count_table[[#This Row],[First]])&lt;&gt;0,Count_table[[#This Row],[First]]&amp;": "&amp;_xlfn.TEXTJOIN(", ",TRUE,INDIRECT(Count_table[[#This Row],[Range]])),"")</f>
        <v/>
      </c>
      <c r="J293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6" spans="1:10" x14ac:dyDescent="0.25">
      <c r="A2936" s="1" t="s">
        <v>247</v>
      </c>
      <c r="B29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2936" s="1" t="s">
        <v>1707</v>
      </c>
      <c r="D2936" s="1" t="str">
        <f>LEFT(Count_table[[#This Row],[Column1]],SEARCH("\",Count_table[[#This Row],[Column1]])-1)</f>
        <v>Learjet Inc.</v>
      </c>
      <c r="E2936" s="1" t="str">
        <f>RIGHT(Count_table[[#This Row],[Column1]],LEN(Count_table[[#This Row],[Column1]])-SEARCH("\",Count_table[[#This Row],[Column1]]))</f>
        <v>55</v>
      </c>
      <c r="F2936" s="1" t="str">
        <f>INDEX(Sheet1!A:D,MATCH(Count_table[[#This Row],[Make]],Sheet1!D:D,0),1)</f>
        <v>Learjet</v>
      </c>
      <c r="G2936" s="1" t="str">
        <f ca="1">IF(OR(Count_table[[#This Row],[STC Number]]&lt;&gt;OFFSET(Count_table[[#This Row],[STC Number]],-1,0),Count_table[[#This Row],[Fixed Make]]&lt;&gt;OFFSET(Count_table[[#This Row],[Fixed Make]],-1,0)),Count_table[[#This Row],[Fixed Make]],"")</f>
        <v/>
      </c>
      <c r="H2936" s="1" t="str">
        <f ca="1">IF(LEN(Count_table[[#This Row],[First]])=0,OFFSET(Count_table[[#This Row],[Range]],-1,0),"E"&amp;ROW(Count_table[[#This Row],[First]])&amp;":E"&amp;COUNTIFS(Count_table[[#All],[STC Number]],Count_table[[#This Row],[STC Number]],Count_table[[#All],[Fixed Make]],Count_table[[#This Row],[First]])+ROW(Count_table[[#This Row],[First]])-1)</f>
        <v>E2923:E2938</v>
      </c>
      <c r="I2936" s="1" t="str">
        <f ca="1">IF(LEN(Count_table[[#This Row],[First]])&lt;&gt;0,Count_table[[#This Row],[First]]&amp;": "&amp;_xlfn.TEXTJOIN(", ",TRUE,INDIRECT(Count_table[[#This Row],[Range]])),"")</f>
        <v/>
      </c>
      <c r="J2936"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7" spans="1:10" x14ac:dyDescent="0.25">
      <c r="A2937" s="1" t="s">
        <v>247</v>
      </c>
      <c r="B29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2937" s="1" t="s">
        <v>1708</v>
      </c>
      <c r="D2937" s="1" t="str">
        <f>LEFT(Count_table[[#This Row],[Column1]],SEARCH("\",Count_table[[#This Row],[Column1]])-1)</f>
        <v>Learjet Inc.</v>
      </c>
      <c r="E2937" s="1" t="str">
        <f>RIGHT(Count_table[[#This Row],[Column1]],LEN(Count_table[[#This Row],[Column1]])-SEARCH("\",Count_table[[#This Row],[Column1]]))</f>
        <v>55B</v>
      </c>
      <c r="F2937" s="1" t="str">
        <f>INDEX(Sheet1!A:D,MATCH(Count_table[[#This Row],[Make]],Sheet1!D:D,0),1)</f>
        <v>Learjet</v>
      </c>
      <c r="G2937" s="1" t="str">
        <f ca="1">IF(OR(Count_table[[#This Row],[STC Number]]&lt;&gt;OFFSET(Count_table[[#This Row],[STC Number]],-1,0),Count_table[[#This Row],[Fixed Make]]&lt;&gt;OFFSET(Count_table[[#This Row],[Fixed Make]],-1,0)),Count_table[[#This Row],[Fixed Make]],"")</f>
        <v/>
      </c>
      <c r="H2937" s="1" t="str">
        <f ca="1">IF(LEN(Count_table[[#This Row],[First]])=0,OFFSET(Count_table[[#This Row],[Range]],-1,0),"E"&amp;ROW(Count_table[[#This Row],[First]])&amp;":E"&amp;COUNTIFS(Count_table[[#All],[STC Number]],Count_table[[#This Row],[STC Number]],Count_table[[#All],[Fixed Make]],Count_table[[#This Row],[First]])+ROW(Count_table[[#This Row],[First]])-1)</f>
        <v>E2923:E2938</v>
      </c>
      <c r="I2937" s="1" t="str">
        <f ca="1">IF(LEN(Count_table[[#This Row],[First]])&lt;&gt;0,Count_table[[#This Row],[First]]&amp;": "&amp;_xlfn.TEXTJOIN(", ",TRUE,INDIRECT(Count_table[[#This Row],[Range]])),"")</f>
        <v/>
      </c>
      <c r="J2937"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8" spans="1:10" x14ac:dyDescent="0.25">
      <c r="A2938" s="1" t="s">
        <v>247</v>
      </c>
      <c r="B29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2938" s="1" t="s">
        <v>1709</v>
      </c>
      <c r="D2938" s="1" t="str">
        <f>LEFT(Count_table[[#This Row],[Column1]],SEARCH("\",Count_table[[#This Row],[Column1]])-1)</f>
        <v>Learjet Inc.</v>
      </c>
      <c r="E2938" s="1" t="str">
        <f>RIGHT(Count_table[[#This Row],[Column1]],LEN(Count_table[[#This Row],[Column1]])-SEARCH("\",Count_table[[#This Row],[Column1]]))</f>
        <v>55C</v>
      </c>
      <c r="F2938" s="1" t="str">
        <f>INDEX(Sheet1!A:D,MATCH(Count_table[[#This Row],[Make]],Sheet1!D:D,0),1)</f>
        <v>Learjet</v>
      </c>
      <c r="G2938" s="1" t="str">
        <f ca="1">IF(OR(Count_table[[#This Row],[STC Number]]&lt;&gt;OFFSET(Count_table[[#This Row],[STC Number]],-1,0),Count_table[[#This Row],[Fixed Make]]&lt;&gt;OFFSET(Count_table[[#This Row],[Fixed Make]],-1,0)),Count_table[[#This Row],[Fixed Make]],"")</f>
        <v/>
      </c>
      <c r="H2938" s="1" t="str">
        <f ca="1">IF(LEN(Count_table[[#This Row],[First]])=0,OFFSET(Count_table[[#This Row],[Range]],-1,0),"E"&amp;ROW(Count_table[[#This Row],[First]])&amp;":E"&amp;COUNTIFS(Count_table[[#All],[STC Number]],Count_table[[#This Row],[STC Number]],Count_table[[#All],[Fixed Make]],Count_table[[#This Row],[First]])+ROW(Count_table[[#This Row],[First]])-1)</f>
        <v>E2923:E2938</v>
      </c>
      <c r="I2938" s="1" t="str">
        <f ca="1">IF(LEN(Count_table[[#This Row],[First]])&lt;&gt;0,Count_table[[#This Row],[First]]&amp;": "&amp;_xlfn.TEXTJOIN(", ",TRUE,INDIRECT(Count_table[[#This Row],[Range]])),"")</f>
        <v/>
      </c>
      <c r="J2938"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39" spans="1:10" x14ac:dyDescent="0.25">
      <c r="A2939" s="1" t="s">
        <v>247</v>
      </c>
      <c r="B29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LLC\NA-265-40</v>
      </c>
      <c r="C2939" s="1" t="s">
        <v>1710</v>
      </c>
      <c r="D2939" s="1" t="str">
        <f>LEFT(Count_table[[#This Row],[Column1]],SEARCH("\",Count_table[[#This Row],[Column1]])-1)</f>
        <v>Sabreliner Aviation LLC</v>
      </c>
      <c r="E2939" s="1" t="str">
        <f>RIGHT(Count_table[[#This Row],[Column1]],LEN(Count_table[[#This Row],[Column1]])-SEARCH("\",Count_table[[#This Row],[Column1]]))</f>
        <v>NA-265-40</v>
      </c>
      <c r="F2939" s="1" t="str">
        <f>INDEX(Sheet1!A:D,MATCH(Count_table[[#This Row],[Make]],Sheet1!D:D,0),1)</f>
        <v>Sabreliner</v>
      </c>
      <c r="G2939" s="1" t="str">
        <f ca="1">IF(OR(Count_table[[#This Row],[STC Number]]&lt;&gt;OFFSET(Count_table[[#This Row],[STC Number]],-1,0),Count_table[[#This Row],[Fixed Make]]&lt;&gt;OFFSET(Count_table[[#This Row],[Fixed Make]],-1,0)),Count_table[[#This Row],[Fixed Make]],"")</f>
        <v>Sabreliner</v>
      </c>
      <c r="H2939" s="1" t="str">
        <f ca="1">IF(LEN(Count_table[[#This Row],[First]])=0,OFFSET(Count_table[[#This Row],[Range]],-1,0),"E"&amp;ROW(Count_table[[#This Row],[First]])&amp;":E"&amp;COUNTIFS(Count_table[[#All],[STC Number]],Count_table[[#This Row],[STC Number]],Count_table[[#All],[Fixed Make]],Count_table[[#This Row],[First]])+ROW(Count_table[[#This Row],[First]])-1)</f>
        <v>E2939:E2941</v>
      </c>
      <c r="I2939" s="1" t="str">
        <f ca="1">IF(LEN(Count_table[[#This Row],[First]])&lt;&gt;0,Count_table[[#This Row],[First]]&amp;": "&amp;_xlfn.TEXTJOIN(", ",TRUE,INDIRECT(Count_table[[#This Row],[Range]])),"")</f>
        <v>Sabreliner: NA-265-40, NA-265-60, NA-265-65</v>
      </c>
      <c r="J2939"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0" spans="1:10" x14ac:dyDescent="0.25">
      <c r="A2940" s="1" t="s">
        <v>247</v>
      </c>
      <c r="B29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LLC\NA-265-60</v>
      </c>
      <c r="C2940" s="1" t="s">
        <v>1711</v>
      </c>
      <c r="D2940" s="1" t="str">
        <f>LEFT(Count_table[[#This Row],[Column1]],SEARCH("\",Count_table[[#This Row],[Column1]])-1)</f>
        <v>Sabreliner Aviation LLC</v>
      </c>
      <c r="E2940" s="1" t="str">
        <f>RIGHT(Count_table[[#This Row],[Column1]],LEN(Count_table[[#This Row],[Column1]])-SEARCH("\",Count_table[[#This Row],[Column1]]))</f>
        <v>NA-265-60</v>
      </c>
      <c r="F2940" s="1" t="str">
        <f>INDEX(Sheet1!A:D,MATCH(Count_table[[#This Row],[Make]],Sheet1!D:D,0),1)</f>
        <v>Sabreliner</v>
      </c>
      <c r="G2940" s="1" t="str">
        <f ca="1">IF(OR(Count_table[[#This Row],[STC Number]]&lt;&gt;OFFSET(Count_table[[#This Row],[STC Number]],-1,0),Count_table[[#This Row],[Fixed Make]]&lt;&gt;OFFSET(Count_table[[#This Row],[Fixed Make]],-1,0)),Count_table[[#This Row],[Fixed Make]],"")</f>
        <v/>
      </c>
      <c r="H2940" s="1" t="str">
        <f ca="1">IF(LEN(Count_table[[#This Row],[First]])=0,OFFSET(Count_table[[#This Row],[Range]],-1,0),"E"&amp;ROW(Count_table[[#This Row],[First]])&amp;":E"&amp;COUNTIFS(Count_table[[#All],[STC Number]],Count_table[[#This Row],[STC Number]],Count_table[[#All],[Fixed Make]],Count_table[[#This Row],[First]])+ROW(Count_table[[#This Row],[First]])-1)</f>
        <v>E2939:E2941</v>
      </c>
      <c r="I2940" s="1" t="str">
        <f ca="1">IF(LEN(Count_table[[#This Row],[First]])&lt;&gt;0,Count_table[[#This Row],[First]]&amp;": "&amp;_xlfn.TEXTJOIN(", ",TRUE,INDIRECT(Count_table[[#This Row],[Range]])),"")</f>
        <v/>
      </c>
      <c r="J2940"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1" spans="1:10" x14ac:dyDescent="0.25">
      <c r="A2941" s="1" t="s">
        <v>247</v>
      </c>
      <c r="B29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Sabreliner Aviation LLC\NA-265-65</v>
      </c>
      <c r="C2941" s="1" t="s">
        <v>1712</v>
      </c>
      <c r="D2941" s="1" t="str">
        <f>LEFT(Count_table[[#This Row],[Column1]],SEARCH("\",Count_table[[#This Row],[Column1]])-1)</f>
        <v>Sabreliner Aviation LLC</v>
      </c>
      <c r="E2941" s="1" t="str">
        <f>RIGHT(Count_table[[#This Row],[Column1]],LEN(Count_table[[#This Row],[Column1]])-SEARCH("\",Count_table[[#This Row],[Column1]]))</f>
        <v>NA-265-65</v>
      </c>
      <c r="F2941" s="1" t="str">
        <f>INDEX(Sheet1!A:D,MATCH(Count_table[[#This Row],[Make]],Sheet1!D:D,0),1)</f>
        <v>Sabreliner</v>
      </c>
      <c r="G2941" s="1" t="str">
        <f ca="1">IF(OR(Count_table[[#This Row],[STC Number]]&lt;&gt;OFFSET(Count_table[[#This Row],[STC Number]],-1,0),Count_table[[#This Row],[Fixed Make]]&lt;&gt;OFFSET(Count_table[[#This Row],[Fixed Make]],-1,0)),Count_table[[#This Row],[Fixed Make]],"")</f>
        <v/>
      </c>
      <c r="H2941" s="1" t="str">
        <f ca="1">IF(LEN(Count_table[[#This Row],[First]])=0,OFFSET(Count_table[[#This Row],[Range]],-1,0),"E"&amp;ROW(Count_table[[#This Row],[First]])&amp;":E"&amp;COUNTIFS(Count_table[[#All],[STC Number]],Count_table[[#This Row],[STC Number]],Count_table[[#All],[Fixed Make]],Count_table[[#This Row],[First]])+ROW(Count_table[[#This Row],[First]])-1)</f>
        <v>E2939:E2941</v>
      </c>
      <c r="I2941" s="1" t="str">
        <f ca="1">IF(LEN(Count_table[[#This Row],[First]])&lt;&gt;0,Count_table[[#This Row],[First]]&amp;": "&amp;_xlfn.TEXTJOIN(", ",TRUE,INDIRECT(Count_table[[#This Row],[Range]])),"")</f>
        <v/>
      </c>
      <c r="J2941"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2" spans="1:10" x14ac:dyDescent="0.25">
      <c r="A2942" s="1" t="s">
        <v>247</v>
      </c>
      <c r="B29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2942" s="1" t="s">
        <v>1713</v>
      </c>
      <c r="D2942" s="1" t="str">
        <f>LEFT(Count_table[[#This Row],[Column1]],SEARCH("\",Count_table[[#This Row],[Column1]])-1)</f>
        <v>Textron Aviation Inc.</v>
      </c>
      <c r="E2942" s="1" t="str">
        <f>RIGHT(Count_table[[#This Row],[Column1]],LEN(Count_table[[#This Row],[Column1]])-SEARCH("\",Count_table[[#This Row],[Column1]]))</f>
        <v>550</v>
      </c>
      <c r="F2942" s="1" t="str">
        <f>INDEX(Sheet1!A:D,MATCH(Count_table[[#This Row],[Make]],Sheet1!D:D,0),1)</f>
        <v>Textron</v>
      </c>
      <c r="G2942" s="1" t="str">
        <f ca="1">IF(OR(Count_table[[#This Row],[STC Number]]&lt;&gt;OFFSET(Count_table[[#This Row],[STC Number]],-1,0),Count_table[[#This Row],[Fixed Make]]&lt;&gt;OFFSET(Count_table[[#This Row],[Fixed Make]],-1,0)),Count_table[[#This Row],[Fixed Make]],"")</f>
        <v>Textron</v>
      </c>
      <c r="H2942" s="1" t="str">
        <f ca="1">IF(LEN(Count_table[[#This Row],[First]])=0,OFFSET(Count_table[[#This Row],[Range]],-1,0),"E"&amp;ROW(Count_table[[#This Row],[First]])&amp;":E"&amp;COUNTIFS(Count_table[[#All],[STC Number]],Count_table[[#This Row],[STC Number]],Count_table[[#All],[Fixed Make]],Count_table[[#This Row],[First]])+ROW(Count_table[[#This Row],[First]])-1)</f>
        <v>E2942:E2945</v>
      </c>
      <c r="I2942" s="1" t="str">
        <f ca="1">IF(LEN(Count_table[[#This Row],[First]])&lt;&gt;0,Count_table[[#This Row],[First]]&amp;": "&amp;_xlfn.TEXTJOIN(", ",TRUE,INDIRECT(Count_table[[#This Row],[Range]])),"")</f>
        <v>Textron: 550, 560, 650, S550</v>
      </c>
      <c r="J2942"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3" spans="1:10" x14ac:dyDescent="0.25">
      <c r="A2943" s="1" t="s">
        <v>247</v>
      </c>
      <c r="B29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2943" s="1" t="s">
        <v>1714</v>
      </c>
      <c r="D2943" s="1" t="str">
        <f>LEFT(Count_table[[#This Row],[Column1]],SEARCH("\",Count_table[[#This Row],[Column1]])-1)</f>
        <v>Textron Aviation Inc.</v>
      </c>
      <c r="E2943" s="1" t="str">
        <f>RIGHT(Count_table[[#This Row],[Column1]],LEN(Count_table[[#This Row],[Column1]])-SEARCH("\",Count_table[[#This Row],[Column1]]))</f>
        <v>560</v>
      </c>
      <c r="F2943" s="1" t="str">
        <f>INDEX(Sheet1!A:D,MATCH(Count_table[[#This Row],[Make]],Sheet1!D:D,0),1)</f>
        <v>Textron</v>
      </c>
      <c r="G2943" s="1" t="str">
        <f ca="1">IF(OR(Count_table[[#This Row],[STC Number]]&lt;&gt;OFFSET(Count_table[[#This Row],[STC Number]],-1,0),Count_table[[#This Row],[Fixed Make]]&lt;&gt;OFFSET(Count_table[[#This Row],[Fixed Make]],-1,0)),Count_table[[#This Row],[Fixed Make]],"")</f>
        <v/>
      </c>
      <c r="H2943" s="1" t="str">
        <f ca="1">IF(LEN(Count_table[[#This Row],[First]])=0,OFFSET(Count_table[[#This Row],[Range]],-1,0),"E"&amp;ROW(Count_table[[#This Row],[First]])&amp;":E"&amp;COUNTIFS(Count_table[[#All],[STC Number]],Count_table[[#This Row],[STC Number]],Count_table[[#All],[Fixed Make]],Count_table[[#This Row],[First]])+ROW(Count_table[[#This Row],[First]])-1)</f>
        <v>E2942:E2945</v>
      </c>
      <c r="I2943" s="1" t="str">
        <f ca="1">IF(LEN(Count_table[[#This Row],[First]])&lt;&gt;0,Count_table[[#This Row],[First]]&amp;": "&amp;_xlfn.TEXTJOIN(", ",TRUE,INDIRECT(Count_table[[#This Row],[Range]])),"")</f>
        <v/>
      </c>
      <c r="J2943"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4" spans="1:10" x14ac:dyDescent="0.25">
      <c r="A2944" s="1" t="s">
        <v>247</v>
      </c>
      <c r="B29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2944" s="1" t="s">
        <v>1715</v>
      </c>
      <c r="D2944" s="1" t="str">
        <f>LEFT(Count_table[[#This Row],[Column1]],SEARCH("\",Count_table[[#This Row],[Column1]])-1)</f>
        <v>Textron Aviation Inc.</v>
      </c>
      <c r="E2944" s="1" t="str">
        <f>RIGHT(Count_table[[#This Row],[Column1]],LEN(Count_table[[#This Row],[Column1]])-SEARCH("\",Count_table[[#This Row],[Column1]]))</f>
        <v>650</v>
      </c>
      <c r="F2944" s="1" t="str">
        <f>INDEX(Sheet1!A:D,MATCH(Count_table[[#This Row],[Make]],Sheet1!D:D,0),1)</f>
        <v>Textron</v>
      </c>
      <c r="G2944" s="1" t="str">
        <f ca="1">IF(OR(Count_table[[#This Row],[STC Number]]&lt;&gt;OFFSET(Count_table[[#This Row],[STC Number]],-1,0),Count_table[[#This Row],[Fixed Make]]&lt;&gt;OFFSET(Count_table[[#This Row],[Fixed Make]],-1,0)),Count_table[[#This Row],[Fixed Make]],"")</f>
        <v/>
      </c>
      <c r="H2944" s="1" t="str">
        <f ca="1">IF(LEN(Count_table[[#This Row],[First]])=0,OFFSET(Count_table[[#This Row],[Range]],-1,0),"E"&amp;ROW(Count_table[[#This Row],[First]])&amp;":E"&amp;COUNTIFS(Count_table[[#All],[STC Number]],Count_table[[#This Row],[STC Number]],Count_table[[#All],[Fixed Make]],Count_table[[#This Row],[First]])+ROW(Count_table[[#This Row],[First]])-1)</f>
        <v>E2942:E2945</v>
      </c>
      <c r="I2944" s="1" t="str">
        <f ca="1">IF(LEN(Count_table[[#This Row],[First]])&lt;&gt;0,Count_table[[#This Row],[First]]&amp;": "&amp;_xlfn.TEXTJOIN(", ",TRUE,INDIRECT(Count_table[[#This Row],[Range]])),"")</f>
        <v/>
      </c>
      <c r="J2944"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5" spans="1:10" x14ac:dyDescent="0.25">
      <c r="A2945" s="1" t="s">
        <v>247</v>
      </c>
      <c r="B29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Inc.\S550</v>
      </c>
      <c r="C2945" s="1" t="s">
        <v>1716</v>
      </c>
      <c r="D2945" s="1" t="str">
        <f>LEFT(Count_table[[#This Row],[Column1]],SEARCH("\",Count_table[[#This Row],[Column1]])-1)</f>
        <v>Textron Aviation Inc.</v>
      </c>
      <c r="E2945" s="1" t="str">
        <f>RIGHT(Count_table[[#This Row],[Column1]],LEN(Count_table[[#This Row],[Column1]])-SEARCH("\",Count_table[[#This Row],[Column1]]))</f>
        <v>S550</v>
      </c>
      <c r="F2945" s="1" t="str">
        <f>INDEX(Sheet1!A:D,MATCH(Count_table[[#This Row],[Make]],Sheet1!D:D,0),1)</f>
        <v>Textron</v>
      </c>
      <c r="G2945" s="1" t="str">
        <f ca="1">IF(OR(Count_table[[#This Row],[STC Number]]&lt;&gt;OFFSET(Count_table[[#This Row],[STC Number]],-1,0),Count_table[[#This Row],[Fixed Make]]&lt;&gt;OFFSET(Count_table[[#This Row],[Fixed Make]],-1,0)),Count_table[[#This Row],[Fixed Make]],"")</f>
        <v/>
      </c>
      <c r="H2945" s="1" t="str">
        <f ca="1">IF(LEN(Count_table[[#This Row],[First]])=0,OFFSET(Count_table[[#This Row],[Range]],-1,0),"E"&amp;ROW(Count_table[[#This Row],[First]])&amp;":E"&amp;COUNTIFS(Count_table[[#All],[STC Number]],Count_table[[#This Row],[STC Number]],Count_table[[#All],[Fixed Make]],Count_table[[#This Row],[First]])+ROW(Count_table[[#This Row],[First]])-1)</f>
        <v>E2942:E2945</v>
      </c>
      <c r="I2945" s="1" t="str">
        <f ca="1">IF(LEN(Count_table[[#This Row],[First]])&lt;&gt;0,Count_table[[#This Row],[First]]&amp;": "&amp;_xlfn.TEXTJOIN(", ",TRUE,INDIRECT(Count_table[[#This Row],[Range]])),"")</f>
        <v/>
      </c>
      <c r="J2945" s="1" t="str">
        <f ca="1">IF(Count_table[[#This Row],[STC Number]]=OFFSET(Count_table[[#This Row],[STC Number]],-1,0),OFFSET(Count_table[[#This Row],[STC Range]],-1,0),"'Sheet11'!i"&amp;ROW(Count_table[[#This Row],[First]])&amp;":i"&amp;COUNTIF(Count_table[[#All],[STC Number]],Count_table[[#This Row],[STC Number]])+ROW(Count_table[[#This Row],[First]])-1)</f>
        <v>'Sheet11'!i2887:i2945</v>
      </c>
    </row>
    <row r="2946" spans="1:10" x14ac:dyDescent="0.25">
      <c r="A2946" s="1" t="s">
        <v>281</v>
      </c>
      <c r="B29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1000A</v>
      </c>
      <c r="C2946" s="1" t="s">
        <v>250</v>
      </c>
      <c r="D2946" s="1" t="str">
        <f>LEFT(Count_table[[#This Row],[Column1]],SEARCH("\",Count_table[[#This Row],[Column1]])-1)</f>
        <v>Beechcraft Corporation</v>
      </c>
      <c r="E2946" s="1" t="str">
        <f>RIGHT(Count_table[[#This Row],[Column1]],LEN(Count_table[[#This Row],[Column1]])-SEARCH("\",Count_table[[#This Row],[Column1]]))</f>
        <v>BAe.125 Series 1000A</v>
      </c>
      <c r="F2946" s="1" t="str">
        <f>INDEX(Sheet1!A:D,MATCH(Count_table[[#This Row],[Make]],Sheet1!D:D,0),1)</f>
        <v>Beechcraft</v>
      </c>
      <c r="G2946" s="1" t="str">
        <f ca="1">IF(OR(Count_table[[#This Row],[STC Number]]&lt;&gt;OFFSET(Count_table[[#This Row],[STC Number]],-1,0),Count_table[[#This Row],[Fixed Make]]&lt;&gt;OFFSET(Count_table[[#This Row],[Fixed Make]],-1,0)),Count_table[[#This Row],[Fixed Make]],"")</f>
        <v>Beechcraft</v>
      </c>
      <c r="H2946" s="1" t="str">
        <f ca="1">IF(LEN(Count_table[[#This Row],[First]])=0,OFFSET(Count_table[[#This Row],[Range]],-1,0),"E"&amp;ROW(Count_table[[#This Row],[First]])&amp;":E"&amp;COUNTIFS(Count_table[[#All],[STC Number]],Count_table[[#This Row],[STC Number]],Count_table[[#All],[Fixed Make]],Count_table[[#This Row],[First]])+ROW(Count_table[[#This Row],[First]])-1)</f>
        <v>E2946:E2952</v>
      </c>
      <c r="I2946" s="1" t="str">
        <f ca="1">IF(LEN(Count_table[[#This Row],[First]])&lt;&gt;0,Count_table[[#This Row],[First]]&amp;": "&amp;_xlfn.TEXTJOIN(", ",TRUE,INDIRECT(Count_table[[#This Row],[Range]])),"")</f>
        <v>Beechcraft: BAe.125 Series 1000A, BAe.125 Series 1000B, BAe.125 Series 800A, BAe.125 Series 800B, Hawker 1000, Hawker 800, Hawker 800XP</v>
      </c>
      <c r="J294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7" spans="1:10" x14ac:dyDescent="0.25">
      <c r="A2947" s="1" t="s">
        <v>281</v>
      </c>
      <c r="B29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1000B</v>
      </c>
      <c r="C2947" s="1" t="s">
        <v>253</v>
      </c>
      <c r="D2947" s="1" t="str">
        <f>LEFT(Count_table[[#This Row],[Column1]],SEARCH("\",Count_table[[#This Row],[Column1]])-1)</f>
        <v>Beechcraft Corporation</v>
      </c>
      <c r="E2947" s="1" t="str">
        <f>RIGHT(Count_table[[#This Row],[Column1]],LEN(Count_table[[#This Row],[Column1]])-SEARCH("\",Count_table[[#This Row],[Column1]]))</f>
        <v>BAe.125 Series 1000B</v>
      </c>
      <c r="F2947" s="1" t="str">
        <f>INDEX(Sheet1!A:D,MATCH(Count_table[[#This Row],[Make]],Sheet1!D:D,0),1)</f>
        <v>Beechcraft</v>
      </c>
      <c r="G2947" s="1" t="str">
        <f ca="1">IF(OR(Count_table[[#This Row],[STC Number]]&lt;&gt;OFFSET(Count_table[[#This Row],[STC Number]],-1,0),Count_table[[#This Row],[Fixed Make]]&lt;&gt;OFFSET(Count_table[[#This Row],[Fixed Make]],-1,0)),Count_table[[#This Row],[Fixed Make]],"")</f>
        <v/>
      </c>
      <c r="H2947" s="1" t="str">
        <f ca="1">IF(LEN(Count_table[[#This Row],[First]])=0,OFFSET(Count_table[[#This Row],[Range]],-1,0),"E"&amp;ROW(Count_table[[#This Row],[First]])&amp;":E"&amp;COUNTIFS(Count_table[[#All],[STC Number]],Count_table[[#This Row],[STC Number]],Count_table[[#All],[Fixed Make]],Count_table[[#This Row],[First]])+ROW(Count_table[[#This Row],[First]])-1)</f>
        <v>E2946:E2952</v>
      </c>
      <c r="I2947" s="1" t="str">
        <f ca="1">IF(LEN(Count_table[[#This Row],[First]])&lt;&gt;0,Count_table[[#This Row],[First]]&amp;": "&amp;_xlfn.TEXTJOIN(", ",TRUE,INDIRECT(Count_table[[#This Row],[Range]])),"")</f>
        <v/>
      </c>
      <c r="J294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8" spans="1:10" x14ac:dyDescent="0.25">
      <c r="A2948" s="1" t="s">
        <v>281</v>
      </c>
      <c r="B29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948" s="1" t="s">
        <v>256</v>
      </c>
      <c r="D2948" s="1" t="str">
        <f>LEFT(Count_table[[#This Row],[Column1]],SEARCH("\",Count_table[[#This Row],[Column1]])-1)</f>
        <v>Beechcraft Corporation</v>
      </c>
      <c r="E2948" s="1" t="str">
        <f>RIGHT(Count_table[[#This Row],[Column1]],LEN(Count_table[[#This Row],[Column1]])-SEARCH("\",Count_table[[#This Row],[Column1]]))</f>
        <v>BAe.125 Series 800A</v>
      </c>
      <c r="F2948" s="1" t="str">
        <f>INDEX(Sheet1!A:D,MATCH(Count_table[[#This Row],[Make]],Sheet1!D:D,0),1)</f>
        <v>Beechcraft</v>
      </c>
      <c r="G2948" s="1" t="str">
        <f ca="1">IF(OR(Count_table[[#This Row],[STC Number]]&lt;&gt;OFFSET(Count_table[[#This Row],[STC Number]],-1,0),Count_table[[#This Row],[Fixed Make]]&lt;&gt;OFFSET(Count_table[[#This Row],[Fixed Make]],-1,0)),Count_table[[#This Row],[Fixed Make]],"")</f>
        <v/>
      </c>
      <c r="H2948" s="1" t="str">
        <f ca="1">IF(LEN(Count_table[[#This Row],[First]])=0,OFFSET(Count_table[[#This Row],[Range]],-1,0),"E"&amp;ROW(Count_table[[#This Row],[First]])&amp;":E"&amp;COUNTIFS(Count_table[[#All],[STC Number]],Count_table[[#This Row],[STC Number]],Count_table[[#All],[Fixed Make]],Count_table[[#This Row],[First]])+ROW(Count_table[[#This Row],[First]])-1)</f>
        <v>E2946:E2952</v>
      </c>
      <c r="I2948" s="1" t="str">
        <f ca="1">IF(LEN(Count_table[[#This Row],[First]])&lt;&gt;0,Count_table[[#This Row],[First]]&amp;": "&amp;_xlfn.TEXTJOIN(", ",TRUE,INDIRECT(Count_table[[#This Row],[Range]])),"")</f>
        <v/>
      </c>
      <c r="J294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49" spans="1:10" x14ac:dyDescent="0.25">
      <c r="A2949" s="1" t="s">
        <v>281</v>
      </c>
      <c r="B29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800B</v>
      </c>
      <c r="C2949" s="1" t="s">
        <v>285</v>
      </c>
      <c r="D2949" s="1" t="str">
        <f>LEFT(Count_table[[#This Row],[Column1]],SEARCH("\",Count_table[[#This Row],[Column1]])-1)</f>
        <v>Beechcraft Corporation</v>
      </c>
      <c r="E2949" s="1" t="str">
        <f>RIGHT(Count_table[[#This Row],[Column1]],LEN(Count_table[[#This Row],[Column1]])-SEARCH("\",Count_table[[#This Row],[Column1]]))</f>
        <v>BAe.125 Series 800B</v>
      </c>
      <c r="F2949" s="1" t="str">
        <f>INDEX(Sheet1!A:D,MATCH(Count_table[[#This Row],[Make]],Sheet1!D:D,0),1)</f>
        <v>Beechcraft</v>
      </c>
      <c r="G2949" s="1" t="str">
        <f ca="1">IF(OR(Count_table[[#This Row],[STC Number]]&lt;&gt;OFFSET(Count_table[[#This Row],[STC Number]],-1,0),Count_table[[#This Row],[Fixed Make]]&lt;&gt;OFFSET(Count_table[[#This Row],[Fixed Make]],-1,0)),Count_table[[#This Row],[Fixed Make]],"")</f>
        <v/>
      </c>
      <c r="H2949" s="1" t="str">
        <f ca="1">IF(LEN(Count_table[[#This Row],[First]])=0,OFFSET(Count_table[[#This Row],[Range]],-1,0),"E"&amp;ROW(Count_table[[#This Row],[First]])&amp;":E"&amp;COUNTIFS(Count_table[[#All],[STC Number]],Count_table[[#This Row],[STC Number]],Count_table[[#All],[Fixed Make]],Count_table[[#This Row],[First]])+ROW(Count_table[[#This Row],[First]])-1)</f>
        <v>E2946:E2952</v>
      </c>
      <c r="I2949" s="1" t="str">
        <f ca="1">IF(LEN(Count_table[[#This Row],[First]])&lt;&gt;0,Count_table[[#This Row],[First]]&amp;": "&amp;_xlfn.TEXTJOIN(", ",TRUE,INDIRECT(Count_table[[#This Row],[Range]])),"")</f>
        <v/>
      </c>
      <c r="J294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0" spans="1:10" x14ac:dyDescent="0.25">
      <c r="A2950" s="1" t="s">
        <v>281</v>
      </c>
      <c r="B29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1000</v>
      </c>
      <c r="C2950" s="1" t="s">
        <v>258</v>
      </c>
      <c r="D2950" s="1" t="str">
        <f>LEFT(Count_table[[#This Row],[Column1]],SEARCH("\",Count_table[[#This Row],[Column1]])-1)</f>
        <v>Beechcraft Corporation</v>
      </c>
      <c r="E2950" s="1" t="str">
        <f>RIGHT(Count_table[[#This Row],[Column1]],LEN(Count_table[[#This Row],[Column1]])-SEARCH("\",Count_table[[#This Row],[Column1]]))</f>
        <v>Hawker 1000</v>
      </c>
      <c r="F2950" s="1" t="str">
        <f>INDEX(Sheet1!A:D,MATCH(Count_table[[#This Row],[Make]],Sheet1!D:D,0),1)</f>
        <v>Beechcraft</v>
      </c>
      <c r="G2950" s="1" t="str">
        <f ca="1">IF(OR(Count_table[[#This Row],[STC Number]]&lt;&gt;OFFSET(Count_table[[#This Row],[STC Number]],-1,0),Count_table[[#This Row],[Fixed Make]]&lt;&gt;OFFSET(Count_table[[#This Row],[Fixed Make]],-1,0)),Count_table[[#This Row],[Fixed Make]],"")</f>
        <v/>
      </c>
      <c r="H2950" s="1" t="str">
        <f ca="1">IF(LEN(Count_table[[#This Row],[First]])=0,OFFSET(Count_table[[#This Row],[Range]],-1,0),"E"&amp;ROW(Count_table[[#This Row],[First]])&amp;":E"&amp;COUNTIFS(Count_table[[#All],[STC Number]],Count_table[[#This Row],[STC Number]],Count_table[[#All],[Fixed Make]],Count_table[[#This Row],[First]])+ROW(Count_table[[#This Row],[First]])-1)</f>
        <v>E2946:E2952</v>
      </c>
      <c r="I2950" s="1" t="str">
        <f ca="1">IF(LEN(Count_table[[#This Row],[First]])&lt;&gt;0,Count_table[[#This Row],[First]]&amp;": "&amp;_xlfn.TEXTJOIN(", ",TRUE,INDIRECT(Count_table[[#This Row],[Range]])),"")</f>
        <v/>
      </c>
      <c r="J2950"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1" spans="1:10" x14ac:dyDescent="0.25">
      <c r="A2951" s="1" t="s">
        <v>281</v>
      </c>
      <c r="B29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951" s="1" t="s">
        <v>260</v>
      </c>
      <c r="D2951" s="1" t="str">
        <f>LEFT(Count_table[[#This Row],[Column1]],SEARCH("\",Count_table[[#This Row],[Column1]])-1)</f>
        <v>Beechcraft Corporation</v>
      </c>
      <c r="E2951" s="1" t="str">
        <f>RIGHT(Count_table[[#This Row],[Column1]],LEN(Count_table[[#This Row],[Column1]])-SEARCH("\",Count_table[[#This Row],[Column1]]))</f>
        <v>Hawker 800</v>
      </c>
      <c r="F2951" s="1" t="str">
        <f>INDEX(Sheet1!A:D,MATCH(Count_table[[#This Row],[Make]],Sheet1!D:D,0),1)</f>
        <v>Beechcraft</v>
      </c>
      <c r="G2951" s="1" t="str">
        <f ca="1">IF(OR(Count_table[[#This Row],[STC Number]]&lt;&gt;OFFSET(Count_table[[#This Row],[STC Number]],-1,0),Count_table[[#This Row],[Fixed Make]]&lt;&gt;OFFSET(Count_table[[#This Row],[Fixed Make]],-1,0)),Count_table[[#This Row],[Fixed Make]],"")</f>
        <v/>
      </c>
      <c r="H2951" s="1" t="str">
        <f ca="1">IF(LEN(Count_table[[#This Row],[First]])=0,OFFSET(Count_table[[#This Row],[Range]],-1,0),"E"&amp;ROW(Count_table[[#This Row],[First]])&amp;":E"&amp;COUNTIFS(Count_table[[#All],[STC Number]],Count_table[[#This Row],[STC Number]],Count_table[[#All],[Fixed Make]],Count_table[[#This Row],[First]])+ROW(Count_table[[#This Row],[First]])-1)</f>
        <v>E2946:E2952</v>
      </c>
      <c r="I2951" s="1" t="str">
        <f ca="1">IF(LEN(Count_table[[#This Row],[First]])&lt;&gt;0,Count_table[[#This Row],[First]]&amp;": "&amp;_xlfn.TEXTJOIN(", ",TRUE,INDIRECT(Count_table[[#This Row],[Range]])),"")</f>
        <v/>
      </c>
      <c r="J2951"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2" spans="1:10" x14ac:dyDescent="0.25">
      <c r="A2952" s="1" t="s">
        <v>281</v>
      </c>
      <c r="B29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952" s="1" t="s">
        <v>261</v>
      </c>
      <c r="D2952" s="1" t="str">
        <f>LEFT(Count_table[[#This Row],[Column1]],SEARCH("\",Count_table[[#This Row],[Column1]])-1)</f>
        <v>Beechcraft Corporation</v>
      </c>
      <c r="E2952" s="1" t="str">
        <f>RIGHT(Count_table[[#This Row],[Column1]],LEN(Count_table[[#This Row],[Column1]])-SEARCH("\",Count_table[[#This Row],[Column1]]))</f>
        <v>Hawker 800XP</v>
      </c>
      <c r="F2952" s="1" t="str">
        <f>INDEX(Sheet1!A:D,MATCH(Count_table[[#This Row],[Make]],Sheet1!D:D,0),1)</f>
        <v>Beechcraft</v>
      </c>
      <c r="G2952" s="1" t="str">
        <f ca="1">IF(OR(Count_table[[#This Row],[STC Number]]&lt;&gt;OFFSET(Count_table[[#This Row],[STC Number]],-1,0),Count_table[[#This Row],[Fixed Make]]&lt;&gt;OFFSET(Count_table[[#This Row],[Fixed Make]],-1,0)),Count_table[[#This Row],[Fixed Make]],"")</f>
        <v/>
      </c>
      <c r="H2952" s="1" t="str">
        <f ca="1">IF(LEN(Count_table[[#This Row],[First]])=0,OFFSET(Count_table[[#This Row],[Range]],-1,0),"E"&amp;ROW(Count_table[[#This Row],[First]])&amp;":E"&amp;COUNTIFS(Count_table[[#All],[STC Number]],Count_table[[#This Row],[STC Number]],Count_table[[#All],[Fixed Make]],Count_table[[#This Row],[First]])+ROW(Count_table[[#This Row],[First]])-1)</f>
        <v>E2946:E2952</v>
      </c>
      <c r="I2952" s="1" t="str">
        <f ca="1">IF(LEN(Count_table[[#This Row],[First]])&lt;&gt;0,Count_table[[#This Row],[First]]&amp;": "&amp;_xlfn.TEXTJOIN(", ",TRUE,INDIRECT(Count_table[[#This Row],[Range]])),"")</f>
        <v/>
      </c>
      <c r="J2952"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3" spans="1:10" x14ac:dyDescent="0.25">
      <c r="A2953" s="1" t="s">
        <v>281</v>
      </c>
      <c r="B29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Inc.\CL-215-6B11 (CL-415 Variant)</v>
      </c>
      <c r="C2953" s="1" t="s">
        <v>1717</v>
      </c>
      <c r="D2953" s="1" t="str">
        <f>LEFT(Count_table[[#This Row],[Column1]],SEARCH("\",Count_table[[#This Row],[Column1]])-1)</f>
        <v>Bombardier Inc.</v>
      </c>
      <c r="E2953" s="1" t="str">
        <f>RIGHT(Count_table[[#This Row],[Column1]],LEN(Count_table[[#This Row],[Column1]])-SEARCH("\",Count_table[[#This Row],[Column1]]))</f>
        <v>CL-215-6B11 (CL-415 Variant)</v>
      </c>
      <c r="F2953" s="1" t="str">
        <f>INDEX(Sheet1!A:D,MATCH(Count_table[[#This Row],[Make]],Sheet1!D:D,0),1)</f>
        <v>Bombardier</v>
      </c>
      <c r="G2953" s="1" t="str">
        <f ca="1">IF(OR(Count_table[[#This Row],[STC Number]]&lt;&gt;OFFSET(Count_table[[#This Row],[STC Number]],-1,0),Count_table[[#This Row],[Fixed Make]]&lt;&gt;OFFSET(Count_table[[#This Row],[Fixed Make]],-1,0)),Count_table[[#This Row],[Fixed Make]],"")</f>
        <v>Bombardier</v>
      </c>
      <c r="H2953" s="1" t="str">
        <f ca="1">IF(LEN(Count_table[[#This Row],[First]])=0,OFFSET(Count_table[[#This Row],[Range]],-1,0),"E"&amp;ROW(Count_table[[#This Row],[First]])&amp;":E"&amp;COUNTIFS(Count_table[[#All],[STC Number]],Count_table[[#This Row],[STC Number]],Count_table[[#All],[Fixed Make]],Count_table[[#This Row],[First]])+ROW(Count_table[[#This Row],[First]])-1)</f>
        <v>E2953:E2965</v>
      </c>
      <c r="I2953" s="1" t="str">
        <f ca="1">IF(LEN(Count_table[[#This Row],[First]])&lt;&gt;0,Count_table[[#This Row],[First]]&amp;": "&amp;_xlfn.TEXTJOIN(", ",TRUE,INDIRECT(Count_table[[#This Row],[Range]])),"")</f>
        <v>Bombardier: CL-215-6B11 (CL-415 Variant), CL-600-2A12 (CL-601), CL-600-2B16 (CL-601-3A), CL-600-2B16 (CL-601-3R), DHC-8-101, DHC-8-102, DHC-8-103, DHC-8-106, DHC-8-201, DHC-8-202, DHC-8-301, DHC-8-311, DHC-8-315</v>
      </c>
      <c r="J2953"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4" spans="1:10" x14ac:dyDescent="0.25">
      <c r="A2954" s="1" t="s">
        <v>281</v>
      </c>
      <c r="B29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2954" s="1" t="s">
        <v>1670</v>
      </c>
      <c r="D2954" s="1" t="str">
        <f>LEFT(Count_table[[#This Row],[Column1]],SEARCH("\",Count_table[[#This Row],[Column1]])-1)</f>
        <v>Bombardier Inc.</v>
      </c>
      <c r="E2954" s="1" t="str">
        <f>RIGHT(Count_table[[#This Row],[Column1]],LEN(Count_table[[#This Row],[Column1]])-SEARCH("\",Count_table[[#This Row],[Column1]]))</f>
        <v>CL-600-2A12 (CL-601)</v>
      </c>
      <c r="F2954" s="1" t="str">
        <f>INDEX(Sheet1!A:D,MATCH(Count_table[[#This Row],[Make]],Sheet1!D:D,0),1)</f>
        <v>Bombardier</v>
      </c>
      <c r="G2954" s="1" t="str">
        <f ca="1">IF(OR(Count_table[[#This Row],[STC Number]]&lt;&gt;OFFSET(Count_table[[#This Row],[STC Number]],-1,0),Count_table[[#This Row],[Fixed Make]]&lt;&gt;OFFSET(Count_table[[#This Row],[Fixed Make]],-1,0)),Count_table[[#This Row],[Fixed Make]],"")</f>
        <v/>
      </c>
      <c r="H2954" s="1" t="str">
        <f ca="1">IF(LEN(Count_table[[#This Row],[First]])=0,OFFSET(Count_table[[#This Row],[Range]],-1,0),"E"&amp;ROW(Count_table[[#This Row],[First]])&amp;":E"&amp;COUNTIFS(Count_table[[#All],[STC Number]],Count_table[[#This Row],[STC Number]],Count_table[[#All],[Fixed Make]],Count_table[[#This Row],[First]])+ROW(Count_table[[#This Row],[First]])-1)</f>
        <v>E2953:E2965</v>
      </c>
      <c r="I2954" s="1" t="str">
        <f ca="1">IF(LEN(Count_table[[#This Row],[First]])&lt;&gt;0,Count_table[[#This Row],[First]]&amp;": "&amp;_xlfn.TEXTJOIN(", ",TRUE,INDIRECT(Count_table[[#This Row],[Range]])),"")</f>
        <v/>
      </c>
      <c r="J2954"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5" spans="1:10" x14ac:dyDescent="0.25">
      <c r="A2955" s="1" t="s">
        <v>281</v>
      </c>
      <c r="B29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2955" s="1" t="s">
        <v>1671</v>
      </c>
      <c r="D2955" s="1" t="str">
        <f>LEFT(Count_table[[#This Row],[Column1]],SEARCH("\",Count_table[[#This Row],[Column1]])-1)</f>
        <v>Bombardier Inc.</v>
      </c>
      <c r="E2955" s="1" t="str">
        <f>RIGHT(Count_table[[#This Row],[Column1]],LEN(Count_table[[#This Row],[Column1]])-SEARCH("\",Count_table[[#This Row],[Column1]]))</f>
        <v>CL-600-2B16 (CL-601-3A)</v>
      </c>
      <c r="F2955" s="1" t="str">
        <f>INDEX(Sheet1!A:D,MATCH(Count_table[[#This Row],[Make]],Sheet1!D:D,0),1)</f>
        <v>Bombardier</v>
      </c>
      <c r="G2955" s="1" t="str">
        <f ca="1">IF(OR(Count_table[[#This Row],[STC Number]]&lt;&gt;OFFSET(Count_table[[#This Row],[STC Number]],-1,0),Count_table[[#This Row],[Fixed Make]]&lt;&gt;OFFSET(Count_table[[#This Row],[Fixed Make]],-1,0)),Count_table[[#This Row],[Fixed Make]],"")</f>
        <v/>
      </c>
      <c r="H2955" s="1" t="str">
        <f ca="1">IF(LEN(Count_table[[#This Row],[First]])=0,OFFSET(Count_table[[#This Row],[Range]],-1,0),"E"&amp;ROW(Count_table[[#This Row],[First]])&amp;":E"&amp;COUNTIFS(Count_table[[#All],[STC Number]],Count_table[[#This Row],[STC Number]],Count_table[[#All],[Fixed Make]],Count_table[[#This Row],[First]])+ROW(Count_table[[#This Row],[First]])-1)</f>
        <v>E2953:E2965</v>
      </c>
      <c r="I2955" s="1" t="str">
        <f ca="1">IF(LEN(Count_table[[#This Row],[First]])&lt;&gt;0,Count_table[[#This Row],[First]]&amp;": "&amp;_xlfn.TEXTJOIN(", ",TRUE,INDIRECT(Count_table[[#This Row],[Range]])),"")</f>
        <v/>
      </c>
      <c r="J2955"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6" spans="1:10" x14ac:dyDescent="0.25">
      <c r="A2956" s="1" t="s">
        <v>281</v>
      </c>
      <c r="B29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2956" s="1" t="s">
        <v>1672</v>
      </c>
      <c r="D2956" s="1" t="str">
        <f>LEFT(Count_table[[#This Row],[Column1]],SEARCH("\",Count_table[[#This Row],[Column1]])-1)</f>
        <v>Bombardier Inc.</v>
      </c>
      <c r="E2956" s="1" t="str">
        <f>RIGHT(Count_table[[#This Row],[Column1]],LEN(Count_table[[#This Row],[Column1]])-SEARCH("\",Count_table[[#This Row],[Column1]]))</f>
        <v>CL-600-2B16 (CL-601-3R)</v>
      </c>
      <c r="F2956" s="1" t="str">
        <f>INDEX(Sheet1!A:D,MATCH(Count_table[[#This Row],[Make]],Sheet1!D:D,0),1)</f>
        <v>Bombardier</v>
      </c>
      <c r="G2956" s="1" t="str">
        <f ca="1">IF(OR(Count_table[[#This Row],[STC Number]]&lt;&gt;OFFSET(Count_table[[#This Row],[STC Number]],-1,0),Count_table[[#This Row],[Fixed Make]]&lt;&gt;OFFSET(Count_table[[#This Row],[Fixed Make]],-1,0)),Count_table[[#This Row],[Fixed Make]],"")</f>
        <v/>
      </c>
      <c r="H2956" s="1" t="str">
        <f ca="1">IF(LEN(Count_table[[#This Row],[First]])=0,OFFSET(Count_table[[#This Row],[Range]],-1,0),"E"&amp;ROW(Count_table[[#This Row],[First]])&amp;":E"&amp;COUNTIFS(Count_table[[#All],[STC Number]],Count_table[[#This Row],[STC Number]],Count_table[[#All],[Fixed Make]],Count_table[[#This Row],[First]])+ROW(Count_table[[#This Row],[First]])-1)</f>
        <v>E2953:E2965</v>
      </c>
      <c r="I2956" s="1" t="str">
        <f ca="1">IF(LEN(Count_table[[#This Row],[First]])&lt;&gt;0,Count_table[[#This Row],[First]]&amp;": "&amp;_xlfn.TEXTJOIN(", ",TRUE,INDIRECT(Count_table[[#This Row],[Range]])),"")</f>
        <v/>
      </c>
      <c r="J295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7" spans="1:10" x14ac:dyDescent="0.25">
      <c r="A2957" s="1" t="s">
        <v>281</v>
      </c>
      <c r="B29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Inc.\DHC-8-101</v>
      </c>
      <c r="C2957" s="1" t="s">
        <v>1674</v>
      </c>
      <c r="D2957" s="1" t="str">
        <f>LEFT(Count_table[[#This Row],[Column1]],SEARCH("\",Count_table[[#This Row],[Column1]])-1)</f>
        <v>Bombardier Inc.</v>
      </c>
      <c r="E2957" s="1" t="str">
        <f>RIGHT(Count_table[[#This Row],[Column1]],LEN(Count_table[[#This Row],[Column1]])-SEARCH("\",Count_table[[#This Row],[Column1]]))</f>
        <v>DHC-8-101</v>
      </c>
      <c r="F2957" s="1" t="str">
        <f>INDEX(Sheet1!A:D,MATCH(Count_table[[#This Row],[Make]],Sheet1!D:D,0),1)</f>
        <v>Bombardier</v>
      </c>
      <c r="G2957" s="1" t="str">
        <f ca="1">IF(OR(Count_table[[#This Row],[STC Number]]&lt;&gt;OFFSET(Count_table[[#This Row],[STC Number]],-1,0),Count_table[[#This Row],[Fixed Make]]&lt;&gt;OFFSET(Count_table[[#This Row],[Fixed Make]],-1,0)),Count_table[[#This Row],[Fixed Make]],"")</f>
        <v/>
      </c>
      <c r="H2957" s="1" t="str">
        <f ca="1">IF(LEN(Count_table[[#This Row],[First]])=0,OFFSET(Count_table[[#This Row],[Range]],-1,0),"E"&amp;ROW(Count_table[[#This Row],[First]])&amp;":E"&amp;COUNTIFS(Count_table[[#All],[STC Number]],Count_table[[#This Row],[STC Number]],Count_table[[#All],[Fixed Make]],Count_table[[#This Row],[First]])+ROW(Count_table[[#This Row],[First]])-1)</f>
        <v>E2953:E2965</v>
      </c>
      <c r="I2957" s="1" t="str">
        <f ca="1">IF(LEN(Count_table[[#This Row],[First]])&lt;&gt;0,Count_table[[#This Row],[First]]&amp;": "&amp;_xlfn.TEXTJOIN(", ",TRUE,INDIRECT(Count_table[[#This Row],[Range]])),"")</f>
        <v/>
      </c>
      <c r="J295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8" spans="1:10" x14ac:dyDescent="0.25">
      <c r="A2958" s="1" t="s">
        <v>281</v>
      </c>
      <c r="B29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Inc.\DHC-8-102</v>
      </c>
      <c r="C2958" s="1" t="s">
        <v>1675</v>
      </c>
      <c r="D2958" s="1" t="str">
        <f>LEFT(Count_table[[#This Row],[Column1]],SEARCH("\",Count_table[[#This Row],[Column1]])-1)</f>
        <v>Bombardier Inc.</v>
      </c>
      <c r="E2958" s="1" t="str">
        <f>RIGHT(Count_table[[#This Row],[Column1]],LEN(Count_table[[#This Row],[Column1]])-SEARCH("\",Count_table[[#This Row],[Column1]]))</f>
        <v>DHC-8-102</v>
      </c>
      <c r="F2958" s="1" t="str">
        <f>INDEX(Sheet1!A:D,MATCH(Count_table[[#This Row],[Make]],Sheet1!D:D,0),1)</f>
        <v>Bombardier</v>
      </c>
      <c r="G2958" s="1" t="str">
        <f ca="1">IF(OR(Count_table[[#This Row],[STC Number]]&lt;&gt;OFFSET(Count_table[[#This Row],[STC Number]],-1,0),Count_table[[#This Row],[Fixed Make]]&lt;&gt;OFFSET(Count_table[[#This Row],[Fixed Make]],-1,0)),Count_table[[#This Row],[Fixed Make]],"")</f>
        <v/>
      </c>
      <c r="H2958" s="1" t="str">
        <f ca="1">IF(LEN(Count_table[[#This Row],[First]])=0,OFFSET(Count_table[[#This Row],[Range]],-1,0),"E"&amp;ROW(Count_table[[#This Row],[First]])&amp;":E"&amp;COUNTIFS(Count_table[[#All],[STC Number]],Count_table[[#This Row],[STC Number]],Count_table[[#All],[Fixed Make]],Count_table[[#This Row],[First]])+ROW(Count_table[[#This Row],[First]])-1)</f>
        <v>E2953:E2965</v>
      </c>
      <c r="I2958" s="1" t="str">
        <f ca="1">IF(LEN(Count_table[[#This Row],[First]])&lt;&gt;0,Count_table[[#This Row],[First]]&amp;": "&amp;_xlfn.TEXTJOIN(", ",TRUE,INDIRECT(Count_table[[#This Row],[Range]])),"")</f>
        <v/>
      </c>
      <c r="J295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59" spans="1:10" x14ac:dyDescent="0.25">
      <c r="A2959" s="1" t="s">
        <v>281</v>
      </c>
      <c r="B29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Inc.\DHC-8-103</v>
      </c>
      <c r="C2959" s="1" t="s">
        <v>1676</v>
      </c>
      <c r="D2959" s="1" t="str">
        <f>LEFT(Count_table[[#This Row],[Column1]],SEARCH("\",Count_table[[#This Row],[Column1]])-1)</f>
        <v>Bombardier Inc.</v>
      </c>
      <c r="E2959" s="1" t="str">
        <f>RIGHT(Count_table[[#This Row],[Column1]],LEN(Count_table[[#This Row],[Column1]])-SEARCH("\",Count_table[[#This Row],[Column1]]))</f>
        <v>DHC-8-103</v>
      </c>
      <c r="F2959" s="1" t="str">
        <f>INDEX(Sheet1!A:D,MATCH(Count_table[[#This Row],[Make]],Sheet1!D:D,0),1)</f>
        <v>Bombardier</v>
      </c>
      <c r="G2959" s="1" t="str">
        <f ca="1">IF(OR(Count_table[[#This Row],[STC Number]]&lt;&gt;OFFSET(Count_table[[#This Row],[STC Number]],-1,0),Count_table[[#This Row],[Fixed Make]]&lt;&gt;OFFSET(Count_table[[#This Row],[Fixed Make]],-1,0)),Count_table[[#This Row],[Fixed Make]],"")</f>
        <v/>
      </c>
      <c r="H2959" s="1" t="str">
        <f ca="1">IF(LEN(Count_table[[#This Row],[First]])=0,OFFSET(Count_table[[#This Row],[Range]],-1,0),"E"&amp;ROW(Count_table[[#This Row],[First]])&amp;":E"&amp;COUNTIFS(Count_table[[#All],[STC Number]],Count_table[[#This Row],[STC Number]],Count_table[[#All],[Fixed Make]],Count_table[[#This Row],[First]])+ROW(Count_table[[#This Row],[First]])-1)</f>
        <v>E2953:E2965</v>
      </c>
      <c r="I2959" s="1" t="str">
        <f ca="1">IF(LEN(Count_table[[#This Row],[First]])&lt;&gt;0,Count_table[[#This Row],[First]]&amp;": "&amp;_xlfn.TEXTJOIN(", ",TRUE,INDIRECT(Count_table[[#This Row],[Range]])),"")</f>
        <v/>
      </c>
      <c r="J295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0" spans="1:10" x14ac:dyDescent="0.25">
      <c r="A2960" s="1" t="s">
        <v>281</v>
      </c>
      <c r="B29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Inc.\DHC-8-106</v>
      </c>
      <c r="C2960" s="1" t="s">
        <v>1677</v>
      </c>
      <c r="D2960" s="1" t="str">
        <f>LEFT(Count_table[[#This Row],[Column1]],SEARCH("\",Count_table[[#This Row],[Column1]])-1)</f>
        <v>Bombardier Inc.</v>
      </c>
      <c r="E2960" s="1" t="str">
        <f>RIGHT(Count_table[[#This Row],[Column1]],LEN(Count_table[[#This Row],[Column1]])-SEARCH("\",Count_table[[#This Row],[Column1]]))</f>
        <v>DHC-8-106</v>
      </c>
      <c r="F2960" s="1" t="str">
        <f>INDEX(Sheet1!A:D,MATCH(Count_table[[#This Row],[Make]],Sheet1!D:D,0),1)</f>
        <v>Bombardier</v>
      </c>
      <c r="G2960" s="1" t="str">
        <f ca="1">IF(OR(Count_table[[#This Row],[STC Number]]&lt;&gt;OFFSET(Count_table[[#This Row],[STC Number]],-1,0),Count_table[[#This Row],[Fixed Make]]&lt;&gt;OFFSET(Count_table[[#This Row],[Fixed Make]],-1,0)),Count_table[[#This Row],[Fixed Make]],"")</f>
        <v/>
      </c>
      <c r="H2960" s="1" t="str">
        <f ca="1">IF(LEN(Count_table[[#This Row],[First]])=0,OFFSET(Count_table[[#This Row],[Range]],-1,0),"E"&amp;ROW(Count_table[[#This Row],[First]])&amp;":E"&amp;COUNTIFS(Count_table[[#All],[STC Number]],Count_table[[#This Row],[STC Number]],Count_table[[#All],[Fixed Make]],Count_table[[#This Row],[First]])+ROW(Count_table[[#This Row],[First]])-1)</f>
        <v>E2953:E2965</v>
      </c>
      <c r="I2960" s="1" t="str">
        <f ca="1">IF(LEN(Count_table[[#This Row],[First]])&lt;&gt;0,Count_table[[#This Row],[First]]&amp;": "&amp;_xlfn.TEXTJOIN(", ",TRUE,INDIRECT(Count_table[[#This Row],[Range]])),"")</f>
        <v/>
      </c>
      <c r="J2960"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1" spans="1:10" x14ac:dyDescent="0.25">
      <c r="A2961" s="1" t="s">
        <v>281</v>
      </c>
      <c r="B29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Inc.\DHC-8-201</v>
      </c>
      <c r="C2961" s="1" t="s">
        <v>1678</v>
      </c>
      <c r="D2961" s="1" t="str">
        <f>LEFT(Count_table[[#This Row],[Column1]],SEARCH("\",Count_table[[#This Row],[Column1]])-1)</f>
        <v>Bombardier Inc.</v>
      </c>
      <c r="E2961" s="1" t="str">
        <f>RIGHT(Count_table[[#This Row],[Column1]],LEN(Count_table[[#This Row],[Column1]])-SEARCH("\",Count_table[[#This Row],[Column1]]))</f>
        <v>DHC-8-201</v>
      </c>
      <c r="F2961" s="1" t="str">
        <f>INDEX(Sheet1!A:D,MATCH(Count_table[[#This Row],[Make]],Sheet1!D:D,0),1)</f>
        <v>Bombardier</v>
      </c>
      <c r="G2961" s="1" t="str">
        <f ca="1">IF(OR(Count_table[[#This Row],[STC Number]]&lt;&gt;OFFSET(Count_table[[#This Row],[STC Number]],-1,0),Count_table[[#This Row],[Fixed Make]]&lt;&gt;OFFSET(Count_table[[#This Row],[Fixed Make]],-1,0)),Count_table[[#This Row],[Fixed Make]],"")</f>
        <v/>
      </c>
      <c r="H2961" s="1" t="str">
        <f ca="1">IF(LEN(Count_table[[#This Row],[First]])=0,OFFSET(Count_table[[#This Row],[Range]],-1,0),"E"&amp;ROW(Count_table[[#This Row],[First]])&amp;":E"&amp;COUNTIFS(Count_table[[#All],[STC Number]],Count_table[[#This Row],[STC Number]],Count_table[[#All],[Fixed Make]],Count_table[[#This Row],[First]])+ROW(Count_table[[#This Row],[First]])-1)</f>
        <v>E2953:E2965</v>
      </c>
      <c r="I2961" s="1" t="str">
        <f ca="1">IF(LEN(Count_table[[#This Row],[First]])&lt;&gt;0,Count_table[[#This Row],[First]]&amp;": "&amp;_xlfn.TEXTJOIN(", ",TRUE,INDIRECT(Count_table[[#This Row],[Range]])),"")</f>
        <v/>
      </c>
      <c r="J2961"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2" spans="1:10" x14ac:dyDescent="0.25">
      <c r="A2962" s="1" t="s">
        <v>281</v>
      </c>
      <c r="B29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Inc.\DHC-8-202</v>
      </c>
      <c r="C2962" s="1" t="s">
        <v>1679</v>
      </c>
      <c r="D2962" s="1" t="str">
        <f>LEFT(Count_table[[#This Row],[Column1]],SEARCH("\",Count_table[[#This Row],[Column1]])-1)</f>
        <v>Bombardier Inc.</v>
      </c>
      <c r="E2962" s="1" t="str">
        <f>RIGHT(Count_table[[#This Row],[Column1]],LEN(Count_table[[#This Row],[Column1]])-SEARCH("\",Count_table[[#This Row],[Column1]]))</f>
        <v>DHC-8-202</v>
      </c>
      <c r="F2962" s="1" t="str">
        <f>INDEX(Sheet1!A:D,MATCH(Count_table[[#This Row],[Make]],Sheet1!D:D,0),1)</f>
        <v>Bombardier</v>
      </c>
      <c r="G2962" s="1" t="str">
        <f ca="1">IF(OR(Count_table[[#This Row],[STC Number]]&lt;&gt;OFFSET(Count_table[[#This Row],[STC Number]],-1,0),Count_table[[#This Row],[Fixed Make]]&lt;&gt;OFFSET(Count_table[[#This Row],[Fixed Make]],-1,0)),Count_table[[#This Row],[Fixed Make]],"")</f>
        <v/>
      </c>
      <c r="H2962" s="1" t="str">
        <f ca="1">IF(LEN(Count_table[[#This Row],[First]])=0,OFFSET(Count_table[[#This Row],[Range]],-1,0),"E"&amp;ROW(Count_table[[#This Row],[First]])&amp;":E"&amp;COUNTIFS(Count_table[[#All],[STC Number]],Count_table[[#This Row],[STC Number]],Count_table[[#All],[Fixed Make]],Count_table[[#This Row],[First]])+ROW(Count_table[[#This Row],[First]])-1)</f>
        <v>E2953:E2965</v>
      </c>
      <c r="I2962" s="1" t="str">
        <f ca="1">IF(LEN(Count_table[[#This Row],[First]])&lt;&gt;0,Count_table[[#This Row],[First]]&amp;": "&amp;_xlfn.TEXTJOIN(", ",TRUE,INDIRECT(Count_table[[#This Row],[Range]])),"")</f>
        <v/>
      </c>
      <c r="J2962"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3" spans="1:10" x14ac:dyDescent="0.25">
      <c r="A2963" s="1" t="s">
        <v>281</v>
      </c>
      <c r="B29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Inc.\DHC-8-301</v>
      </c>
      <c r="C2963" s="1" t="s">
        <v>1680</v>
      </c>
      <c r="D2963" s="1" t="str">
        <f>LEFT(Count_table[[#This Row],[Column1]],SEARCH("\",Count_table[[#This Row],[Column1]])-1)</f>
        <v>Bombardier Inc.</v>
      </c>
      <c r="E2963" s="1" t="str">
        <f>RIGHT(Count_table[[#This Row],[Column1]],LEN(Count_table[[#This Row],[Column1]])-SEARCH("\",Count_table[[#This Row],[Column1]]))</f>
        <v>DHC-8-301</v>
      </c>
      <c r="F2963" s="1" t="str">
        <f>INDEX(Sheet1!A:D,MATCH(Count_table[[#This Row],[Make]],Sheet1!D:D,0),1)</f>
        <v>Bombardier</v>
      </c>
      <c r="G2963" s="1" t="str">
        <f ca="1">IF(OR(Count_table[[#This Row],[STC Number]]&lt;&gt;OFFSET(Count_table[[#This Row],[STC Number]],-1,0),Count_table[[#This Row],[Fixed Make]]&lt;&gt;OFFSET(Count_table[[#This Row],[Fixed Make]],-1,0)),Count_table[[#This Row],[Fixed Make]],"")</f>
        <v/>
      </c>
      <c r="H2963" s="1" t="str">
        <f ca="1">IF(LEN(Count_table[[#This Row],[First]])=0,OFFSET(Count_table[[#This Row],[Range]],-1,0),"E"&amp;ROW(Count_table[[#This Row],[First]])&amp;":E"&amp;COUNTIFS(Count_table[[#All],[STC Number]],Count_table[[#This Row],[STC Number]],Count_table[[#All],[Fixed Make]],Count_table[[#This Row],[First]])+ROW(Count_table[[#This Row],[First]])-1)</f>
        <v>E2953:E2965</v>
      </c>
      <c r="I2963" s="1" t="str">
        <f ca="1">IF(LEN(Count_table[[#This Row],[First]])&lt;&gt;0,Count_table[[#This Row],[First]]&amp;": "&amp;_xlfn.TEXTJOIN(", ",TRUE,INDIRECT(Count_table[[#This Row],[Range]])),"")</f>
        <v/>
      </c>
      <c r="J2963"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4" spans="1:10" x14ac:dyDescent="0.25">
      <c r="A2964" s="1" t="s">
        <v>281</v>
      </c>
      <c r="B29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Inc.\DHC-8-311</v>
      </c>
      <c r="C2964" s="1" t="s">
        <v>1681</v>
      </c>
      <c r="D2964" s="1" t="str">
        <f>LEFT(Count_table[[#This Row],[Column1]],SEARCH("\",Count_table[[#This Row],[Column1]])-1)</f>
        <v>Bombardier Inc.</v>
      </c>
      <c r="E2964" s="1" t="str">
        <f>RIGHT(Count_table[[#This Row],[Column1]],LEN(Count_table[[#This Row],[Column1]])-SEARCH("\",Count_table[[#This Row],[Column1]]))</f>
        <v>DHC-8-311</v>
      </c>
      <c r="F2964" s="1" t="str">
        <f>INDEX(Sheet1!A:D,MATCH(Count_table[[#This Row],[Make]],Sheet1!D:D,0),1)</f>
        <v>Bombardier</v>
      </c>
      <c r="G2964" s="1" t="str">
        <f ca="1">IF(OR(Count_table[[#This Row],[STC Number]]&lt;&gt;OFFSET(Count_table[[#This Row],[STC Number]],-1,0),Count_table[[#This Row],[Fixed Make]]&lt;&gt;OFFSET(Count_table[[#This Row],[Fixed Make]],-1,0)),Count_table[[#This Row],[Fixed Make]],"")</f>
        <v/>
      </c>
      <c r="H2964" s="1" t="str">
        <f ca="1">IF(LEN(Count_table[[#This Row],[First]])=0,OFFSET(Count_table[[#This Row],[Range]],-1,0),"E"&amp;ROW(Count_table[[#This Row],[First]])&amp;":E"&amp;COUNTIFS(Count_table[[#All],[STC Number]],Count_table[[#This Row],[STC Number]],Count_table[[#All],[Fixed Make]],Count_table[[#This Row],[First]])+ROW(Count_table[[#This Row],[First]])-1)</f>
        <v>E2953:E2965</v>
      </c>
      <c r="I2964" s="1" t="str">
        <f ca="1">IF(LEN(Count_table[[#This Row],[First]])&lt;&gt;0,Count_table[[#This Row],[First]]&amp;": "&amp;_xlfn.TEXTJOIN(", ",TRUE,INDIRECT(Count_table[[#This Row],[Range]])),"")</f>
        <v/>
      </c>
      <c r="J2964"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5" spans="1:10" x14ac:dyDescent="0.25">
      <c r="A2965" s="1" t="s">
        <v>281</v>
      </c>
      <c r="B29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Inc.\DHC-8-315</v>
      </c>
      <c r="C2965" s="1" t="s">
        <v>1682</v>
      </c>
      <c r="D2965" s="1" t="str">
        <f>LEFT(Count_table[[#This Row],[Column1]],SEARCH("\",Count_table[[#This Row],[Column1]])-1)</f>
        <v>Bombardier Inc.</v>
      </c>
      <c r="E2965" s="1" t="str">
        <f>RIGHT(Count_table[[#This Row],[Column1]],LEN(Count_table[[#This Row],[Column1]])-SEARCH("\",Count_table[[#This Row],[Column1]]))</f>
        <v>DHC-8-315</v>
      </c>
      <c r="F2965" s="1" t="str">
        <f>INDEX(Sheet1!A:D,MATCH(Count_table[[#This Row],[Make]],Sheet1!D:D,0),1)</f>
        <v>Bombardier</v>
      </c>
      <c r="G2965" s="1" t="str">
        <f ca="1">IF(OR(Count_table[[#This Row],[STC Number]]&lt;&gt;OFFSET(Count_table[[#This Row],[STC Number]],-1,0),Count_table[[#This Row],[Fixed Make]]&lt;&gt;OFFSET(Count_table[[#This Row],[Fixed Make]],-1,0)),Count_table[[#This Row],[Fixed Make]],"")</f>
        <v/>
      </c>
      <c r="H2965" s="1" t="str">
        <f ca="1">IF(LEN(Count_table[[#This Row],[First]])=0,OFFSET(Count_table[[#This Row],[Range]],-1,0),"E"&amp;ROW(Count_table[[#This Row],[First]])&amp;":E"&amp;COUNTIFS(Count_table[[#All],[STC Number]],Count_table[[#This Row],[STC Number]],Count_table[[#All],[Fixed Make]],Count_table[[#This Row],[First]])+ROW(Count_table[[#This Row],[First]])-1)</f>
        <v>E2953:E2965</v>
      </c>
      <c r="I2965" s="1" t="str">
        <f ca="1">IF(LEN(Count_table[[#This Row],[First]])&lt;&gt;0,Count_table[[#This Row],[First]]&amp;": "&amp;_xlfn.TEXTJOIN(", ",TRUE,INDIRECT(Count_table[[#This Row],[Range]])),"")</f>
        <v/>
      </c>
      <c r="J2965"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6" spans="1:10" x14ac:dyDescent="0.25">
      <c r="A2966" s="1" t="s">
        <v>281</v>
      </c>
      <c r="B29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2966" s="1" t="s">
        <v>1685</v>
      </c>
      <c r="D2966" s="1" t="str">
        <f>LEFT(Count_table[[#This Row],[Column1]],SEARCH("\",Count_table[[#This Row],[Column1]])-1)</f>
        <v>Dassault Aviation</v>
      </c>
      <c r="E2966" s="1" t="str">
        <f>RIGHT(Count_table[[#This Row],[Column1]],LEN(Count_table[[#This Row],[Column1]])-SEARCH("\",Count_table[[#This Row],[Column1]]))</f>
        <v>Mystere-Falcon 900</v>
      </c>
      <c r="F2966" s="1" t="str">
        <f>INDEX(Sheet1!A:D,MATCH(Count_table[[#This Row],[Make]],Sheet1!D:D,0),1)</f>
        <v>Dassault</v>
      </c>
      <c r="G2966" s="1" t="str">
        <f ca="1">IF(OR(Count_table[[#This Row],[STC Number]]&lt;&gt;OFFSET(Count_table[[#This Row],[STC Number]],-1,0),Count_table[[#This Row],[Fixed Make]]&lt;&gt;OFFSET(Count_table[[#This Row],[Fixed Make]],-1,0)),Count_table[[#This Row],[Fixed Make]],"")</f>
        <v>Dassault</v>
      </c>
      <c r="H2966" s="1" t="str">
        <f ca="1">IF(LEN(Count_table[[#This Row],[First]])=0,OFFSET(Count_table[[#This Row],[Range]],-1,0),"E"&amp;ROW(Count_table[[#This Row],[First]])&amp;":E"&amp;COUNTIFS(Count_table[[#All],[STC Number]],Count_table[[#This Row],[STC Number]],Count_table[[#All],[Fixed Make]],Count_table[[#This Row],[First]])+ROW(Count_table[[#This Row],[First]])-1)</f>
        <v>E2966:E2966</v>
      </c>
      <c r="I2966" s="1" t="str">
        <f ca="1">IF(LEN(Count_table[[#This Row],[First]])&lt;&gt;0,Count_table[[#This Row],[First]]&amp;": "&amp;_xlfn.TEXTJOIN(", ",TRUE,INDIRECT(Count_table[[#This Row],[Range]])),"")</f>
        <v>Dassault: Mystere-Falcon 900</v>
      </c>
      <c r="J2966"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7" spans="1:10" x14ac:dyDescent="0.25">
      <c r="A2967" s="1" t="s">
        <v>281</v>
      </c>
      <c r="B29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Fokker Services B.V.\F27 Mark 050</v>
      </c>
      <c r="C2967" s="1" t="s">
        <v>1718</v>
      </c>
      <c r="D2967" s="1" t="str">
        <f>LEFT(Count_table[[#This Row],[Column1]],SEARCH("\",Count_table[[#This Row],[Column1]])-1)</f>
        <v>Fokker Services B.V.</v>
      </c>
      <c r="E2967" s="1" t="str">
        <f>RIGHT(Count_table[[#This Row],[Column1]],LEN(Count_table[[#This Row],[Column1]])-SEARCH("\",Count_table[[#This Row],[Column1]]))</f>
        <v>F27 Mark 050</v>
      </c>
      <c r="F2967" s="1" t="str">
        <f>INDEX(Sheet1!A:D,MATCH(Count_table[[#This Row],[Make]],Sheet1!D:D,0),1)</f>
        <v>Fokker</v>
      </c>
      <c r="G2967" s="1" t="str">
        <f ca="1">IF(OR(Count_table[[#This Row],[STC Number]]&lt;&gt;OFFSET(Count_table[[#This Row],[STC Number]],-1,0),Count_table[[#This Row],[Fixed Make]]&lt;&gt;OFFSET(Count_table[[#This Row],[Fixed Make]],-1,0)),Count_table[[#This Row],[Fixed Make]],"")</f>
        <v>Fokker</v>
      </c>
      <c r="H2967" s="1" t="str">
        <f ca="1">IF(LEN(Count_table[[#This Row],[First]])=0,OFFSET(Count_table[[#This Row],[Range]],-1,0),"E"&amp;ROW(Count_table[[#This Row],[First]])&amp;":E"&amp;COUNTIFS(Count_table[[#All],[STC Number]],Count_table[[#This Row],[STC Number]],Count_table[[#All],[Fixed Make]],Count_table[[#This Row],[First]])+ROW(Count_table[[#This Row],[First]])-1)</f>
        <v>E2967:E2967</v>
      </c>
      <c r="I2967" s="1" t="str">
        <f ca="1">IF(LEN(Count_table[[#This Row],[First]])&lt;&gt;0,Count_table[[#This Row],[First]]&amp;": "&amp;_xlfn.TEXTJOIN(", ",TRUE,INDIRECT(Count_table[[#This Row],[Range]])),"")</f>
        <v>Fokker: F27 Mark 050</v>
      </c>
      <c r="J2967"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8" spans="1:10" x14ac:dyDescent="0.25">
      <c r="A2968" s="1" t="s">
        <v>281</v>
      </c>
      <c r="B29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2968" s="1" t="s">
        <v>1687</v>
      </c>
      <c r="D2968" s="1" t="str">
        <f>LEFT(Count_table[[#This Row],[Column1]],SEARCH("\",Count_table[[#This Row],[Column1]])-1)</f>
        <v>Gulfstream Aerospace Corporation</v>
      </c>
      <c r="E2968" s="1" t="str">
        <f>RIGHT(Count_table[[#This Row],[Column1]],LEN(Count_table[[#This Row],[Column1]])-SEARCH("\",Count_table[[#This Row],[Column1]]))</f>
        <v>G-1159A</v>
      </c>
      <c r="F2968" s="1" t="str">
        <f>INDEX(Sheet1!A:D,MATCH(Count_table[[#This Row],[Make]],Sheet1!D:D,0),1)</f>
        <v>Gulfstream</v>
      </c>
      <c r="G2968" s="1" t="str">
        <f ca="1">IF(OR(Count_table[[#This Row],[STC Number]]&lt;&gt;OFFSET(Count_table[[#This Row],[STC Number]],-1,0),Count_table[[#This Row],[Fixed Make]]&lt;&gt;OFFSET(Count_table[[#This Row],[Fixed Make]],-1,0)),Count_table[[#This Row],[Fixed Make]],"")</f>
        <v>Gulfstream</v>
      </c>
      <c r="H2968" s="1" t="str">
        <f ca="1">IF(LEN(Count_table[[#This Row],[First]])=0,OFFSET(Count_table[[#This Row],[Range]],-1,0),"E"&amp;ROW(Count_table[[#This Row],[First]])&amp;":E"&amp;COUNTIFS(Count_table[[#All],[STC Number]],Count_table[[#This Row],[STC Number]],Count_table[[#All],[Fixed Make]],Count_table[[#This Row],[First]])+ROW(Count_table[[#This Row],[First]])-1)</f>
        <v>E2968:E2968</v>
      </c>
      <c r="I2968" s="1" t="str">
        <f ca="1">IF(LEN(Count_table[[#This Row],[First]])&lt;&gt;0,Count_table[[#This Row],[First]]&amp;": "&amp;_xlfn.TEXTJOIN(", ",TRUE,INDIRECT(Count_table[[#This Row],[Range]])),"")</f>
        <v>Gulfstream: G-1159A</v>
      </c>
      <c r="J2968"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69" spans="1:10" x14ac:dyDescent="0.25">
      <c r="A2969" s="1" t="s">
        <v>281</v>
      </c>
      <c r="B29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2969" s="1" t="s">
        <v>1715</v>
      </c>
      <c r="D2969" s="1" t="str">
        <f>LEFT(Count_table[[#This Row],[Column1]],SEARCH("\",Count_table[[#This Row],[Column1]])-1)</f>
        <v>Textron Aviation Inc.</v>
      </c>
      <c r="E2969" s="1" t="str">
        <f>RIGHT(Count_table[[#This Row],[Column1]],LEN(Count_table[[#This Row],[Column1]])-SEARCH("\",Count_table[[#This Row],[Column1]]))</f>
        <v>650</v>
      </c>
      <c r="F2969" s="1" t="str">
        <f>INDEX(Sheet1!A:D,MATCH(Count_table[[#This Row],[Make]],Sheet1!D:D,0),1)</f>
        <v>Textron</v>
      </c>
      <c r="G2969" s="1" t="str">
        <f ca="1">IF(OR(Count_table[[#This Row],[STC Number]]&lt;&gt;OFFSET(Count_table[[#This Row],[STC Number]],-1,0),Count_table[[#This Row],[Fixed Make]]&lt;&gt;OFFSET(Count_table[[#This Row],[Fixed Make]],-1,0)),Count_table[[#This Row],[Fixed Make]],"")</f>
        <v>Textron</v>
      </c>
      <c r="H2969" s="1" t="str">
        <f ca="1">IF(LEN(Count_table[[#This Row],[First]])=0,OFFSET(Count_table[[#This Row],[Range]],-1,0),"E"&amp;ROW(Count_table[[#This Row],[First]])&amp;":E"&amp;COUNTIFS(Count_table[[#All],[STC Number]],Count_table[[#This Row],[STC Number]],Count_table[[#All],[Fixed Make]],Count_table[[#This Row],[First]])+ROW(Count_table[[#This Row],[First]])-1)</f>
        <v>E2969:E2969</v>
      </c>
      <c r="I2969" s="1" t="str">
        <f ca="1">IF(LEN(Count_table[[#This Row],[First]])&lt;&gt;0,Count_table[[#This Row],[First]]&amp;": "&amp;_xlfn.TEXTJOIN(", ",TRUE,INDIRECT(Count_table[[#This Row],[Range]])),"")</f>
        <v>Textron: 650</v>
      </c>
      <c r="J2969" s="1" t="str">
        <f ca="1">IF(Count_table[[#This Row],[STC Number]]=OFFSET(Count_table[[#This Row],[STC Number]],-1,0),OFFSET(Count_table[[#This Row],[STC Range]],-1,0),"'Sheet11'!i"&amp;ROW(Count_table[[#This Row],[First]])&amp;":i"&amp;COUNTIF(Count_table[[#All],[STC Number]],Count_table[[#This Row],[STC Number]])+ROW(Count_table[[#This Row],[First]])-1)</f>
        <v>'Sheet11'!i2946:i2969</v>
      </c>
    </row>
    <row r="2970" spans="1:10" x14ac:dyDescent="0.25">
      <c r="A2970" s="1" t="s">
        <v>287</v>
      </c>
      <c r="B29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v>
      </c>
      <c r="C2970" s="1" t="s">
        <v>48</v>
      </c>
      <c r="D2970" s="1" t="str">
        <f>LEFT(Count_table[[#This Row],[Column1]],SEARCH("\",Count_table[[#This Row],[Column1]])-1)</f>
        <v>Beechcraft Corporation</v>
      </c>
      <c r="E2970" s="1" t="str">
        <f>RIGHT(Count_table[[#This Row],[Column1]],LEN(Count_table[[#This Row],[Column1]])-SEARCH("\",Count_table[[#This Row],[Column1]]))</f>
        <v>400</v>
      </c>
      <c r="F2970" s="1" t="str">
        <f>INDEX(Sheet1!A:D,MATCH(Count_table[[#This Row],[Make]],Sheet1!D:D,0),1)</f>
        <v>Beechcraft</v>
      </c>
      <c r="G2970" s="1" t="str">
        <f ca="1">IF(OR(Count_table[[#This Row],[STC Number]]&lt;&gt;OFFSET(Count_table[[#This Row],[STC Number]],-1,0),Count_table[[#This Row],[Fixed Make]]&lt;&gt;OFFSET(Count_table[[#This Row],[Fixed Make]],-1,0)),Count_table[[#This Row],[Fixed Make]],"")</f>
        <v>Beechcraft</v>
      </c>
      <c r="H2970" s="1" t="str">
        <f ca="1">IF(LEN(Count_table[[#This Row],[First]])=0,OFFSET(Count_table[[#This Row],[Range]],-1,0),"E"&amp;ROW(Count_table[[#This Row],[First]])&amp;":E"&amp;COUNTIFS(Count_table[[#All],[STC Number]],Count_table[[#This Row],[STC Number]],Count_table[[#All],[Fixed Make]],Count_table[[#This Row],[First]])+ROW(Count_table[[#This Row],[First]])-1)</f>
        <v>E2970:E2986</v>
      </c>
      <c r="I2970" s="1" t="str">
        <f ca="1">IF(LEN(Count_table[[#This Row],[First]])&lt;&gt;0,Count_table[[#This Row],[First]]&amp;": "&amp;_xlfn.TEXTJOIN(", ",TRUE,INDIRECT(Count_table[[#This Row],[Range]])),"")</f>
        <v>Beechcraft: 400, 400A, 400T, BAe.125 Series 800A, BAe.125 Series 800B, BH.125 Series 600A, Hawker 800, Hawker 800XP, HS.125 Series 600A, HS.125 Series 600B, HS.125 Series 600B/1, HS.125 Series 600B/2, HS.125 Series 600B/3, HS.125 Series 700A, HS.125 Series 700B, HS.125 Series F600B, MU-300-10</v>
      </c>
      <c r="J297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1" spans="1:10" x14ac:dyDescent="0.25">
      <c r="A2971" s="1" t="s">
        <v>287</v>
      </c>
      <c r="B29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Corporation\400A</v>
      </c>
      <c r="C2971" s="1" t="s">
        <v>292</v>
      </c>
      <c r="D2971" s="1" t="str">
        <f>LEFT(Count_table[[#This Row],[Column1]],SEARCH("\",Count_table[[#This Row],[Column1]])-1)</f>
        <v>Beechcraft Corporation</v>
      </c>
      <c r="E2971" s="1" t="str">
        <f>RIGHT(Count_table[[#This Row],[Column1]],LEN(Count_table[[#This Row],[Column1]])-SEARCH("\",Count_table[[#This Row],[Column1]]))</f>
        <v>400A</v>
      </c>
      <c r="F2971" s="1" t="str">
        <f>INDEX(Sheet1!A:D,MATCH(Count_table[[#This Row],[Make]],Sheet1!D:D,0),1)</f>
        <v>Beechcraft</v>
      </c>
      <c r="G2971" s="1" t="str">
        <f ca="1">IF(OR(Count_table[[#This Row],[STC Number]]&lt;&gt;OFFSET(Count_table[[#This Row],[STC Number]],-1,0),Count_table[[#This Row],[Fixed Make]]&lt;&gt;OFFSET(Count_table[[#This Row],[Fixed Make]],-1,0)),Count_table[[#This Row],[Fixed Make]],"")</f>
        <v/>
      </c>
      <c r="H2971" s="1" t="str">
        <f ca="1">IF(LEN(Count_table[[#This Row],[First]])=0,OFFSET(Count_table[[#This Row],[Range]],-1,0),"E"&amp;ROW(Count_table[[#This Row],[First]])&amp;":E"&amp;COUNTIFS(Count_table[[#All],[STC Number]],Count_table[[#This Row],[STC Number]],Count_table[[#All],[Fixed Make]],Count_table[[#This Row],[First]])+ROW(Count_table[[#This Row],[First]])-1)</f>
        <v>E2970:E2986</v>
      </c>
      <c r="I2971" s="1" t="str">
        <f ca="1">IF(LEN(Count_table[[#This Row],[First]])&lt;&gt;0,Count_table[[#This Row],[First]]&amp;": "&amp;_xlfn.TEXTJOIN(", ",TRUE,INDIRECT(Count_table[[#This Row],[Range]])),"")</f>
        <v/>
      </c>
      <c r="J297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2" spans="1:10" x14ac:dyDescent="0.25">
      <c r="A2972" s="1" t="s">
        <v>287</v>
      </c>
      <c r="B29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Corporation\400T</v>
      </c>
      <c r="C2972" s="1" t="s">
        <v>293</v>
      </c>
      <c r="D2972" s="1" t="str">
        <f>LEFT(Count_table[[#This Row],[Column1]],SEARCH("\",Count_table[[#This Row],[Column1]])-1)</f>
        <v>Beechcraft Corporation</v>
      </c>
      <c r="E2972" s="1" t="str">
        <f>RIGHT(Count_table[[#This Row],[Column1]],LEN(Count_table[[#This Row],[Column1]])-SEARCH("\",Count_table[[#This Row],[Column1]]))</f>
        <v>400T</v>
      </c>
      <c r="F2972" s="1" t="str">
        <f>INDEX(Sheet1!A:D,MATCH(Count_table[[#This Row],[Make]],Sheet1!D:D,0),1)</f>
        <v>Beechcraft</v>
      </c>
      <c r="G2972" s="1" t="str">
        <f ca="1">IF(OR(Count_table[[#This Row],[STC Number]]&lt;&gt;OFFSET(Count_table[[#This Row],[STC Number]],-1,0),Count_table[[#This Row],[Fixed Make]]&lt;&gt;OFFSET(Count_table[[#This Row],[Fixed Make]],-1,0)),Count_table[[#This Row],[Fixed Make]],"")</f>
        <v/>
      </c>
      <c r="H2972" s="1" t="str">
        <f ca="1">IF(LEN(Count_table[[#This Row],[First]])=0,OFFSET(Count_table[[#This Row],[Range]],-1,0),"E"&amp;ROW(Count_table[[#This Row],[First]])&amp;":E"&amp;COUNTIFS(Count_table[[#All],[STC Number]],Count_table[[#This Row],[STC Number]],Count_table[[#All],[Fixed Make]],Count_table[[#This Row],[First]])+ROW(Count_table[[#This Row],[First]])-1)</f>
        <v>E2970:E2986</v>
      </c>
      <c r="I2972" s="1" t="str">
        <f ca="1">IF(LEN(Count_table[[#This Row],[First]])&lt;&gt;0,Count_table[[#This Row],[First]]&amp;": "&amp;_xlfn.TEXTJOIN(", ",TRUE,INDIRECT(Count_table[[#This Row],[Range]])),"")</f>
        <v/>
      </c>
      <c r="J297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3" spans="1:10" x14ac:dyDescent="0.25">
      <c r="A2973" s="1" t="s">
        <v>287</v>
      </c>
      <c r="B29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2973" s="1" t="s">
        <v>256</v>
      </c>
      <c r="D2973" s="1" t="str">
        <f>LEFT(Count_table[[#This Row],[Column1]],SEARCH("\",Count_table[[#This Row],[Column1]])-1)</f>
        <v>Beechcraft Corporation</v>
      </c>
      <c r="E2973" s="1" t="str">
        <f>RIGHT(Count_table[[#This Row],[Column1]],LEN(Count_table[[#This Row],[Column1]])-SEARCH("\",Count_table[[#This Row],[Column1]]))</f>
        <v>BAe.125 Series 800A</v>
      </c>
      <c r="F2973" s="1" t="str">
        <f>INDEX(Sheet1!A:D,MATCH(Count_table[[#This Row],[Make]],Sheet1!D:D,0),1)</f>
        <v>Beechcraft</v>
      </c>
      <c r="G2973" s="1" t="str">
        <f ca="1">IF(OR(Count_table[[#This Row],[STC Number]]&lt;&gt;OFFSET(Count_table[[#This Row],[STC Number]],-1,0),Count_table[[#This Row],[Fixed Make]]&lt;&gt;OFFSET(Count_table[[#This Row],[Fixed Make]],-1,0)),Count_table[[#This Row],[Fixed Make]],"")</f>
        <v/>
      </c>
      <c r="H2973" s="1" t="str">
        <f ca="1">IF(LEN(Count_table[[#This Row],[First]])=0,OFFSET(Count_table[[#This Row],[Range]],-1,0),"E"&amp;ROW(Count_table[[#This Row],[First]])&amp;":E"&amp;COUNTIFS(Count_table[[#All],[STC Number]],Count_table[[#This Row],[STC Number]],Count_table[[#All],[Fixed Make]],Count_table[[#This Row],[First]])+ROW(Count_table[[#This Row],[First]])-1)</f>
        <v>E2970:E2986</v>
      </c>
      <c r="I2973" s="1" t="str">
        <f ca="1">IF(LEN(Count_table[[#This Row],[First]])&lt;&gt;0,Count_table[[#This Row],[First]]&amp;": "&amp;_xlfn.TEXTJOIN(", ",TRUE,INDIRECT(Count_table[[#This Row],[Range]])),"")</f>
        <v/>
      </c>
      <c r="J297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4" spans="1:10" x14ac:dyDescent="0.25">
      <c r="A2974" s="1" t="s">
        <v>287</v>
      </c>
      <c r="B29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800B</v>
      </c>
      <c r="C2974" s="1" t="s">
        <v>285</v>
      </c>
      <c r="D2974" s="1" t="str">
        <f>LEFT(Count_table[[#This Row],[Column1]],SEARCH("\",Count_table[[#This Row],[Column1]])-1)</f>
        <v>Beechcraft Corporation</v>
      </c>
      <c r="E2974" s="1" t="str">
        <f>RIGHT(Count_table[[#This Row],[Column1]],LEN(Count_table[[#This Row],[Column1]])-SEARCH("\",Count_table[[#This Row],[Column1]]))</f>
        <v>BAe.125 Series 800B</v>
      </c>
      <c r="F2974" s="1" t="str">
        <f>INDEX(Sheet1!A:D,MATCH(Count_table[[#This Row],[Make]],Sheet1!D:D,0),1)</f>
        <v>Beechcraft</v>
      </c>
      <c r="G2974" s="1" t="str">
        <f ca="1">IF(OR(Count_table[[#This Row],[STC Number]]&lt;&gt;OFFSET(Count_table[[#This Row],[STC Number]],-1,0),Count_table[[#This Row],[Fixed Make]]&lt;&gt;OFFSET(Count_table[[#This Row],[Fixed Make]],-1,0)),Count_table[[#This Row],[Fixed Make]],"")</f>
        <v/>
      </c>
      <c r="H2974" s="1" t="str">
        <f ca="1">IF(LEN(Count_table[[#This Row],[First]])=0,OFFSET(Count_table[[#This Row],[Range]],-1,0),"E"&amp;ROW(Count_table[[#This Row],[First]])&amp;":E"&amp;COUNTIFS(Count_table[[#All],[STC Number]],Count_table[[#This Row],[STC Number]],Count_table[[#All],[Fixed Make]],Count_table[[#This Row],[First]])+ROW(Count_table[[#This Row],[First]])-1)</f>
        <v>E2970:E2986</v>
      </c>
      <c r="I2974" s="1" t="str">
        <f ca="1">IF(LEN(Count_table[[#This Row],[First]])&lt;&gt;0,Count_table[[#This Row],[First]]&amp;": "&amp;_xlfn.TEXTJOIN(", ",TRUE,INDIRECT(Count_table[[#This Row],[Range]])),"")</f>
        <v/>
      </c>
      <c r="J297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5" spans="1:10" x14ac:dyDescent="0.25">
      <c r="A2975" s="1" t="s">
        <v>287</v>
      </c>
      <c r="B29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Corporation\BH.125 Series 600A</v>
      </c>
      <c r="C2975" s="1" t="s">
        <v>294</v>
      </c>
      <c r="D2975" s="1" t="str">
        <f>LEFT(Count_table[[#This Row],[Column1]],SEARCH("\",Count_table[[#This Row],[Column1]])-1)</f>
        <v>Beechcraft Corporation</v>
      </c>
      <c r="E2975" s="1" t="str">
        <f>RIGHT(Count_table[[#This Row],[Column1]],LEN(Count_table[[#This Row],[Column1]])-SEARCH("\",Count_table[[#This Row],[Column1]]))</f>
        <v>BH.125 Series 600A</v>
      </c>
      <c r="F2975" s="1" t="str">
        <f>INDEX(Sheet1!A:D,MATCH(Count_table[[#This Row],[Make]],Sheet1!D:D,0),1)</f>
        <v>Beechcraft</v>
      </c>
      <c r="G2975" s="1" t="str">
        <f ca="1">IF(OR(Count_table[[#This Row],[STC Number]]&lt;&gt;OFFSET(Count_table[[#This Row],[STC Number]],-1,0),Count_table[[#This Row],[Fixed Make]]&lt;&gt;OFFSET(Count_table[[#This Row],[Fixed Make]],-1,0)),Count_table[[#This Row],[Fixed Make]],"")</f>
        <v/>
      </c>
      <c r="H2975" s="1" t="str">
        <f ca="1">IF(LEN(Count_table[[#This Row],[First]])=0,OFFSET(Count_table[[#This Row],[Range]],-1,0),"E"&amp;ROW(Count_table[[#This Row],[First]])&amp;":E"&amp;COUNTIFS(Count_table[[#All],[STC Number]],Count_table[[#This Row],[STC Number]],Count_table[[#All],[Fixed Make]],Count_table[[#This Row],[First]])+ROW(Count_table[[#This Row],[First]])-1)</f>
        <v>E2970:E2986</v>
      </c>
      <c r="I2975" s="1" t="str">
        <f ca="1">IF(LEN(Count_table[[#This Row],[First]])&lt;&gt;0,Count_table[[#This Row],[First]]&amp;": "&amp;_xlfn.TEXTJOIN(", ",TRUE,INDIRECT(Count_table[[#This Row],[Range]])),"")</f>
        <v/>
      </c>
      <c r="J297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6" spans="1:10" x14ac:dyDescent="0.25">
      <c r="A2976" s="1" t="s">
        <v>287</v>
      </c>
      <c r="B29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v>
      </c>
      <c r="C2976" s="1" t="s">
        <v>260</v>
      </c>
      <c r="D2976" s="1" t="str">
        <f>LEFT(Count_table[[#This Row],[Column1]],SEARCH("\",Count_table[[#This Row],[Column1]])-1)</f>
        <v>Beechcraft Corporation</v>
      </c>
      <c r="E2976" s="1" t="str">
        <f>RIGHT(Count_table[[#This Row],[Column1]],LEN(Count_table[[#This Row],[Column1]])-SEARCH("\",Count_table[[#This Row],[Column1]]))</f>
        <v>Hawker 800</v>
      </c>
      <c r="F2976" s="1" t="str">
        <f>INDEX(Sheet1!A:D,MATCH(Count_table[[#This Row],[Make]],Sheet1!D:D,0),1)</f>
        <v>Beechcraft</v>
      </c>
      <c r="G2976" s="1" t="str">
        <f ca="1">IF(OR(Count_table[[#This Row],[STC Number]]&lt;&gt;OFFSET(Count_table[[#This Row],[STC Number]],-1,0),Count_table[[#This Row],[Fixed Make]]&lt;&gt;OFFSET(Count_table[[#This Row],[Fixed Make]],-1,0)),Count_table[[#This Row],[Fixed Make]],"")</f>
        <v/>
      </c>
      <c r="H2976" s="1" t="str">
        <f ca="1">IF(LEN(Count_table[[#This Row],[First]])=0,OFFSET(Count_table[[#This Row],[Range]],-1,0),"E"&amp;ROW(Count_table[[#This Row],[First]])&amp;":E"&amp;COUNTIFS(Count_table[[#All],[STC Number]],Count_table[[#This Row],[STC Number]],Count_table[[#All],[Fixed Make]],Count_table[[#This Row],[First]])+ROW(Count_table[[#This Row],[First]])-1)</f>
        <v>E2970:E2986</v>
      </c>
      <c r="I2976" s="1" t="str">
        <f ca="1">IF(LEN(Count_table[[#This Row],[First]])&lt;&gt;0,Count_table[[#This Row],[First]]&amp;": "&amp;_xlfn.TEXTJOIN(", ",TRUE,INDIRECT(Count_table[[#This Row],[Range]])),"")</f>
        <v/>
      </c>
      <c r="J297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7" spans="1:10" x14ac:dyDescent="0.25">
      <c r="A2977" s="1" t="s">
        <v>287</v>
      </c>
      <c r="B29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Corporation\Hawker 800XP</v>
      </c>
      <c r="C2977" s="1" t="s">
        <v>261</v>
      </c>
      <c r="D2977" s="1" t="str">
        <f>LEFT(Count_table[[#This Row],[Column1]],SEARCH("\",Count_table[[#This Row],[Column1]])-1)</f>
        <v>Beechcraft Corporation</v>
      </c>
      <c r="E2977" s="1" t="str">
        <f>RIGHT(Count_table[[#This Row],[Column1]],LEN(Count_table[[#This Row],[Column1]])-SEARCH("\",Count_table[[#This Row],[Column1]]))</f>
        <v>Hawker 800XP</v>
      </c>
      <c r="F2977" s="1" t="str">
        <f>INDEX(Sheet1!A:D,MATCH(Count_table[[#This Row],[Make]],Sheet1!D:D,0),1)</f>
        <v>Beechcraft</v>
      </c>
      <c r="G2977" s="1" t="str">
        <f ca="1">IF(OR(Count_table[[#This Row],[STC Number]]&lt;&gt;OFFSET(Count_table[[#This Row],[STC Number]],-1,0),Count_table[[#This Row],[Fixed Make]]&lt;&gt;OFFSET(Count_table[[#This Row],[Fixed Make]],-1,0)),Count_table[[#This Row],[Fixed Make]],"")</f>
        <v/>
      </c>
      <c r="H2977" s="1" t="str">
        <f ca="1">IF(LEN(Count_table[[#This Row],[First]])=0,OFFSET(Count_table[[#This Row],[Range]],-1,0),"E"&amp;ROW(Count_table[[#This Row],[First]])&amp;":E"&amp;COUNTIFS(Count_table[[#All],[STC Number]],Count_table[[#This Row],[STC Number]],Count_table[[#All],[Fixed Make]],Count_table[[#This Row],[First]])+ROW(Count_table[[#This Row],[First]])-1)</f>
        <v>E2970:E2986</v>
      </c>
      <c r="I2977" s="1" t="str">
        <f ca="1">IF(LEN(Count_table[[#This Row],[First]])&lt;&gt;0,Count_table[[#This Row],[First]]&amp;": "&amp;_xlfn.TEXTJOIN(", ",TRUE,INDIRECT(Count_table[[#This Row],[Range]])),"")</f>
        <v/>
      </c>
      <c r="J297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8" spans="1:10" x14ac:dyDescent="0.25">
      <c r="A2978" s="1" t="s">
        <v>287</v>
      </c>
      <c r="B29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600A</v>
      </c>
      <c r="C2978" s="1" t="s">
        <v>295</v>
      </c>
      <c r="D2978" s="1" t="str">
        <f>LEFT(Count_table[[#This Row],[Column1]],SEARCH("\",Count_table[[#This Row],[Column1]])-1)</f>
        <v>Beechcraft Corporation</v>
      </c>
      <c r="E2978" s="1" t="str">
        <f>RIGHT(Count_table[[#This Row],[Column1]],LEN(Count_table[[#This Row],[Column1]])-SEARCH("\",Count_table[[#This Row],[Column1]]))</f>
        <v>HS.125 Series 600A</v>
      </c>
      <c r="F2978" s="1" t="str">
        <f>INDEX(Sheet1!A:D,MATCH(Count_table[[#This Row],[Make]],Sheet1!D:D,0),1)</f>
        <v>Beechcraft</v>
      </c>
      <c r="G2978" s="1" t="str">
        <f ca="1">IF(OR(Count_table[[#This Row],[STC Number]]&lt;&gt;OFFSET(Count_table[[#This Row],[STC Number]],-1,0),Count_table[[#This Row],[Fixed Make]]&lt;&gt;OFFSET(Count_table[[#This Row],[Fixed Make]],-1,0)),Count_table[[#This Row],[Fixed Make]],"")</f>
        <v/>
      </c>
      <c r="H2978" s="1" t="str">
        <f ca="1">IF(LEN(Count_table[[#This Row],[First]])=0,OFFSET(Count_table[[#This Row],[Range]],-1,0),"E"&amp;ROW(Count_table[[#This Row],[First]])&amp;":E"&amp;COUNTIFS(Count_table[[#All],[STC Number]],Count_table[[#This Row],[STC Number]],Count_table[[#All],[Fixed Make]],Count_table[[#This Row],[First]])+ROW(Count_table[[#This Row],[First]])-1)</f>
        <v>E2970:E2986</v>
      </c>
      <c r="I2978" s="1" t="str">
        <f ca="1">IF(LEN(Count_table[[#This Row],[First]])&lt;&gt;0,Count_table[[#This Row],[First]]&amp;": "&amp;_xlfn.TEXTJOIN(", ",TRUE,INDIRECT(Count_table[[#This Row],[Range]])),"")</f>
        <v/>
      </c>
      <c r="J297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79" spans="1:10" x14ac:dyDescent="0.25">
      <c r="A2979" s="1" t="s">
        <v>287</v>
      </c>
      <c r="B29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v>
      </c>
      <c r="C2979" s="1" t="s">
        <v>296</v>
      </c>
      <c r="D2979" s="1" t="str">
        <f>LEFT(Count_table[[#This Row],[Column1]],SEARCH("\",Count_table[[#This Row],[Column1]])-1)</f>
        <v>Beechcraft Corporation</v>
      </c>
      <c r="E2979" s="1" t="str">
        <f>RIGHT(Count_table[[#This Row],[Column1]],LEN(Count_table[[#This Row],[Column1]])-SEARCH("\",Count_table[[#This Row],[Column1]]))</f>
        <v>HS.125 Series 600B</v>
      </c>
      <c r="F2979" s="1" t="str">
        <f>INDEX(Sheet1!A:D,MATCH(Count_table[[#This Row],[Make]],Sheet1!D:D,0),1)</f>
        <v>Beechcraft</v>
      </c>
      <c r="G2979" s="1" t="str">
        <f ca="1">IF(OR(Count_table[[#This Row],[STC Number]]&lt;&gt;OFFSET(Count_table[[#This Row],[STC Number]],-1,0),Count_table[[#This Row],[Fixed Make]]&lt;&gt;OFFSET(Count_table[[#This Row],[Fixed Make]],-1,0)),Count_table[[#This Row],[Fixed Make]],"")</f>
        <v/>
      </c>
      <c r="H2979" s="1" t="str">
        <f ca="1">IF(LEN(Count_table[[#This Row],[First]])=0,OFFSET(Count_table[[#This Row],[Range]],-1,0),"E"&amp;ROW(Count_table[[#This Row],[First]])&amp;":E"&amp;COUNTIFS(Count_table[[#All],[STC Number]],Count_table[[#This Row],[STC Number]],Count_table[[#All],[Fixed Make]],Count_table[[#This Row],[First]])+ROW(Count_table[[#This Row],[First]])-1)</f>
        <v>E2970:E2986</v>
      </c>
      <c r="I2979" s="1" t="str">
        <f ca="1">IF(LEN(Count_table[[#This Row],[First]])&lt;&gt;0,Count_table[[#This Row],[First]]&amp;": "&amp;_xlfn.TEXTJOIN(", ",TRUE,INDIRECT(Count_table[[#This Row],[Range]])),"")</f>
        <v/>
      </c>
      <c r="J297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0" spans="1:10" x14ac:dyDescent="0.25">
      <c r="A2980" s="1" t="s">
        <v>287</v>
      </c>
      <c r="B29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600B/1</v>
      </c>
      <c r="C2980" s="1" t="s">
        <v>297</v>
      </c>
      <c r="D2980" s="1" t="str">
        <f>LEFT(Count_table[[#This Row],[Column1]],SEARCH("\",Count_table[[#This Row],[Column1]])-1)</f>
        <v>Beechcraft Corporation</v>
      </c>
      <c r="E2980" s="1" t="str">
        <f>RIGHT(Count_table[[#This Row],[Column1]],LEN(Count_table[[#This Row],[Column1]])-SEARCH("\",Count_table[[#This Row],[Column1]]))</f>
        <v>HS.125 Series 600B/1</v>
      </c>
      <c r="F2980" s="1" t="str">
        <f>INDEX(Sheet1!A:D,MATCH(Count_table[[#This Row],[Make]],Sheet1!D:D,0),1)</f>
        <v>Beechcraft</v>
      </c>
      <c r="G2980" s="1" t="str">
        <f ca="1">IF(OR(Count_table[[#This Row],[STC Number]]&lt;&gt;OFFSET(Count_table[[#This Row],[STC Number]],-1,0),Count_table[[#This Row],[Fixed Make]]&lt;&gt;OFFSET(Count_table[[#This Row],[Fixed Make]],-1,0)),Count_table[[#This Row],[Fixed Make]],"")</f>
        <v/>
      </c>
      <c r="H2980" s="1" t="str">
        <f ca="1">IF(LEN(Count_table[[#This Row],[First]])=0,OFFSET(Count_table[[#This Row],[Range]],-1,0),"E"&amp;ROW(Count_table[[#This Row],[First]])&amp;":E"&amp;COUNTIFS(Count_table[[#All],[STC Number]],Count_table[[#This Row],[STC Number]],Count_table[[#All],[Fixed Make]],Count_table[[#This Row],[First]])+ROW(Count_table[[#This Row],[First]])-1)</f>
        <v>E2970:E2986</v>
      </c>
      <c r="I2980" s="1" t="str">
        <f ca="1">IF(LEN(Count_table[[#This Row],[First]])&lt;&gt;0,Count_table[[#This Row],[First]]&amp;": "&amp;_xlfn.TEXTJOIN(", ",TRUE,INDIRECT(Count_table[[#This Row],[Range]])),"")</f>
        <v/>
      </c>
      <c r="J298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1" spans="1:10" x14ac:dyDescent="0.25">
      <c r="A2981" s="1" t="s">
        <v>287</v>
      </c>
      <c r="B29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600B/2</v>
      </c>
      <c r="C2981" s="1" t="s">
        <v>298</v>
      </c>
      <c r="D2981" s="1" t="str">
        <f>LEFT(Count_table[[#This Row],[Column1]],SEARCH("\",Count_table[[#This Row],[Column1]])-1)</f>
        <v>Beechcraft Corporation</v>
      </c>
      <c r="E2981" s="1" t="str">
        <f>RIGHT(Count_table[[#This Row],[Column1]],LEN(Count_table[[#This Row],[Column1]])-SEARCH("\",Count_table[[#This Row],[Column1]]))</f>
        <v>HS.125 Series 600B/2</v>
      </c>
      <c r="F2981" s="1" t="str">
        <f>INDEX(Sheet1!A:D,MATCH(Count_table[[#This Row],[Make]],Sheet1!D:D,0),1)</f>
        <v>Beechcraft</v>
      </c>
      <c r="G2981" s="1" t="str">
        <f ca="1">IF(OR(Count_table[[#This Row],[STC Number]]&lt;&gt;OFFSET(Count_table[[#This Row],[STC Number]],-1,0),Count_table[[#This Row],[Fixed Make]]&lt;&gt;OFFSET(Count_table[[#This Row],[Fixed Make]],-1,0)),Count_table[[#This Row],[Fixed Make]],"")</f>
        <v/>
      </c>
      <c r="H2981" s="1" t="str">
        <f ca="1">IF(LEN(Count_table[[#This Row],[First]])=0,OFFSET(Count_table[[#This Row],[Range]],-1,0),"E"&amp;ROW(Count_table[[#This Row],[First]])&amp;":E"&amp;COUNTIFS(Count_table[[#All],[STC Number]],Count_table[[#This Row],[STC Number]],Count_table[[#All],[Fixed Make]],Count_table[[#This Row],[First]])+ROW(Count_table[[#This Row],[First]])-1)</f>
        <v>E2970:E2986</v>
      </c>
      <c r="I2981" s="1" t="str">
        <f ca="1">IF(LEN(Count_table[[#This Row],[First]])&lt;&gt;0,Count_table[[#This Row],[First]]&amp;": "&amp;_xlfn.TEXTJOIN(", ",TRUE,INDIRECT(Count_table[[#This Row],[Range]])),"")</f>
        <v/>
      </c>
      <c r="J298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2" spans="1:10" x14ac:dyDescent="0.25">
      <c r="A2982" s="1" t="s">
        <v>287</v>
      </c>
      <c r="B29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600B/3</v>
      </c>
      <c r="C2982" s="1" t="s">
        <v>299</v>
      </c>
      <c r="D2982" s="1" t="str">
        <f>LEFT(Count_table[[#This Row],[Column1]],SEARCH("\",Count_table[[#This Row],[Column1]])-1)</f>
        <v>Beechcraft Corporation</v>
      </c>
      <c r="E2982" s="1" t="str">
        <f>RIGHT(Count_table[[#This Row],[Column1]],LEN(Count_table[[#This Row],[Column1]])-SEARCH("\",Count_table[[#This Row],[Column1]]))</f>
        <v>HS.125 Series 600B/3</v>
      </c>
      <c r="F2982" s="1" t="str">
        <f>INDEX(Sheet1!A:D,MATCH(Count_table[[#This Row],[Make]],Sheet1!D:D,0),1)</f>
        <v>Beechcraft</v>
      </c>
      <c r="G2982" s="1" t="str">
        <f ca="1">IF(OR(Count_table[[#This Row],[STC Number]]&lt;&gt;OFFSET(Count_table[[#This Row],[STC Number]],-1,0),Count_table[[#This Row],[Fixed Make]]&lt;&gt;OFFSET(Count_table[[#This Row],[Fixed Make]],-1,0)),Count_table[[#This Row],[Fixed Make]],"")</f>
        <v/>
      </c>
      <c r="H2982" s="1" t="str">
        <f ca="1">IF(LEN(Count_table[[#This Row],[First]])=0,OFFSET(Count_table[[#This Row],[Range]],-1,0),"E"&amp;ROW(Count_table[[#This Row],[First]])&amp;":E"&amp;COUNTIFS(Count_table[[#All],[STC Number]],Count_table[[#This Row],[STC Number]],Count_table[[#All],[Fixed Make]],Count_table[[#This Row],[First]])+ROW(Count_table[[#This Row],[First]])-1)</f>
        <v>E2970:E2986</v>
      </c>
      <c r="I2982" s="1" t="str">
        <f ca="1">IF(LEN(Count_table[[#This Row],[First]])&lt;&gt;0,Count_table[[#This Row],[First]]&amp;": "&amp;_xlfn.TEXTJOIN(", ",TRUE,INDIRECT(Count_table[[#This Row],[Range]])),"")</f>
        <v/>
      </c>
      <c r="J298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3" spans="1:10" x14ac:dyDescent="0.25">
      <c r="A2983" s="1" t="s">
        <v>287</v>
      </c>
      <c r="B29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700A</v>
      </c>
      <c r="C2983" s="1" t="s">
        <v>262</v>
      </c>
      <c r="D2983" s="1" t="str">
        <f>LEFT(Count_table[[#This Row],[Column1]],SEARCH("\",Count_table[[#This Row],[Column1]])-1)</f>
        <v>Beechcraft Corporation</v>
      </c>
      <c r="E2983" s="1" t="str">
        <f>RIGHT(Count_table[[#This Row],[Column1]],LEN(Count_table[[#This Row],[Column1]])-SEARCH("\",Count_table[[#This Row],[Column1]]))</f>
        <v>HS.125 Series 700A</v>
      </c>
      <c r="F2983" s="1" t="str">
        <f>INDEX(Sheet1!A:D,MATCH(Count_table[[#This Row],[Make]],Sheet1!D:D,0),1)</f>
        <v>Beechcraft</v>
      </c>
      <c r="G2983" s="1" t="str">
        <f ca="1">IF(OR(Count_table[[#This Row],[STC Number]]&lt;&gt;OFFSET(Count_table[[#This Row],[STC Number]],-1,0),Count_table[[#This Row],[Fixed Make]]&lt;&gt;OFFSET(Count_table[[#This Row],[Fixed Make]],-1,0)),Count_table[[#This Row],[Fixed Make]],"")</f>
        <v/>
      </c>
      <c r="H2983" s="1" t="str">
        <f ca="1">IF(LEN(Count_table[[#This Row],[First]])=0,OFFSET(Count_table[[#This Row],[Range]],-1,0),"E"&amp;ROW(Count_table[[#This Row],[First]])&amp;":E"&amp;COUNTIFS(Count_table[[#All],[STC Number]],Count_table[[#This Row],[STC Number]],Count_table[[#All],[Fixed Make]],Count_table[[#This Row],[First]])+ROW(Count_table[[#This Row],[First]])-1)</f>
        <v>E2970:E2986</v>
      </c>
      <c r="I2983" s="1" t="str">
        <f ca="1">IF(LEN(Count_table[[#This Row],[First]])&lt;&gt;0,Count_table[[#This Row],[First]]&amp;": "&amp;_xlfn.TEXTJOIN(", ",TRUE,INDIRECT(Count_table[[#This Row],[Range]])),"")</f>
        <v/>
      </c>
      <c r="J298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4" spans="1:10" x14ac:dyDescent="0.25">
      <c r="A2984" s="1" t="s">
        <v>287</v>
      </c>
      <c r="B29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700B</v>
      </c>
      <c r="C2984" s="1" t="s">
        <v>300</v>
      </c>
      <c r="D2984" s="1" t="str">
        <f>LEFT(Count_table[[#This Row],[Column1]],SEARCH("\",Count_table[[#This Row],[Column1]])-1)</f>
        <v>Beechcraft Corporation</v>
      </c>
      <c r="E2984" s="1" t="str">
        <f>RIGHT(Count_table[[#This Row],[Column1]],LEN(Count_table[[#This Row],[Column1]])-SEARCH("\",Count_table[[#This Row],[Column1]]))</f>
        <v>HS.125 Series 700B</v>
      </c>
      <c r="F2984" s="1" t="str">
        <f>INDEX(Sheet1!A:D,MATCH(Count_table[[#This Row],[Make]],Sheet1!D:D,0),1)</f>
        <v>Beechcraft</v>
      </c>
      <c r="G2984" s="1" t="str">
        <f ca="1">IF(OR(Count_table[[#This Row],[STC Number]]&lt;&gt;OFFSET(Count_table[[#This Row],[STC Number]],-1,0),Count_table[[#This Row],[Fixed Make]]&lt;&gt;OFFSET(Count_table[[#This Row],[Fixed Make]],-1,0)),Count_table[[#This Row],[Fixed Make]],"")</f>
        <v/>
      </c>
      <c r="H2984" s="1" t="str">
        <f ca="1">IF(LEN(Count_table[[#This Row],[First]])=0,OFFSET(Count_table[[#This Row],[Range]],-1,0),"E"&amp;ROW(Count_table[[#This Row],[First]])&amp;":E"&amp;COUNTIFS(Count_table[[#All],[STC Number]],Count_table[[#This Row],[STC Number]],Count_table[[#All],[Fixed Make]],Count_table[[#This Row],[First]])+ROW(Count_table[[#This Row],[First]])-1)</f>
        <v>E2970:E2986</v>
      </c>
      <c r="I2984" s="1" t="str">
        <f ca="1">IF(LEN(Count_table[[#This Row],[First]])&lt;&gt;0,Count_table[[#This Row],[First]]&amp;": "&amp;_xlfn.TEXTJOIN(", ",TRUE,INDIRECT(Count_table[[#This Row],[Range]])),"")</f>
        <v/>
      </c>
      <c r="J298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5" spans="1:10" x14ac:dyDescent="0.25">
      <c r="A2985" s="1" t="s">
        <v>287</v>
      </c>
      <c r="B29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Corporation\HS.125 Series F600B</v>
      </c>
      <c r="C2985" s="1" t="s">
        <v>301</v>
      </c>
      <c r="D2985" s="1" t="str">
        <f>LEFT(Count_table[[#This Row],[Column1]],SEARCH("\",Count_table[[#This Row],[Column1]])-1)</f>
        <v>Beechcraft Corporation</v>
      </c>
      <c r="E2985" s="1" t="str">
        <f>RIGHT(Count_table[[#This Row],[Column1]],LEN(Count_table[[#This Row],[Column1]])-SEARCH("\",Count_table[[#This Row],[Column1]]))</f>
        <v>HS.125 Series F600B</v>
      </c>
      <c r="F2985" s="1" t="str">
        <f>INDEX(Sheet1!A:D,MATCH(Count_table[[#This Row],[Make]],Sheet1!D:D,0),1)</f>
        <v>Beechcraft</v>
      </c>
      <c r="G2985" s="1" t="str">
        <f ca="1">IF(OR(Count_table[[#This Row],[STC Number]]&lt;&gt;OFFSET(Count_table[[#This Row],[STC Number]],-1,0),Count_table[[#This Row],[Fixed Make]]&lt;&gt;OFFSET(Count_table[[#This Row],[Fixed Make]],-1,0)),Count_table[[#This Row],[Fixed Make]],"")</f>
        <v/>
      </c>
      <c r="H2985" s="1" t="str">
        <f ca="1">IF(LEN(Count_table[[#This Row],[First]])=0,OFFSET(Count_table[[#This Row],[Range]],-1,0),"E"&amp;ROW(Count_table[[#This Row],[First]])&amp;":E"&amp;COUNTIFS(Count_table[[#All],[STC Number]],Count_table[[#This Row],[STC Number]],Count_table[[#All],[Fixed Make]],Count_table[[#This Row],[First]])+ROW(Count_table[[#This Row],[First]])-1)</f>
        <v>E2970:E2986</v>
      </c>
      <c r="I2985" s="1" t="str">
        <f ca="1">IF(LEN(Count_table[[#This Row],[First]])&lt;&gt;0,Count_table[[#This Row],[First]]&amp;": "&amp;_xlfn.TEXTJOIN(", ",TRUE,INDIRECT(Count_table[[#This Row],[Range]])),"")</f>
        <v/>
      </c>
      <c r="J298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6" spans="1:10" x14ac:dyDescent="0.25">
      <c r="A2986" s="1" t="s">
        <v>287</v>
      </c>
      <c r="B29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Corporation\MU-300-10</v>
      </c>
      <c r="C2986" s="1" t="s">
        <v>302</v>
      </c>
      <c r="D2986" s="1" t="str">
        <f>LEFT(Count_table[[#This Row],[Column1]],SEARCH("\",Count_table[[#This Row],[Column1]])-1)</f>
        <v>Beechcraft Corporation</v>
      </c>
      <c r="E2986" s="1" t="str">
        <f>RIGHT(Count_table[[#This Row],[Column1]],LEN(Count_table[[#This Row],[Column1]])-SEARCH("\",Count_table[[#This Row],[Column1]]))</f>
        <v>MU-300-10</v>
      </c>
      <c r="F2986" s="1" t="str">
        <f>INDEX(Sheet1!A:D,MATCH(Count_table[[#This Row],[Make]],Sheet1!D:D,0),1)</f>
        <v>Beechcraft</v>
      </c>
      <c r="G2986" s="1" t="str">
        <f ca="1">IF(OR(Count_table[[#This Row],[STC Number]]&lt;&gt;OFFSET(Count_table[[#This Row],[STC Number]],-1,0),Count_table[[#This Row],[Fixed Make]]&lt;&gt;OFFSET(Count_table[[#This Row],[Fixed Make]],-1,0)),Count_table[[#This Row],[Fixed Make]],"")</f>
        <v/>
      </c>
      <c r="H2986" s="1" t="str">
        <f ca="1">IF(LEN(Count_table[[#This Row],[First]])=0,OFFSET(Count_table[[#This Row],[Range]],-1,0),"E"&amp;ROW(Count_table[[#This Row],[First]])&amp;":E"&amp;COUNTIFS(Count_table[[#All],[STC Number]],Count_table[[#This Row],[STC Number]],Count_table[[#All],[Fixed Make]],Count_table[[#This Row],[First]])+ROW(Count_table[[#This Row],[First]])-1)</f>
        <v>E2970:E2986</v>
      </c>
      <c r="I2986" s="1" t="str">
        <f ca="1">IF(LEN(Count_table[[#This Row],[First]])&lt;&gt;0,Count_table[[#This Row],[First]]&amp;": "&amp;_xlfn.TEXTJOIN(", ",TRUE,INDIRECT(Count_table[[#This Row],[Range]])),"")</f>
        <v/>
      </c>
      <c r="J298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7" spans="1:10" x14ac:dyDescent="0.25">
      <c r="A2987" s="1" t="s">
        <v>287</v>
      </c>
      <c r="B29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10</v>
      </c>
      <c r="C2987" s="1" t="s">
        <v>1719</v>
      </c>
      <c r="D2987" s="1" t="str">
        <f>LEFT(Count_table[[#This Row],[Column1]],SEARCH("\",Count_table[[#This Row],[Column1]])-1)</f>
        <v>Dassault Aviation</v>
      </c>
      <c r="E2987" s="1" t="str">
        <f>RIGHT(Count_table[[#This Row],[Column1]],LEN(Count_table[[#This Row],[Column1]])-SEARCH("\",Count_table[[#This Row],[Column1]]))</f>
        <v>Falcon 10</v>
      </c>
      <c r="F2987" s="1" t="str">
        <f>INDEX(Sheet1!A:D,MATCH(Count_table[[#This Row],[Make]],Sheet1!D:D,0),1)</f>
        <v>Dassault</v>
      </c>
      <c r="G2987" s="1" t="str">
        <f ca="1">IF(OR(Count_table[[#This Row],[STC Number]]&lt;&gt;OFFSET(Count_table[[#This Row],[STC Number]],-1,0),Count_table[[#This Row],[Fixed Make]]&lt;&gt;OFFSET(Count_table[[#This Row],[Fixed Make]],-1,0)),Count_table[[#This Row],[Fixed Make]],"")</f>
        <v>Dassault</v>
      </c>
      <c r="H2987" s="1" t="str">
        <f ca="1">IF(LEN(Count_table[[#This Row],[First]])=0,OFFSET(Count_table[[#This Row],[Range]],-1,0),"E"&amp;ROW(Count_table[[#This Row],[First]])&amp;":E"&amp;COUNTIFS(Count_table[[#All],[STC Number]],Count_table[[#This Row],[STC Number]],Count_table[[#All],[Fixed Make]],Count_table[[#This Row],[First]])+ROW(Count_table[[#This Row],[First]])-1)</f>
        <v>E2987:E3000</v>
      </c>
      <c r="I2987" s="1" t="str">
        <f ca="1">IF(LEN(Count_table[[#This Row],[First]])&lt;&gt;0,Count_table[[#This Row],[First]]&amp;": "&amp;_xlfn.TEXTJOIN(", ",TRUE,INDIRECT(Count_table[[#This Row],[Range]])),"")</f>
        <v>Dassault: Falcon 10, Fan Jet Falcon, Fan Jet Falcon Series C, Fan Jet Falcon Series D, Fan Jet Falcon Series E, Fan Jet Falcon Series F, Fan Jet Falcon Series G, Mystere-Falcon 20 - C5, Mystere-Falcon 20 - D5, Mystere-Falcon 20 - E5, Mystere-Falcon 20 - F5, Mystere-Falcon 200, Mystere-Falcon 50, Mystere-Falcon 900</v>
      </c>
      <c r="J298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8" spans="1:10" x14ac:dyDescent="0.25">
      <c r="A2988" s="1" t="s">
        <v>287</v>
      </c>
      <c r="B29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v>
      </c>
      <c r="C2988" s="1" t="s">
        <v>1720</v>
      </c>
      <c r="D2988" s="1" t="str">
        <f>LEFT(Count_table[[#This Row],[Column1]],SEARCH("\",Count_table[[#This Row],[Column1]])-1)</f>
        <v>Dassault Aviation</v>
      </c>
      <c r="E2988" s="1" t="str">
        <f>RIGHT(Count_table[[#This Row],[Column1]],LEN(Count_table[[#This Row],[Column1]])-SEARCH("\",Count_table[[#This Row],[Column1]]))</f>
        <v>Fan Jet Falcon</v>
      </c>
      <c r="F2988" s="1" t="str">
        <f>INDEX(Sheet1!A:D,MATCH(Count_table[[#This Row],[Make]],Sheet1!D:D,0),1)</f>
        <v>Dassault</v>
      </c>
      <c r="G2988" s="1" t="str">
        <f ca="1">IF(OR(Count_table[[#This Row],[STC Number]]&lt;&gt;OFFSET(Count_table[[#This Row],[STC Number]],-1,0),Count_table[[#This Row],[Fixed Make]]&lt;&gt;OFFSET(Count_table[[#This Row],[Fixed Make]],-1,0)),Count_table[[#This Row],[Fixed Make]],"")</f>
        <v/>
      </c>
      <c r="H2988" s="1" t="str">
        <f ca="1">IF(LEN(Count_table[[#This Row],[First]])=0,OFFSET(Count_table[[#This Row],[Range]],-1,0),"E"&amp;ROW(Count_table[[#This Row],[First]])&amp;":E"&amp;COUNTIFS(Count_table[[#All],[STC Number]],Count_table[[#This Row],[STC Number]],Count_table[[#All],[Fixed Make]],Count_table[[#This Row],[First]])+ROW(Count_table[[#This Row],[First]])-1)</f>
        <v>E2987:E3000</v>
      </c>
      <c r="I2988" s="1" t="str">
        <f ca="1">IF(LEN(Count_table[[#This Row],[First]])&lt;&gt;0,Count_table[[#This Row],[First]]&amp;": "&amp;_xlfn.TEXTJOIN(", ",TRUE,INDIRECT(Count_table[[#This Row],[Range]])),"")</f>
        <v/>
      </c>
      <c r="J298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89" spans="1:10" x14ac:dyDescent="0.25">
      <c r="A2989" s="1" t="s">
        <v>287</v>
      </c>
      <c r="B29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C</v>
      </c>
      <c r="C2989" s="1" t="s">
        <v>1721</v>
      </c>
      <c r="D2989" s="1" t="str">
        <f>LEFT(Count_table[[#This Row],[Column1]],SEARCH("\",Count_table[[#This Row],[Column1]])-1)</f>
        <v>Dassault Aviation</v>
      </c>
      <c r="E2989" s="1" t="str">
        <f>RIGHT(Count_table[[#This Row],[Column1]],LEN(Count_table[[#This Row],[Column1]])-SEARCH("\",Count_table[[#This Row],[Column1]]))</f>
        <v>Fan Jet Falcon Series C</v>
      </c>
      <c r="F2989" s="1" t="str">
        <f>INDEX(Sheet1!A:D,MATCH(Count_table[[#This Row],[Make]],Sheet1!D:D,0),1)</f>
        <v>Dassault</v>
      </c>
      <c r="G2989" s="1" t="str">
        <f ca="1">IF(OR(Count_table[[#This Row],[STC Number]]&lt;&gt;OFFSET(Count_table[[#This Row],[STC Number]],-1,0),Count_table[[#This Row],[Fixed Make]]&lt;&gt;OFFSET(Count_table[[#This Row],[Fixed Make]],-1,0)),Count_table[[#This Row],[Fixed Make]],"")</f>
        <v/>
      </c>
      <c r="H2989" s="1" t="str">
        <f ca="1">IF(LEN(Count_table[[#This Row],[First]])=0,OFFSET(Count_table[[#This Row],[Range]],-1,0),"E"&amp;ROW(Count_table[[#This Row],[First]])&amp;":E"&amp;COUNTIFS(Count_table[[#All],[STC Number]],Count_table[[#This Row],[STC Number]],Count_table[[#All],[Fixed Make]],Count_table[[#This Row],[First]])+ROW(Count_table[[#This Row],[First]])-1)</f>
        <v>E2987:E3000</v>
      </c>
      <c r="I2989" s="1" t="str">
        <f ca="1">IF(LEN(Count_table[[#This Row],[First]])&lt;&gt;0,Count_table[[#This Row],[First]]&amp;": "&amp;_xlfn.TEXTJOIN(", ",TRUE,INDIRECT(Count_table[[#This Row],[Range]])),"")</f>
        <v/>
      </c>
      <c r="J298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0" spans="1:10" x14ac:dyDescent="0.25">
      <c r="A2990" s="1" t="s">
        <v>287</v>
      </c>
      <c r="B29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D</v>
      </c>
      <c r="C2990" s="1" t="s">
        <v>1722</v>
      </c>
      <c r="D2990" s="1" t="str">
        <f>LEFT(Count_table[[#This Row],[Column1]],SEARCH("\",Count_table[[#This Row],[Column1]])-1)</f>
        <v>Dassault Aviation</v>
      </c>
      <c r="E2990" s="1" t="str">
        <f>RIGHT(Count_table[[#This Row],[Column1]],LEN(Count_table[[#This Row],[Column1]])-SEARCH("\",Count_table[[#This Row],[Column1]]))</f>
        <v>Fan Jet Falcon Series D</v>
      </c>
      <c r="F2990" s="1" t="str">
        <f>INDEX(Sheet1!A:D,MATCH(Count_table[[#This Row],[Make]],Sheet1!D:D,0),1)</f>
        <v>Dassault</v>
      </c>
      <c r="G2990" s="1" t="str">
        <f ca="1">IF(OR(Count_table[[#This Row],[STC Number]]&lt;&gt;OFFSET(Count_table[[#This Row],[STC Number]],-1,0),Count_table[[#This Row],[Fixed Make]]&lt;&gt;OFFSET(Count_table[[#This Row],[Fixed Make]],-1,0)),Count_table[[#This Row],[Fixed Make]],"")</f>
        <v/>
      </c>
      <c r="H2990" s="1" t="str">
        <f ca="1">IF(LEN(Count_table[[#This Row],[First]])=0,OFFSET(Count_table[[#This Row],[Range]],-1,0),"E"&amp;ROW(Count_table[[#This Row],[First]])&amp;":E"&amp;COUNTIFS(Count_table[[#All],[STC Number]],Count_table[[#This Row],[STC Number]],Count_table[[#All],[Fixed Make]],Count_table[[#This Row],[First]])+ROW(Count_table[[#This Row],[First]])-1)</f>
        <v>E2987:E3000</v>
      </c>
      <c r="I2990" s="1" t="str">
        <f ca="1">IF(LEN(Count_table[[#This Row],[First]])&lt;&gt;0,Count_table[[#This Row],[First]]&amp;": "&amp;_xlfn.TEXTJOIN(", ",TRUE,INDIRECT(Count_table[[#This Row],[Range]])),"")</f>
        <v/>
      </c>
      <c r="J299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1" spans="1:10" x14ac:dyDescent="0.25">
      <c r="A2991" s="1" t="s">
        <v>287</v>
      </c>
      <c r="B29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E</v>
      </c>
      <c r="C2991" s="1" t="s">
        <v>1723</v>
      </c>
      <c r="D2991" s="1" t="str">
        <f>LEFT(Count_table[[#This Row],[Column1]],SEARCH("\",Count_table[[#This Row],[Column1]])-1)</f>
        <v>Dassault Aviation</v>
      </c>
      <c r="E2991" s="1" t="str">
        <f>RIGHT(Count_table[[#This Row],[Column1]],LEN(Count_table[[#This Row],[Column1]])-SEARCH("\",Count_table[[#This Row],[Column1]]))</f>
        <v>Fan Jet Falcon Series E</v>
      </c>
      <c r="F2991" s="1" t="str">
        <f>INDEX(Sheet1!A:D,MATCH(Count_table[[#This Row],[Make]],Sheet1!D:D,0),1)</f>
        <v>Dassault</v>
      </c>
      <c r="G2991" s="1" t="str">
        <f ca="1">IF(OR(Count_table[[#This Row],[STC Number]]&lt;&gt;OFFSET(Count_table[[#This Row],[STC Number]],-1,0),Count_table[[#This Row],[Fixed Make]]&lt;&gt;OFFSET(Count_table[[#This Row],[Fixed Make]],-1,0)),Count_table[[#This Row],[Fixed Make]],"")</f>
        <v/>
      </c>
      <c r="H2991" s="1" t="str">
        <f ca="1">IF(LEN(Count_table[[#This Row],[First]])=0,OFFSET(Count_table[[#This Row],[Range]],-1,0),"E"&amp;ROW(Count_table[[#This Row],[First]])&amp;":E"&amp;COUNTIFS(Count_table[[#All],[STC Number]],Count_table[[#This Row],[STC Number]],Count_table[[#All],[Fixed Make]],Count_table[[#This Row],[First]])+ROW(Count_table[[#This Row],[First]])-1)</f>
        <v>E2987:E3000</v>
      </c>
      <c r="I2991" s="1" t="str">
        <f ca="1">IF(LEN(Count_table[[#This Row],[First]])&lt;&gt;0,Count_table[[#This Row],[First]]&amp;": "&amp;_xlfn.TEXTJOIN(", ",TRUE,INDIRECT(Count_table[[#This Row],[Range]])),"")</f>
        <v/>
      </c>
      <c r="J299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2" spans="1:10" x14ac:dyDescent="0.25">
      <c r="A2992" s="1" t="s">
        <v>287</v>
      </c>
      <c r="B29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F</v>
      </c>
      <c r="C2992" s="1" t="s">
        <v>1724</v>
      </c>
      <c r="D2992" s="1" t="str">
        <f>LEFT(Count_table[[#This Row],[Column1]],SEARCH("\",Count_table[[#This Row],[Column1]])-1)</f>
        <v>Dassault Aviation</v>
      </c>
      <c r="E2992" s="1" t="str">
        <f>RIGHT(Count_table[[#This Row],[Column1]],LEN(Count_table[[#This Row],[Column1]])-SEARCH("\",Count_table[[#This Row],[Column1]]))</f>
        <v>Fan Jet Falcon Series F</v>
      </c>
      <c r="F2992" s="1" t="str">
        <f>INDEX(Sheet1!A:D,MATCH(Count_table[[#This Row],[Make]],Sheet1!D:D,0),1)</f>
        <v>Dassault</v>
      </c>
      <c r="G2992" s="1" t="str">
        <f ca="1">IF(OR(Count_table[[#This Row],[STC Number]]&lt;&gt;OFFSET(Count_table[[#This Row],[STC Number]],-1,0),Count_table[[#This Row],[Fixed Make]]&lt;&gt;OFFSET(Count_table[[#This Row],[Fixed Make]],-1,0)),Count_table[[#This Row],[Fixed Make]],"")</f>
        <v/>
      </c>
      <c r="H2992" s="1" t="str">
        <f ca="1">IF(LEN(Count_table[[#This Row],[First]])=0,OFFSET(Count_table[[#This Row],[Range]],-1,0),"E"&amp;ROW(Count_table[[#This Row],[First]])&amp;":E"&amp;COUNTIFS(Count_table[[#All],[STC Number]],Count_table[[#This Row],[STC Number]],Count_table[[#All],[Fixed Make]],Count_table[[#This Row],[First]])+ROW(Count_table[[#This Row],[First]])-1)</f>
        <v>E2987:E3000</v>
      </c>
      <c r="I2992" s="1" t="str">
        <f ca="1">IF(LEN(Count_table[[#This Row],[First]])&lt;&gt;0,Count_table[[#This Row],[First]]&amp;": "&amp;_xlfn.TEXTJOIN(", ",TRUE,INDIRECT(Count_table[[#This Row],[Range]])),"")</f>
        <v/>
      </c>
      <c r="J299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3" spans="1:10" x14ac:dyDescent="0.25">
      <c r="A2993" s="1" t="s">
        <v>287</v>
      </c>
      <c r="B29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Aviation\Fan Jet Falcon Series G</v>
      </c>
      <c r="C2993" s="1" t="s">
        <v>1725</v>
      </c>
      <c r="D2993" s="1" t="str">
        <f>LEFT(Count_table[[#This Row],[Column1]],SEARCH("\",Count_table[[#This Row],[Column1]])-1)</f>
        <v>Dassault Aviation</v>
      </c>
      <c r="E2993" s="1" t="str">
        <f>RIGHT(Count_table[[#This Row],[Column1]],LEN(Count_table[[#This Row],[Column1]])-SEARCH("\",Count_table[[#This Row],[Column1]]))</f>
        <v>Fan Jet Falcon Series G</v>
      </c>
      <c r="F2993" s="1" t="str">
        <f>INDEX(Sheet1!A:D,MATCH(Count_table[[#This Row],[Make]],Sheet1!D:D,0),1)</f>
        <v>Dassault</v>
      </c>
      <c r="G2993" s="1" t="str">
        <f ca="1">IF(OR(Count_table[[#This Row],[STC Number]]&lt;&gt;OFFSET(Count_table[[#This Row],[STC Number]],-1,0),Count_table[[#This Row],[Fixed Make]]&lt;&gt;OFFSET(Count_table[[#This Row],[Fixed Make]],-1,0)),Count_table[[#This Row],[Fixed Make]],"")</f>
        <v/>
      </c>
      <c r="H2993" s="1" t="str">
        <f ca="1">IF(LEN(Count_table[[#This Row],[First]])=0,OFFSET(Count_table[[#This Row],[Range]],-1,0),"E"&amp;ROW(Count_table[[#This Row],[First]])&amp;":E"&amp;COUNTIFS(Count_table[[#All],[STC Number]],Count_table[[#This Row],[STC Number]],Count_table[[#All],[Fixed Make]],Count_table[[#This Row],[First]])+ROW(Count_table[[#This Row],[First]])-1)</f>
        <v>E2987:E3000</v>
      </c>
      <c r="I2993" s="1" t="str">
        <f ca="1">IF(LEN(Count_table[[#This Row],[First]])&lt;&gt;0,Count_table[[#This Row],[First]]&amp;": "&amp;_xlfn.TEXTJOIN(", ",TRUE,INDIRECT(Count_table[[#This Row],[Range]])),"")</f>
        <v/>
      </c>
      <c r="J299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4" spans="1:10" x14ac:dyDescent="0.25">
      <c r="A2994" s="1" t="s">
        <v>287</v>
      </c>
      <c r="B29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C5</v>
      </c>
      <c r="C2994" s="1" t="s">
        <v>1726</v>
      </c>
      <c r="D2994" s="1" t="str">
        <f>LEFT(Count_table[[#This Row],[Column1]],SEARCH("\",Count_table[[#This Row],[Column1]])-1)</f>
        <v>Dassault Aviation</v>
      </c>
      <c r="E2994" s="1" t="str">
        <f>RIGHT(Count_table[[#This Row],[Column1]],LEN(Count_table[[#This Row],[Column1]])-SEARCH("\",Count_table[[#This Row],[Column1]]))</f>
        <v>Mystere-Falcon 20 - C5</v>
      </c>
      <c r="F2994" s="1" t="str">
        <f>INDEX(Sheet1!A:D,MATCH(Count_table[[#This Row],[Make]],Sheet1!D:D,0),1)</f>
        <v>Dassault</v>
      </c>
      <c r="G2994" s="1" t="str">
        <f ca="1">IF(OR(Count_table[[#This Row],[STC Number]]&lt;&gt;OFFSET(Count_table[[#This Row],[STC Number]],-1,0),Count_table[[#This Row],[Fixed Make]]&lt;&gt;OFFSET(Count_table[[#This Row],[Fixed Make]],-1,0)),Count_table[[#This Row],[Fixed Make]],"")</f>
        <v/>
      </c>
      <c r="H2994" s="1" t="str">
        <f ca="1">IF(LEN(Count_table[[#This Row],[First]])=0,OFFSET(Count_table[[#This Row],[Range]],-1,0),"E"&amp;ROW(Count_table[[#This Row],[First]])&amp;":E"&amp;COUNTIFS(Count_table[[#All],[STC Number]],Count_table[[#This Row],[STC Number]],Count_table[[#All],[Fixed Make]],Count_table[[#This Row],[First]])+ROW(Count_table[[#This Row],[First]])-1)</f>
        <v>E2987:E3000</v>
      </c>
      <c r="I2994" s="1" t="str">
        <f ca="1">IF(LEN(Count_table[[#This Row],[First]])&lt;&gt;0,Count_table[[#This Row],[First]]&amp;": "&amp;_xlfn.TEXTJOIN(", ",TRUE,INDIRECT(Count_table[[#This Row],[Range]])),"")</f>
        <v/>
      </c>
      <c r="J299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5" spans="1:10" x14ac:dyDescent="0.25">
      <c r="A2995" s="1" t="s">
        <v>287</v>
      </c>
      <c r="B29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D5</v>
      </c>
      <c r="C2995" s="1" t="s">
        <v>1727</v>
      </c>
      <c r="D2995" s="1" t="str">
        <f>LEFT(Count_table[[#This Row],[Column1]],SEARCH("\",Count_table[[#This Row],[Column1]])-1)</f>
        <v>Dassault Aviation</v>
      </c>
      <c r="E2995" s="1" t="str">
        <f>RIGHT(Count_table[[#This Row],[Column1]],LEN(Count_table[[#This Row],[Column1]])-SEARCH("\",Count_table[[#This Row],[Column1]]))</f>
        <v>Mystere-Falcon 20 - D5</v>
      </c>
      <c r="F2995" s="1" t="str">
        <f>INDEX(Sheet1!A:D,MATCH(Count_table[[#This Row],[Make]],Sheet1!D:D,0),1)</f>
        <v>Dassault</v>
      </c>
      <c r="G2995" s="1" t="str">
        <f ca="1">IF(OR(Count_table[[#This Row],[STC Number]]&lt;&gt;OFFSET(Count_table[[#This Row],[STC Number]],-1,0),Count_table[[#This Row],[Fixed Make]]&lt;&gt;OFFSET(Count_table[[#This Row],[Fixed Make]],-1,0)),Count_table[[#This Row],[Fixed Make]],"")</f>
        <v/>
      </c>
      <c r="H2995" s="1" t="str">
        <f ca="1">IF(LEN(Count_table[[#This Row],[First]])=0,OFFSET(Count_table[[#This Row],[Range]],-1,0),"E"&amp;ROW(Count_table[[#This Row],[First]])&amp;":E"&amp;COUNTIFS(Count_table[[#All],[STC Number]],Count_table[[#This Row],[STC Number]],Count_table[[#All],[Fixed Make]],Count_table[[#This Row],[First]])+ROW(Count_table[[#This Row],[First]])-1)</f>
        <v>E2987:E3000</v>
      </c>
      <c r="I2995" s="1" t="str">
        <f ca="1">IF(LEN(Count_table[[#This Row],[First]])&lt;&gt;0,Count_table[[#This Row],[First]]&amp;": "&amp;_xlfn.TEXTJOIN(", ",TRUE,INDIRECT(Count_table[[#This Row],[Range]])),"")</f>
        <v/>
      </c>
      <c r="J299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6" spans="1:10" x14ac:dyDescent="0.25">
      <c r="A2996" s="1" t="s">
        <v>287</v>
      </c>
      <c r="B29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E5</v>
      </c>
      <c r="C2996" s="1" t="s">
        <v>1728</v>
      </c>
      <c r="D2996" s="1" t="str">
        <f>LEFT(Count_table[[#This Row],[Column1]],SEARCH("\",Count_table[[#This Row],[Column1]])-1)</f>
        <v>Dassault Aviation</v>
      </c>
      <c r="E2996" s="1" t="str">
        <f>RIGHT(Count_table[[#This Row],[Column1]],LEN(Count_table[[#This Row],[Column1]])-SEARCH("\",Count_table[[#This Row],[Column1]]))</f>
        <v>Mystere-Falcon 20 - E5</v>
      </c>
      <c r="F2996" s="1" t="str">
        <f>INDEX(Sheet1!A:D,MATCH(Count_table[[#This Row],[Make]],Sheet1!D:D,0),1)</f>
        <v>Dassault</v>
      </c>
      <c r="G2996" s="1" t="str">
        <f ca="1">IF(OR(Count_table[[#This Row],[STC Number]]&lt;&gt;OFFSET(Count_table[[#This Row],[STC Number]],-1,0),Count_table[[#This Row],[Fixed Make]]&lt;&gt;OFFSET(Count_table[[#This Row],[Fixed Make]],-1,0)),Count_table[[#This Row],[Fixed Make]],"")</f>
        <v/>
      </c>
      <c r="H2996" s="1" t="str">
        <f ca="1">IF(LEN(Count_table[[#This Row],[First]])=0,OFFSET(Count_table[[#This Row],[Range]],-1,0),"E"&amp;ROW(Count_table[[#This Row],[First]])&amp;":E"&amp;COUNTIFS(Count_table[[#All],[STC Number]],Count_table[[#This Row],[STC Number]],Count_table[[#All],[Fixed Make]],Count_table[[#This Row],[First]])+ROW(Count_table[[#This Row],[First]])-1)</f>
        <v>E2987:E3000</v>
      </c>
      <c r="I2996" s="1" t="str">
        <f ca="1">IF(LEN(Count_table[[#This Row],[First]])&lt;&gt;0,Count_table[[#This Row],[First]]&amp;": "&amp;_xlfn.TEXTJOIN(", ",TRUE,INDIRECT(Count_table[[#This Row],[Range]])),"")</f>
        <v/>
      </c>
      <c r="J299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7" spans="1:10" x14ac:dyDescent="0.25">
      <c r="A2997" s="1" t="s">
        <v>287</v>
      </c>
      <c r="B29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20 - F5</v>
      </c>
      <c r="C2997" s="1" t="s">
        <v>1729</v>
      </c>
      <c r="D2997" s="1" t="str">
        <f>LEFT(Count_table[[#This Row],[Column1]],SEARCH("\",Count_table[[#This Row],[Column1]])-1)</f>
        <v>Dassault Aviation</v>
      </c>
      <c r="E2997" s="1" t="str">
        <f>RIGHT(Count_table[[#This Row],[Column1]],LEN(Count_table[[#This Row],[Column1]])-SEARCH("\",Count_table[[#This Row],[Column1]]))</f>
        <v>Mystere-Falcon 20 - F5</v>
      </c>
      <c r="F2997" s="1" t="str">
        <f>INDEX(Sheet1!A:D,MATCH(Count_table[[#This Row],[Make]],Sheet1!D:D,0),1)</f>
        <v>Dassault</v>
      </c>
      <c r="G2997" s="1" t="str">
        <f ca="1">IF(OR(Count_table[[#This Row],[STC Number]]&lt;&gt;OFFSET(Count_table[[#This Row],[STC Number]],-1,0),Count_table[[#This Row],[Fixed Make]]&lt;&gt;OFFSET(Count_table[[#This Row],[Fixed Make]],-1,0)),Count_table[[#This Row],[Fixed Make]],"")</f>
        <v/>
      </c>
      <c r="H2997" s="1" t="str">
        <f ca="1">IF(LEN(Count_table[[#This Row],[First]])=0,OFFSET(Count_table[[#This Row],[Range]],-1,0),"E"&amp;ROW(Count_table[[#This Row],[First]])&amp;":E"&amp;COUNTIFS(Count_table[[#All],[STC Number]],Count_table[[#This Row],[STC Number]],Count_table[[#All],[Fixed Make]],Count_table[[#This Row],[First]])+ROW(Count_table[[#This Row],[First]])-1)</f>
        <v>E2987:E3000</v>
      </c>
      <c r="I2997" s="1" t="str">
        <f ca="1">IF(LEN(Count_table[[#This Row],[First]])&lt;&gt;0,Count_table[[#This Row],[First]]&amp;": "&amp;_xlfn.TEXTJOIN(", ",TRUE,INDIRECT(Count_table[[#This Row],[Range]])),"")</f>
        <v/>
      </c>
      <c r="J299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8" spans="1:10" x14ac:dyDescent="0.25">
      <c r="A2998" s="1" t="s">
        <v>287</v>
      </c>
      <c r="B29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200</v>
      </c>
      <c r="C2998" s="1" t="s">
        <v>1730</v>
      </c>
      <c r="D2998" s="1" t="str">
        <f>LEFT(Count_table[[#This Row],[Column1]],SEARCH("\",Count_table[[#This Row],[Column1]])-1)</f>
        <v>Dassault Aviation</v>
      </c>
      <c r="E2998" s="1" t="str">
        <f>RIGHT(Count_table[[#This Row],[Column1]],LEN(Count_table[[#This Row],[Column1]])-SEARCH("\",Count_table[[#This Row],[Column1]]))</f>
        <v>Mystere-Falcon 200</v>
      </c>
      <c r="F2998" s="1" t="str">
        <f>INDEX(Sheet1!A:D,MATCH(Count_table[[#This Row],[Make]],Sheet1!D:D,0),1)</f>
        <v>Dassault</v>
      </c>
      <c r="G2998" s="1" t="str">
        <f ca="1">IF(OR(Count_table[[#This Row],[STC Number]]&lt;&gt;OFFSET(Count_table[[#This Row],[STC Number]],-1,0),Count_table[[#This Row],[Fixed Make]]&lt;&gt;OFFSET(Count_table[[#This Row],[Fixed Make]],-1,0)),Count_table[[#This Row],[Fixed Make]],"")</f>
        <v/>
      </c>
      <c r="H2998" s="1" t="str">
        <f ca="1">IF(LEN(Count_table[[#This Row],[First]])=0,OFFSET(Count_table[[#This Row],[Range]],-1,0),"E"&amp;ROW(Count_table[[#This Row],[First]])&amp;":E"&amp;COUNTIFS(Count_table[[#All],[STC Number]],Count_table[[#This Row],[STC Number]],Count_table[[#All],[Fixed Make]],Count_table[[#This Row],[First]])+ROW(Count_table[[#This Row],[First]])-1)</f>
        <v>E2987:E3000</v>
      </c>
      <c r="I2998" s="1" t="str">
        <f ca="1">IF(LEN(Count_table[[#This Row],[First]])&lt;&gt;0,Count_table[[#This Row],[First]]&amp;": "&amp;_xlfn.TEXTJOIN(", ",TRUE,INDIRECT(Count_table[[#This Row],[Range]])),"")</f>
        <v/>
      </c>
      <c r="J299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2999" spans="1:10" x14ac:dyDescent="0.25">
      <c r="A2999" s="1" t="s">
        <v>287</v>
      </c>
      <c r="B29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2999" s="1" t="s">
        <v>1684</v>
      </c>
      <c r="D2999" s="1" t="str">
        <f>LEFT(Count_table[[#This Row],[Column1]],SEARCH("\",Count_table[[#This Row],[Column1]])-1)</f>
        <v>Dassault Aviation</v>
      </c>
      <c r="E2999" s="1" t="str">
        <f>RIGHT(Count_table[[#This Row],[Column1]],LEN(Count_table[[#This Row],[Column1]])-SEARCH("\",Count_table[[#This Row],[Column1]]))</f>
        <v>Mystere-Falcon 50</v>
      </c>
      <c r="F2999" s="1" t="str">
        <f>INDEX(Sheet1!A:D,MATCH(Count_table[[#This Row],[Make]],Sheet1!D:D,0),1)</f>
        <v>Dassault</v>
      </c>
      <c r="G2999" s="1" t="str">
        <f ca="1">IF(OR(Count_table[[#This Row],[STC Number]]&lt;&gt;OFFSET(Count_table[[#This Row],[STC Number]],-1,0),Count_table[[#This Row],[Fixed Make]]&lt;&gt;OFFSET(Count_table[[#This Row],[Fixed Make]],-1,0)),Count_table[[#This Row],[Fixed Make]],"")</f>
        <v/>
      </c>
      <c r="H2999" s="1" t="str">
        <f ca="1">IF(LEN(Count_table[[#This Row],[First]])=0,OFFSET(Count_table[[#This Row],[Range]],-1,0),"E"&amp;ROW(Count_table[[#This Row],[First]])&amp;":E"&amp;COUNTIFS(Count_table[[#All],[STC Number]],Count_table[[#This Row],[STC Number]],Count_table[[#All],[Fixed Make]],Count_table[[#This Row],[First]])+ROW(Count_table[[#This Row],[First]])-1)</f>
        <v>E2987:E3000</v>
      </c>
      <c r="I2999" s="1" t="str">
        <f ca="1">IF(LEN(Count_table[[#This Row],[First]])&lt;&gt;0,Count_table[[#This Row],[First]]&amp;": "&amp;_xlfn.TEXTJOIN(", ",TRUE,INDIRECT(Count_table[[#This Row],[Range]])),"")</f>
        <v/>
      </c>
      <c r="J299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0" spans="1:10" x14ac:dyDescent="0.25">
      <c r="A3000" s="1" t="s">
        <v>287</v>
      </c>
      <c r="B30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000" s="1" t="s">
        <v>1685</v>
      </c>
      <c r="D3000" s="1" t="str">
        <f>LEFT(Count_table[[#This Row],[Column1]],SEARCH("\",Count_table[[#This Row],[Column1]])-1)</f>
        <v>Dassault Aviation</v>
      </c>
      <c r="E3000" s="1" t="str">
        <f>RIGHT(Count_table[[#This Row],[Column1]],LEN(Count_table[[#This Row],[Column1]])-SEARCH("\",Count_table[[#This Row],[Column1]]))</f>
        <v>Mystere-Falcon 900</v>
      </c>
      <c r="F3000" s="1" t="str">
        <f>INDEX(Sheet1!A:D,MATCH(Count_table[[#This Row],[Make]],Sheet1!D:D,0),1)</f>
        <v>Dassault</v>
      </c>
      <c r="G3000" s="1" t="str">
        <f ca="1">IF(OR(Count_table[[#This Row],[STC Number]]&lt;&gt;OFFSET(Count_table[[#This Row],[STC Number]],-1,0),Count_table[[#This Row],[Fixed Make]]&lt;&gt;OFFSET(Count_table[[#This Row],[Fixed Make]],-1,0)),Count_table[[#This Row],[Fixed Make]],"")</f>
        <v/>
      </c>
      <c r="H3000" s="1" t="str">
        <f ca="1">IF(LEN(Count_table[[#This Row],[First]])=0,OFFSET(Count_table[[#This Row],[Range]],-1,0),"E"&amp;ROW(Count_table[[#This Row],[First]])&amp;":E"&amp;COUNTIFS(Count_table[[#All],[STC Number]],Count_table[[#This Row],[STC Number]],Count_table[[#All],[Fixed Make]],Count_table[[#This Row],[First]])+ROW(Count_table[[#This Row],[First]])-1)</f>
        <v>E2987:E3000</v>
      </c>
      <c r="I3000" s="1" t="str">
        <f ca="1">IF(LEN(Count_table[[#This Row],[First]])&lt;&gt;0,Count_table[[#This Row],[First]]&amp;": "&amp;_xlfn.TEXTJOIN(", ",TRUE,INDIRECT(Count_table[[#This Row],[Range]])),"")</f>
        <v/>
      </c>
      <c r="J300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1" spans="1:10" x14ac:dyDescent="0.25">
      <c r="A3001" s="1" t="s">
        <v>287</v>
      </c>
      <c r="B30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3001" s="1" t="s">
        <v>1691</v>
      </c>
      <c r="D3001" s="1" t="str">
        <f>LEFT(Count_table[[#This Row],[Column1]],SEARCH("\",Count_table[[#This Row],[Column1]])-1)</f>
        <v>Gulfstream Aerospace LP</v>
      </c>
      <c r="E3001" s="1" t="str">
        <f>RIGHT(Count_table[[#This Row],[Column1]],LEN(Count_table[[#This Row],[Column1]])-SEARCH("\",Count_table[[#This Row],[Column1]]))</f>
        <v>1125 Westwind Astra</v>
      </c>
      <c r="F3001" s="1" t="str">
        <f>INDEX(Sheet1!A:D,MATCH(Count_table[[#This Row],[Make]],Sheet1!D:D,0),1)</f>
        <v>Gulfstream</v>
      </c>
      <c r="G3001" s="1" t="str">
        <f ca="1">IF(OR(Count_table[[#This Row],[STC Number]]&lt;&gt;OFFSET(Count_table[[#This Row],[STC Number]],-1,0),Count_table[[#This Row],[Fixed Make]]&lt;&gt;OFFSET(Count_table[[#This Row],[Fixed Make]],-1,0)),Count_table[[#This Row],[Fixed Make]],"")</f>
        <v>Gulfstream</v>
      </c>
      <c r="H3001" s="1" t="str">
        <f ca="1">IF(LEN(Count_table[[#This Row],[First]])=0,OFFSET(Count_table[[#This Row],[Range]],-1,0),"E"&amp;ROW(Count_table[[#This Row],[First]])&amp;":E"&amp;COUNTIFS(Count_table[[#All],[STC Number]],Count_table[[#This Row],[STC Number]],Count_table[[#All],[Fixed Make]],Count_table[[#This Row],[First]])+ROW(Count_table[[#This Row],[First]])-1)</f>
        <v>E3001:E3002</v>
      </c>
      <c r="I3001" s="1" t="str">
        <f ca="1">IF(LEN(Count_table[[#This Row],[First]])&lt;&gt;0,Count_table[[#This Row],[First]]&amp;": "&amp;_xlfn.TEXTJOIN(", ",TRUE,INDIRECT(Count_table[[#This Row],[Range]])),"")</f>
        <v>Gulfstream: 1125 Westwind Astra, Astra SPX</v>
      </c>
      <c r="J300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2" spans="1:10" x14ac:dyDescent="0.25">
      <c r="A3002" s="1" t="s">
        <v>287</v>
      </c>
      <c r="B30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LP\Astra SPX</v>
      </c>
      <c r="C3002" s="1" t="s">
        <v>1731</v>
      </c>
      <c r="D3002" s="1" t="str">
        <f>LEFT(Count_table[[#This Row],[Column1]],SEARCH("\",Count_table[[#This Row],[Column1]])-1)</f>
        <v>Gulfstream Aerospace LP</v>
      </c>
      <c r="E3002" s="1" t="str">
        <f>RIGHT(Count_table[[#This Row],[Column1]],LEN(Count_table[[#This Row],[Column1]])-SEARCH("\",Count_table[[#This Row],[Column1]]))</f>
        <v>Astra SPX</v>
      </c>
      <c r="F3002" s="1" t="str">
        <f>INDEX(Sheet1!A:D,MATCH(Count_table[[#This Row],[Make]],Sheet1!D:D,0),1)</f>
        <v>Gulfstream</v>
      </c>
      <c r="G3002" s="1" t="str">
        <f ca="1">IF(OR(Count_table[[#This Row],[STC Number]]&lt;&gt;OFFSET(Count_table[[#This Row],[STC Number]],-1,0),Count_table[[#This Row],[Fixed Make]]&lt;&gt;OFFSET(Count_table[[#This Row],[Fixed Make]],-1,0)),Count_table[[#This Row],[Fixed Make]],"")</f>
        <v/>
      </c>
      <c r="H3002" s="1" t="str">
        <f ca="1">IF(LEN(Count_table[[#This Row],[First]])=0,OFFSET(Count_table[[#This Row],[Range]],-1,0),"E"&amp;ROW(Count_table[[#This Row],[First]])&amp;":E"&amp;COUNTIFS(Count_table[[#All],[STC Number]],Count_table[[#This Row],[STC Number]],Count_table[[#All],[Fixed Make]],Count_table[[#This Row],[First]])+ROW(Count_table[[#This Row],[First]])-1)</f>
        <v>E3001:E3002</v>
      </c>
      <c r="I3002" s="1" t="str">
        <f ca="1">IF(LEN(Count_table[[#This Row],[First]])&lt;&gt;0,Count_table[[#This Row],[First]]&amp;": "&amp;_xlfn.TEXTJOIN(", ",TRUE,INDIRECT(Count_table[[#This Row],[Range]])),"")</f>
        <v/>
      </c>
      <c r="J300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3" spans="1:10" x14ac:dyDescent="0.25">
      <c r="A3003" s="1" t="s">
        <v>287</v>
      </c>
      <c r="B30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v>
      </c>
      <c r="C3003" s="1" t="s">
        <v>1732</v>
      </c>
      <c r="D3003" s="1" t="str">
        <f>LEFT(Count_table[[#This Row],[Column1]],SEARCH("\",Count_table[[#This Row],[Column1]])-1)</f>
        <v>Israel Aircraft Industries, Ltd.</v>
      </c>
      <c r="E3003" s="1" t="str">
        <f>RIGHT(Count_table[[#This Row],[Column1]],LEN(Count_table[[#This Row],[Column1]])-SEARCH("\",Count_table[[#This Row],[Column1]]))</f>
        <v>1121</v>
      </c>
      <c r="F3003" s="1" t="str">
        <f>INDEX(Sheet1!A:D,MATCH(Count_table[[#This Row],[Make]],Sheet1!D:D,0),1)</f>
        <v>IAI</v>
      </c>
      <c r="G3003" s="1" t="str">
        <f ca="1">IF(OR(Count_table[[#This Row],[STC Number]]&lt;&gt;OFFSET(Count_table[[#This Row],[STC Number]],-1,0),Count_table[[#This Row],[Fixed Make]]&lt;&gt;OFFSET(Count_table[[#This Row],[Fixed Make]],-1,0)),Count_table[[#This Row],[Fixed Make]],"")</f>
        <v>IAI</v>
      </c>
      <c r="H3003" s="1" t="str">
        <f ca="1">IF(LEN(Count_table[[#This Row],[First]])=0,OFFSET(Count_table[[#This Row],[Range]],-1,0),"E"&amp;ROW(Count_table[[#This Row],[First]])&amp;":E"&amp;COUNTIFS(Count_table[[#All],[STC Number]],Count_table[[#This Row],[STC Number]],Count_table[[#All],[Fixed Make]],Count_table[[#This Row],[First]])+ROW(Count_table[[#This Row],[First]])-1)</f>
        <v>E3003:E3008</v>
      </c>
      <c r="I3003" s="1" t="str">
        <f ca="1">IF(LEN(Count_table[[#This Row],[First]])&lt;&gt;0,Count_table[[#This Row],[First]]&amp;": "&amp;_xlfn.TEXTJOIN(", ",TRUE,INDIRECT(Count_table[[#This Row],[Range]])),"")</f>
        <v>IAI: 1121, 1121A, 1121B, 1123, 1124, 1124A</v>
      </c>
      <c r="J300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4" spans="1:10" x14ac:dyDescent="0.25">
      <c r="A3004" s="1" t="s">
        <v>287</v>
      </c>
      <c r="B30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Ltd.\1121A</v>
      </c>
      <c r="C3004" s="1" t="s">
        <v>1733</v>
      </c>
      <c r="D3004" s="1" t="str">
        <f>LEFT(Count_table[[#This Row],[Column1]],SEARCH("\",Count_table[[#This Row],[Column1]])-1)</f>
        <v>Israel Aircraft Industries, Ltd.</v>
      </c>
      <c r="E3004" s="1" t="str">
        <f>RIGHT(Count_table[[#This Row],[Column1]],LEN(Count_table[[#This Row],[Column1]])-SEARCH("\",Count_table[[#This Row],[Column1]]))</f>
        <v>1121A</v>
      </c>
      <c r="F3004" s="1" t="str">
        <f>INDEX(Sheet1!A:D,MATCH(Count_table[[#This Row],[Make]],Sheet1!D:D,0),1)</f>
        <v>IAI</v>
      </c>
      <c r="G3004" s="1" t="str">
        <f ca="1">IF(OR(Count_table[[#This Row],[STC Number]]&lt;&gt;OFFSET(Count_table[[#This Row],[STC Number]],-1,0),Count_table[[#This Row],[Fixed Make]]&lt;&gt;OFFSET(Count_table[[#This Row],[Fixed Make]],-1,0)),Count_table[[#This Row],[Fixed Make]],"")</f>
        <v/>
      </c>
      <c r="H3004" s="1" t="str">
        <f ca="1">IF(LEN(Count_table[[#This Row],[First]])=0,OFFSET(Count_table[[#This Row],[Range]],-1,0),"E"&amp;ROW(Count_table[[#This Row],[First]])&amp;":E"&amp;COUNTIFS(Count_table[[#All],[STC Number]],Count_table[[#This Row],[STC Number]],Count_table[[#All],[Fixed Make]],Count_table[[#This Row],[First]])+ROW(Count_table[[#This Row],[First]])-1)</f>
        <v>E3003:E3008</v>
      </c>
      <c r="I3004" s="1" t="str">
        <f ca="1">IF(LEN(Count_table[[#This Row],[First]])&lt;&gt;0,Count_table[[#This Row],[First]]&amp;": "&amp;_xlfn.TEXTJOIN(", ",TRUE,INDIRECT(Count_table[[#This Row],[Range]])),"")</f>
        <v/>
      </c>
      <c r="J300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5" spans="1:10" x14ac:dyDescent="0.25">
      <c r="A3005" s="1" t="s">
        <v>287</v>
      </c>
      <c r="B30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Ltd.\1121B</v>
      </c>
      <c r="C3005" s="1" t="s">
        <v>1734</v>
      </c>
      <c r="D3005" s="1" t="str">
        <f>LEFT(Count_table[[#This Row],[Column1]],SEARCH("\",Count_table[[#This Row],[Column1]])-1)</f>
        <v>Israel Aircraft Industries, Ltd.</v>
      </c>
      <c r="E3005" s="1" t="str">
        <f>RIGHT(Count_table[[#This Row],[Column1]],LEN(Count_table[[#This Row],[Column1]])-SEARCH("\",Count_table[[#This Row],[Column1]]))</f>
        <v>1121B</v>
      </c>
      <c r="F3005" s="1" t="str">
        <f>INDEX(Sheet1!A:D,MATCH(Count_table[[#This Row],[Make]],Sheet1!D:D,0),1)</f>
        <v>IAI</v>
      </c>
      <c r="G3005" s="1" t="str">
        <f ca="1">IF(OR(Count_table[[#This Row],[STC Number]]&lt;&gt;OFFSET(Count_table[[#This Row],[STC Number]],-1,0),Count_table[[#This Row],[Fixed Make]]&lt;&gt;OFFSET(Count_table[[#This Row],[Fixed Make]],-1,0)),Count_table[[#This Row],[Fixed Make]],"")</f>
        <v/>
      </c>
      <c r="H3005" s="1" t="str">
        <f ca="1">IF(LEN(Count_table[[#This Row],[First]])=0,OFFSET(Count_table[[#This Row],[Range]],-1,0),"E"&amp;ROW(Count_table[[#This Row],[First]])&amp;":E"&amp;COUNTIFS(Count_table[[#All],[STC Number]],Count_table[[#This Row],[STC Number]],Count_table[[#All],[Fixed Make]],Count_table[[#This Row],[First]])+ROW(Count_table[[#This Row],[First]])-1)</f>
        <v>E3003:E3008</v>
      </c>
      <c r="I3005" s="1" t="str">
        <f ca="1">IF(LEN(Count_table[[#This Row],[First]])&lt;&gt;0,Count_table[[#This Row],[First]]&amp;": "&amp;_xlfn.TEXTJOIN(", ",TRUE,INDIRECT(Count_table[[#This Row],[Range]])),"")</f>
        <v/>
      </c>
      <c r="J300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6" spans="1:10" x14ac:dyDescent="0.25">
      <c r="A3006" s="1" t="s">
        <v>287</v>
      </c>
      <c r="B30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Ltd.\1123</v>
      </c>
      <c r="C3006" s="1" t="s">
        <v>1735</v>
      </c>
      <c r="D3006" s="1" t="str">
        <f>LEFT(Count_table[[#This Row],[Column1]],SEARCH("\",Count_table[[#This Row],[Column1]])-1)</f>
        <v>Israel Aircraft Industries, Ltd.</v>
      </c>
      <c r="E3006" s="1" t="str">
        <f>RIGHT(Count_table[[#This Row],[Column1]],LEN(Count_table[[#This Row],[Column1]])-SEARCH("\",Count_table[[#This Row],[Column1]]))</f>
        <v>1123</v>
      </c>
      <c r="F3006" s="1" t="str">
        <f>INDEX(Sheet1!A:D,MATCH(Count_table[[#This Row],[Make]],Sheet1!D:D,0),1)</f>
        <v>IAI</v>
      </c>
      <c r="G3006" s="1" t="str">
        <f ca="1">IF(OR(Count_table[[#This Row],[STC Number]]&lt;&gt;OFFSET(Count_table[[#This Row],[STC Number]],-1,0),Count_table[[#This Row],[Fixed Make]]&lt;&gt;OFFSET(Count_table[[#This Row],[Fixed Make]],-1,0)),Count_table[[#This Row],[Fixed Make]],"")</f>
        <v/>
      </c>
      <c r="H3006" s="1" t="str">
        <f ca="1">IF(LEN(Count_table[[#This Row],[First]])=0,OFFSET(Count_table[[#This Row],[Range]],-1,0),"E"&amp;ROW(Count_table[[#This Row],[First]])&amp;":E"&amp;COUNTIFS(Count_table[[#All],[STC Number]],Count_table[[#This Row],[STC Number]],Count_table[[#All],[Fixed Make]],Count_table[[#This Row],[First]])+ROW(Count_table[[#This Row],[First]])-1)</f>
        <v>E3003:E3008</v>
      </c>
      <c r="I3006" s="1" t="str">
        <f ca="1">IF(LEN(Count_table[[#This Row],[First]])&lt;&gt;0,Count_table[[#This Row],[First]]&amp;": "&amp;_xlfn.TEXTJOIN(", ",TRUE,INDIRECT(Count_table[[#This Row],[Range]])),"")</f>
        <v/>
      </c>
      <c r="J300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7" spans="1:10" x14ac:dyDescent="0.25">
      <c r="A3007" s="1" t="s">
        <v>287</v>
      </c>
      <c r="B30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v>
      </c>
      <c r="C3007" s="1" t="s">
        <v>1692</v>
      </c>
      <c r="D3007" s="1" t="str">
        <f>LEFT(Count_table[[#This Row],[Column1]],SEARCH("\",Count_table[[#This Row],[Column1]])-1)</f>
        <v>Israel Aircraft Industries, Ltd.</v>
      </c>
      <c r="E3007" s="1" t="str">
        <f>RIGHT(Count_table[[#This Row],[Column1]],LEN(Count_table[[#This Row],[Column1]])-SEARCH("\",Count_table[[#This Row],[Column1]]))</f>
        <v>1124</v>
      </c>
      <c r="F3007" s="1" t="str">
        <f>INDEX(Sheet1!A:D,MATCH(Count_table[[#This Row],[Make]],Sheet1!D:D,0),1)</f>
        <v>IAI</v>
      </c>
      <c r="G3007" s="1" t="str">
        <f ca="1">IF(OR(Count_table[[#This Row],[STC Number]]&lt;&gt;OFFSET(Count_table[[#This Row],[STC Number]],-1,0),Count_table[[#This Row],[Fixed Make]]&lt;&gt;OFFSET(Count_table[[#This Row],[Fixed Make]],-1,0)),Count_table[[#This Row],[Fixed Make]],"")</f>
        <v/>
      </c>
      <c r="H3007" s="1" t="str">
        <f ca="1">IF(LEN(Count_table[[#This Row],[First]])=0,OFFSET(Count_table[[#This Row],[Range]],-1,0),"E"&amp;ROW(Count_table[[#This Row],[First]])&amp;":E"&amp;COUNTIFS(Count_table[[#All],[STC Number]],Count_table[[#This Row],[STC Number]],Count_table[[#All],[Fixed Make]],Count_table[[#This Row],[First]])+ROW(Count_table[[#This Row],[First]])-1)</f>
        <v>E3003:E3008</v>
      </c>
      <c r="I3007" s="1" t="str">
        <f ca="1">IF(LEN(Count_table[[#This Row],[First]])&lt;&gt;0,Count_table[[#This Row],[First]]&amp;": "&amp;_xlfn.TEXTJOIN(", ",TRUE,INDIRECT(Count_table[[#This Row],[Range]])),"")</f>
        <v/>
      </c>
      <c r="J300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8" spans="1:10" x14ac:dyDescent="0.25">
      <c r="A3008" s="1" t="s">
        <v>287</v>
      </c>
      <c r="B30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Israel Aircraft Industries, Ltd.\1124A</v>
      </c>
      <c r="C3008" s="1" t="s">
        <v>1693</v>
      </c>
      <c r="D3008" s="1" t="str">
        <f>LEFT(Count_table[[#This Row],[Column1]],SEARCH("\",Count_table[[#This Row],[Column1]])-1)</f>
        <v>Israel Aircraft Industries, Ltd.</v>
      </c>
      <c r="E3008" s="1" t="str">
        <f>RIGHT(Count_table[[#This Row],[Column1]],LEN(Count_table[[#This Row],[Column1]])-SEARCH("\",Count_table[[#This Row],[Column1]]))</f>
        <v>1124A</v>
      </c>
      <c r="F3008" s="1" t="str">
        <f>INDEX(Sheet1!A:D,MATCH(Count_table[[#This Row],[Make]],Sheet1!D:D,0),1)</f>
        <v>IAI</v>
      </c>
      <c r="G3008" s="1" t="str">
        <f ca="1">IF(OR(Count_table[[#This Row],[STC Number]]&lt;&gt;OFFSET(Count_table[[#This Row],[STC Number]],-1,0),Count_table[[#This Row],[Fixed Make]]&lt;&gt;OFFSET(Count_table[[#This Row],[Fixed Make]],-1,0)),Count_table[[#This Row],[Fixed Make]],"")</f>
        <v/>
      </c>
      <c r="H3008" s="1" t="str">
        <f ca="1">IF(LEN(Count_table[[#This Row],[First]])=0,OFFSET(Count_table[[#This Row],[Range]],-1,0),"E"&amp;ROW(Count_table[[#This Row],[First]])&amp;":E"&amp;COUNTIFS(Count_table[[#All],[STC Number]],Count_table[[#This Row],[STC Number]],Count_table[[#All],[Fixed Make]],Count_table[[#This Row],[First]])+ROW(Count_table[[#This Row],[First]])-1)</f>
        <v>E3003:E3008</v>
      </c>
      <c r="I3008" s="1" t="str">
        <f ca="1">IF(LEN(Count_table[[#This Row],[First]])&lt;&gt;0,Count_table[[#This Row],[First]]&amp;": "&amp;_xlfn.TEXTJOIN(", ",TRUE,INDIRECT(Count_table[[#This Row],[Range]])),"")</f>
        <v/>
      </c>
      <c r="J300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09" spans="1:10" x14ac:dyDescent="0.25">
      <c r="A3009" s="1" t="s">
        <v>287</v>
      </c>
      <c r="B30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v>
      </c>
      <c r="C3009" s="1" t="s">
        <v>1736</v>
      </c>
      <c r="D3009" s="1" t="str">
        <f>LEFT(Count_table[[#This Row],[Column1]],SEARCH("\",Count_table[[#This Row],[Column1]])-1)</f>
        <v>Learjet Inc.</v>
      </c>
      <c r="E3009" s="1" t="str">
        <f>RIGHT(Count_table[[#This Row],[Column1]],LEN(Count_table[[#This Row],[Column1]])-SEARCH("\",Count_table[[#This Row],[Column1]]))</f>
        <v>24</v>
      </c>
      <c r="F3009" s="1" t="str">
        <f>INDEX(Sheet1!A:D,MATCH(Count_table[[#This Row],[Make]],Sheet1!D:D,0),1)</f>
        <v>Learjet</v>
      </c>
      <c r="G3009" s="1" t="str">
        <f ca="1">IF(OR(Count_table[[#This Row],[STC Number]]&lt;&gt;OFFSET(Count_table[[#This Row],[STC Number]],-1,0),Count_table[[#This Row],[Fixed Make]]&lt;&gt;OFFSET(Count_table[[#This Row],[Fixed Make]],-1,0)),Count_table[[#This Row],[Fixed Make]],"")</f>
        <v>Learjet</v>
      </c>
      <c r="H3009" s="1" t="str">
        <f ca="1">IF(LEN(Count_table[[#This Row],[First]])=0,OFFSET(Count_table[[#This Row],[Range]],-1,0),"E"&amp;ROW(Count_table[[#This Row],[First]])&amp;":E"&amp;COUNTIFS(Count_table[[#All],[STC Number]],Count_table[[#This Row],[STC Number]],Count_table[[#All],[Fixed Make]],Count_table[[#This Row],[First]])+ROW(Count_table[[#This Row],[First]])-1)</f>
        <v>E3009:E3035</v>
      </c>
      <c r="I3009" s="1" t="str">
        <f ca="1">IF(LEN(Count_table[[#This Row],[First]])&lt;&gt;0,Count_table[[#This Row],[First]]&amp;": "&amp;_xlfn.TEXTJOIN(", ",TRUE,INDIRECT(Count_table[[#This Row],[Range]])),"")</f>
        <v>Learjet: 24, 24A, 24B-A, 24B, 24C, 24D-A, 24D, 24E, 24F-A, 24F, 25, 25A, 25B, 25C, 25D, 25F, 28, 29, 31, 31A, 35, 35A (C-21A), 36, 36A, 55, 55B, 55C</v>
      </c>
      <c r="J300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0" spans="1:10" x14ac:dyDescent="0.25">
      <c r="A3010" s="1" t="s">
        <v>287</v>
      </c>
      <c r="B30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Inc.\24A</v>
      </c>
      <c r="C3010" s="1" t="s">
        <v>1737</v>
      </c>
      <c r="D3010" s="1" t="str">
        <f>LEFT(Count_table[[#This Row],[Column1]],SEARCH("\",Count_table[[#This Row],[Column1]])-1)</f>
        <v>Learjet Inc.</v>
      </c>
      <c r="E3010" s="1" t="str">
        <f>RIGHT(Count_table[[#This Row],[Column1]],LEN(Count_table[[#This Row],[Column1]])-SEARCH("\",Count_table[[#This Row],[Column1]]))</f>
        <v>24A</v>
      </c>
      <c r="F3010" s="1" t="str">
        <f>INDEX(Sheet1!A:D,MATCH(Count_table[[#This Row],[Make]],Sheet1!D:D,0),1)</f>
        <v>Learjet</v>
      </c>
      <c r="G3010" s="1" t="str">
        <f ca="1">IF(OR(Count_table[[#This Row],[STC Number]]&lt;&gt;OFFSET(Count_table[[#This Row],[STC Number]],-1,0),Count_table[[#This Row],[Fixed Make]]&lt;&gt;OFFSET(Count_table[[#This Row],[Fixed Make]],-1,0)),Count_table[[#This Row],[Fixed Make]],"")</f>
        <v/>
      </c>
      <c r="H3010" s="1" t="str">
        <f ca="1">IF(LEN(Count_table[[#This Row],[First]])=0,OFFSET(Count_table[[#This Row],[Range]],-1,0),"E"&amp;ROW(Count_table[[#This Row],[First]])&amp;":E"&amp;COUNTIFS(Count_table[[#All],[STC Number]],Count_table[[#This Row],[STC Number]],Count_table[[#All],[Fixed Make]],Count_table[[#This Row],[First]])+ROW(Count_table[[#This Row],[First]])-1)</f>
        <v>E3009:E3035</v>
      </c>
      <c r="I3010" s="1" t="str">
        <f ca="1">IF(LEN(Count_table[[#This Row],[First]])&lt;&gt;0,Count_table[[#This Row],[First]]&amp;": "&amp;_xlfn.TEXTJOIN(", ",TRUE,INDIRECT(Count_table[[#This Row],[Range]])),"")</f>
        <v/>
      </c>
      <c r="J301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1" spans="1:10" x14ac:dyDescent="0.25">
      <c r="A3011" s="1" t="s">
        <v>287</v>
      </c>
      <c r="B30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Inc.\24B-A</v>
      </c>
      <c r="C3011" s="1" t="s">
        <v>1738</v>
      </c>
      <c r="D3011" s="1" t="str">
        <f>LEFT(Count_table[[#This Row],[Column1]],SEARCH("\",Count_table[[#This Row],[Column1]])-1)</f>
        <v>Learjet Inc.</v>
      </c>
      <c r="E3011" s="1" t="str">
        <f>RIGHT(Count_table[[#This Row],[Column1]],LEN(Count_table[[#This Row],[Column1]])-SEARCH("\",Count_table[[#This Row],[Column1]]))</f>
        <v>24B-A</v>
      </c>
      <c r="F3011" s="1" t="str">
        <f>INDEX(Sheet1!A:D,MATCH(Count_table[[#This Row],[Make]],Sheet1!D:D,0),1)</f>
        <v>Learjet</v>
      </c>
      <c r="G3011" s="1" t="str">
        <f ca="1">IF(OR(Count_table[[#This Row],[STC Number]]&lt;&gt;OFFSET(Count_table[[#This Row],[STC Number]],-1,0),Count_table[[#This Row],[Fixed Make]]&lt;&gt;OFFSET(Count_table[[#This Row],[Fixed Make]],-1,0)),Count_table[[#This Row],[Fixed Make]],"")</f>
        <v/>
      </c>
      <c r="H3011" s="1" t="str">
        <f ca="1">IF(LEN(Count_table[[#This Row],[First]])=0,OFFSET(Count_table[[#This Row],[Range]],-1,0),"E"&amp;ROW(Count_table[[#This Row],[First]])&amp;":E"&amp;COUNTIFS(Count_table[[#All],[STC Number]],Count_table[[#This Row],[STC Number]],Count_table[[#All],[Fixed Make]],Count_table[[#This Row],[First]])+ROW(Count_table[[#This Row],[First]])-1)</f>
        <v>E3009:E3035</v>
      </c>
      <c r="I3011" s="1" t="str">
        <f ca="1">IF(LEN(Count_table[[#This Row],[First]])&lt;&gt;0,Count_table[[#This Row],[First]]&amp;": "&amp;_xlfn.TEXTJOIN(", ",TRUE,INDIRECT(Count_table[[#This Row],[Range]])),"")</f>
        <v/>
      </c>
      <c r="J301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2" spans="1:10" x14ac:dyDescent="0.25">
      <c r="A3012" s="1" t="s">
        <v>287</v>
      </c>
      <c r="B30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Inc.\24B</v>
      </c>
      <c r="C3012" s="1" t="s">
        <v>1739</v>
      </c>
      <c r="D3012" s="1" t="str">
        <f>LEFT(Count_table[[#This Row],[Column1]],SEARCH("\",Count_table[[#This Row],[Column1]])-1)</f>
        <v>Learjet Inc.</v>
      </c>
      <c r="E3012" s="1" t="str">
        <f>RIGHT(Count_table[[#This Row],[Column1]],LEN(Count_table[[#This Row],[Column1]])-SEARCH("\",Count_table[[#This Row],[Column1]]))</f>
        <v>24B</v>
      </c>
      <c r="F3012" s="1" t="str">
        <f>INDEX(Sheet1!A:D,MATCH(Count_table[[#This Row],[Make]],Sheet1!D:D,0),1)</f>
        <v>Learjet</v>
      </c>
      <c r="G3012" s="1" t="str">
        <f ca="1">IF(OR(Count_table[[#This Row],[STC Number]]&lt;&gt;OFFSET(Count_table[[#This Row],[STC Number]],-1,0),Count_table[[#This Row],[Fixed Make]]&lt;&gt;OFFSET(Count_table[[#This Row],[Fixed Make]],-1,0)),Count_table[[#This Row],[Fixed Make]],"")</f>
        <v/>
      </c>
      <c r="H3012" s="1" t="str">
        <f ca="1">IF(LEN(Count_table[[#This Row],[First]])=0,OFFSET(Count_table[[#This Row],[Range]],-1,0),"E"&amp;ROW(Count_table[[#This Row],[First]])&amp;":E"&amp;COUNTIFS(Count_table[[#All],[STC Number]],Count_table[[#This Row],[STC Number]],Count_table[[#All],[Fixed Make]],Count_table[[#This Row],[First]])+ROW(Count_table[[#This Row],[First]])-1)</f>
        <v>E3009:E3035</v>
      </c>
      <c r="I3012" s="1" t="str">
        <f ca="1">IF(LEN(Count_table[[#This Row],[First]])&lt;&gt;0,Count_table[[#This Row],[First]]&amp;": "&amp;_xlfn.TEXTJOIN(", ",TRUE,INDIRECT(Count_table[[#This Row],[Range]])),"")</f>
        <v/>
      </c>
      <c r="J301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3" spans="1:10" x14ac:dyDescent="0.25">
      <c r="A3013" s="1" t="s">
        <v>287</v>
      </c>
      <c r="B30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Inc.\24C</v>
      </c>
      <c r="C3013" s="1" t="s">
        <v>1740</v>
      </c>
      <c r="D3013" s="1" t="str">
        <f>LEFT(Count_table[[#This Row],[Column1]],SEARCH("\",Count_table[[#This Row],[Column1]])-1)</f>
        <v>Learjet Inc.</v>
      </c>
      <c r="E3013" s="1" t="str">
        <f>RIGHT(Count_table[[#This Row],[Column1]],LEN(Count_table[[#This Row],[Column1]])-SEARCH("\",Count_table[[#This Row],[Column1]]))</f>
        <v>24C</v>
      </c>
      <c r="F3013" s="1" t="str">
        <f>INDEX(Sheet1!A:D,MATCH(Count_table[[#This Row],[Make]],Sheet1!D:D,0),1)</f>
        <v>Learjet</v>
      </c>
      <c r="G3013" s="1" t="str">
        <f ca="1">IF(OR(Count_table[[#This Row],[STC Number]]&lt;&gt;OFFSET(Count_table[[#This Row],[STC Number]],-1,0),Count_table[[#This Row],[Fixed Make]]&lt;&gt;OFFSET(Count_table[[#This Row],[Fixed Make]],-1,0)),Count_table[[#This Row],[Fixed Make]],"")</f>
        <v/>
      </c>
      <c r="H3013" s="1" t="str">
        <f ca="1">IF(LEN(Count_table[[#This Row],[First]])=0,OFFSET(Count_table[[#This Row],[Range]],-1,0),"E"&amp;ROW(Count_table[[#This Row],[First]])&amp;":E"&amp;COUNTIFS(Count_table[[#All],[STC Number]],Count_table[[#This Row],[STC Number]],Count_table[[#All],[Fixed Make]],Count_table[[#This Row],[First]])+ROW(Count_table[[#This Row],[First]])-1)</f>
        <v>E3009:E3035</v>
      </c>
      <c r="I3013" s="1" t="str">
        <f ca="1">IF(LEN(Count_table[[#This Row],[First]])&lt;&gt;0,Count_table[[#This Row],[First]]&amp;": "&amp;_xlfn.TEXTJOIN(", ",TRUE,INDIRECT(Count_table[[#This Row],[Range]])),"")</f>
        <v/>
      </c>
      <c r="J301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4" spans="1:10" x14ac:dyDescent="0.25">
      <c r="A3014" s="1" t="s">
        <v>287</v>
      </c>
      <c r="B30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Inc.\24D-A</v>
      </c>
      <c r="C3014" s="1" t="s">
        <v>1741</v>
      </c>
      <c r="D3014" s="1" t="str">
        <f>LEFT(Count_table[[#This Row],[Column1]],SEARCH("\",Count_table[[#This Row],[Column1]])-1)</f>
        <v>Learjet Inc.</v>
      </c>
      <c r="E3014" s="1" t="str">
        <f>RIGHT(Count_table[[#This Row],[Column1]],LEN(Count_table[[#This Row],[Column1]])-SEARCH("\",Count_table[[#This Row],[Column1]]))</f>
        <v>24D-A</v>
      </c>
      <c r="F3014" s="1" t="str">
        <f>INDEX(Sheet1!A:D,MATCH(Count_table[[#This Row],[Make]],Sheet1!D:D,0),1)</f>
        <v>Learjet</v>
      </c>
      <c r="G3014" s="1" t="str">
        <f ca="1">IF(OR(Count_table[[#This Row],[STC Number]]&lt;&gt;OFFSET(Count_table[[#This Row],[STC Number]],-1,0),Count_table[[#This Row],[Fixed Make]]&lt;&gt;OFFSET(Count_table[[#This Row],[Fixed Make]],-1,0)),Count_table[[#This Row],[Fixed Make]],"")</f>
        <v/>
      </c>
      <c r="H3014" s="1" t="str">
        <f ca="1">IF(LEN(Count_table[[#This Row],[First]])=0,OFFSET(Count_table[[#This Row],[Range]],-1,0),"E"&amp;ROW(Count_table[[#This Row],[First]])&amp;":E"&amp;COUNTIFS(Count_table[[#All],[STC Number]],Count_table[[#This Row],[STC Number]],Count_table[[#All],[Fixed Make]],Count_table[[#This Row],[First]])+ROW(Count_table[[#This Row],[First]])-1)</f>
        <v>E3009:E3035</v>
      </c>
      <c r="I3014" s="1" t="str">
        <f ca="1">IF(LEN(Count_table[[#This Row],[First]])&lt;&gt;0,Count_table[[#This Row],[First]]&amp;": "&amp;_xlfn.TEXTJOIN(", ",TRUE,INDIRECT(Count_table[[#This Row],[Range]])),"")</f>
        <v/>
      </c>
      <c r="J301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5" spans="1:10" x14ac:dyDescent="0.25">
      <c r="A3015" s="1" t="s">
        <v>287</v>
      </c>
      <c r="B30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Inc.\24D</v>
      </c>
      <c r="C3015" s="1" t="s">
        <v>1742</v>
      </c>
      <c r="D3015" s="1" t="str">
        <f>LEFT(Count_table[[#This Row],[Column1]],SEARCH("\",Count_table[[#This Row],[Column1]])-1)</f>
        <v>Learjet Inc.</v>
      </c>
      <c r="E3015" s="1" t="str">
        <f>RIGHT(Count_table[[#This Row],[Column1]],LEN(Count_table[[#This Row],[Column1]])-SEARCH("\",Count_table[[#This Row],[Column1]]))</f>
        <v>24D</v>
      </c>
      <c r="F3015" s="1" t="str">
        <f>INDEX(Sheet1!A:D,MATCH(Count_table[[#This Row],[Make]],Sheet1!D:D,0),1)</f>
        <v>Learjet</v>
      </c>
      <c r="G3015" s="1" t="str">
        <f ca="1">IF(OR(Count_table[[#This Row],[STC Number]]&lt;&gt;OFFSET(Count_table[[#This Row],[STC Number]],-1,0),Count_table[[#This Row],[Fixed Make]]&lt;&gt;OFFSET(Count_table[[#This Row],[Fixed Make]],-1,0)),Count_table[[#This Row],[Fixed Make]],"")</f>
        <v/>
      </c>
      <c r="H3015" s="1" t="str">
        <f ca="1">IF(LEN(Count_table[[#This Row],[First]])=0,OFFSET(Count_table[[#This Row],[Range]],-1,0),"E"&amp;ROW(Count_table[[#This Row],[First]])&amp;":E"&amp;COUNTIFS(Count_table[[#All],[STC Number]],Count_table[[#This Row],[STC Number]],Count_table[[#All],[Fixed Make]],Count_table[[#This Row],[First]])+ROW(Count_table[[#This Row],[First]])-1)</f>
        <v>E3009:E3035</v>
      </c>
      <c r="I3015" s="1" t="str">
        <f ca="1">IF(LEN(Count_table[[#This Row],[First]])&lt;&gt;0,Count_table[[#This Row],[First]]&amp;": "&amp;_xlfn.TEXTJOIN(", ",TRUE,INDIRECT(Count_table[[#This Row],[Range]])),"")</f>
        <v/>
      </c>
      <c r="J301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6" spans="1:10" x14ac:dyDescent="0.25">
      <c r="A3016" s="1" t="s">
        <v>287</v>
      </c>
      <c r="B30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Inc.\24E</v>
      </c>
      <c r="C3016" s="1" t="s">
        <v>1743</v>
      </c>
      <c r="D3016" s="1" t="str">
        <f>LEFT(Count_table[[#This Row],[Column1]],SEARCH("\",Count_table[[#This Row],[Column1]])-1)</f>
        <v>Learjet Inc.</v>
      </c>
      <c r="E3016" s="1" t="str">
        <f>RIGHT(Count_table[[#This Row],[Column1]],LEN(Count_table[[#This Row],[Column1]])-SEARCH("\",Count_table[[#This Row],[Column1]]))</f>
        <v>24E</v>
      </c>
      <c r="F3016" s="1" t="str">
        <f>INDEX(Sheet1!A:D,MATCH(Count_table[[#This Row],[Make]],Sheet1!D:D,0),1)</f>
        <v>Learjet</v>
      </c>
      <c r="G3016" s="1" t="str">
        <f ca="1">IF(OR(Count_table[[#This Row],[STC Number]]&lt;&gt;OFFSET(Count_table[[#This Row],[STC Number]],-1,0),Count_table[[#This Row],[Fixed Make]]&lt;&gt;OFFSET(Count_table[[#This Row],[Fixed Make]],-1,0)),Count_table[[#This Row],[Fixed Make]],"")</f>
        <v/>
      </c>
      <c r="H3016" s="1" t="str">
        <f ca="1">IF(LEN(Count_table[[#This Row],[First]])=0,OFFSET(Count_table[[#This Row],[Range]],-1,0),"E"&amp;ROW(Count_table[[#This Row],[First]])&amp;":E"&amp;COUNTIFS(Count_table[[#All],[STC Number]],Count_table[[#This Row],[STC Number]],Count_table[[#All],[Fixed Make]],Count_table[[#This Row],[First]])+ROW(Count_table[[#This Row],[First]])-1)</f>
        <v>E3009:E3035</v>
      </c>
      <c r="I3016" s="1" t="str">
        <f ca="1">IF(LEN(Count_table[[#This Row],[First]])&lt;&gt;0,Count_table[[#This Row],[First]]&amp;": "&amp;_xlfn.TEXTJOIN(", ",TRUE,INDIRECT(Count_table[[#This Row],[Range]])),"")</f>
        <v/>
      </c>
      <c r="J301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7" spans="1:10" x14ac:dyDescent="0.25">
      <c r="A3017" s="1" t="s">
        <v>287</v>
      </c>
      <c r="B30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Inc.\24F-A</v>
      </c>
      <c r="C3017" s="1" t="s">
        <v>1744</v>
      </c>
      <c r="D3017" s="1" t="str">
        <f>LEFT(Count_table[[#This Row],[Column1]],SEARCH("\",Count_table[[#This Row],[Column1]])-1)</f>
        <v>Learjet Inc.</v>
      </c>
      <c r="E3017" s="1" t="str">
        <f>RIGHT(Count_table[[#This Row],[Column1]],LEN(Count_table[[#This Row],[Column1]])-SEARCH("\",Count_table[[#This Row],[Column1]]))</f>
        <v>24F-A</v>
      </c>
      <c r="F3017" s="1" t="str">
        <f>INDEX(Sheet1!A:D,MATCH(Count_table[[#This Row],[Make]],Sheet1!D:D,0),1)</f>
        <v>Learjet</v>
      </c>
      <c r="G3017" s="1" t="str">
        <f ca="1">IF(OR(Count_table[[#This Row],[STC Number]]&lt;&gt;OFFSET(Count_table[[#This Row],[STC Number]],-1,0),Count_table[[#This Row],[Fixed Make]]&lt;&gt;OFFSET(Count_table[[#This Row],[Fixed Make]],-1,0)),Count_table[[#This Row],[Fixed Make]],"")</f>
        <v/>
      </c>
      <c r="H3017" s="1" t="str">
        <f ca="1">IF(LEN(Count_table[[#This Row],[First]])=0,OFFSET(Count_table[[#This Row],[Range]],-1,0),"E"&amp;ROW(Count_table[[#This Row],[First]])&amp;":E"&amp;COUNTIFS(Count_table[[#All],[STC Number]],Count_table[[#This Row],[STC Number]],Count_table[[#All],[Fixed Make]],Count_table[[#This Row],[First]])+ROW(Count_table[[#This Row],[First]])-1)</f>
        <v>E3009:E3035</v>
      </c>
      <c r="I3017" s="1" t="str">
        <f ca="1">IF(LEN(Count_table[[#This Row],[First]])&lt;&gt;0,Count_table[[#This Row],[First]]&amp;": "&amp;_xlfn.TEXTJOIN(", ",TRUE,INDIRECT(Count_table[[#This Row],[Range]])),"")</f>
        <v/>
      </c>
      <c r="J301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8" spans="1:10" x14ac:dyDescent="0.25">
      <c r="A3018" s="1" t="s">
        <v>287</v>
      </c>
      <c r="B30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Inc.\24F</v>
      </c>
      <c r="C3018" s="1" t="s">
        <v>1745</v>
      </c>
      <c r="D3018" s="1" t="str">
        <f>LEFT(Count_table[[#This Row],[Column1]],SEARCH("\",Count_table[[#This Row],[Column1]])-1)</f>
        <v>Learjet Inc.</v>
      </c>
      <c r="E3018" s="1" t="str">
        <f>RIGHT(Count_table[[#This Row],[Column1]],LEN(Count_table[[#This Row],[Column1]])-SEARCH("\",Count_table[[#This Row],[Column1]]))</f>
        <v>24F</v>
      </c>
      <c r="F3018" s="1" t="str">
        <f>INDEX(Sheet1!A:D,MATCH(Count_table[[#This Row],[Make]],Sheet1!D:D,0),1)</f>
        <v>Learjet</v>
      </c>
      <c r="G3018" s="1" t="str">
        <f ca="1">IF(OR(Count_table[[#This Row],[STC Number]]&lt;&gt;OFFSET(Count_table[[#This Row],[STC Number]],-1,0),Count_table[[#This Row],[Fixed Make]]&lt;&gt;OFFSET(Count_table[[#This Row],[Fixed Make]],-1,0)),Count_table[[#This Row],[Fixed Make]],"")</f>
        <v/>
      </c>
      <c r="H3018" s="1" t="str">
        <f ca="1">IF(LEN(Count_table[[#This Row],[First]])=0,OFFSET(Count_table[[#This Row],[Range]],-1,0),"E"&amp;ROW(Count_table[[#This Row],[First]])&amp;":E"&amp;COUNTIFS(Count_table[[#All],[STC Number]],Count_table[[#This Row],[STC Number]],Count_table[[#All],[Fixed Make]],Count_table[[#This Row],[First]])+ROW(Count_table[[#This Row],[First]])-1)</f>
        <v>E3009:E3035</v>
      </c>
      <c r="I3018" s="1" t="str">
        <f ca="1">IF(LEN(Count_table[[#This Row],[First]])&lt;&gt;0,Count_table[[#This Row],[First]]&amp;": "&amp;_xlfn.TEXTJOIN(", ",TRUE,INDIRECT(Count_table[[#This Row],[Range]])),"")</f>
        <v/>
      </c>
      <c r="J301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19" spans="1:10" x14ac:dyDescent="0.25">
      <c r="A3019" s="1" t="s">
        <v>287</v>
      </c>
      <c r="B30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v>
      </c>
      <c r="C3019" s="1" t="s">
        <v>1694</v>
      </c>
      <c r="D3019" s="1" t="str">
        <f>LEFT(Count_table[[#This Row],[Column1]],SEARCH("\",Count_table[[#This Row],[Column1]])-1)</f>
        <v>Learjet Inc.</v>
      </c>
      <c r="E3019" s="1" t="str">
        <f>RIGHT(Count_table[[#This Row],[Column1]],LEN(Count_table[[#This Row],[Column1]])-SEARCH("\",Count_table[[#This Row],[Column1]]))</f>
        <v>25</v>
      </c>
      <c r="F3019" s="1" t="str">
        <f>INDEX(Sheet1!A:D,MATCH(Count_table[[#This Row],[Make]],Sheet1!D:D,0),1)</f>
        <v>Learjet</v>
      </c>
      <c r="G3019" s="1" t="str">
        <f ca="1">IF(OR(Count_table[[#This Row],[STC Number]]&lt;&gt;OFFSET(Count_table[[#This Row],[STC Number]],-1,0),Count_table[[#This Row],[Fixed Make]]&lt;&gt;OFFSET(Count_table[[#This Row],[Fixed Make]],-1,0)),Count_table[[#This Row],[Fixed Make]],"")</f>
        <v/>
      </c>
      <c r="H3019" s="1" t="str">
        <f ca="1">IF(LEN(Count_table[[#This Row],[First]])=0,OFFSET(Count_table[[#This Row],[Range]],-1,0),"E"&amp;ROW(Count_table[[#This Row],[First]])&amp;":E"&amp;COUNTIFS(Count_table[[#All],[STC Number]],Count_table[[#This Row],[STC Number]],Count_table[[#All],[Fixed Make]],Count_table[[#This Row],[First]])+ROW(Count_table[[#This Row],[First]])-1)</f>
        <v>E3009:E3035</v>
      </c>
      <c r="I3019" s="1" t="str">
        <f ca="1">IF(LEN(Count_table[[#This Row],[First]])&lt;&gt;0,Count_table[[#This Row],[First]]&amp;": "&amp;_xlfn.TEXTJOIN(", ",TRUE,INDIRECT(Count_table[[#This Row],[Range]])),"")</f>
        <v/>
      </c>
      <c r="J301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0" spans="1:10" x14ac:dyDescent="0.25">
      <c r="A3020" s="1" t="s">
        <v>287</v>
      </c>
      <c r="B30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Inc.\25A</v>
      </c>
      <c r="C3020" s="1" t="s">
        <v>1695</v>
      </c>
      <c r="D3020" s="1" t="str">
        <f>LEFT(Count_table[[#This Row],[Column1]],SEARCH("\",Count_table[[#This Row],[Column1]])-1)</f>
        <v>Learjet Inc.</v>
      </c>
      <c r="E3020" s="1" t="str">
        <f>RIGHT(Count_table[[#This Row],[Column1]],LEN(Count_table[[#This Row],[Column1]])-SEARCH("\",Count_table[[#This Row],[Column1]]))</f>
        <v>25A</v>
      </c>
      <c r="F3020" s="1" t="str">
        <f>INDEX(Sheet1!A:D,MATCH(Count_table[[#This Row],[Make]],Sheet1!D:D,0),1)</f>
        <v>Learjet</v>
      </c>
      <c r="G3020" s="1" t="str">
        <f ca="1">IF(OR(Count_table[[#This Row],[STC Number]]&lt;&gt;OFFSET(Count_table[[#This Row],[STC Number]],-1,0),Count_table[[#This Row],[Fixed Make]]&lt;&gt;OFFSET(Count_table[[#This Row],[Fixed Make]],-1,0)),Count_table[[#This Row],[Fixed Make]],"")</f>
        <v/>
      </c>
      <c r="H3020" s="1" t="str">
        <f ca="1">IF(LEN(Count_table[[#This Row],[First]])=0,OFFSET(Count_table[[#This Row],[Range]],-1,0),"E"&amp;ROW(Count_table[[#This Row],[First]])&amp;":E"&amp;COUNTIFS(Count_table[[#All],[STC Number]],Count_table[[#This Row],[STC Number]],Count_table[[#All],[Fixed Make]],Count_table[[#This Row],[First]])+ROW(Count_table[[#This Row],[First]])-1)</f>
        <v>E3009:E3035</v>
      </c>
      <c r="I3020" s="1" t="str">
        <f ca="1">IF(LEN(Count_table[[#This Row],[First]])&lt;&gt;0,Count_table[[#This Row],[First]]&amp;": "&amp;_xlfn.TEXTJOIN(", ",TRUE,INDIRECT(Count_table[[#This Row],[Range]])),"")</f>
        <v/>
      </c>
      <c r="J302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1" spans="1:10" x14ac:dyDescent="0.25">
      <c r="A3021" s="1" t="s">
        <v>287</v>
      </c>
      <c r="B30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Inc.\25B</v>
      </c>
      <c r="C3021" s="1" t="s">
        <v>1696</v>
      </c>
      <c r="D3021" s="1" t="str">
        <f>LEFT(Count_table[[#This Row],[Column1]],SEARCH("\",Count_table[[#This Row],[Column1]])-1)</f>
        <v>Learjet Inc.</v>
      </c>
      <c r="E3021" s="1" t="str">
        <f>RIGHT(Count_table[[#This Row],[Column1]],LEN(Count_table[[#This Row],[Column1]])-SEARCH("\",Count_table[[#This Row],[Column1]]))</f>
        <v>25B</v>
      </c>
      <c r="F3021" s="1" t="str">
        <f>INDEX(Sheet1!A:D,MATCH(Count_table[[#This Row],[Make]],Sheet1!D:D,0),1)</f>
        <v>Learjet</v>
      </c>
      <c r="G3021" s="1" t="str">
        <f ca="1">IF(OR(Count_table[[#This Row],[STC Number]]&lt;&gt;OFFSET(Count_table[[#This Row],[STC Number]],-1,0),Count_table[[#This Row],[Fixed Make]]&lt;&gt;OFFSET(Count_table[[#This Row],[Fixed Make]],-1,0)),Count_table[[#This Row],[Fixed Make]],"")</f>
        <v/>
      </c>
      <c r="H3021" s="1" t="str">
        <f ca="1">IF(LEN(Count_table[[#This Row],[First]])=0,OFFSET(Count_table[[#This Row],[Range]],-1,0),"E"&amp;ROW(Count_table[[#This Row],[First]])&amp;":E"&amp;COUNTIFS(Count_table[[#All],[STC Number]],Count_table[[#This Row],[STC Number]],Count_table[[#All],[Fixed Make]],Count_table[[#This Row],[First]])+ROW(Count_table[[#This Row],[First]])-1)</f>
        <v>E3009:E3035</v>
      </c>
      <c r="I3021" s="1" t="str">
        <f ca="1">IF(LEN(Count_table[[#This Row],[First]])&lt;&gt;0,Count_table[[#This Row],[First]]&amp;": "&amp;_xlfn.TEXTJOIN(", ",TRUE,INDIRECT(Count_table[[#This Row],[Range]])),"")</f>
        <v/>
      </c>
      <c r="J302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2" spans="1:10" x14ac:dyDescent="0.25">
      <c r="A3022" s="1" t="s">
        <v>287</v>
      </c>
      <c r="B30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Inc.\25C</v>
      </c>
      <c r="C3022" s="1" t="s">
        <v>1697</v>
      </c>
      <c r="D3022" s="1" t="str">
        <f>LEFT(Count_table[[#This Row],[Column1]],SEARCH("\",Count_table[[#This Row],[Column1]])-1)</f>
        <v>Learjet Inc.</v>
      </c>
      <c r="E3022" s="1" t="str">
        <f>RIGHT(Count_table[[#This Row],[Column1]],LEN(Count_table[[#This Row],[Column1]])-SEARCH("\",Count_table[[#This Row],[Column1]]))</f>
        <v>25C</v>
      </c>
      <c r="F3022" s="1" t="str">
        <f>INDEX(Sheet1!A:D,MATCH(Count_table[[#This Row],[Make]],Sheet1!D:D,0),1)</f>
        <v>Learjet</v>
      </c>
      <c r="G3022" s="1" t="str">
        <f ca="1">IF(OR(Count_table[[#This Row],[STC Number]]&lt;&gt;OFFSET(Count_table[[#This Row],[STC Number]],-1,0),Count_table[[#This Row],[Fixed Make]]&lt;&gt;OFFSET(Count_table[[#This Row],[Fixed Make]],-1,0)),Count_table[[#This Row],[Fixed Make]],"")</f>
        <v/>
      </c>
      <c r="H3022" s="1" t="str">
        <f ca="1">IF(LEN(Count_table[[#This Row],[First]])=0,OFFSET(Count_table[[#This Row],[Range]],-1,0),"E"&amp;ROW(Count_table[[#This Row],[First]])&amp;":E"&amp;COUNTIFS(Count_table[[#All],[STC Number]],Count_table[[#This Row],[STC Number]],Count_table[[#All],[Fixed Make]],Count_table[[#This Row],[First]])+ROW(Count_table[[#This Row],[First]])-1)</f>
        <v>E3009:E3035</v>
      </c>
      <c r="I3022" s="1" t="str">
        <f ca="1">IF(LEN(Count_table[[#This Row],[First]])&lt;&gt;0,Count_table[[#This Row],[First]]&amp;": "&amp;_xlfn.TEXTJOIN(", ",TRUE,INDIRECT(Count_table[[#This Row],[Range]])),"")</f>
        <v/>
      </c>
      <c r="J302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3" spans="1:10" x14ac:dyDescent="0.25">
      <c r="A3023" s="1" t="s">
        <v>287</v>
      </c>
      <c r="B30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Inc.\25D</v>
      </c>
      <c r="C3023" s="1" t="s">
        <v>1698</v>
      </c>
      <c r="D3023" s="1" t="str">
        <f>LEFT(Count_table[[#This Row],[Column1]],SEARCH("\",Count_table[[#This Row],[Column1]])-1)</f>
        <v>Learjet Inc.</v>
      </c>
      <c r="E3023" s="1" t="str">
        <f>RIGHT(Count_table[[#This Row],[Column1]],LEN(Count_table[[#This Row],[Column1]])-SEARCH("\",Count_table[[#This Row],[Column1]]))</f>
        <v>25D</v>
      </c>
      <c r="F3023" s="1" t="str">
        <f>INDEX(Sheet1!A:D,MATCH(Count_table[[#This Row],[Make]],Sheet1!D:D,0),1)</f>
        <v>Learjet</v>
      </c>
      <c r="G3023" s="1" t="str">
        <f ca="1">IF(OR(Count_table[[#This Row],[STC Number]]&lt;&gt;OFFSET(Count_table[[#This Row],[STC Number]],-1,0),Count_table[[#This Row],[Fixed Make]]&lt;&gt;OFFSET(Count_table[[#This Row],[Fixed Make]],-1,0)),Count_table[[#This Row],[Fixed Make]],"")</f>
        <v/>
      </c>
      <c r="H3023" s="1" t="str">
        <f ca="1">IF(LEN(Count_table[[#This Row],[First]])=0,OFFSET(Count_table[[#This Row],[Range]],-1,0),"E"&amp;ROW(Count_table[[#This Row],[First]])&amp;":E"&amp;COUNTIFS(Count_table[[#All],[STC Number]],Count_table[[#This Row],[STC Number]],Count_table[[#All],[Fixed Make]],Count_table[[#This Row],[First]])+ROW(Count_table[[#This Row],[First]])-1)</f>
        <v>E3009:E3035</v>
      </c>
      <c r="I3023" s="1" t="str">
        <f ca="1">IF(LEN(Count_table[[#This Row],[First]])&lt;&gt;0,Count_table[[#This Row],[First]]&amp;": "&amp;_xlfn.TEXTJOIN(", ",TRUE,INDIRECT(Count_table[[#This Row],[Range]])),"")</f>
        <v/>
      </c>
      <c r="J302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4" spans="1:10" x14ac:dyDescent="0.25">
      <c r="A3024" s="1" t="s">
        <v>287</v>
      </c>
      <c r="B30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Inc.\25F</v>
      </c>
      <c r="C3024" s="1" t="s">
        <v>1699</v>
      </c>
      <c r="D3024" s="1" t="str">
        <f>LEFT(Count_table[[#This Row],[Column1]],SEARCH("\",Count_table[[#This Row],[Column1]])-1)</f>
        <v>Learjet Inc.</v>
      </c>
      <c r="E3024" s="1" t="str">
        <f>RIGHT(Count_table[[#This Row],[Column1]],LEN(Count_table[[#This Row],[Column1]])-SEARCH("\",Count_table[[#This Row],[Column1]]))</f>
        <v>25F</v>
      </c>
      <c r="F3024" s="1" t="str">
        <f>INDEX(Sheet1!A:D,MATCH(Count_table[[#This Row],[Make]],Sheet1!D:D,0),1)</f>
        <v>Learjet</v>
      </c>
      <c r="G3024" s="1" t="str">
        <f ca="1">IF(OR(Count_table[[#This Row],[STC Number]]&lt;&gt;OFFSET(Count_table[[#This Row],[STC Number]],-1,0),Count_table[[#This Row],[Fixed Make]]&lt;&gt;OFFSET(Count_table[[#This Row],[Fixed Make]],-1,0)),Count_table[[#This Row],[Fixed Make]],"")</f>
        <v/>
      </c>
      <c r="H3024" s="1" t="str">
        <f ca="1">IF(LEN(Count_table[[#This Row],[First]])=0,OFFSET(Count_table[[#This Row],[Range]],-1,0),"E"&amp;ROW(Count_table[[#This Row],[First]])&amp;":E"&amp;COUNTIFS(Count_table[[#All],[STC Number]],Count_table[[#This Row],[STC Number]],Count_table[[#All],[Fixed Make]],Count_table[[#This Row],[First]])+ROW(Count_table[[#This Row],[First]])-1)</f>
        <v>E3009:E3035</v>
      </c>
      <c r="I3024" s="1" t="str">
        <f ca="1">IF(LEN(Count_table[[#This Row],[First]])&lt;&gt;0,Count_table[[#This Row],[First]]&amp;": "&amp;_xlfn.TEXTJOIN(", ",TRUE,INDIRECT(Count_table[[#This Row],[Range]])),"")</f>
        <v/>
      </c>
      <c r="J302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5" spans="1:10" x14ac:dyDescent="0.25">
      <c r="A3025" s="1" t="s">
        <v>287</v>
      </c>
      <c r="B30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Inc.\28</v>
      </c>
      <c r="C3025" s="1" t="s">
        <v>1746</v>
      </c>
      <c r="D3025" s="1" t="str">
        <f>LEFT(Count_table[[#This Row],[Column1]],SEARCH("\",Count_table[[#This Row],[Column1]])-1)</f>
        <v>Learjet Inc.</v>
      </c>
      <c r="E3025" s="1" t="str">
        <f>RIGHT(Count_table[[#This Row],[Column1]],LEN(Count_table[[#This Row],[Column1]])-SEARCH("\",Count_table[[#This Row],[Column1]]))</f>
        <v>28</v>
      </c>
      <c r="F3025" s="1" t="str">
        <f>INDEX(Sheet1!A:D,MATCH(Count_table[[#This Row],[Make]],Sheet1!D:D,0),1)</f>
        <v>Learjet</v>
      </c>
      <c r="G3025" s="1" t="str">
        <f ca="1">IF(OR(Count_table[[#This Row],[STC Number]]&lt;&gt;OFFSET(Count_table[[#This Row],[STC Number]],-1,0),Count_table[[#This Row],[Fixed Make]]&lt;&gt;OFFSET(Count_table[[#This Row],[Fixed Make]],-1,0)),Count_table[[#This Row],[Fixed Make]],"")</f>
        <v/>
      </c>
      <c r="H3025" s="1" t="str">
        <f ca="1">IF(LEN(Count_table[[#This Row],[First]])=0,OFFSET(Count_table[[#This Row],[Range]],-1,0),"E"&amp;ROW(Count_table[[#This Row],[First]])&amp;":E"&amp;COUNTIFS(Count_table[[#All],[STC Number]],Count_table[[#This Row],[STC Number]],Count_table[[#All],[Fixed Make]],Count_table[[#This Row],[First]])+ROW(Count_table[[#This Row],[First]])-1)</f>
        <v>E3009:E3035</v>
      </c>
      <c r="I3025" s="1" t="str">
        <f ca="1">IF(LEN(Count_table[[#This Row],[First]])&lt;&gt;0,Count_table[[#This Row],[First]]&amp;": "&amp;_xlfn.TEXTJOIN(", ",TRUE,INDIRECT(Count_table[[#This Row],[Range]])),"")</f>
        <v/>
      </c>
      <c r="J302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6" spans="1:10" x14ac:dyDescent="0.25">
      <c r="A3026" s="1" t="s">
        <v>287</v>
      </c>
      <c r="B30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Inc.\29</v>
      </c>
      <c r="C3026" s="1" t="s">
        <v>1747</v>
      </c>
      <c r="D3026" s="1" t="str">
        <f>LEFT(Count_table[[#This Row],[Column1]],SEARCH("\",Count_table[[#This Row],[Column1]])-1)</f>
        <v>Learjet Inc.</v>
      </c>
      <c r="E3026" s="1" t="str">
        <f>RIGHT(Count_table[[#This Row],[Column1]],LEN(Count_table[[#This Row],[Column1]])-SEARCH("\",Count_table[[#This Row],[Column1]]))</f>
        <v>29</v>
      </c>
      <c r="F3026" s="1" t="str">
        <f>INDEX(Sheet1!A:D,MATCH(Count_table[[#This Row],[Make]],Sheet1!D:D,0),1)</f>
        <v>Learjet</v>
      </c>
      <c r="G3026" s="1" t="str">
        <f ca="1">IF(OR(Count_table[[#This Row],[STC Number]]&lt;&gt;OFFSET(Count_table[[#This Row],[STC Number]],-1,0),Count_table[[#This Row],[Fixed Make]]&lt;&gt;OFFSET(Count_table[[#This Row],[Fixed Make]],-1,0)),Count_table[[#This Row],[Fixed Make]],"")</f>
        <v/>
      </c>
      <c r="H3026" s="1" t="str">
        <f ca="1">IF(LEN(Count_table[[#This Row],[First]])=0,OFFSET(Count_table[[#This Row],[Range]],-1,0),"E"&amp;ROW(Count_table[[#This Row],[First]])&amp;":E"&amp;COUNTIFS(Count_table[[#All],[STC Number]],Count_table[[#This Row],[STC Number]],Count_table[[#All],[Fixed Make]],Count_table[[#This Row],[First]])+ROW(Count_table[[#This Row],[First]])-1)</f>
        <v>E3009:E3035</v>
      </c>
      <c r="I3026" s="1" t="str">
        <f ca="1">IF(LEN(Count_table[[#This Row],[First]])&lt;&gt;0,Count_table[[#This Row],[First]]&amp;": "&amp;_xlfn.TEXTJOIN(", ",TRUE,INDIRECT(Count_table[[#This Row],[Range]])),"")</f>
        <v/>
      </c>
      <c r="J302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7" spans="1:10" x14ac:dyDescent="0.25">
      <c r="A3027" s="1" t="s">
        <v>287</v>
      </c>
      <c r="B30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027" s="1" t="s">
        <v>1700</v>
      </c>
      <c r="D3027" s="1" t="str">
        <f>LEFT(Count_table[[#This Row],[Column1]],SEARCH("\",Count_table[[#This Row],[Column1]])-1)</f>
        <v>Learjet Inc.</v>
      </c>
      <c r="E3027" s="1" t="str">
        <f>RIGHT(Count_table[[#This Row],[Column1]],LEN(Count_table[[#This Row],[Column1]])-SEARCH("\",Count_table[[#This Row],[Column1]]))</f>
        <v>31</v>
      </c>
      <c r="F3027" s="1" t="str">
        <f>INDEX(Sheet1!A:D,MATCH(Count_table[[#This Row],[Make]],Sheet1!D:D,0),1)</f>
        <v>Learjet</v>
      </c>
      <c r="G3027" s="1" t="str">
        <f ca="1">IF(OR(Count_table[[#This Row],[STC Number]]&lt;&gt;OFFSET(Count_table[[#This Row],[STC Number]],-1,0),Count_table[[#This Row],[Fixed Make]]&lt;&gt;OFFSET(Count_table[[#This Row],[Fixed Make]],-1,0)),Count_table[[#This Row],[Fixed Make]],"")</f>
        <v/>
      </c>
      <c r="H3027" s="1" t="str">
        <f ca="1">IF(LEN(Count_table[[#This Row],[First]])=0,OFFSET(Count_table[[#This Row],[Range]],-1,0),"E"&amp;ROW(Count_table[[#This Row],[First]])&amp;":E"&amp;COUNTIFS(Count_table[[#All],[STC Number]],Count_table[[#This Row],[STC Number]],Count_table[[#All],[Fixed Make]],Count_table[[#This Row],[First]])+ROW(Count_table[[#This Row],[First]])-1)</f>
        <v>E3009:E3035</v>
      </c>
      <c r="I3027" s="1" t="str">
        <f ca="1">IF(LEN(Count_table[[#This Row],[First]])&lt;&gt;0,Count_table[[#This Row],[First]]&amp;": "&amp;_xlfn.TEXTJOIN(", ",TRUE,INDIRECT(Count_table[[#This Row],[Range]])),"")</f>
        <v/>
      </c>
      <c r="J302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8" spans="1:10" x14ac:dyDescent="0.25">
      <c r="A3028" s="1" t="s">
        <v>287</v>
      </c>
      <c r="B30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028" s="1" t="s">
        <v>1701</v>
      </c>
      <c r="D3028" s="1" t="str">
        <f>LEFT(Count_table[[#This Row],[Column1]],SEARCH("\",Count_table[[#This Row],[Column1]])-1)</f>
        <v>Learjet Inc.</v>
      </c>
      <c r="E3028" s="1" t="str">
        <f>RIGHT(Count_table[[#This Row],[Column1]],LEN(Count_table[[#This Row],[Column1]])-SEARCH("\",Count_table[[#This Row],[Column1]]))</f>
        <v>31A</v>
      </c>
      <c r="F3028" s="1" t="str">
        <f>INDEX(Sheet1!A:D,MATCH(Count_table[[#This Row],[Make]],Sheet1!D:D,0),1)</f>
        <v>Learjet</v>
      </c>
      <c r="G3028" s="1" t="str">
        <f ca="1">IF(OR(Count_table[[#This Row],[STC Number]]&lt;&gt;OFFSET(Count_table[[#This Row],[STC Number]],-1,0),Count_table[[#This Row],[Fixed Make]]&lt;&gt;OFFSET(Count_table[[#This Row],[Fixed Make]],-1,0)),Count_table[[#This Row],[Fixed Make]],"")</f>
        <v/>
      </c>
      <c r="H3028" s="1" t="str">
        <f ca="1">IF(LEN(Count_table[[#This Row],[First]])=0,OFFSET(Count_table[[#This Row],[Range]],-1,0),"E"&amp;ROW(Count_table[[#This Row],[First]])&amp;":E"&amp;COUNTIFS(Count_table[[#All],[STC Number]],Count_table[[#This Row],[STC Number]],Count_table[[#All],[Fixed Make]],Count_table[[#This Row],[First]])+ROW(Count_table[[#This Row],[First]])-1)</f>
        <v>E3009:E3035</v>
      </c>
      <c r="I3028" s="1" t="str">
        <f ca="1">IF(LEN(Count_table[[#This Row],[First]])&lt;&gt;0,Count_table[[#This Row],[First]]&amp;": "&amp;_xlfn.TEXTJOIN(", ",TRUE,INDIRECT(Count_table[[#This Row],[Range]])),"")</f>
        <v/>
      </c>
      <c r="J302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29" spans="1:10" x14ac:dyDescent="0.25">
      <c r="A3029" s="1" t="s">
        <v>287</v>
      </c>
      <c r="B30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029" s="1" t="s">
        <v>1702</v>
      </c>
      <c r="D3029" s="1" t="str">
        <f>LEFT(Count_table[[#This Row],[Column1]],SEARCH("\",Count_table[[#This Row],[Column1]])-1)</f>
        <v>Learjet Inc.</v>
      </c>
      <c r="E3029" s="1" t="str">
        <f>RIGHT(Count_table[[#This Row],[Column1]],LEN(Count_table[[#This Row],[Column1]])-SEARCH("\",Count_table[[#This Row],[Column1]]))</f>
        <v>35</v>
      </c>
      <c r="F3029" s="1" t="str">
        <f>INDEX(Sheet1!A:D,MATCH(Count_table[[#This Row],[Make]],Sheet1!D:D,0),1)</f>
        <v>Learjet</v>
      </c>
      <c r="G3029" s="1" t="str">
        <f ca="1">IF(OR(Count_table[[#This Row],[STC Number]]&lt;&gt;OFFSET(Count_table[[#This Row],[STC Number]],-1,0),Count_table[[#This Row],[Fixed Make]]&lt;&gt;OFFSET(Count_table[[#This Row],[Fixed Make]],-1,0)),Count_table[[#This Row],[Fixed Make]],"")</f>
        <v/>
      </c>
      <c r="H3029" s="1" t="str">
        <f ca="1">IF(LEN(Count_table[[#This Row],[First]])=0,OFFSET(Count_table[[#This Row],[Range]],-1,0),"E"&amp;ROW(Count_table[[#This Row],[First]])&amp;":E"&amp;COUNTIFS(Count_table[[#All],[STC Number]],Count_table[[#This Row],[STC Number]],Count_table[[#All],[Fixed Make]],Count_table[[#This Row],[First]])+ROW(Count_table[[#This Row],[First]])-1)</f>
        <v>E3009:E3035</v>
      </c>
      <c r="I3029" s="1" t="str">
        <f ca="1">IF(LEN(Count_table[[#This Row],[First]])&lt;&gt;0,Count_table[[#This Row],[First]]&amp;": "&amp;_xlfn.TEXTJOIN(", ",TRUE,INDIRECT(Count_table[[#This Row],[Range]])),"")</f>
        <v/>
      </c>
      <c r="J302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0" spans="1:10" x14ac:dyDescent="0.25">
      <c r="A3030" s="1" t="s">
        <v>287</v>
      </c>
      <c r="B30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030" s="1" t="s">
        <v>1703</v>
      </c>
      <c r="D3030" s="1" t="str">
        <f>LEFT(Count_table[[#This Row],[Column1]],SEARCH("\",Count_table[[#This Row],[Column1]])-1)</f>
        <v>Learjet Inc.</v>
      </c>
      <c r="E3030" s="1" t="str">
        <f>RIGHT(Count_table[[#This Row],[Column1]],LEN(Count_table[[#This Row],[Column1]])-SEARCH("\",Count_table[[#This Row],[Column1]]))</f>
        <v>35A (C-21A)</v>
      </c>
      <c r="F3030" s="1" t="str">
        <f>INDEX(Sheet1!A:D,MATCH(Count_table[[#This Row],[Make]],Sheet1!D:D,0),1)</f>
        <v>Learjet</v>
      </c>
      <c r="G3030" s="1" t="str">
        <f ca="1">IF(OR(Count_table[[#This Row],[STC Number]]&lt;&gt;OFFSET(Count_table[[#This Row],[STC Number]],-1,0),Count_table[[#This Row],[Fixed Make]]&lt;&gt;OFFSET(Count_table[[#This Row],[Fixed Make]],-1,0)),Count_table[[#This Row],[Fixed Make]],"")</f>
        <v/>
      </c>
      <c r="H3030" s="1" t="str">
        <f ca="1">IF(LEN(Count_table[[#This Row],[First]])=0,OFFSET(Count_table[[#This Row],[Range]],-1,0),"E"&amp;ROW(Count_table[[#This Row],[First]])&amp;":E"&amp;COUNTIFS(Count_table[[#All],[STC Number]],Count_table[[#This Row],[STC Number]],Count_table[[#All],[Fixed Make]],Count_table[[#This Row],[First]])+ROW(Count_table[[#This Row],[First]])-1)</f>
        <v>E3009:E3035</v>
      </c>
      <c r="I3030" s="1" t="str">
        <f ca="1">IF(LEN(Count_table[[#This Row],[First]])&lt;&gt;0,Count_table[[#This Row],[First]]&amp;": "&amp;_xlfn.TEXTJOIN(", ",TRUE,INDIRECT(Count_table[[#This Row],[Range]])),"")</f>
        <v/>
      </c>
      <c r="J303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1" spans="1:10" x14ac:dyDescent="0.25">
      <c r="A3031" s="1" t="s">
        <v>287</v>
      </c>
      <c r="B30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031" s="1" t="s">
        <v>1704</v>
      </c>
      <c r="D3031" s="1" t="str">
        <f>LEFT(Count_table[[#This Row],[Column1]],SEARCH("\",Count_table[[#This Row],[Column1]])-1)</f>
        <v>Learjet Inc.</v>
      </c>
      <c r="E3031" s="1" t="str">
        <f>RIGHT(Count_table[[#This Row],[Column1]],LEN(Count_table[[#This Row],[Column1]])-SEARCH("\",Count_table[[#This Row],[Column1]]))</f>
        <v>36</v>
      </c>
      <c r="F3031" s="1" t="str">
        <f>INDEX(Sheet1!A:D,MATCH(Count_table[[#This Row],[Make]],Sheet1!D:D,0),1)</f>
        <v>Learjet</v>
      </c>
      <c r="G3031" s="1" t="str">
        <f ca="1">IF(OR(Count_table[[#This Row],[STC Number]]&lt;&gt;OFFSET(Count_table[[#This Row],[STC Number]],-1,0),Count_table[[#This Row],[Fixed Make]]&lt;&gt;OFFSET(Count_table[[#This Row],[Fixed Make]],-1,0)),Count_table[[#This Row],[Fixed Make]],"")</f>
        <v/>
      </c>
      <c r="H3031" s="1" t="str">
        <f ca="1">IF(LEN(Count_table[[#This Row],[First]])=0,OFFSET(Count_table[[#This Row],[Range]],-1,0),"E"&amp;ROW(Count_table[[#This Row],[First]])&amp;":E"&amp;COUNTIFS(Count_table[[#All],[STC Number]],Count_table[[#This Row],[STC Number]],Count_table[[#All],[Fixed Make]],Count_table[[#This Row],[First]])+ROW(Count_table[[#This Row],[First]])-1)</f>
        <v>E3009:E3035</v>
      </c>
      <c r="I3031" s="1" t="str">
        <f ca="1">IF(LEN(Count_table[[#This Row],[First]])&lt;&gt;0,Count_table[[#This Row],[First]]&amp;": "&amp;_xlfn.TEXTJOIN(", ",TRUE,INDIRECT(Count_table[[#This Row],[Range]])),"")</f>
        <v/>
      </c>
      <c r="J303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2" spans="1:10" x14ac:dyDescent="0.25">
      <c r="A3032" s="1" t="s">
        <v>287</v>
      </c>
      <c r="B30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032" s="1" t="s">
        <v>1705</v>
      </c>
      <c r="D3032" s="1" t="str">
        <f>LEFT(Count_table[[#This Row],[Column1]],SEARCH("\",Count_table[[#This Row],[Column1]])-1)</f>
        <v>Learjet Inc.</v>
      </c>
      <c r="E3032" s="1" t="str">
        <f>RIGHT(Count_table[[#This Row],[Column1]],LEN(Count_table[[#This Row],[Column1]])-SEARCH("\",Count_table[[#This Row],[Column1]]))</f>
        <v>36A</v>
      </c>
      <c r="F3032" s="1" t="str">
        <f>INDEX(Sheet1!A:D,MATCH(Count_table[[#This Row],[Make]],Sheet1!D:D,0),1)</f>
        <v>Learjet</v>
      </c>
      <c r="G3032" s="1" t="str">
        <f ca="1">IF(OR(Count_table[[#This Row],[STC Number]]&lt;&gt;OFFSET(Count_table[[#This Row],[STC Number]],-1,0),Count_table[[#This Row],[Fixed Make]]&lt;&gt;OFFSET(Count_table[[#This Row],[Fixed Make]],-1,0)),Count_table[[#This Row],[Fixed Make]],"")</f>
        <v/>
      </c>
      <c r="H3032" s="1" t="str">
        <f ca="1">IF(LEN(Count_table[[#This Row],[First]])=0,OFFSET(Count_table[[#This Row],[Range]],-1,0),"E"&amp;ROW(Count_table[[#This Row],[First]])&amp;":E"&amp;COUNTIFS(Count_table[[#All],[STC Number]],Count_table[[#This Row],[STC Number]],Count_table[[#All],[Fixed Make]],Count_table[[#This Row],[First]])+ROW(Count_table[[#This Row],[First]])-1)</f>
        <v>E3009:E3035</v>
      </c>
      <c r="I3032" s="1" t="str">
        <f ca="1">IF(LEN(Count_table[[#This Row],[First]])&lt;&gt;0,Count_table[[#This Row],[First]]&amp;": "&amp;_xlfn.TEXTJOIN(", ",TRUE,INDIRECT(Count_table[[#This Row],[Range]])),"")</f>
        <v/>
      </c>
      <c r="J3032"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3" spans="1:10" x14ac:dyDescent="0.25">
      <c r="A3033" s="1" t="s">
        <v>287</v>
      </c>
      <c r="B30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3033" s="1" t="s">
        <v>1707</v>
      </c>
      <c r="D3033" s="1" t="str">
        <f>LEFT(Count_table[[#This Row],[Column1]],SEARCH("\",Count_table[[#This Row],[Column1]])-1)</f>
        <v>Learjet Inc.</v>
      </c>
      <c r="E3033" s="1" t="str">
        <f>RIGHT(Count_table[[#This Row],[Column1]],LEN(Count_table[[#This Row],[Column1]])-SEARCH("\",Count_table[[#This Row],[Column1]]))</f>
        <v>55</v>
      </c>
      <c r="F3033" s="1" t="str">
        <f>INDEX(Sheet1!A:D,MATCH(Count_table[[#This Row],[Make]],Sheet1!D:D,0),1)</f>
        <v>Learjet</v>
      </c>
      <c r="G3033" s="1" t="str">
        <f ca="1">IF(OR(Count_table[[#This Row],[STC Number]]&lt;&gt;OFFSET(Count_table[[#This Row],[STC Number]],-1,0),Count_table[[#This Row],[Fixed Make]]&lt;&gt;OFFSET(Count_table[[#This Row],[Fixed Make]],-1,0)),Count_table[[#This Row],[Fixed Make]],"")</f>
        <v/>
      </c>
      <c r="H3033" s="1" t="str">
        <f ca="1">IF(LEN(Count_table[[#This Row],[First]])=0,OFFSET(Count_table[[#This Row],[Range]],-1,0),"E"&amp;ROW(Count_table[[#This Row],[First]])&amp;":E"&amp;COUNTIFS(Count_table[[#All],[STC Number]],Count_table[[#This Row],[STC Number]],Count_table[[#All],[Fixed Make]],Count_table[[#This Row],[First]])+ROW(Count_table[[#This Row],[First]])-1)</f>
        <v>E3009:E3035</v>
      </c>
      <c r="I3033" s="1" t="str">
        <f ca="1">IF(LEN(Count_table[[#This Row],[First]])&lt;&gt;0,Count_table[[#This Row],[First]]&amp;": "&amp;_xlfn.TEXTJOIN(", ",TRUE,INDIRECT(Count_table[[#This Row],[Range]])),"")</f>
        <v/>
      </c>
      <c r="J3033"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4" spans="1:10" x14ac:dyDescent="0.25">
      <c r="A3034" s="1" t="s">
        <v>287</v>
      </c>
      <c r="B30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3034" s="1" t="s">
        <v>1708</v>
      </c>
      <c r="D3034" s="1" t="str">
        <f>LEFT(Count_table[[#This Row],[Column1]],SEARCH("\",Count_table[[#This Row],[Column1]])-1)</f>
        <v>Learjet Inc.</v>
      </c>
      <c r="E3034" s="1" t="str">
        <f>RIGHT(Count_table[[#This Row],[Column1]],LEN(Count_table[[#This Row],[Column1]])-SEARCH("\",Count_table[[#This Row],[Column1]]))</f>
        <v>55B</v>
      </c>
      <c r="F3034" s="1" t="str">
        <f>INDEX(Sheet1!A:D,MATCH(Count_table[[#This Row],[Make]],Sheet1!D:D,0),1)</f>
        <v>Learjet</v>
      </c>
      <c r="G3034" s="1" t="str">
        <f ca="1">IF(OR(Count_table[[#This Row],[STC Number]]&lt;&gt;OFFSET(Count_table[[#This Row],[STC Number]],-1,0),Count_table[[#This Row],[Fixed Make]]&lt;&gt;OFFSET(Count_table[[#This Row],[Fixed Make]],-1,0)),Count_table[[#This Row],[Fixed Make]],"")</f>
        <v/>
      </c>
      <c r="H3034" s="1" t="str">
        <f ca="1">IF(LEN(Count_table[[#This Row],[First]])=0,OFFSET(Count_table[[#This Row],[Range]],-1,0),"E"&amp;ROW(Count_table[[#This Row],[First]])&amp;":E"&amp;COUNTIFS(Count_table[[#All],[STC Number]],Count_table[[#This Row],[STC Number]],Count_table[[#All],[Fixed Make]],Count_table[[#This Row],[First]])+ROW(Count_table[[#This Row],[First]])-1)</f>
        <v>E3009:E3035</v>
      </c>
      <c r="I3034" s="1" t="str">
        <f ca="1">IF(LEN(Count_table[[#This Row],[First]])&lt;&gt;0,Count_table[[#This Row],[First]]&amp;": "&amp;_xlfn.TEXTJOIN(", ",TRUE,INDIRECT(Count_table[[#This Row],[Range]])),"")</f>
        <v/>
      </c>
      <c r="J3034"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5" spans="1:10" x14ac:dyDescent="0.25">
      <c r="A3035" s="1" t="s">
        <v>287</v>
      </c>
      <c r="B30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3035" s="1" t="s">
        <v>1709</v>
      </c>
      <c r="D3035" s="1" t="str">
        <f>LEFT(Count_table[[#This Row],[Column1]],SEARCH("\",Count_table[[#This Row],[Column1]])-1)</f>
        <v>Learjet Inc.</v>
      </c>
      <c r="E3035" s="1" t="str">
        <f>RIGHT(Count_table[[#This Row],[Column1]],LEN(Count_table[[#This Row],[Column1]])-SEARCH("\",Count_table[[#This Row],[Column1]]))</f>
        <v>55C</v>
      </c>
      <c r="F3035" s="1" t="str">
        <f>INDEX(Sheet1!A:D,MATCH(Count_table[[#This Row],[Make]],Sheet1!D:D,0),1)</f>
        <v>Learjet</v>
      </c>
      <c r="G3035" s="1" t="str">
        <f ca="1">IF(OR(Count_table[[#This Row],[STC Number]]&lt;&gt;OFFSET(Count_table[[#This Row],[STC Number]],-1,0),Count_table[[#This Row],[Fixed Make]]&lt;&gt;OFFSET(Count_table[[#This Row],[Fixed Make]],-1,0)),Count_table[[#This Row],[Fixed Make]],"")</f>
        <v/>
      </c>
      <c r="H3035" s="1" t="str">
        <f ca="1">IF(LEN(Count_table[[#This Row],[First]])=0,OFFSET(Count_table[[#This Row],[Range]],-1,0),"E"&amp;ROW(Count_table[[#This Row],[First]])&amp;":E"&amp;COUNTIFS(Count_table[[#All],[STC Number]],Count_table[[#This Row],[STC Number]],Count_table[[#All],[Fixed Make]],Count_table[[#This Row],[First]])+ROW(Count_table[[#This Row],[First]])-1)</f>
        <v>E3009:E3035</v>
      </c>
      <c r="I3035" s="1" t="str">
        <f ca="1">IF(LEN(Count_table[[#This Row],[First]])&lt;&gt;0,Count_table[[#This Row],[First]]&amp;": "&amp;_xlfn.TEXTJOIN(", ",TRUE,INDIRECT(Count_table[[#This Row],[Range]])),"")</f>
        <v/>
      </c>
      <c r="J3035"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6" spans="1:10" x14ac:dyDescent="0.25">
      <c r="A3036" s="1" t="s">
        <v>287</v>
      </c>
      <c r="B30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Inc.\500</v>
      </c>
      <c r="C3036" s="1" t="s">
        <v>1748</v>
      </c>
      <c r="D3036" s="1" t="str">
        <f>LEFT(Count_table[[#This Row],[Column1]],SEARCH("\",Count_table[[#This Row],[Column1]])-1)</f>
        <v>Textron Aviation Inc.</v>
      </c>
      <c r="E3036" s="1" t="str">
        <f>RIGHT(Count_table[[#This Row],[Column1]],LEN(Count_table[[#This Row],[Column1]])-SEARCH("\",Count_table[[#This Row],[Column1]]))</f>
        <v>500</v>
      </c>
      <c r="F3036" s="1" t="str">
        <f>INDEX(Sheet1!A:D,MATCH(Count_table[[#This Row],[Make]],Sheet1!D:D,0),1)</f>
        <v>Textron</v>
      </c>
      <c r="G3036" s="1" t="str">
        <f ca="1">IF(OR(Count_table[[#This Row],[STC Number]]&lt;&gt;OFFSET(Count_table[[#This Row],[STC Number]],-1,0),Count_table[[#This Row],[Fixed Make]]&lt;&gt;OFFSET(Count_table[[#This Row],[Fixed Make]],-1,0)),Count_table[[#This Row],[Fixed Make]],"")</f>
        <v>Textron</v>
      </c>
      <c r="H3036" s="1" t="str">
        <f ca="1">IF(LEN(Count_table[[#This Row],[First]])=0,OFFSET(Count_table[[#This Row],[Range]],-1,0),"E"&amp;ROW(Count_table[[#This Row],[First]])&amp;":E"&amp;COUNTIFS(Count_table[[#All],[STC Number]],Count_table[[#This Row],[STC Number]],Count_table[[#All],[Fixed Make]],Count_table[[#This Row],[First]])+ROW(Count_table[[#This Row],[First]])-1)</f>
        <v>E3036:E3041</v>
      </c>
      <c r="I3036" s="1" t="str">
        <f ca="1">IF(LEN(Count_table[[#This Row],[First]])&lt;&gt;0,Count_table[[#This Row],[First]]&amp;": "&amp;_xlfn.TEXTJOIN(", ",TRUE,INDIRECT(Count_table[[#This Row],[Range]])),"")</f>
        <v>Textron: 500, 550, 552, 560, 650, S550</v>
      </c>
      <c r="J3036"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7" spans="1:10" x14ac:dyDescent="0.25">
      <c r="A3037" s="1" t="s">
        <v>287</v>
      </c>
      <c r="B303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37" s="1" t="s">
        <v>1713</v>
      </c>
      <c r="D3037" s="1" t="str">
        <f>LEFT(Count_table[[#This Row],[Column1]],SEARCH("\",Count_table[[#This Row],[Column1]])-1)</f>
        <v>Textron Aviation Inc.</v>
      </c>
      <c r="E3037" s="1" t="str">
        <f>RIGHT(Count_table[[#This Row],[Column1]],LEN(Count_table[[#This Row],[Column1]])-SEARCH("\",Count_table[[#This Row],[Column1]]))</f>
        <v>550</v>
      </c>
      <c r="F3037" s="1" t="str">
        <f>INDEX(Sheet1!A:D,MATCH(Count_table[[#This Row],[Make]],Sheet1!D:D,0),1)</f>
        <v>Textron</v>
      </c>
      <c r="G3037" s="1" t="str">
        <f ca="1">IF(OR(Count_table[[#This Row],[STC Number]]&lt;&gt;OFFSET(Count_table[[#This Row],[STC Number]],-1,0),Count_table[[#This Row],[Fixed Make]]&lt;&gt;OFFSET(Count_table[[#This Row],[Fixed Make]],-1,0)),Count_table[[#This Row],[Fixed Make]],"")</f>
        <v/>
      </c>
      <c r="H3037" s="1" t="str">
        <f ca="1">IF(LEN(Count_table[[#This Row],[First]])=0,OFFSET(Count_table[[#This Row],[Range]],-1,0),"E"&amp;ROW(Count_table[[#This Row],[First]])&amp;":E"&amp;COUNTIFS(Count_table[[#All],[STC Number]],Count_table[[#This Row],[STC Number]],Count_table[[#All],[Fixed Make]],Count_table[[#This Row],[First]])+ROW(Count_table[[#This Row],[First]])-1)</f>
        <v>E3036:E3041</v>
      </c>
      <c r="I3037" s="1" t="str">
        <f ca="1">IF(LEN(Count_table[[#This Row],[First]])&lt;&gt;0,Count_table[[#This Row],[First]]&amp;": "&amp;_xlfn.TEXTJOIN(", ",TRUE,INDIRECT(Count_table[[#This Row],[Range]])),"")</f>
        <v/>
      </c>
      <c r="J3037"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8" spans="1:10" x14ac:dyDescent="0.25">
      <c r="A3038" s="1" t="s">
        <v>287</v>
      </c>
      <c r="B303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Inc.\552</v>
      </c>
      <c r="C3038" s="1" t="s">
        <v>1749</v>
      </c>
      <c r="D3038" s="1" t="str">
        <f>LEFT(Count_table[[#This Row],[Column1]],SEARCH("\",Count_table[[#This Row],[Column1]])-1)</f>
        <v>Textron Aviation Inc.</v>
      </c>
      <c r="E3038" s="1" t="str">
        <f>RIGHT(Count_table[[#This Row],[Column1]],LEN(Count_table[[#This Row],[Column1]])-SEARCH("\",Count_table[[#This Row],[Column1]]))</f>
        <v>552</v>
      </c>
      <c r="F3038" s="1" t="str">
        <f>INDEX(Sheet1!A:D,MATCH(Count_table[[#This Row],[Make]],Sheet1!D:D,0),1)</f>
        <v>Textron</v>
      </c>
      <c r="G3038" s="1" t="str">
        <f ca="1">IF(OR(Count_table[[#This Row],[STC Number]]&lt;&gt;OFFSET(Count_table[[#This Row],[STC Number]],-1,0),Count_table[[#This Row],[Fixed Make]]&lt;&gt;OFFSET(Count_table[[#This Row],[Fixed Make]],-1,0)),Count_table[[#This Row],[Fixed Make]],"")</f>
        <v/>
      </c>
      <c r="H3038" s="1" t="str">
        <f ca="1">IF(LEN(Count_table[[#This Row],[First]])=0,OFFSET(Count_table[[#This Row],[Range]],-1,0),"E"&amp;ROW(Count_table[[#This Row],[First]])&amp;":E"&amp;COUNTIFS(Count_table[[#All],[STC Number]],Count_table[[#This Row],[STC Number]],Count_table[[#All],[Fixed Make]],Count_table[[#This Row],[First]])+ROW(Count_table[[#This Row],[First]])-1)</f>
        <v>E3036:E3041</v>
      </c>
      <c r="I3038" s="1" t="str">
        <f ca="1">IF(LEN(Count_table[[#This Row],[First]])&lt;&gt;0,Count_table[[#This Row],[First]]&amp;": "&amp;_xlfn.TEXTJOIN(", ",TRUE,INDIRECT(Count_table[[#This Row],[Range]])),"")</f>
        <v/>
      </c>
      <c r="J3038"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39" spans="1:10" x14ac:dyDescent="0.25">
      <c r="A3039" s="1" t="s">
        <v>287</v>
      </c>
      <c r="B303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3039" s="1" t="s">
        <v>1714</v>
      </c>
      <c r="D3039" s="1" t="str">
        <f>LEFT(Count_table[[#This Row],[Column1]],SEARCH("\",Count_table[[#This Row],[Column1]])-1)</f>
        <v>Textron Aviation Inc.</v>
      </c>
      <c r="E3039" s="1" t="str">
        <f>RIGHT(Count_table[[#This Row],[Column1]],LEN(Count_table[[#This Row],[Column1]])-SEARCH("\",Count_table[[#This Row],[Column1]]))</f>
        <v>560</v>
      </c>
      <c r="F3039" s="1" t="str">
        <f>INDEX(Sheet1!A:D,MATCH(Count_table[[#This Row],[Make]],Sheet1!D:D,0),1)</f>
        <v>Textron</v>
      </c>
      <c r="G3039" s="1" t="str">
        <f ca="1">IF(OR(Count_table[[#This Row],[STC Number]]&lt;&gt;OFFSET(Count_table[[#This Row],[STC Number]],-1,0),Count_table[[#This Row],[Fixed Make]]&lt;&gt;OFFSET(Count_table[[#This Row],[Fixed Make]],-1,0)),Count_table[[#This Row],[Fixed Make]],"")</f>
        <v/>
      </c>
      <c r="H3039" s="1" t="str">
        <f ca="1">IF(LEN(Count_table[[#This Row],[First]])=0,OFFSET(Count_table[[#This Row],[Range]],-1,0),"E"&amp;ROW(Count_table[[#This Row],[First]])&amp;":E"&amp;COUNTIFS(Count_table[[#All],[STC Number]],Count_table[[#This Row],[STC Number]],Count_table[[#All],[Fixed Make]],Count_table[[#This Row],[First]])+ROW(Count_table[[#This Row],[First]])-1)</f>
        <v>E3036:E3041</v>
      </c>
      <c r="I3039" s="1" t="str">
        <f ca="1">IF(LEN(Count_table[[#This Row],[First]])&lt;&gt;0,Count_table[[#This Row],[First]]&amp;": "&amp;_xlfn.TEXTJOIN(", ",TRUE,INDIRECT(Count_table[[#This Row],[Range]])),"")</f>
        <v/>
      </c>
      <c r="J3039"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0" spans="1:10" x14ac:dyDescent="0.25">
      <c r="A3040" s="1" t="s">
        <v>287</v>
      </c>
      <c r="B304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40" s="1" t="s">
        <v>1715</v>
      </c>
      <c r="D3040" s="1" t="str">
        <f>LEFT(Count_table[[#This Row],[Column1]],SEARCH("\",Count_table[[#This Row],[Column1]])-1)</f>
        <v>Textron Aviation Inc.</v>
      </c>
      <c r="E3040" s="1" t="str">
        <f>RIGHT(Count_table[[#This Row],[Column1]],LEN(Count_table[[#This Row],[Column1]])-SEARCH("\",Count_table[[#This Row],[Column1]]))</f>
        <v>650</v>
      </c>
      <c r="F3040" s="1" t="str">
        <f>INDEX(Sheet1!A:D,MATCH(Count_table[[#This Row],[Make]],Sheet1!D:D,0),1)</f>
        <v>Textron</v>
      </c>
      <c r="G3040" s="1" t="str">
        <f ca="1">IF(OR(Count_table[[#This Row],[STC Number]]&lt;&gt;OFFSET(Count_table[[#This Row],[STC Number]],-1,0),Count_table[[#This Row],[Fixed Make]]&lt;&gt;OFFSET(Count_table[[#This Row],[Fixed Make]],-1,0)),Count_table[[#This Row],[Fixed Make]],"")</f>
        <v/>
      </c>
      <c r="H3040" s="1" t="str">
        <f ca="1">IF(LEN(Count_table[[#This Row],[First]])=0,OFFSET(Count_table[[#This Row],[Range]],-1,0),"E"&amp;ROW(Count_table[[#This Row],[First]])&amp;":E"&amp;COUNTIFS(Count_table[[#All],[STC Number]],Count_table[[#This Row],[STC Number]],Count_table[[#All],[Fixed Make]],Count_table[[#This Row],[First]])+ROW(Count_table[[#This Row],[First]])-1)</f>
        <v>E3036:E3041</v>
      </c>
      <c r="I3040" s="1" t="str">
        <f ca="1">IF(LEN(Count_table[[#This Row],[First]])&lt;&gt;0,Count_table[[#This Row],[First]]&amp;": "&amp;_xlfn.TEXTJOIN(", ",TRUE,INDIRECT(Count_table[[#This Row],[Range]])),"")</f>
        <v/>
      </c>
      <c r="J3040"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1" spans="1:10" x14ac:dyDescent="0.25">
      <c r="A3041" s="1" t="s">
        <v>287</v>
      </c>
      <c r="B304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Inc.\S550</v>
      </c>
      <c r="C3041" s="1" t="s">
        <v>1716</v>
      </c>
      <c r="D3041" s="1" t="str">
        <f>LEFT(Count_table[[#This Row],[Column1]],SEARCH("\",Count_table[[#This Row],[Column1]])-1)</f>
        <v>Textron Aviation Inc.</v>
      </c>
      <c r="E3041" s="1" t="str">
        <f>RIGHT(Count_table[[#This Row],[Column1]],LEN(Count_table[[#This Row],[Column1]])-SEARCH("\",Count_table[[#This Row],[Column1]]))</f>
        <v>S550</v>
      </c>
      <c r="F3041" s="1" t="str">
        <f>INDEX(Sheet1!A:D,MATCH(Count_table[[#This Row],[Make]],Sheet1!D:D,0),1)</f>
        <v>Textron</v>
      </c>
      <c r="G3041" s="1" t="str">
        <f ca="1">IF(OR(Count_table[[#This Row],[STC Number]]&lt;&gt;OFFSET(Count_table[[#This Row],[STC Number]],-1,0),Count_table[[#This Row],[Fixed Make]]&lt;&gt;OFFSET(Count_table[[#This Row],[Fixed Make]],-1,0)),Count_table[[#This Row],[Fixed Make]],"")</f>
        <v/>
      </c>
      <c r="H3041" s="1" t="str">
        <f ca="1">IF(LEN(Count_table[[#This Row],[First]])=0,OFFSET(Count_table[[#This Row],[Range]],-1,0),"E"&amp;ROW(Count_table[[#This Row],[First]])&amp;":E"&amp;COUNTIFS(Count_table[[#All],[STC Number]],Count_table[[#This Row],[STC Number]],Count_table[[#All],[Fixed Make]],Count_table[[#This Row],[First]])+ROW(Count_table[[#This Row],[First]])-1)</f>
        <v>E3036:E3041</v>
      </c>
      <c r="I3041" s="1" t="str">
        <f ca="1">IF(LEN(Count_table[[#This Row],[First]])&lt;&gt;0,Count_table[[#This Row],[First]]&amp;": "&amp;_xlfn.TEXTJOIN(", ",TRUE,INDIRECT(Count_table[[#This Row],[Range]])),"")</f>
        <v/>
      </c>
      <c r="J3041" s="1" t="str">
        <f ca="1">IF(Count_table[[#This Row],[STC Number]]=OFFSET(Count_table[[#This Row],[STC Number]],-1,0),OFFSET(Count_table[[#This Row],[STC Range]],-1,0),"'Sheet11'!i"&amp;ROW(Count_table[[#This Row],[First]])&amp;":i"&amp;COUNTIF(Count_table[[#All],[STC Number]],Count_table[[#This Row],[STC Number]])+ROW(Count_table[[#This Row],[First]])-1)</f>
        <v>'Sheet11'!i2970:i3041</v>
      </c>
    </row>
    <row r="3042" spans="1:10" x14ac:dyDescent="0.25">
      <c r="A3042" s="1" t="s">
        <v>305</v>
      </c>
      <c r="B304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42" s="1" t="s">
        <v>266</v>
      </c>
      <c r="D3042" s="1" t="str">
        <f>LEFT(Count_table[[#This Row],[Column1]],SEARCH("\",Count_table[[#This Row],[Column1]])-1)</f>
        <v>Bombardier Inc.</v>
      </c>
      <c r="E3042" s="1" t="str">
        <f>RIGHT(Count_table[[#This Row],[Column1]],LEN(Count_table[[#This Row],[Column1]])-SEARCH("\",Count_table[[#This Row],[Column1]]))</f>
        <v>CL-600-2B16 (CL-601-3A)</v>
      </c>
      <c r="F3042" s="1" t="str">
        <f>INDEX(Sheet1!A:D,MATCH(Count_table[[#This Row],[Make]],Sheet1!D:D,0),1)</f>
        <v>Bombardier</v>
      </c>
      <c r="G3042" s="1" t="str">
        <f ca="1">IF(OR(Count_table[[#This Row],[STC Number]]&lt;&gt;OFFSET(Count_table[[#This Row],[STC Number]],-1,0),Count_table[[#This Row],[Fixed Make]]&lt;&gt;OFFSET(Count_table[[#This Row],[Fixed Make]],-1,0)),Count_table[[#This Row],[Fixed Make]],"")</f>
        <v>Bombardier</v>
      </c>
      <c r="H3042" s="1" t="str">
        <f ca="1">IF(LEN(Count_table[[#This Row],[First]])=0,OFFSET(Count_table[[#This Row],[Range]],-1,0),"E"&amp;ROW(Count_table[[#This Row],[First]])&amp;":E"&amp;COUNTIFS(Count_table[[#All],[STC Number]],Count_table[[#This Row],[STC Number]],Count_table[[#All],[Fixed Make]],Count_table[[#This Row],[First]])+ROW(Count_table[[#This Row],[First]])-1)</f>
        <v>E3042:E3044</v>
      </c>
      <c r="I3042" s="1" t="str">
        <f ca="1">IF(LEN(Count_table[[#This Row],[First]])&lt;&gt;0,Count_table[[#This Row],[First]]&amp;": "&amp;_xlfn.TEXTJOIN(", ",TRUE,INDIRECT(Count_table[[#This Row],[Range]])),"")</f>
        <v>Bombardier: CL-600-2B16 (CL-601-3A), CL-600-2B16 (CL-601-3R), CL-600-2B16 (CL-604)</v>
      </c>
      <c r="J3042"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3" spans="1:10" x14ac:dyDescent="0.25">
      <c r="A3043" s="1" t="s">
        <v>305</v>
      </c>
      <c r="B304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43" s="1" t="s">
        <v>267</v>
      </c>
      <c r="D3043" s="1" t="str">
        <f>LEFT(Count_table[[#This Row],[Column1]],SEARCH("\",Count_table[[#This Row],[Column1]])-1)</f>
        <v>Bombardier Inc.</v>
      </c>
      <c r="E3043" s="1" t="str">
        <f>RIGHT(Count_table[[#This Row],[Column1]],LEN(Count_table[[#This Row],[Column1]])-SEARCH("\",Count_table[[#This Row],[Column1]]))</f>
        <v>CL-600-2B16 (CL-601-3R)</v>
      </c>
      <c r="F3043" s="1" t="str">
        <f>INDEX(Sheet1!A:D,MATCH(Count_table[[#This Row],[Make]],Sheet1!D:D,0),1)</f>
        <v>Bombardier</v>
      </c>
      <c r="G3043" s="1" t="str">
        <f ca="1">IF(OR(Count_table[[#This Row],[STC Number]]&lt;&gt;OFFSET(Count_table[[#This Row],[STC Number]],-1,0),Count_table[[#This Row],[Fixed Make]]&lt;&gt;OFFSET(Count_table[[#This Row],[Fixed Make]],-1,0)),Count_table[[#This Row],[Fixed Make]],"")</f>
        <v/>
      </c>
      <c r="H3043" s="1" t="str">
        <f ca="1">IF(LEN(Count_table[[#This Row],[First]])=0,OFFSET(Count_table[[#This Row],[Range]],-1,0),"E"&amp;ROW(Count_table[[#This Row],[First]])&amp;":E"&amp;COUNTIFS(Count_table[[#All],[STC Number]],Count_table[[#This Row],[STC Number]],Count_table[[#All],[Fixed Make]],Count_table[[#This Row],[First]])+ROW(Count_table[[#This Row],[First]])-1)</f>
        <v>E3042:E3044</v>
      </c>
      <c r="I3043" s="1" t="str">
        <f ca="1">IF(LEN(Count_table[[#This Row],[First]])&lt;&gt;0,Count_table[[#This Row],[First]]&amp;": "&amp;_xlfn.TEXTJOIN(", ",TRUE,INDIRECT(Count_table[[#This Row],[Range]])),"")</f>
        <v/>
      </c>
      <c r="J3043"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4" spans="1:10" x14ac:dyDescent="0.25">
      <c r="A3044" s="1" t="s">
        <v>305</v>
      </c>
      <c r="B304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3044" s="1" t="s">
        <v>268</v>
      </c>
      <c r="D3044" s="1" t="str">
        <f>LEFT(Count_table[[#This Row],[Column1]],SEARCH("\",Count_table[[#This Row],[Column1]])-1)</f>
        <v>Bombardier Inc.</v>
      </c>
      <c r="E3044" s="1" t="str">
        <f>RIGHT(Count_table[[#This Row],[Column1]],LEN(Count_table[[#This Row],[Column1]])-SEARCH("\",Count_table[[#This Row],[Column1]]))</f>
        <v>CL-600-2B16 (CL-604)</v>
      </c>
      <c r="F3044" s="1" t="str">
        <f>INDEX(Sheet1!A:D,MATCH(Count_table[[#This Row],[Make]],Sheet1!D:D,0),1)</f>
        <v>Bombardier</v>
      </c>
      <c r="G3044" s="1" t="str">
        <f ca="1">IF(OR(Count_table[[#This Row],[STC Number]]&lt;&gt;OFFSET(Count_table[[#This Row],[STC Number]],-1,0),Count_table[[#This Row],[Fixed Make]]&lt;&gt;OFFSET(Count_table[[#This Row],[Fixed Make]],-1,0)),Count_table[[#This Row],[Fixed Make]],"")</f>
        <v/>
      </c>
      <c r="H3044" s="1" t="str">
        <f ca="1">IF(LEN(Count_table[[#This Row],[First]])=0,OFFSET(Count_table[[#This Row],[Range]],-1,0),"E"&amp;ROW(Count_table[[#This Row],[First]])&amp;":E"&amp;COUNTIFS(Count_table[[#All],[STC Number]],Count_table[[#This Row],[STC Number]],Count_table[[#All],[Fixed Make]],Count_table[[#This Row],[First]])+ROW(Count_table[[#This Row],[First]])-1)</f>
        <v>E3042:E3044</v>
      </c>
      <c r="I3044" s="1" t="str">
        <f ca="1">IF(LEN(Count_table[[#This Row],[First]])&lt;&gt;0,Count_table[[#This Row],[First]]&amp;": "&amp;_xlfn.TEXTJOIN(", ",TRUE,INDIRECT(Count_table[[#This Row],[Range]])),"")</f>
        <v/>
      </c>
      <c r="J3044" s="1" t="str">
        <f ca="1">IF(Count_table[[#This Row],[STC Number]]=OFFSET(Count_table[[#This Row],[STC Number]],-1,0),OFFSET(Count_table[[#This Row],[STC Range]],-1,0),"'Sheet11'!i"&amp;ROW(Count_table[[#This Row],[First]])&amp;":i"&amp;COUNTIF(Count_table[[#All],[STC Number]],Count_table[[#This Row],[STC Number]])+ROW(Count_table[[#This Row],[First]])-1)</f>
        <v>'Sheet11'!i3042:i3044</v>
      </c>
    </row>
    <row r="3045" spans="1:10" x14ac:dyDescent="0.25">
      <c r="A3045" s="1" t="s">
        <v>310</v>
      </c>
      <c r="B304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Beechcraft Corporation\BAe.125 Series 800A</v>
      </c>
      <c r="C3045" s="1" t="s">
        <v>256</v>
      </c>
      <c r="D3045" s="1" t="str">
        <f>LEFT(Count_table[[#This Row],[Column1]],SEARCH("\",Count_table[[#This Row],[Column1]])-1)</f>
        <v>Beechcraft Corporation</v>
      </c>
      <c r="E3045" s="1" t="str">
        <f>RIGHT(Count_table[[#This Row],[Column1]],LEN(Count_table[[#This Row],[Column1]])-SEARCH("\",Count_table[[#This Row],[Column1]]))</f>
        <v>BAe.125 Series 800A</v>
      </c>
      <c r="F3045" s="1" t="str">
        <f>INDEX(Sheet1!A:D,MATCH(Count_table[[#This Row],[Make]],Sheet1!D:D,0),1)</f>
        <v>Beechcraft</v>
      </c>
      <c r="G3045" s="1" t="str">
        <f ca="1">IF(OR(Count_table[[#This Row],[STC Number]]&lt;&gt;OFFSET(Count_table[[#This Row],[STC Number]],-1,0),Count_table[[#This Row],[Fixed Make]]&lt;&gt;OFFSET(Count_table[[#This Row],[Fixed Make]],-1,0)),Count_table[[#This Row],[Fixed Make]],"")</f>
        <v>Beechcraft</v>
      </c>
      <c r="H3045" s="1" t="str">
        <f ca="1">IF(LEN(Count_table[[#This Row],[First]])=0,OFFSET(Count_table[[#This Row],[Range]],-1,0),"E"&amp;ROW(Count_table[[#This Row],[First]])&amp;":E"&amp;COUNTIFS(Count_table[[#All],[STC Number]],Count_table[[#This Row],[STC Number]],Count_table[[#All],[Fixed Make]],Count_table[[#This Row],[First]])+ROW(Count_table[[#This Row],[First]])-1)</f>
        <v>E3045:E3045</v>
      </c>
      <c r="I3045" s="1" t="str">
        <f ca="1">IF(LEN(Count_table[[#This Row],[First]])&lt;&gt;0,Count_table[[#This Row],[First]]&amp;": "&amp;_xlfn.TEXTJOIN(", ",TRUE,INDIRECT(Count_table[[#This Row],[Range]])),"")</f>
        <v>Beechcraft: BAe.125 Series 800A</v>
      </c>
      <c r="J3045" s="1" t="str">
        <f ca="1">IF(Count_table[[#This Row],[STC Number]]=OFFSET(Count_table[[#This Row],[STC Number]],-1,0),OFFSET(Count_table[[#This Row],[STC Range]],-1,0),"'Sheet11'!i"&amp;ROW(Count_table[[#This Row],[First]])&amp;":i"&amp;COUNTIF(Count_table[[#All],[STC Number]],Count_table[[#This Row],[STC Number]])+ROW(Count_table[[#This Row],[First]])-1)</f>
        <v>'Sheet11'!i3045:i3046</v>
      </c>
    </row>
    <row r="3046" spans="1:10" x14ac:dyDescent="0.25">
      <c r="A3046" s="1" t="s">
        <v>310</v>
      </c>
      <c r="B304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46" s="1" t="s">
        <v>1715</v>
      </c>
      <c r="D3046" s="1" t="str">
        <f>LEFT(Count_table[[#This Row],[Column1]],SEARCH("\",Count_table[[#This Row],[Column1]])-1)</f>
        <v>Textron Aviation Inc.</v>
      </c>
      <c r="E3046" s="1" t="str">
        <f>RIGHT(Count_table[[#This Row],[Column1]],LEN(Count_table[[#This Row],[Column1]])-SEARCH("\",Count_table[[#This Row],[Column1]]))</f>
        <v>650</v>
      </c>
      <c r="F3046" s="1" t="str">
        <f>INDEX(Sheet1!A:D,MATCH(Count_table[[#This Row],[Make]],Sheet1!D:D,0),1)</f>
        <v>Textron</v>
      </c>
      <c r="G3046" s="1" t="str">
        <f ca="1">IF(OR(Count_table[[#This Row],[STC Number]]&lt;&gt;OFFSET(Count_table[[#This Row],[STC Number]],-1,0),Count_table[[#This Row],[Fixed Make]]&lt;&gt;OFFSET(Count_table[[#This Row],[Fixed Make]],-1,0)),Count_table[[#This Row],[Fixed Make]],"")</f>
        <v>Textron</v>
      </c>
      <c r="H3046" s="1" t="str">
        <f ca="1">IF(LEN(Count_table[[#This Row],[First]])=0,OFFSET(Count_table[[#This Row],[Range]],-1,0),"E"&amp;ROW(Count_table[[#This Row],[First]])&amp;":E"&amp;COUNTIFS(Count_table[[#All],[STC Number]],Count_table[[#This Row],[STC Number]],Count_table[[#All],[Fixed Make]],Count_table[[#This Row],[First]])+ROW(Count_table[[#This Row],[First]])-1)</f>
        <v>E3046:E3046</v>
      </c>
      <c r="I3046" s="1" t="str">
        <f ca="1">IF(LEN(Count_table[[#This Row],[First]])&lt;&gt;0,Count_table[[#This Row],[First]]&amp;": "&amp;_xlfn.TEXTJOIN(", ",TRUE,INDIRECT(Count_table[[#This Row],[Range]])),"")</f>
        <v>Textron: 650</v>
      </c>
      <c r="J3046" s="1" t="str">
        <f ca="1">IF(Count_table[[#This Row],[STC Number]]=OFFSET(Count_table[[#This Row],[STC Number]],-1,0),OFFSET(Count_table[[#This Row],[STC Range]],-1,0),"'Sheet11'!i"&amp;ROW(Count_table[[#This Row],[First]])&amp;":i"&amp;COUNTIF(Count_table[[#All],[STC Number]],Count_table[[#This Row],[STC Number]])+ROW(Count_table[[#This Row],[First]])-1)</f>
        <v>'Sheet11'!i3045:i3046</v>
      </c>
    </row>
    <row r="3047" spans="1:10" x14ac:dyDescent="0.25">
      <c r="A3047" s="1" t="s">
        <v>314</v>
      </c>
      <c r="B304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3047" s="1" t="s">
        <v>265</v>
      </c>
      <c r="D3047" s="1" t="str">
        <f>LEFT(Count_table[[#This Row],[Column1]],SEARCH("\",Count_table[[#This Row],[Column1]])-1)</f>
        <v>Bombardier Inc.</v>
      </c>
      <c r="E3047" s="1" t="str">
        <f>RIGHT(Count_table[[#This Row],[Column1]],LEN(Count_table[[#This Row],[Column1]])-SEARCH("\",Count_table[[#This Row],[Column1]]))</f>
        <v>CL-600-2A12 (CL-601)</v>
      </c>
      <c r="F3047" s="1" t="str">
        <f>INDEX(Sheet1!A:D,MATCH(Count_table[[#This Row],[Make]],Sheet1!D:D,0),1)</f>
        <v>Bombardier</v>
      </c>
      <c r="G3047" s="1" t="str">
        <f ca="1">IF(OR(Count_table[[#This Row],[STC Number]]&lt;&gt;OFFSET(Count_table[[#This Row],[STC Number]],-1,0),Count_table[[#This Row],[Fixed Make]]&lt;&gt;OFFSET(Count_table[[#This Row],[Fixed Make]],-1,0)),Count_table[[#This Row],[Fixed Make]],"")</f>
        <v>Bombardier</v>
      </c>
      <c r="H3047" s="1" t="str">
        <f ca="1">IF(LEN(Count_table[[#This Row],[First]])=0,OFFSET(Count_table[[#This Row],[Range]],-1,0),"E"&amp;ROW(Count_table[[#This Row],[First]])&amp;":E"&amp;COUNTIFS(Count_table[[#All],[STC Number]],Count_table[[#This Row],[STC Number]],Count_table[[#All],[Fixed Make]],Count_table[[#This Row],[First]])+ROW(Count_table[[#This Row],[First]])-1)</f>
        <v>E3047:E3049</v>
      </c>
      <c r="I3047" s="1" t="str">
        <f ca="1">IF(LEN(Count_table[[#This Row],[First]])&lt;&gt;0,Count_table[[#This Row],[First]]&amp;": "&amp;_xlfn.TEXTJOIN(", ",TRUE,INDIRECT(Count_table[[#This Row],[Range]])),"")</f>
        <v>Bombardier: CL-600-2A12 (CL-601), CL-600-2B16 (CL-601-3A), CL-600-2B16 (CL-601-3R)</v>
      </c>
      <c r="J304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48" spans="1:10" x14ac:dyDescent="0.25">
      <c r="A3048" s="1" t="s">
        <v>314</v>
      </c>
      <c r="B304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48" s="1" t="s">
        <v>266</v>
      </c>
      <c r="D3048" s="1" t="str">
        <f>LEFT(Count_table[[#This Row],[Column1]],SEARCH("\",Count_table[[#This Row],[Column1]])-1)</f>
        <v>Bombardier Inc.</v>
      </c>
      <c r="E3048" s="1" t="str">
        <f>RIGHT(Count_table[[#This Row],[Column1]],LEN(Count_table[[#This Row],[Column1]])-SEARCH("\",Count_table[[#This Row],[Column1]]))</f>
        <v>CL-600-2B16 (CL-601-3A)</v>
      </c>
      <c r="F3048" s="1" t="str">
        <f>INDEX(Sheet1!A:D,MATCH(Count_table[[#This Row],[Make]],Sheet1!D:D,0),1)</f>
        <v>Bombardier</v>
      </c>
      <c r="G3048" s="1" t="str">
        <f ca="1">IF(OR(Count_table[[#This Row],[STC Number]]&lt;&gt;OFFSET(Count_table[[#This Row],[STC Number]],-1,0),Count_table[[#This Row],[Fixed Make]]&lt;&gt;OFFSET(Count_table[[#This Row],[Fixed Make]],-1,0)),Count_table[[#This Row],[Fixed Make]],"")</f>
        <v/>
      </c>
      <c r="H3048" s="1" t="str">
        <f ca="1">IF(LEN(Count_table[[#This Row],[First]])=0,OFFSET(Count_table[[#This Row],[Range]],-1,0),"E"&amp;ROW(Count_table[[#This Row],[First]])&amp;":E"&amp;COUNTIFS(Count_table[[#All],[STC Number]],Count_table[[#This Row],[STC Number]],Count_table[[#All],[Fixed Make]],Count_table[[#This Row],[First]])+ROW(Count_table[[#This Row],[First]])-1)</f>
        <v>E3047:E3049</v>
      </c>
      <c r="I3048" s="1" t="str">
        <f ca="1">IF(LEN(Count_table[[#This Row],[First]])&lt;&gt;0,Count_table[[#This Row],[First]]&amp;": "&amp;_xlfn.TEXTJOIN(", ",TRUE,INDIRECT(Count_table[[#This Row],[Range]])),"")</f>
        <v/>
      </c>
      <c r="J304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49" spans="1:10" x14ac:dyDescent="0.25">
      <c r="A3049" s="1" t="s">
        <v>314</v>
      </c>
      <c r="B304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49" s="1" t="s">
        <v>267</v>
      </c>
      <c r="D3049" s="1" t="str">
        <f>LEFT(Count_table[[#This Row],[Column1]],SEARCH("\",Count_table[[#This Row],[Column1]])-1)</f>
        <v>Bombardier Inc.</v>
      </c>
      <c r="E3049" s="1" t="str">
        <f>RIGHT(Count_table[[#This Row],[Column1]],LEN(Count_table[[#This Row],[Column1]])-SEARCH("\",Count_table[[#This Row],[Column1]]))</f>
        <v>CL-600-2B16 (CL-601-3R)</v>
      </c>
      <c r="F3049" s="1" t="str">
        <f>INDEX(Sheet1!A:D,MATCH(Count_table[[#This Row],[Make]],Sheet1!D:D,0),1)</f>
        <v>Bombardier</v>
      </c>
      <c r="G3049" s="1" t="str">
        <f ca="1">IF(OR(Count_table[[#This Row],[STC Number]]&lt;&gt;OFFSET(Count_table[[#This Row],[STC Number]],-1,0),Count_table[[#This Row],[Fixed Make]]&lt;&gt;OFFSET(Count_table[[#This Row],[Fixed Make]],-1,0)),Count_table[[#This Row],[Fixed Make]],"")</f>
        <v/>
      </c>
      <c r="H3049" s="1" t="str">
        <f ca="1">IF(LEN(Count_table[[#This Row],[First]])=0,OFFSET(Count_table[[#This Row],[Range]],-1,0),"E"&amp;ROW(Count_table[[#This Row],[First]])&amp;":E"&amp;COUNTIFS(Count_table[[#All],[STC Number]],Count_table[[#This Row],[STC Number]],Count_table[[#All],[Fixed Make]],Count_table[[#This Row],[First]])+ROW(Count_table[[#This Row],[First]])-1)</f>
        <v>E3047:E3049</v>
      </c>
      <c r="I3049" s="1" t="str">
        <f ca="1">IF(LEN(Count_table[[#This Row],[First]])&lt;&gt;0,Count_table[[#This Row],[First]]&amp;": "&amp;_xlfn.TEXTJOIN(", ",TRUE,INDIRECT(Count_table[[#This Row],[Range]])),"")</f>
        <v/>
      </c>
      <c r="J3049"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0" spans="1:10" x14ac:dyDescent="0.25">
      <c r="A3050" s="1" t="s">
        <v>314</v>
      </c>
      <c r="B305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050" s="1" t="s">
        <v>1685</v>
      </c>
      <c r="D3050" s="1" t="str">
        <f>LEFT(Count_table[[#This Row],[Column1]],SEARCH("\",Count_table[[#This Row],[Column1]])-1)</f>
        <v>Dassault Aviation</v>
      </c>
      <c r="E3050" s="1" t="str">
        <f>RIGHT(Count_table[[#This Row],[Column1]],LEN(Count_table[[#This Row],[Column1]])-SEARCH("\",Count_table[[#This Row],[Column1]]))</f>
        <v>Mystere-Falcon 900</v>
      </c>
      <c r="F3050" s="1" t="str">
        <f>INDEX(Sheet1!A:D,MATCH(Count_table[[#This Row],[Make]],Sheet1!D:D,0),1)</f>
        <v>Dassault</v>
      </c>
      <c r="G3050" s="1" t="str">
        <f ca="1">IF(OR(Count_table[[#This Row],[STC Number]]&lt;&gt;OFFSET(Count_table[[#This Row],[STC Number]],-1,0),Count_table[[#This Row],[Fixed Make]]&lt;&gt;OFFSET(Count_table[[#This Row],[Fixed Make]],-1,0)),Count_table[[#This Row],[Fixed Make]],"")</f>
        <v>Dassault</v>
      </c>
      <c r="H3050" s="1" t="str">
        <f ca="1">IF(LEN(Count_table[[#This Row],[First]])=0,OFFSET(Count_table[[#This Row],[Range]],-1,0),"E"&amp;ROW(Count_table[[#This Row],[First]])&amp;":E"&amp;COUNTIFS(Count_table[[#All],[STC Number]],Count_table[[#This Row],[STC Number]],Count_table[[#All],[Fixed Make]],Count_table[[#This Row],[First]])+ROW(Count_table[[#This Row],[First]])-1)</f>
        <v>E3050:E3050</v>
      </c>
      <c r="I3050" s="1" t="str">
        <f ca="1">IF(LEN(Count_table[[#This Row],[First]])&lt;&gt;0,Count_table[[#This Row],[First]]&amp;": "&amp;_xlfn.TEXTJOIN(", ",TRUE,INDIRECT(Count_table[[#This Row],[Range]])),"")</f>
        <v>Dassault: Mystere-Falcon 900</v>
      </c>
      <c r="J3050"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1" spans="1:10" x14ac:dyDescent="0.25">
      <c r="A3051" s="1" t="s">
        <v>314</v>
      </c>
      <c r="B305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Corporation\G-1159A</v>
      </c>
      <c r="C3051" s="1" t="s">
        <v>1687</v>
      </c>
      <c r="D3051" s="1" t="str">
        <f>LEFT(Count_table[[#This Row],[Column1]],SEARCH("\",Count_table[[#This Row],[Column1]])-1)</f>
        <v>Gulfstream Aerospace Corporation</v>
      </c>
      <c r="E3051" s="1" t="str">
        <f>RIGHT(Count_table[[#This Row],[Column1]],LEN(Count_table[[#This Row],[Column1]])-SEARCH("\",Count_table[[#This Row],[Column1]]))</f>
        <v>G-1159A</v>
      </c>
      <c r="F3051" s="1" t="str">
        <f>INDEX(Sheet1!A:D,MATCH(Count_table[[#This Row],[Make]],Sheet1!D:D,0),1)</f>
        <v>Gulfstream</v>
      </c>
      <c r="G3051" s="1" t="str">
        <f ca="1">IF(OR(Count_table[[#This Row],[STC Number]]&lt;&gt;OFFSET(Count_table[[#This Row],[STC Number]],-1,0),Count_table[[#This Row],[Fixed Make]]&lt;&gt;OFFSET(Count_table[[#This Row],[Fixed Make]],-1,0)),Count_table[[#This Row],[Fixed Make]],"")</f>
        <v>Gulfstream</v>
      </c>
      <c r="H3051" s="1" t="str">
        <f ca="1">IF(LEN(Count_table[[#This Row],[First]])=0,OFFSET(Count_table[[#This Row],[Range]],-1,0),"E"&amp;ROW(Count_table[[#This Row],[First]])&amp;":E"&amp;COUNTIFS(Count_table[[#All],[STC Number]],Count_table[[#This Row],[STC Number]],Count_table[[#All],[Fixed Make]],Count_table[[#This Row],[First]])+ROW(Count_table[[#This Row],[First]])-1)</f>
        <v>E3051:E3053</v>
      </c>
      <c r="I3051" s="1" t="str">
        <f ca="1">IF(LEN(Count_table[[#This Row],[First]])&lt;&gt;0,Count_table[[#This Row],[First]]&amp;": "&amp;_xlfn.TEXTJOIN(", ",TRUE,INDIRECT(Count_table[[#This Row],[Range]])),"")</f>
        <v>Gulfstream: G-1159A, G-IV, 1125 Westwind Astra</v>
      </c>
      <c r="J3051"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2" spans="1:10" x14ac:dyDescent="0.25">
      <c r="A3052" s="1" t="s">
        <v>314</v>
      </c>
      <c r="B305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052" s="1" t="s">
        <v>1689</v>
      </c>
      <c r="D3052" s="1" t="str">
        <f>LEFT(Count_table[[#This Row],[Column1]],SEARCH("\",Count_table[[#This Row],[Column1]])-1)</f>
        <v>Gulfstream Aerospace Corporation</v>
      </c>
      <c r="E3052" s="1" t="str">
        <f>RIGHT(Count_table[[#This Row],[Column1]],LEN(Count_table[[#This Row],[Column1]])-SEARCH("\",Count_table[[#This Row],[Column1]]))</f>
        <v>G-IV</v>
      </c>
      <c r="F3052" s="1" t="str">
        <f>INDEX(Sheet1!A:D,MATCH(Count_table[[#This Row],[Make]],Sheet1!D:D,0),1)</f>
        <v>Gulfstream</v>
      </c>
      <c r="G3052" s="1" t="str">
        <f ca="1">IF(OR(Count_table[[#This Row],[STC Number]]&lt;&gt;OFFSET(Count_table[[#This Row],[STC Number]],-1,0),Count_table[[#This Row],[Fixed Make]]&lt;&gt;OFFSET(Count_table[[#This Row],[Fixed Make]],-1,0)),Count_table[[#This Row],[Fixed Make]],"")</f>
        <v/>
      </c>
      <c r="H3052" s="1" t="str">
        <f ca="1">IF(LEN(Count_table[[#This Row],[First]])=0,OFFSET(Count_table[[#This Row],[Range]],-1,0),"E"&amp;ROW(Count_table[[#This Row],[First]])&amp;":E"&amp;COUNTIFS(Count_table[[#All],[STC Number]],Count_table[[#This Row],[STC Number]],Count_table[[#All],[Fixed Make]],Count_table[[#This Row],[First]])+ROW(Count_table[[#This Row],[First]])-1)</f>
        <v>E3051:E3053</v>
      </c>
      <c r="I3052" s="1" t="str">
        <f ca="1">IF(LEN(Count_table[[#This Row],[First]])&lt;&gt;0,Count_table[[#This Row],[First]]&amp;": "&amp;_xlfn.TEXTJOIN(", ",TRUE,INDIRECT(Count_table[[#This Row],[Range]])),"")</f>
        <v/>
      </c>
      <c r="J3052"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3" spans="1:10" x14ac:dyDescent="0.25">
      <c r="A3053" s="1" t="s">
        <v>314</v>
      </c>
      <c r="B305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LP\1125 Westwind Astra</v>
      </c>
      <c r="C3053" s="1" t="s">
        <v>1691</v>
      </c>
      <c r="D3053" s="1" t="str">
        <f>LEFT(Count_table[[#This Row],[Column1]],SEARCH("\",Count_table[[#This Row],[Column1]])-1)</f>
        <v>Gulfstream Aerospace LP</v>
      </c>
      <c r="E3053" s="1" t="str">
        <f>RIGHT(Count_table[[#This Row],[Column1]],LEN(Count_table[[#This Row],[Column1]])-SEARCH("\",Count_table[[#This Row],[Column1]]))</f>
        <v>1125 Westwind Astra</v>
      </c>
      <c r="F3053" s="1" t="str">
        <f>INDEX(Sheet1!A:D,MATCH(Count_table[[#This Row],[Make]],Sheet1!D:D,0),1)</f>
        <v>Gulfstream</v>
      </c>
      <c r="G3053" s="1" t="str">
        <f ca="1">IF(OR(Count_table[[#This Row],[STC Number]]&lt;&gt;OFFSET(Count_table[[#This Row],[STC Number]],-1,0),Count_table[[#This Row],[Fixed Make]]&lt;&gt;OFFSET(Count_table[[#This Row],[Fixed Make]],-1,0)),Count_table[[#This Row],[Fixed Make]],"")</f>
        <v/>
      </c>
      <c r="H3053" s="1" t="str">
        <f ca="1">IF(LEN(Count_table[[#This Row],[First]])=0,OFFSET(Count_table[[#This Row],[Range]],-1,0),"E"&amp;ROW(Count_table[[#This Row],[First]])&amp;":E"&amp;COUNTIFS(Count_table[[#All],[STC Number]],Count_table[[#This Row],[STC Number]],Count_table[[#All],[Fixed Make]],Count_table[[#This Row],[First]])+ROW(Count_table[[#This Row],[First]])-1)</f>
        <v>E3051:E3053</v>
      </c>
      <c r="I3053" s="1" t="str">
        <f ca="1">IF(LEN(Count_table[[#This Row],[First]])&lt;&gt;0,Count_table[[#This Row],[First]]&amp;": "&amp;_xlfn.TEXTJOIN(", ",TRUE,INDIRECT(Count_table[[#This Row],[Range]])),"")</f>
        <v/>
      </c>
      <c r="J3053"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4" spans="1:10" x14ac:dyDescent="0.25">
      <c r="A3054" s="1" t="s">
        <v>314</v>
      </c>
      <c r="B305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054" s="1" t="s">
        <v>1700</v>
      </c>
      <c r="D3054" s="1" t="str">
        <f>LEFT(Count_table[[#This Row],[Column1]],SEARCH("\",Count_table[[#This Row],[Column1]])-1)</f>
        <v>Learjet Inc.</v>
      </c>
      <c r="E3054" s="1" t="str">
        <f>RIGHT(Count_table[[#This Row],[Column1]],LEN(Count_table[[#This Row],[Column1]])-SEARCH("\",Count_table[[#This Row],[Column1]]))</f>
        <v>31</v>
      </c>
      <c r="F3054" s="1" t="str">
        <f>INDEX(Sheet1!A:D,MATCH(Count_table[[#This Row],[Make]],Sheet1!D:D,0),1)</f>
        <v>Learjet</v>
      </c>
      <c r="G3054" s="1" t="str">
        <f ca="1">IF(OR(Count_table[[#This Row],[STC Number]]&lt;&gt;OFFSET(Count_table[[#This Row],[STC Number]],-1,0),Count_table[[#This Row],[Fixed Make]]&lt;&gt;OFFSET(Count_table[[#This Row],[Fixed Make]],-1,0)),Count_table[[#This Row],[Fixed Make]],"")</f>
        <v>Learjet</v>
      </c>
      <c r="H3054" s="1" t="str">
        <f ca="1">IF(LEN(Count_table[[#This Row],[First]])=0,OFFSET(Count_table[[#This Row],[Range]],-1,0),"E"&amp;ROW(Count_table[[#This Row],[First]])&amp;":E"&amp;COUNTIFS(Count_table[[#All],[STC Number]],Count_table[[#This Row],[STC Number]],Count_table[[#All],[Fixed Make]],Count_table[[#This Row],[First]])+ROW(Count_table[[#This Row],[First]])-1)</f>
        <v>E3054:E3062</v>
      </c>
      <c r="I3054" s="1" t="str">
        <f ca="1">IF(LEN(Count_table[[#This Row],[First]])&lt;&gt;0,Count_table[[#This Row],[First]]&amp;": "&amp;_xlfn.TEXTJOIN(", ",TRUE,INDIRECT(Count_table[[#This Row],[Range]])),"")</f>
        <v>Learjet: 31, 31A, 35, 35A (C-21A), 36, 36A, 55, 55B, 55C</v>
      </c>
      <c r="J3054"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5" spans="1:10" x14ac:dyDescent="0.25">
      <c r="A3055" s="1" t="s">
        <v>314</v>
      </c>
      <c r="B305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055" s="1" t="s">
        <v>1701</v>
      </c>
      <c r="D3055" s="1" t="str">
        <f>LEFT(Count_table[[#This Row],[Column1]],SEARCH("\",Count_table[[#This Row],[Column1]])-1)</f>
        <v>Learjet Inc.</v>
      </c>
      <c r="E3055" s="1" t="str">
        <f>RIGHT(Count_table[[#This Row],[Column1]],LEN(Count_table[[#This Row],[Column1]])-SEARCH("\",Count_table[[#This Row],[Column1]]))</f>
        <v>31A</v>
      </c>
      <c r="F3055" s="1" t="str">
        <f>INDEX(Sheet1!A:D,MATCH(Count_table[[#This Row],[Make]],Sheet1!D:D,0),1)</f>
        <v>Learjet</v>
      </c>
      <c r="G3055" s="1" t="str">
        <f ca="1">IF(OR(Count_table[[#This Row],[STC Number]]&lt;&gt;OFFSET(Count_table[[#This Row],[STC Number]],-1,0),Count_table[[#This Row],[Fixed Make]]&lt;&gt;OFFSET(Count_table[[#This Row],[Fixed Make]],-1,0)),Count_table[[#This Row],[Fixed Make]],"")</f>
        <v/>
      </c>
      <c r="H3055" s="1" t="str">
        <f ca="1">IF(LEN(Count_table[[#This Row],[First]])=0,OFFSET(Count_table[[#This Row],[Range]],-1,0),"E"&amp;ROW(Count_table[[#This Row],[First]])&amp;":E"&amp;COUNTIFS(Count_table[[#All],[STC Number]],Count_table[[#This Row],[STC Number]],Count_table[[#All],[Fixed Make]],Count_table[[#This Row],[First]])+ROW(Count_table[[#This Row],[First]])-1)</f>
        <v>E3054:E3062</v>
      </c>
      <c r="I3055" s="1" t="str">
        <f ca="1">IF(LEN(Count_table[[#This Row],[First]])&lt;&gt;0,Count_table[[#This Row],[First]]&amp;": "&amp;_xlfn.TEXTJOIN(", ",TRUE,INDIRECT(Count_table[[#This Row],[Range]])),"")</f>
        <v/>
      </c>
      <c r="J3055"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6" spans="1:10" x14ac:dyDescent="0.25">
      <c r="A3056" s="1" t="s">
        <v>314</v>
      </c>
      <c r="B305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056" s="1" t="s">
        <v>1702</v>
      </c>
      <c r="D3056" s="1" t="str">
        <f>LEFT(Count_table[[#This Row],[Column1]],SEARCH("\",Count_table[[#This Row],[Column1]])-1)</f>
        <v>Learjet Inc.</v>
      </c>
      <c r="E3056" s="1" t="str">
        <f>RIGHT(Count_table[[#This Row],[Column1]],LEN(Count_table[[#This Row],[Column1]])-SEARCH("\",Count_table[[#This Row],[Column1]]))</f>
        <v>35</v>
      </c>
      <c r="F3056" s="1" t="str">
        <f>INDEX(Sheet1!A:D,MATCH(Count_table[[#This Row],[Make]],Sheet1!D:D,0),1)</f>
        <v>Learjet</v>
      </c>
      <c r="G3056" s="1" t="str">
        <f ca="1">IF(OR(Count_table[[#This Row],[STC Number]]&lt;&gt;OFFSET(Count_table[[#This Row],[STC Number]],-1,0),Count_table[[#This Row],[Fixed Make]]&lt;&gt;OFFSET(Count_table[[#This Row],[Fixed Make]],-1,0)),Count_table[[#This Row],[Fixed Make]],"")</f>
        <v/>
      </c>
      <c r="H3056" s="1" t="str">
        <f ca="1">IF(LEN(Count_table[[#This Row],[First]])=0,OFFSET(Count_table[[#This Row],[Range]],-1,0),"E"&amp;ROW(Count_table[[#This Row],[First]])&amp;":E"&amp;COUNTIFS(Count_table[[#All],[STC Number]],Count_table[[#This Row],[STC Number]],Count_table[[#All],[Fixed Make]],Count_table[[#This Row],[First]])+ROW(Count_table[[#This Row],[First]])-1)</f>
        <v>E3054:E3062</v>
      </c>
      <c r="I3056" s="1" t="str">
        <f ca="1">IF(LEN(Count_table[[#This Row],[First]])&lt;&gt;0,Count_table[[#This Row],[First]]&amp;": "&amp;_xlfn.TEXTJOIN(", ",TRUE,INDIRECT(Count_table[[#This Row],[Range]])),"")</f>
        <v/>
      </c>
      <c r="J3056"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7" spans="1:10" x14ac:dyDescent="0.25">
      <c r="A3057" s="1" t="s">
        <v>314</v>
      </c>
      <c r="B305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057" s="1" t="s">
        <v>1703</v>
      </c>
      <c r="D3057" s="1" t="str">
        <f>LEFT(Count_table[[#This Row],[Column1]],SEARCH("\",Count_table[[#This Row],[Column1]])-1)</f>
        <v>Learjet Inc.</v>
      </c>
      <c r="E3057" s="1" t="str">
        <f>RIGHT(Count_table[[#This Row],[Column1]],LEN(Count_table[[#This Row],[Column1]])-SEARCH("\",Count_table[[#This Row],[Column1]]))</f>
        <v>35A (C-21A)</v>
      </c>
      <c r="F3057" s="1" t="str">
        <f>INDEX(Sheet1!A:D,MATCH(Count_table[[#This Row],[Make]],Sheet1!D:D,0),1)</f>
        <v>Learjet</v>
      </c>
      <c r="G3057" s="1" t="str">
        <f ca="1">IF(OR(Count_table[[#This Row],[STC Number]]&lt;&gt;OFFSET(Count_table[[#This Row],[STC Number]],-1,0),Count_table[[#This Row],[Fixed Make]]&lt;&gt;OFFSET(Count_table[[#This Row],[Fixed Make]],-1,0)),Count_table[[#This Row],[Fixed Make]],"")</f>
        <v/>
      </c>
      <c r="H3057" s="1" t="str">
        <f ca="1">IF(LEN(Count_table[[#This Row],[First]])=0,OFFSET(Count_table[[#This Row],[Range]],-1,0),"E"&amp;ROW(Count_table[[#This Row],[First]])&amp;":E"&amp;COUNTIFS(Count_table[[#All],[STC Number]],Count_table[[#This Row],[STC Number]],Count_table[[#All],[Fixed Make]],Count_table[[#This Row],[First]])+ROW(Count_table[[#This Row],[First]])-1)</f>
        <v>E3054:E3062</v>
      </c>
      <c r="I3057" s="1" t="str">
        <f ca="1">IF(LEN(Count_table[[#This Row],[First]])&lt;&gt;0,Count_table[[#This Row],[First]]&amp;": "&amp;_xlfn.TEXTJOIN(", ",TRUE,INDIRECT(Count_table[[#This Row],[Range]])),"")</f>
        <v/>
      </c>
      <c r="J305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8" spans="1:10" x14ac:dyDescent="0.25">
      <c r="A3058" s="1" t="s">
        <v>314</v>
      </c>
      <c r="B305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058" s="1" t="s">
        <v>1704</v>
      </c>
      <c r="D3058" s="1" t="str">
        <f>LEFT(Count_table[[#This Row],[Column1]],SEARCH("\",Count_table[[#This Row],[Column1]])-1)</f>
        <v>Learjet Inc.</v>
      </c>
      <c r="E3058" s="1" t="str">
        <f>RIGHT(Count_table[[#This Row],[Column1]],LEN(Count_table[[#This Row],[Column1]])-SEARCH("\",Count_table[[#This Row],[Column1]]))</f>
        <v>36</v>
      </c>
      <c r="F3058" s="1" t="str">
        <f>INDEX(Sheet1!A:D,MATCH(Count_table[[#This Row],[Make]],Sheet1!D:D,0),1)</f>
        <v>Learjet</v>
      </c>
      <c r="G3058" s="1" t="str">
        <f ca="1">IF(OR(Count_table[[#This Row],[STC Number]]&lt;&gt;OFFSET(Count_table[[#This Row],[STC Number]],-1,0),Count_table[[#This Row],[Fixed Make]]&lt;&gt;OFFSET(Count_table[[#This Row],[Fixed Make]],-1,0)),Count_table[[#This Row],[Fixed Make]],"")</f>
        <v/>
      </c>
      <c r="H3058" s="1" t="str">
        <f ca="1">IF(LEN(Count_table[[#This Row],[First]])=0,OFFSET(Count_table[[#This Row],[Range]],-1,0),"E"&amp;ROW(Count_table[[#This Row],[First]])&amp;":E"&amp;COUNTIFS(Count_table[[#All],[STC Number]],Count_table[[#This Row],[STC Number]],Count_table[[#All],[Fixed Make]],Count_table[[#This Row],[First]])+ROW(Count_table[[#This Row],[First]])-1)</f>
        <v>E3054:E3062</v>
      </c>
      <c r="I3058" s="1" t="str">
        <f ca="1">IF(LEN(Count_table[[#This Row],[First]])&lt;&gt;0,Count_table[[#This Row],[First]]&amp;": "&amp;_xlfn.TEXTJOIN(", ",TRUE,INDIRECT(Count_table[[#This Row],[Range]])),"")</f>
        <v/>
      </c>
      <c r="J305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59" spans="1:10" x14ac:dyDescent="0.25">
      <c r="A3059" s="1" t="s">
        <v>314</v>
      </c>
      <c r="B305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059" s="1" t="s">
        <v>1705</v>
      </c>
      <c r="D3059" s="1" t="str">
        <f>LEFT(Count_table[[#This Row],[Column1]],SEARCH("\",Count_table[[#This Row],[Column1]])-1)</f>
        <v>Learjet Inc.</v>
      </c>
      <c r="E3059" s="1" t="str">
        <f>RIGHT(Count_table[[#This Row],[Column1]],LEN(Count_table[[#This Row],[Column1]])-SEARCH("\",Count_table[[#This Row],[Column1]]))</f>
        <v>36A</v>
      </c>
      <c r="F3059" s="1" t="str">
        <f>INDEX(Sheet1!A:D,MATCH(Count_table[[#This Row],[Make]],Sheet1!D:D,0),1)</f>
        <v>Learjet</v>
      </c>
      <c r="G3059" s="1" t="str">
        <f ca="1">IF(OR(Count_table[[#This Row],[STC Number]]&lt;&gt;OFFSET(Count_table[[#This Row],[STC Number]],-1,0),Count_table[[#This Row],[Fixed Make]]&lt;&gt;OFFSET(Count_table[[#This Row],[Fixed Make]],-1,0)),Count_table[[#This Row],[Fixed Make]],"")</f>
        <v/>
      </c>
      <c r="H3059" s="1" t="str">
        <f ca="1">IF(LEN(Count_table[[#This Row],[First]])=0,OFFSET(Count_table[[#This Row],[Range]],-1,0),"E"&amp;ROW(Count_table[[#This Row],[First]])&amp;":E"&amp;COUNTIFS(Count_table[[#All],[STC Number]],Count_table[[#This Row],[STC Number]],Count_table[[#All],[Fixed Make]],Count_table[[#This Row],[First]])+ROW(Count_table[[#This Row],[First]])-1)</f>
        <v>E3054:E3062</v>
      </c>
      <c r="I3059" s="1" t="str">
        <f ca="1">IF(LEN(Count_table[[#This Row],[First]])&lt;&gt;0,Count_table[[#This Row],[First]]&amp;": "&amp;_xlfn.TEXTJOIN(", ",TRUE,INDIRECT(Count_table[[#This Row],[Range]])),"")</f>
        <v/>
      </c>
      <c r="J3059"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0" spans="1:10" x14ac:dyDescent="0.25">
      <c r="A3060" s="1" t="s">
        <v>314</v>
      </c>
      <c r="B306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v>
      </c>
      <c r="C3060" s="1" t="s">
        <v>1707</v>
      </c>
      <c r="D3060" s="1" t="str">
        <f>LEFT(Count_table[[#This Row],[Column1]],SEARCH("\",Count_table[[#This Row],[Column1]])-1)</f>
        <v>Learjet Inc.</v>
      </c>
      <c r="E3060" s="1" t="str">
        <f>RIGHT(Count_table[[#This Row],[Column1]],LEN(Count_table[[#This Row],[Column1]])-SEARCH("\",Count_table[[#This Row],[Column1]]))</f>
        <v>55</v>
      </c>
      <c r="F3060" s="1" t="str">
        <f>INDEX(Sheet1!A:D,MATCH(Count_table[[#This Row],[Make]],Sheet1!D:D,0),1)</f>
        <v>Learjet</v>
      </c>
      <c r="G3060" s="1" t="str">
        <f ca="1">IF(OR(Count_table[[#This Row],[STC Number]]&lt;&gt;OFFSET(Count_table[[#This Row],[STC Number]],-1,0),Count_table[[#This Row],[Fixed Make]]&lt;&gt;OFFSET(Count_table[[#This Row],[Fixed Make]],-1,0)),Count_table[[#This Row],[Fixed Make]],"")</f>
        <v/>
      </c>
      <c r="H3060" s="1" t="str">
        <f ca="1">IF(LEN(Count_table[[#This Row],[First]])=0,OFFSET(Count_table[[#This Row],[Range]],-1,0),"E"&amp;ROW(Count_table[[#This Row],[First]])&amp;":E"&amp;COUNTIFS(Count_table[[#All],[STC Number]],Count_table[[#This Row],[STC Number]],Count_table[[#All],[Fixed Make]],Count_table[[#This Row],[First]])+ROW(Count_table[[#This Row],[First]])-1)</f>
        <v>E3054:E3062</v>
      </c>
      <c r="I3060" s="1" t="str">
        <f ca="1">IF(LEN(Count_table[[#This Row],[First]])&lt;&gt;0,Count_table[[#This Row],[First]]&amp;": "&amp;_xlfn.TEXTJOIN(", ",TRUE,INDIRECT(Count_table[[#This Row],[Range]])),"")</f>
        <v/>
      </c>
      <c r="J3060"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1" spans="1:10" x14ac:dyDescent="0.25">
      <c r="A3061" s="1" t="s">
        <v>314</v>
      </c>
      <c r="B306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Inc.\55B</v>
      </c>
      <c r="C3061" s="1" t="s">
        <v>1708</v>
      </c>
      <c r="D3061" s="1" t="str">
        <f>LEFT(Count_table[[#This Row],[Column1]],SEARCH("\",Count_table[[#This Row],[Column1]])-1)</f>
        <v>Learjet Inc.</v>
      </c>
      <c r="E3061" s="1" t="str">
        <f>RIGHT(Count_table[[#This Row],[Column1]],LEN(Count_table[[#This Row],[Column1]])-SEARCH("\",Count_table[[#This Row],[Column1]]))</f>
        <v>55B</v>
      </c>
      <c r="F3061" s="1" t="str">
        <f>INDEX(Sheet1!A:D,MATCH(Count_table[[#This Row],[Make]],Sheet1!D:D,0),1)</f>
        <v>Learjet</v>
      </c>
      <c r="G3061" s="1" t="str">
        <f ca="1">IF(OR(Count_table[[#This Row],[STC Number]]&lt;&gt;OFFSET(Count_table[[#This Row],[STC Number]],-1,0),Count_table[[#This Row],[Fixed Make]]&lt;&gt;OFFSET(Count_table[[#This Row],[Fixed Make]],-1,0)),Count_table[[#This Row],[Fixed Make]],"")</f>
        <v/>
      </c>
      <c r="H3061" s="1" t="str">
        <f ca="1">IF(LEN(Count_table[[#This Row],[First]])=0,OFFSET(Count_table[[#This Row],[Range]],-1,0),"E"&amp;ROW(Count_table[[#This Row],[First]])&amp;":E"&amp;COUNTIFS(Count_table[[#All],[STC Number]],Count_table[[#This Row],[STC Number]],Count_table[[#All],[Fixed Make]],Count_table[[#This Row],[First]])+ROW(Count_table[[#This Row],[First]])-1)</f>
        <v>E3054:E3062</v>
      </c>
      <c r="I3061" s="1" t="str">
        <f ca="1">IF(LEN(Count_table[[#This Row],[First]])&lt;&gt;0,Count_table[[#This Row],[First]]&amp;": "&amp;_xlfn.TEXTJOIN(", ",TRUE,INDIRECT(Count_table[[#This Row],[Range]])),"")</f>
        <v/>
      </c>
      <c r="J3061"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2" spans="1:10" x14ac:dyDescent="0.25">
      <c r="A3062" s="1" t="s">
        <v>314</v>
      </c>
      <c r="B306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Inc.\55C</v>
      </c>
      <c r="C3062" s="1" t="s">
        <v>1709</v>
      </c>
      <c r="D3062" s="1" t="str">
        <f>LEFT(Count_table[[#This Row],[Column1]],SEARCH("\",Count_table[[#This Row],[Column1]])-1)</f>
        <v>Learjet Inc.</v>
      </c>
      <c r="E3062" s="1" t="str">
        <f>RIGHT(Count_table[[#This Row],[Column1]],LEN(Count_table[[#This Row],[Column1]])-SEARCH("\",Count_table[[#This Row],[Column1]]))</f>
        <v>55C</v>
      </c>
      <c r="F3062" s="1" t="str">
        <f>INDEX(Sheet1!A:D,MATCH(Count_table[[#This Row],[Make]],Sheet1!D:D,0),1)</f>
        <v>Learjet</v>
      </c>
      <c r="G3062" s="1" t="str">
        <f ca="1">IF(OR(Count_table[[#This Row],[STC Number]]&lt;&gt;OFFSET(Count_table[[#This Row],[STC Number]],-1,0),Count_table[[#This Row],[Fixed Make]]&lt;&gt;OFFSET(Count_table[[#This Row],[Fixed Make]],-1,0)),Count_table[[#This Row],[Fixed Make]],"")</f>
        <v/>
      </c>
      <c r="H3062" s="1" t="str">
        <f ca="1">IF(LEN(Count_table[[#This Row],[First]])=0,OFFSET(Count_table[[#This Row],[Range]],-1,0),"E"&amp;ROW(Count_table[[#This Row],[First]])&amp;":E"&amp;COUNTIFS(Count_table[[#All],[STC Number]],Count_table[[#This Row],[STC Number]],Count_table[[#All],[Fixed Make]],Count_table[[#This Row],[First]])+ROW(Count_table[[#This Row],[First]])-1)</f>
        <v>E3054:E3062</v>
      </c>
      <c r="I3062" s="1" t="str">
        <f ca="1">IF(LEN(Count_table[[#This Row],[First]])&lt;&gt;0,Count_table[[#This Row],[First]]&amp;": "&amp;_xlfn.TEXTJOIN(", ",TRUE,INDIRECT(Count_table[[#This Row],[Range]])),"")</f>
        <v/>
      </c>
      <c r="J3062"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3" spans="1:10" x14ac:dyDescent="0.25">
      <c r="A3063" s="1" t="s">
        <v>314</v>
      </c>
      <c r="B306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63" s="1" t="s">
        <v>1713</v>
      </c>
      <c r="D3063" s="1" t="str">
        <f>LEFT(Count_table[[#This Row],[Column1]],SEARCH("\",Count_table[[#This Row],[Column1]])-1)</f>
        <v>Textron Aviation Inc.</v>
      </c>
      <c r="E3063" s="1" t="str">
        <f>RIGHT(Count_table[[#This Row],[Column1]],LEN(Count_table[[#This Row],[Column1]])-SEARCH("\",Count_table[[#This Row],[Column1]]))</f>
        <v>550</v>
      </c>
      <c r="F3063" s="1" t="str">
        <f>INDEX(Sheet1!A:D,MATCH(Count_table[[#This Row],[Make]],Sheet1!D:D,0),1)</f>
        <v>Textron</v>
      </c>
      <c r="G3063" s="1" t="str">
        <f ca="1">IF(OR(Count_table[[#This Row],[STC Number]]&lt;&gt;OFFSET(Count_table[[#This Row],[STC Number]],-1,0),Count_table[[#This Row],[Fixed Make]]&lt;&gt;OFFSET(Count_table[[#This Row],[Fixed Make]],-1,0)),Count_table[[#This Row],[Fixed Make]],"")</f>
        <v>Textron</v>
      </c>
      <c r="H3063" s="1" t="str">
        <f ca="1">IF(LEN(Count_table[[#This Row],[First]])=0,OFFSET(Count_table[[#This Row],[Range]],-1,0),"E"&amp;ROW(Count_table[[#This Row],[First]])&amp;":E"&amp;COUNTIFS(Count_table[[#All],[STC Number]],Count_table[[#This Row],[STC Number]],Count_table[[#All],[Fixed Make]],Count_table[[#This Row],[First]])+ROW(Count_table[[#This Row],[First]])-1)</f>
        <v>E3063:E3068</v>
      </c>
      <c r="I3063" s="1" t="str">
        <f ca="1">IF(LEN(Count_table[[#This Row],[First]])&lt;&gt;0,Count_table[[#This Row],[First]]&amp;": "&amp;_xlfn.TEXTJOIN(", ",TRUE,INDIRECT(Count_table[[#This Row],[Range]])),"")</f>
        <v>Textron: 550, BAe.125 Series 800A, BAe.125 Series 800B, Hawker 800, Hawker 800XP, 650</v>
      </c>
      <c r="J3063"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4" spans="1:10" x14ac:dyDescent="0.25">
      <c r="A3064" s="1" t="s">
        <v>314</v>
      </c>
      <c r="B306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064" s="1" t="s">
        <v>1750</v>
      </c>
      <c r="D3064" s="1" t="str">
        <f>LEFT(Count_table[[#This Row],[Column1]],SEARCH("\",Count_table[[#This Row],[Column1]])-1)</f>
        <v>Textron Aviation Inc.</v>
      </c>
      <c r="E3064" s="1" t="str">
        <f>RIGHT(Count_table[[#This Row],[Column1]],LEN(Count_table[[#This Row],[Column1]])-SEARCH("\",Count_table[[#This Row],[Column1]]))</f>
        <v>BAe.125 Series 800A</v>
      </c>
      <c r="F3064" s="1" t="str">
        <f>INDEX(Sheet1!A:D,MATCH(Count_table[[#This Row],[Make]],Sheet1!D:D,0),1)</f>
        <v>Textron</v>
      </c>
      <c r="G3064" s="1" t="str">
        <f ca="1">IF(OR(Count_table[[#This Row],[STC Number]]&lt;&gt;OFFSET(Count_table[[#This Row],[STC Number]],-1,0),Count_table[[#This Row],[Fixed Make]]&lt;&gt;OFFSET(Count_table[[#This Row],[Fixed Make]],-1,0)),Count_table[[#This Row],[Fixed Make]],"")</f>
        <v/>
      </c>
      <c r="H3064" s="1" t="str">
        <f ca="1">IF(LEN(Count_table[[#This Row],[First]])=0,OFFSET(Count_table[[#This Row],[Range]],-1,0),"E"&amp;ROW(Count_table[[#This Row],[First]])&amp;":E"&amp;COUNTIFS(Count_table[[#All],[STC Number]],Count_table[[#This Row],[STC Number]],Count_table[[#All],[Fixed Make]],Count_table[[#This Row],[First]])+ROW(Count_table[[#This Row],[First]])-1)</f>
        <v>E3063:E3068</v>
      </c>
      <c r="I3064" s="1" t="str">
        <f ca="1">IF(LEN(Count_table[[#This Row],[First]])&lt;&gt;0,Count_table[[#This Row],[First]]&amp;": "&amp;_xlfn.TEXTJOIN(", ",TRUE,INDIRECT(Count_table[[#This Row],[Range]])),"")</f>
        <v/>
      </c>
      <c r="J3064"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5" spans="1:10" x14ac:dyDescent="0.25">
      <c r="A3065" s="1" t="s">
        <v>314</v>
      </c>
      <c r="B306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065" s="1" t="s">
        <v>1751</v>
      </c>
      <c r="D3065" s="1" t="str">
        <f>LEFT(Count_table[[#This Row],[Column1]],SEARCH("\",Count_table[[#This Row],[Column1]])-1)</f>
        <v>Textron Aviation Inc.</v>
      </c>
      <c r="E3065" s="1" t="str">
        <f>RIGHT(Count_table[[#This Row],[Column1]],LEN(Count_table[[#This Row],[Column1]])-SEARCH("\",Count_table[[#This Row],[Column1]]))</f>
        <v>BAe.125 Series 800B</v>
      </c>
      <c r="F3065" s="1" t="str">
        <f>INDEX(Sheet1!A:D,MATCH(Count_table[[#This Row],[Make]],Sheet1!D:D,0),1)</f>
        <v>Textron</v>
      </c>
      <c r="G3065" s="1" t="str">
        <f ca="1">IF(OR(Count_table[[#This Row],[STC Number]]&lt;&gt;OFFSET(Count_table[[#This Row],[STC Number]],-1,0),Count_table[[#This Row],[Fixed Make]]&lt;&gt;OFFSET(Count_table[[#This Row],[Fixed Make]],-1,0)),Count_table[[#This Row],[Fixed Make]],"")</f>
        <v/>
      </c>
      <c r="H3065" s="1" t="str">
        <f ca="1">IF(LEN(Count_table[[#This Row],[First]])=0,OFFSET(Count_table[[#This Row],[Range]],-1,0),"E"&amp;ROW(Count_table[[#This Row],[First]])&amp;":E"&amp;COUNTIFS(Count_table[[#All],[STC Number]],Count_table[[#This Row],[STC Number]],Count_table[[#All],[Fixed Make]],Count_table[[#This Row],[First]])+ROW(Count_table[[#This Row],[First]])-1)</f>
        <v>E3063:E3068</v>
      </c>
      <c r="I3065" s="1" t="str">
        <f ca="1">IF(LEN(Count_table[[#This Row],[First]])&lt;&gt;0,Count_table[[#This Row],[First]]&amp;": "&amp;_xlfn.TEXTJOIN(", ",TRUE,INDIRECT(Count_table[[#This Row],[Range]])),"")</f>
        <v/>
      </c>
      <c r="J3065"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6" spans="1:10" x14ac:dyDescent="0.25">
      <c r="A3066" s="1" t="s">
        <v>314</v>
      </c>
      <c r="B306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066" s="1" t="s">
        <v>1752</v>
      </c>
      <c r="D3066" s="1" t="str">
        <f>LEFT(Count_table[[#This Row],[Column1]],SEARCH("\",Count_table[[#This Row],[Column1]])-1)</f>
        <v>Textron Aviation Inc.</v>
      </c>
      <c r="E3066" s="1" t="str">
        <f>RIGHT(Count_table[[#This Row],[Column1]],LEN(Count_table[[#This Row],[Column1]])-SEARCH("\",Count_table[[#This Row],[Column1]]))</f>
        <v>Hawker 800</v>
      </c>
      <c r="F3066" s="1" t="str">
        <f>INDEX(Sheet1!A:D,MATCH(Count_table[[#This Row],[Make]],Sheet1!D:D,0),1)</f>
        <v>Textron</v>
      </c>
      <c r="G3066" s="1" t="str">
        <f ca="1">IF(OR(Count_table[[#This Row],[STC Number]]&lt;&gt;OFFSET(Count_table[[#This Row],[STC Number]],-1,0),Count_table[[#This Row],[Fixed Make]]&lt;&gt;OFFSET(Count_table[[#This Row],[Fixed Make]],-1,0)),Count_table[[#This Row],[Fixed Make]],"")</f>
        <v/>
      </c>
      <c r="H3066" s="1" t="str">
        <f ca="1">IF(LEN(Count_table[[#This Row],[First]])=0,OFFSET(Count_table[[#This Row],[Range]],-1,0),"E"&amp;ROW(Count_table[[#This Row],[First]])&amp;":E"&amp;COUNTIFS(Count_table[[#All],[STC Number]],Count_table[[#This Row],[STC Number]],Count_table[[#All],[Fixed Make]],Count_table[[#This Row],[First]])+ROW(Count_table[[#This Row],[First]])-1)</f>
        <v>E3063:E3068</v>
      </c>
      <c r="I3066" s="1" t="str">
        <f ca="1">IF(LEN(Count_table[[#This Row],[First]])&lt;&gt;0,Count_table[[#This Row],[First]]&amp;": "&amp;_xlfn.TEXTJOIN(", ",TRUE,INDIRECT(Count_table[[#This Row],[Range]])),"")</f>
        <v/>
      </c>
      <c r="J3066"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7" spans="1:10" x14ac:dyDescent="0.25">
      <c r="A3067" s="1" t="s">
        <v>314</v>
      </c>
      <c r="B306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067" s="1" t="s">
        <v>1753</v>
      </c>
      <c r="D3067" s="1" t="str">
        <f>LEFT(Count_table[[#This Row],[Column1]],SEARCH("\",Count_table[[#This Row],[Column1]])-1)</f>
        <v>Textron Aviation Inc.</v>
      </c>
      <c r="E3067" s="1" t="str">
        <f>RIGHT(Count_table[[#This Row],[Column1]],LEN(Count_table[[#This Row],[Column1]])-SEARCH("\",Count_table[[#This Row],[Column1]]))</f>
        <v>Hawker 800XP</v>
      </c>
      <c r="F3067" s="1" t="str">
        <f>INDEX(Sheet1!A:D,MATCH(Count_table[[#This Row],[Make]],Sheet1!D:D,0),1)</f>
        <v>Textron</v>
      </c>
      <c r="G3067" s="1" t="str">
        <f ca="1">IF(OR(Count_table[[#This Row],[STC Number]]&lt;&gt;OFFSET(Count_table[[#This Row],[STC Number]],-1,0),Count_table[[#This Row],[Fixed Make]]&lt;&gt;OFFSET(Count_table[[#This Row],[Fixed Make]],-1,0)),Count_table[[#This Row],[Fixed Make]],"")</f>
        <v/>
      </c>
      <c r="H3067" s="1" t="str">
        <f ca="1">IF(LEN(Count_table[[#This Row],[First]])=0,OFFSET(Count_table[[#This Row],[Range]],-1,0),"E"&amp;ROW(Count_table[[#This Row],[First]])&amp;":E"&amp;COUNTIFS(Count_table[[#All],[STC Number]],Count_table[[#This Row],[STC Number]],Count_table[[#All],[Fixed Make]],Count_table[[#This Row],[First]])+ROW(Count_table[[#This Row],[First]])-1)</f>
        <v>E3063:E3068</v>
      </c>
      <c r="I3067" s="1" t="str">
        <f ca="1">IF(LEN(Count_table[[#This Row],[First]])&lt;&gt;0,Count_table[[#This Row],[First]]&amp;": "&amp;_xlfn.TEXTJOIN(", ",TRUE,INDIRECT(Count_table[[#This Row],[Range]])),"")</f>
        <v/>
      </c>
      <c r="J3067"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8" spans="1:10" x14ac:dyDescent="0.25">
      <c r="A3068" s="1" t="s">
        <v>314</v>
      </c>
      <c r="B306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68" s="1" t="s">
        <v>1715</v>
      </c>
      <c r="D3068" s="1" t="str">
        <f>LEFT(Count_table[[#This Row],[Column1]],SEARCH("\",Count_table[[#This Row],[Column1]])-1)</f>
        <v>Textron Aviation Inc.</v>
      </c>
      <c r="E3068" s="1" t="str">
        <f>RIGHT(Count_table[[#This Row],[Column1]],LEN(Count_table[[#This Row],[Column1]])-SEARCH("\",Count_table[[#This Row],[Column1]]))</f>
        <v>650</v>
      </c>
      <c r="F3068" s="1" t="str">
        <f>INDEX(Sheet1!A:D,MATCH(Count_table[[#This Row],[Make]],Sheet1!D:D,0),1)</f>
        <v>Textron</v>
      </c>
      <c r="G3068" s="1" t="str">
        <f ca="1">IF(OR(Count_table[[#This Row],[STC Number]]&lt;&gt;OFFSET(Count_table[[#This Row],[STC Number]],-1,0),Count_table[[#This Row],[Fixed Make]]&lt;&gt;OFFSET(Count_table[[#This Row],[Fixed Make]],-1,0)),Count_table[[#This Row],[Fixed Make]],"")</f>
        <v/>
      </c>
      <c r="H3068" s="1" t="str">
        <f ca="1">IF(LEN(Count_table[[#This Row],[First]])=0,OFFSET(Count_table[[#This Row],[Range]],-1,0),"E"&amp;ROW(Count_table[[#This Row],[First]])&amp;":E"&amp;COUNTIFS(Count_table[[#All],[STC Number]],Count_table[[#This Row],[STC Number]],Count_table[[#All],[Fixed Make]],Count_table[[#This Row],[First]])+ROW(Count_table[[#This Row],[First]])-1)</f>
        <v>E3063:E3068</v>
      </c>
      <c r="I3068" s="1" t="str">
        <f ca="1">IF(LEN(Count_table[[#This Row],[First]])&lt;&gt;0,Count_table[[#This Row],[First]]&amp;": "&amp;_xlfn.TEXTJOIN(", ",TRUE,INDIRECT(Count_table[[#This Row],[Range]])),"")</f>
        <v/>
      </c>
      <c r="J3068" s="1" t="str">
        <f ca="1">IF(Count_table[[#This Row],[STC Number]]=OFFSET(Count_table[[#This Row],[STC Number]],-1,0),OFFSET(Count_table[[#This Row],[STC Range]],-1,0),"'Sheet11'!i"&amp;ROW(Count_table[[#This Row],[First]])&amp;":i"&amp;COUNTIF(Count_table[[#All],[STC Number]],Count_table[[#This Row],[STC Number]])+ROW(Count_table[[#This Row],[First]])-1)</f>
        <v>'Sheet11'!i3047:i3068</v>
      </c>
    </row>
    <row r="3069" spans="1:10" x14ac:dyDescent="0.25">
      <c r="A3069" s="1" t="s">
        <v>318</v>
      </c>
      <c r="B306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069" s="1" t="s">
        <v>321</v>
      </c>
      <c r="D3069" s="1" t="str">
        <f>LEFT(Count_table[[#This Row],[Column1]],SEARCH("\",Count_table[[#This Row],[Column1]])-1)</f>
        <v>Textron Aviation Inc.</v>
      </c>
      <c r="E3069" s="1" t="str">
        <f>RIGHT(Count_table[[#This Row],[Column1]],LEN(Count_table[[#This Row],[Column1]])-SEARCH("\",Count_table[[#This Row],[Column1]]))</f>
        <v>560XL</v>
      </c>
      <c r="F3069" s="1" t="str">
        <f>INDEX(Sheet1!A:D,MATCH(Count_table[[#This Row],[Make]],Sheet1!D:D,0),1)</f>
        <v>Textron</v>
      </c>
      <c r="G3069" s="1" t="str">
        <f ca="1">IF(OR(Count_table[[#This Row],[STC Number]]&lt;&gt;OFFSET(Count_table[[#This Row],[STC Number]],-1,0),Count_table[[#This Row],[Fixed Make]]&lt;&gt;OFFSET(Count_table[[#This Row],[Fixed Make]],-1,0)),Count_table[[#This Row],[Fixed Make]],"")</f>
        <v>Textron</v>
      </c>
      <c r="H3069" s="1" t="str">
        <f ca="1">IF(LEN(Count_table[[#This Row],[First]])=0,OFFSET(Count_table[[#This Row],[Range]],-1,0),"E"&amp;ROW(Count_table[[#This Row],[First]])&amp;":E"&amp;COUNTIFS(Count_table[[#All],[STC Number]],Count_table[[#This Row],[STC Number]],Count_table[[#All],[Fixed Make]],Count_table[[#This Row],[First]])+ROW(Count_table[[#This Row],[First]])-1)</f>
        <v>E3069:E3069</v>
      </c>
      <c r="I3069" s="1" t="str">
        <f ca="1">IF(LEN(Count_table[[#This Row],[First]])&lt;&gt;0,Count_table[[#This Row],[First]]&amp;": "&amp;_xlfn.TEXTJOIN(", ",TRUE,INDIRECT(Count_table[[#This Row],[Range]])),"")</f>
        <v>Textron: 560XL</v>
      </c>
      <c r="J3069" s="1" t="str">
        <f ca="1">IF(Count_table[[#This Row],[STC Number]]=OFFSET(Count_table[[#This Row],[STC Number]],-1,0),OFFSET(Count_table[[#This Row],[STC Range]],-1,0),"'Sheet11'!i"&amp;ROW(Count_table[[#This Row],[First]])&amp;":i"&amp;COUNTIF(Count_table[[#All],[STC Number]],Count_table[[#This Row],[STC Number]])+ROW(Count_table[[#This Row],[First]])-1)</f>
        <v>'Sheet11'!i3069:i3069</v>
      </c>
    </row>
    <row r="3070" spans="1:10" x14ac:dyDescent="0.25">
      <c r="A3070" s="1" t="s">
        <v>323</v>
      </c>
      <c r="B307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70" s="1" t="s">
        <v>280</v>
      </c>
      <c r="D3070" s="1" t="str">
        <f>LEFT(Count_table[[#This Row],[Column1]],SEARCH("\",Count_table[[#This Row],[Column1]])-1)</f>
        <v>Textron Aviation Inc.</v>
      </c>
      <c r="E3070" s="1" t="str">
        <f>RIGHT(Count_table[[#This Row],[Column1]],LEN(Count_table[[#This Row],[Column1]])-SEARCH("\",Count_table[[#This Row],[Column1]]))</f>
        <v>550</v>
      </c>
      <c r="F3070" s="1" t="str">
        <f>INDEX(Sheet1!A:D,MATCH(Count_table[[#This Row],[Make]],Sheet1!D:D,0),1)</f>
        <v>Textron</v>
      </c>
      <c r="G3070" s="1" t="str">
        <f ca="1">IF(OR(Count_table[[#This Row],[STC Number]]&lt;&gt;OFFSET(Count_table[[#This Row],[STC Number]],-1,0),Count_table[[#This Row],[Fixed Make]]&lt;&gt;OFFSET(Count_table[[#This Row],[Fixed Make]],-1,0)),Count_table[[#This Row],[Fixed Make]],"")</f>
        <v>Textron</v>
      </c>
      <c r="H3070" s="1" t="str">
        <f ca="1">IF(LEN(Count_table[[#This Row],[First]])=0,OFFSET(Count_table[[#This Row],[Range]],-1,0),"E"&amp;ROW(Count_table[[#This Row],[First]])&amp;":E"&amp;COUNTIFS(Count_table[[#All],[STC Number]],Count_table[[#This Row],[STC Number]],Count_table[[#All],[Fixed Make]],Count_table[[#This Row],[First]])+ROW(Count_table[[#This Row],[First]])-1)</f>
        <v>E3070:E3070</v>
      </c>
      <c r="I3070" s="1" t="str">
        <f ca="1">IF(LEN(Count_table[[#This Row],[First]])&lt;&gt;0,Count_table[[#This Row],[First]]&amp;": "&amp;_xlfn.TEXTJOIN(", ",TRUE,INDIRECT(Count_table[[#This Row],[Range]])),"")</f>
        <v>Textron: 550</v>
      </c>
      <c r="J3070" s="1" t="str">
        <f ca="1">IF(Count_table[[#This Row],[STC Number]]=OFFSET(Count_table[[#This Row],[STC Number]],-1,0),OFFSET(Count_table[[#This Row],[STC Range]],-1,0),"'Sheet11'!i"&amp;ROW(Count_table[[#This Row],[First]])&amp;":i"&amp;COUNTIF(Count_table[[#All],[STC Number]],Count_table[[#This Row],[STC Number]])+ROW(Count_table[[#This Row],[First]])-1)</f>
        <v>'Sheet11'!i3070:i3070</v>
      </c>
    </row>
    <row r="3071" spans="1:10" x14ac:dyDescent="0.25">
      <c r="A3071" s="1" t="s">
        <v>326</v>
      </c>
      <c r="B307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v>
      </c>
      <c r="C3071" s="1" t="s">
        <v>331</v>
      </c>
      <c r="D3071" s="1" t="str">
        <f>LEFT(Count_table[[#This Row],[Column1]],SEARCH("\",Count_table[[#This Row],[Column1]])-1)</f>
        <v>Yaborã Indústria Aeronáutica S.A.</v>
      </c>
      <c r="E3071" s="1" t="str">
        <f>RIGHT(Count_table[[#This Row],[Column1]],LEN(Count_table[[#This Row],[Column1]])-SEARCH("\",Count_table[[#This Row],[Column1]]))</f>
        <v>EMB-120</v>
      </c>
      <c r="F3071" s="1" t="str">
        <f>INDEX(Sheet1!A:D,MATCH(Count_table[[#This Row],[Make]],Sheet1!D:D,0),1)</f>
        <v>Yaborã</v>
      </c>
      <c r="G3071" s="1" t="str">
        <f ca="1">IF(OR(Count_table[[#This Row],[STC Number]]&lt;&gt;OFFSET(Count_table[[#This Row],[STC Number]],-1,0),Count_table[[#This Row],[Fixed Make]]&lt;&gt;OFFSET(Count_table[[#This Row],[Fixed Make]],-1,0)),Count_table[[#This Row],[Fixed Make]],"")</f>
        <v>Yaborã</v>
      </c>
      <c r="H3071" s="1" t="str">
        <f ca="1">IF(LEN(Count_table[[#This Row],[First]])=0,OFFSET(Count_table[[#This Row],[Range]],-1,0),"E"&amp;ROW(Count_table[[#This Row],[First]])&amp;":E"&amp;COUNTIFS(Count_table[[#All],[STC Number]],Count_table[[#This Row],[STC Number]],Count_table[[#All],[Fixed Make]],Count_table[[#This Row],[First]])+ROW(Count_table[[#This Row],[First]])-1)</f>
        <v>E3071:E3075</v>
      </c>
      <c r="I3071" s="1" t="str">
        <f ca="1">IF(LEN(Count_table[[#This Row],[First]])&lt;&gt;0,Count_table[[#This Row],[First]]&amp;": "&amp;_xlfn.TEXTJOIN(", ",TRUE,INDIRECT(Count_table[[#This Row],[Range]])),"")</f>
        <v>Yaborã: EMB-120, EMB-120ER, EMB-120FC, EMB-120QC, EMB-120RT</v>
      </c>
      <c r="J3071"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2" spans="1:10" x14ac:dyDescent="0.25">
      <c r="A3072" s="1" t="s">
        <v>326</v>
      </c>
      <c r="B307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S.A.\EMB-120ER</v>
      </c>
      <c r="C3072" s="1" t="s">
        <v>333</v>
      </c>
      <c r="D3072" s="1" t="str">
        <f>LEFT(Count_table[[#This Row],[Column1]],SEARCH("\",Count_table[[#This Row],[Column1]])-1)</f>
        <v>Yaborã Indústria Aeronáutica S.A.</v>
      </c>
      <c r="E3072" s="1" t="str">
        <f>RIGHT(Count_table[[#This Row],[Column1]],LEN(Count_table[[#This Row],[Column1]])-SEARCH("\",Count_table[[#This Row],[Column1]]))</f>
        <v>EMB-120ER</v>
      </c>
      <c r="F3072" s="1" t="str">
        <f>INDEX(Sheet1!A:D,MATCH(Count_table[[#This Row],[Make]],Sheet1!D:D,0),1)</f>
        <v>Yaborã</v>
      </c>
      <c r="G3072" s="1" t="str">
        <f ca="1">IF(OR(Count_table[[#This Row],[STC Number]]&lt;&gt;OFFSET(Count_table[[#This Row],[STC Number]],-1,0),Count_table[[#This Row],[Fixed Make]]&lt;&gt;OFFSET(Count_table[[#This Row],[Fixed Make]],-1,0)),Count_table[[#This Row],[Fixed Make]],"")</f>
        <v/>
      </c>
      <c r="H3072" s="1" t="str">
        <f ca="1">IF(LEN(Count_table[[#This Row],[First]])=0,OFFSET(Count_table[[#This Row],[Range]],-1,0),"E"&amp;ROW(Count_table[[#This Row],[First]])&amp;":E"&amp;COUNTIFS(Count_table[[#All],[STC Number]],Count_table[[#This Row],[STC Number]],Count_table[[#All],[Fixed Make]],Count_table[[#This Row],[First]])+ROW(Count_table[[#This Row],[First]])-1)</f>
        <v>E3071:E3075</v>
      </c>
      <c r="I3072" s="1" t="str">
        <f ca="1">IF(LEN(Count_table[[#This Row],[First]])&lt;&gt;0,Count_table[[#This Row],[First]]&amp;": "&amp;_xlfn.TEXTJOIN(", ",TRUE,INDIRECT(Count_table[[#This Row],[Range]])),"")</f>
        <v/>
      </c>
      <c r="J3072"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3" spans="1:10" x14ac:dyDescent="0.25">
      <c r="A3073" s="1" t="s">
        <v>326</v>
      </c>
      <c r="B307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S.A.\EMB-120FC</v>
      </c>
      <c r="C3073" s="1" t="s">
        <v>334</v>
      </c>
      <c r="D3073" s="1" t="str">
        <f>LEFT(Count_table[[#This Row],[Column1]],SEARCH("\",Count_table[[#This Row],[Column1]])-1)</f>
        <v>Yaborã Indústria Aeronáutica S.A.</v>
      </c>
      <c r="E3073" s="1" t="str">
        <f>RIGHT(Count_table[[#This Row],[Column1]],LEN(Count_table[[#This Row],[Column1]])-SEARCH("\",Count_table[[#This Row],[Column1]]))</f>
        <v>EMB-120FC</v>
      </c>
      <c r="F3073" s="1" t="str">
        <f>INDEX(Sheet1!A:D,MATCH(Count_table[[#This Row],[Make]],Sheet1!D:D,0),1)</f>
        <v>Yaborã</v>
      </c>
      <c r="G3073" s="1" t="str">
        <f ca="1">IF(OR(Count_table[[#This Row],[STC Number]]&lt;&gt;OFFSET(Count_table[[#This Row],[STC Number]],-1,0),Count_table[[#This Row],[Fixed Make]]&lt;&gt;OFFSET(Count_table[[#This Row],[Fixed Make]],-1,0)),Count_table[[#This Row],[Fixed Make]],"")</f>
        <v/>
      </c>
      <c r="H3073" s="1" t="str">
        <f ca="1">IF(LEN(Count_table[[#This Row],[First]])=0,OFFSET(Count_table[[#This Row],[Range]],-1,0),"E"&amp;ROW(Count_table[[#This Row],[First]])&amp;":E"&amp;COUNTIFS(Count_table[[#All],[STC Number]],Count_table[[#This Row],[STC Number]],Count_table[[#All],[Fixed Make]],Count_table[[#This Row],[First]])+ROW(Count_table[[#This Row],[First]])-1)</f>
        <v>E3071:E3075</v>
      </c>
      <c r="I3073" s="1" t="str">
        <f ca="1">IF(LEN(Count_table[[#This Row],[First]])&lt;&gt;0,Count_table[[#This Row],[First]]&amp;": "&amp;_xlfn.TEXTJOIN(", ",TRUE,INDIRECT(Count_table[[#This Row],[Range]])),"")</f>
        <v/>
      </c>
      <c r="J3073"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4" spans="1:10" x14ac:dyDescent="0.25">
      <c r="A3074" s="1" t="s">
        <v>326</v>
      </c>
      <c r="B307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S.A.\EMB-120QC</v>
      </c>
      <c r="C3074" s="1" t="s">
        <v>335</v>
      </c>
      <c r="D3074" s="1" t="str">
        <f>LEFT(Count_table[[#This Row],[Column1]],SEARCH("\",Count_table[[#This Row],[Column1]])-1)</f>
        <v>Yaborã Indústria Aeronáutica S.A.</v>
      </c>
      <c r="E3074" s="1" t="str">
        <f>RIGHT(Count_table[[#This Row],[Column1]],LEN(Count_table[[#This Row],[Column1]])-SEARCH("\",Count_table[[#This Row],[Column1]]))</f>
        <v>EMB-120QC</v>
      </c>
      <c r="F3074" s="1" t="str">
        <f>INDEX(Sheet1!A:D,MATCH(Count_table[[#This Row],[Make]],Sheet1!D:D,0),1)</f>
        <v>Yaborã</v>
      </c>
      <c r="G3074" s="1" t="str">
        <f ca="1">IF(OR(Count_table[[#This Row],[STC Number]]&lt;&gt;OFFSET(Count_table[[#This Row],[STC Number]],-1,0),Count_table[[#This Row],[Fixed Make]]&lt;&gt;OFFSET(Count_table[[#This Row],[Fixed Make]],-1,0)),Count_table[[#This Row],[Fixed Make]],"")</f>
        <v/>
      </c>
      <c r="H3074" s="1" t="str">
        <f ca="1">IF(LEN(Count_table[[#This Row],[First]])=0,OFFSET(Count_table[[#This Row],[Range]],-1,0),"E"&amp;ROW(Count_table[[#This Row],[First]])&amp;":E"&amp;COUNTIFS(Count_table[[#All],[STC Number]],Count_table[[#This Row],[STC Number]],Count_table[[#All],[Fixed Make]],Count_table[[#This Row],[First]])+ROW(Count_table[[#This Row],[First]])-1)</f>
        <v>E3071:E3075</v>
      </c>
      <c r="I3074" s="1" t="str">
        <f ca="1">IF(LEN(Count_table[[#This Row],[First]])&lt;&gt;0,Count_table[[#This Row],[First]]&amp;": "&amp;_xlfn.TEXTJOIN(", ",TRUE,INDIRECT(Count_table[[#This Row],[Range]])),"")</f>
        <v/>
      </c>
      <c r="J3074"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5" spans="1:10" x14ac:dyDescent="0.25">
      <c r="A3075" s="1" t="s">
        <v>326</v>
      </c>
      <c r="B307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Yaborã Indústria Aeronáutica S.A.\EMB-120RT</v>
      </c>
      <c r="C3075" s="1" t="s">
        <v>336</v>
      </c>
      <c r="D3075" s="1" t="str">
        <f>LEFT(Count_table[[#This Row],[Column1]],SEARCH("\",Count_table[[#This Row],[Column1]])-1)</f>
        <v>Yaborã Indústria Aeronáutica S.A.</v>
      </c>
      <c r="E3075" s="1" t="str">
        <f>RIGHT(Count_table[[#This Row],[Column1]],LEN(Count_table[[#This Row],[Column1]])-SEARCH("\",Count_table[[#This Row],[Column1]]))</f>
        <v>EMB-120RT</v>
      </c>
      <c r="F3075" s="1" t="str">
        <f>INDEX(Sheet1!A:D,MATCH(Count_table[[#This Row],[Make]],Sheet1!D:D,0),1)</f>
        <v>Yaborã</v>
      </c>
      <c r="G3075" s="1" t="str">
        <f ca="1">IF(OR(Count_table[[#This Row],[STC Number]]&lt;&gt;OFFSET(Count_table[[#This Row],[STC Number]],-1,0),Count_table[[#This Row],[Fixed Make]]&lt;&gt;OFFSET(Count_table[[#This Row],[Fixed Make]],-1,0)),Count_table[[#This Row],[Fixed Make]],"")</f>
        <v/>
      </c>
      <c r="H3075" s="1" t="str">
        <f ca="1">IF(LEN(Count_table[[#This Row],[First]])=0,OFFSET(Count_table[[#This Row],[Range]],-1,0),"E"&amp;ROW(Count_table[[#This Row],[First]])&amp;":E"&amp;COUNTIFS(Count_table[[#All],[STC Number]],Count_table[[#This Row],[STC Number]],Count_table[[#All],[Fixed Make]],Count_table[[#This Row],[First]])+ROW(Count_table[[#This Row],[First]])-1)</f>
        <v>E3071:E3075</v>
      </c>
      <c r="I3075" s="1" t="str">
        <f ca="1">IF(LEN(Count_table[[#This Row],[First]])&lt;&gt;0,Count_table[[#This Row],[First]]&amp;": "&amp;_xlfn.TEXTJOIN(", ",TRUE,INDIRECT(Count_table[[#This Row],[Range]])),"")</f>
        <v/>
      </c>
      <c r="J3075" s="1" t="str">
        <f ca="1">IF(Count_table[[#This Row],[STC Number]]=OFFSET(Count_table[[#This Row],[STC Number]],-1,0),OFFSET(Count_table[[#This Row],[STC Range]],-1,0),"'Sheet11'!i"&amp;ROW(Count_table[[#This Row],[First]])&amp;":i"&amp;COUNTIF(Count_table[[#All],[STC Number]],Count_table[[#This Row],[STC Number]])+ROW(Count_table[[#This Row],[First]])-1)</f>
        <v>'Sheet11'!i3071:i3075</v>
      </c>
    </row>
    <row r="3076" spans="1:10" x14ac:dyDescent="0.25">
      <c r="A3076" s="1" t="s">
        <v>337</v>
      </c>
      <c r="B307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LP\Galaxy</v>
      </c>
      <c r="C3076" s="1" t="s">
        <v>340</v>
      </c>
      <c r="D3076" s="1" t="str">
        <f>LEFT(Count_table[[#This Row],[Column1]],SEARCH("\",Count_table[[#This Row],[Column1]])-1)</f>
        <v>Gulfstream Aerospace LP</v>
      </c>
      <c r="E3076" s="1" t="str">
        <f>RIGHT(Count_table[[#This Row],[Column1]],LEN(Count_table[[#This Row],[Column1]])-SEARCH("\",Count_table[[#This Row],[Column1]]))</f>
        <v>Galaxy</v>
      </c>
      <c r="F3076" s="1" t="str">
        <f>INDEX(Sheet1!A:D,MATCH(Count_table[[#This Row],[Make]],Sheet1!D:D,0),1)</f>
        <v>Gulfstream</v>
      </c>
      <c r="G3076" s="1" t="str">
        <f ca="1">IF(OR(Count_table[[#This Row],[STC Number]]&lt;&gt;OFFSET(Count_table[[#This Row],[STC Number]],-1,0),Count_table[[#This Row],[Fixed Make]]&lt;&gt;OFFSET(Count_table[[#This Row],[Fixed Make]],-1,0)),Count_table[[#This Row],[Fixed Make]],"")</f>
        <v>Gulfstream</v>
      </c>
      <c r="H3076" s="1" t="str">
        <f ca="1">IF(LEN(Count_table[[#This Row],[First]])=0,OFFSET(Count_table[[#This Row],[Range]],-1,0),"E"&amp;ROW(Count_table[[#This Row],[First]])&amp;":E"&amp;COUNTIFS(Count_table[[#All],[STC Number]],Count_table[[#This Row],[STC Number]],Count_table[[#All],[Fixed Make]],Count_table[[#This Row],[First]])+ROW(Count_table[[#This Row],[First]])-1)</f>
        <v>E3076:E3077</v>
      </c>
      <c r="I3076" s="1" t="str">
        <f ca="1">IF(LEN(Count_table[[#This Row],[First]])&lt;&gt;0,Count_table[[#This Row],[First]]&amp;": "&amp;_xlfn.TEXTJOIN(", ",TRUE,INDIRECT(Count_table[[#This Row],[Range]])),"")</f>
        <v>Gulfstream: Galaxy, Gulfstream 200</v>
      </c>
      <c r="J3076" s="1" t="str">
        <f ca="1">IF(Count_table[[#This Row],[STC Number]]=OFFSET(Count_table[[#This Row],[STC Number]],-1,0),OFFSET(Count_table[[#This Row],[STC Range]],-1,0),"'Sheet11'!i"&amp;ROW(Count_table[[#This Row],[First]])&amp;":i"&amp;COUNTIF(Count_table[[#All],[STC Number]],Count_table[[#This Row],[STC Number]])+ROW(Count_table[[#This Row],[First]])-1)</f>
        <v>'Sheet11'!i3076:i3077</v>
      </c>
    </row>
    <row r="3077" spans="1:10" x14ac:dyDescent="0.25">
      <c r="A3077" s="1" t="s">
        <v>337</v>
      </c>
      <c r="B307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LP\Gulfstream 200</v>
      </c>
      <c r="C3077" s="1" t="s">
        <v>341</v>
      </c>
      <c r="D3077" s="1" t="str">
        <f>LEFT(Count_table[[#This Row],[Column1]],SEARCH("\",Count_table[[#This Row],[Column1]])-1)</f>
        <v>Gulfstream Aerospace LP</v>
      </c>
      <c r="E3077" s="1" t="str">
        <f>RIGHT(Count_table[[#This Row],[Column1]],LEN(Count_table[[#This Row],[Column1]])-SEARCH("\",Count_table[[#This Row],[Column1]]))</f>
        <v>Gulfstream 200</v>
      </c>
      <c r="F3077" s="1" t="str">
        <f>INDEX(Sheet1!A:D,MATCH(Count_table[[#This Row],[Make]],Sheet1!D:D,0),1)</f>
        <v>Gulfstream</v>
      </c>
      <c r="G3077" s="1" t="str">
        <f ca="1">IF(OR(Count_table[[#This Row],[STC Number]]&lt;&gt;OFFSET(Count_table[[#This Row],[STC Number]],-1,0),Count_table[[#This Row],[Fixed Make]]&lt;&gt;OFFSET(Count_table[[#This Row],[Fixed Make]],-1,0)),Count_table[[#This Row],[Fixed Make]],"")</f>
        <v/>
      </c>
      <c r="H3077" s="1" t="str">
        <f ca="1">IF(LEN(Count_table[[#This Row],[First]])=0,OFFSET(Count_table[[#This Row],[Range]],-1,0),"E"&amp;ROW(Count_table[[#This Row],[First]])&amp;":E"&amp;COUNTIFS(Count_table[[#All],[STC Number]],Count_table[[#This Row],[STC Number]],Count_table[[#All],[Fixed Make]],Count_table[[#This Row],[First]])+ROW(Count_table[[#This Row],[First]])-1)</f>
        <v>E3076:E3077</v>
      </c>
      <c r="I3077" s="1" t="str">
        <f ca="1">IF(LEN(Count_table[[#This Row],[First]])&lt;&gt;0,Count_table[[#This Row],[First]]&amp;": "&amp;_xlfn.TEXTJOIN(", ",TRUE,INDIRECT(Count_table[[#This Row],[Range]])),"")</f>
        <v/>
      </c>
      <c r="J3077" s="1" t="str">
        <f ca="1">IF(Count_table[[#This Row],[STC Number]]=OFFSET(Count_table[[#This Row],[STC Number]],-1,0),OFFSET(Count_table[[#This Row],[STC Range]],-1,0),"'Sheet11'!i"&amp;ROW(Count_table[[#This Row],[First]])&amp;":i"&amp;COUNTIF(Count_table[[#All],[STC Number]],Count_table[[#This Row],[STC Number]])+ROW(Count_table[[#This Row],[First]])-1)</f>
        <v>'Sheet11'!i3076:i3077</v>
      </c>
    </row>
    <row r="3078" spans="1:10" x14ac:dyDescent="0.25">
      <c r="A3078" s="1" t="s">
        <v>342</v>
      </c>
      <c r="B307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078" s="1" t="s">
        <v>266</v>
      </c>
      <c r="D3078" s="1" t="str">
        <f>LEFT(Count_table[[#This Row],[Column1]],SEARCH("\",Count_table[[#This Row],[Column1]])-1)</f>
        <v>Bombardier Inc.</v>
      </c>
      <c r="E3078" s="1" t="str">
        <f>RIGHT(Count_table[[#This Row],[Column1]],LEN(Count_table[[#This Row],[Column1]])-SEARCH("\",Count_table[[#This Row],[Column1]]))</f>
        <v>CL-600-2B16 (CL-601-3A)</v>
      </c>
      <c r="F3078" s="1" t="str">
        <f>INDEX(Sheet1!A:D,MATCH(Count_table[[#This Row],[Make]],Sheet1!D:D,0),1)</f>
        <v>Bombardier</v>
      </c>
      <c r="G3078" s="1" t="str">
        <f ca="1">IF(OR(Count_table[[#This Row],[STC Number]]&lt;&gt;OFFSET(Count_table[[#This Row],[STC Number]],-1,0),Count_table[[#This Row],[Fixed Make]]&lt;&gt;OFFSET(Count_table[[#This Row],[Fixed Make]],-1,0)),Count_table[[#This Row],[Fixed Make]],"")</f>
        <v>Bombardier</v>
      </c>
      <c r="H3078" s="1" t="str">
        <f ca="1">IF(LEN(Count_table[[#This Row],[First]])=0,OFFSET(Count_table[[#This Row],[Range]],-1,0),"E"&amp;ROW(Count_table[[#This Row],[First]])&amp;":E"&amp;COUNTIFS(Count_table[[#All],[STC Number]],Count_table[[#This Row],[STC Number]],Count_table[[#All],[Fixed Make]],Count_table[[#This Row],[First]])+ROW(Count_table[[#This Row],[First]])-1)</f>
        <v>E3078:E3079</v>
      </c>
      <c r="I3078" s="1" t="str">
        <f ca="1">IF(LEN(Count_table[[#This Row],[First]])&lt;&gt;0,Count_table[[#This Row],[First]]&amp;": "&amp;_xlfn.TEXTJOIN(", ",TRUE,INDIRECT(Count_table[[#This Row],[Range]])),"")</f>
        <v>Bombardier: CL-600-2B16 (CL-601-3A), CL-600-2B16 (CL-601-3R)</v>
      </c>
      <c r="J307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79" spans="1:10" x14ac:dyDescent="0.25">
      <c r="A3079" s="1" t="s">
        <v>342</v>
      </c>
      <c r="B307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079" s="1" t="s">
        <v>267</v>
      </c>
      <c r="D3079" s="1" t="str">
        <f>LEFT(Count_table[[#This Row],[Column1]],SEARCH("\",Count_table[[#This Row],[Column1]])-1)</f>
        <v>Bombardier Inc.</v>
      </c>
      <c r="E3079" s="1" t="str">
        <f>RIGHT(Count_table[[#This Row],[Column1]],LEN(Count_table[[#This Row],[Column1]])-SEARCH("\",Count_table[[#This Row],[Column1]]))</f>
        <v>CL-600-2B16 (CL-601-3R)</v>
      </c>
      <c r="F3079" s="1" t="str">
        <f>INDEX(Sheet1!A:D,MATCH(Count_table[[#This Row],[Make]],Sheet1!D:D,0),1)</f>
        <v>Bombardier</v>
      </c>
      <c r="G3079" s="1" t="str">
        <f ca="1">IF(OR(Count_table[[#This Row],[STC Number]]&lt;&gt;OFFSET(Count_table[[#This Row],[STC Number]],-1,0),Count_table[[#This Row],[Fixed Make]]&lt;&gt;OFFSET(Count_table[[#This Row],[Fixed Make]],-1,0)),Count_table[[#This Row],[Fixed Make]],"")</f>
        <v/>
      </c>
      <c r="H3079" s="1" t="str">
        <f ca="1">IF(LEN(Count_table[[#This Row],[First]])=0,OFFSET(Count_table[[#This Row],[Range]],-1,0),"E"&amp;ROW(Count_table[[#This Row],[First]])&amp;":E"&amp;COUNTIFS(Count_table[[#All],[STC Number]],Count_table[[#This Row],[STC Number]],Count_table[[#All],[Fixed Make]],Count_table[[#This Row],[First]])+ROW(Count_table[[#This Row],[First]])-1)</f>
        <v>E3078:E3079</v>
      </c>
      <c r="I3079" s="1" t="str">
        <f ca="1">IF(LEN(Count_table[[#This Row],[First]])&lt;&gt;0,Count_table[[#This Row],[First]]&amp;": "&amp;_xlfn.TEXTJOIN(", ",TRUE,INDIRECT(Count_table[[#This Row],[Range]])),"")</f>
        <v/>
      </c>
      <c r="J307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0" spans="1:10" x14ac:dyDescent="0.25">
      <c r="A3080" s="1" t="s">
        <v>342</v>
      </c>
      <c r="B308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900EX</v>
      </c>
      <c r="C3080" s="1" t="s">
        <v>1754</v>
      </c>
      <c r="D3080" s="1" t="str">
        <f>LEFT(Count_table[[#This Row],[Column1]],SEARCH("\",Count_table[[#This Row],[Column1]])-1)</f>
        <v>Dassault Aviation</v>
      </c>
      <c r="E3080" s="1" t="str">
        <f>RIGHT(Count_table[[#This Row],[Column1]],LEN(Count_table[[#This Row],[Column1]])-SEARCH("\",Count_table[[#This Row],[Column1]]))</f>
        <v>Falcon 900EX</v>
      </c>
      <c r="F3080" s="1" t="str">
        <f>INDEX(Sheet1!A:D,MATCH(Count_table[[#This Row],[Make]],Sheet1!D:D,0),1)</f>
        <v>Dassault</v>
      </c>
      <c r="G3080" s="1" t="str">
        <f ca="1">IF(OR(Count_table[[#This Row],[STC Number]]&lt;&gt;OFFSET(Count_table[[#This Row],[STC Number]],-1,0),Count_table[[#This Row],[Fixed Make]]&lt;&gt;OFFSET(Count_table[[#This Row],[Fixed Make]],-1,0)),Count_table[[#This Row],[Fixed Make]],"")</f>
        <v>Dassault</v>
      </c>
      <c r="H3080" s="1" t="str">
        <f ca="1">IF(LEN(Count_table[[#This Row],[First]])=0,OFFSET(Count_table[[#This Row],[Range]],-1,0),"E"&amp;ROW(Count_table[[#This Row],[First]])&amp;":E"&amp;COUNTIFS(Count_table[[#All],[STC Number]],Count_table[[#This Row],[STC Number]],Count_table[[#All],[Fixed Make]],Count_table[[#This Row],[First]])+ROW(Count_table[[#This Row],[First]])-1)</f>
        <v>E3080:E3080</v>
      </c>
      <c r="I3080" s="1" t="str">
        <f ca="1">IF(LEN(Count_table[[#This Row],[First]])&lt;&gt;0,Count_table[[#This Row],[First]]&amp;": "&amp;_xlfn.TEXTJOIN(", ",TRUE,INDIRECT(Count_table[[#This Row],[Range]])),"")</f>
        <v>Dassault: Falcon 900EX</v>
      </c>
      <c r="J308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1" spans="1:10" x14ac:dyDescent="0.25">
      <c r="A3081" s="1" t="s">
        <v>342</v>
      </c>
      <c r="B308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Embraer S.A.\EMB-135BJ (Legacy 600)</v>
      </c>
      <c r="C3081" s="1" t="s">
        <v>1755</v>
      </c>
      <c r="D3081" s="1" t="str">
        <f>LEFT(Count_table[[#This Row],[Column1]],SEARCH("\",Count_table[[#This Row],[Column1]])-1)</f>
        <v>Embraer S.A.</v>
      </c>
      <c r="E3081" s="1" t="str">
        <f>RIGHT(Count_table[[#This Row],[Column1]],LEN(Count_table[[#This Row],[Column1]])-SEARCH("\",Count_table[[#This Row],[Column1]]))</f>
        <v>EMB-135BJ (Legacy 600)</v>
      </c>
      <c r="F3081" s="1" t="str">
        <f>INDEX(Sheet1!A:D,MATCH(Count_table[[#This Row],[Make]],Sheet1!D:D,0),1)</f>
        <v>Embraer</v>
      </c>
      <c r="G3081" s="1" t="str">
        <f ca="1">IF(OR(Count_table[[#This Row],[STC Number]]&lt;&gt;OFFSET(Count_table[[#This Row],[STC Number]],-1,0),Count_table[[#This Row],[Fixed Make]]&lt;&gt;OFFSET(Count_table[[#This Row],[Fixed Make]],-1,0)),Count_table[[#This Row],[Fixed Make]],"")</f>
        <v>Embraer</v>
      </c>
      <c r="H3081" s="1" t="str">
        <f ca="1">IF(LEN(Count_table[[#This Row],[First]])=0,OFFSET(Count_table[[#This Row],[Range]],-1,0),"E"&amp;ROW(Count_table[[#This Row],[First]])&amp;":E"&amp;COUNTIFS(Count_table[[#All],[STC Number]],Count_table[[#This Row],[STC Number]],Count_table[[#All],[Fixed Make]],Count_table[[#This Row],[First]])+ROW(Count_table[[#This Row],[First]])-1)</f>
        <v>E3081:E3082</v>
      </c>
      <c r="I3081" s="1" t="str">
        <f ca="1">IF(LEN(Count_table[[#This Row],[First]])&lt;&gt;0,Count_table[[#This Row],[First]]&amp;": "&amp;_xlfn.TEXTJOIN(", ",TRUE,INDIRECT(Count_table[[#This Row],[Range]])),"")</f>
        <v>Embraer: EMB-135BJ (Legacy 600), EMB-135BJ (Legacy 650)</v>
      </c>
      <c r="J308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2" spans="1:10" x14ac:dyDescent="0.25">
      <c r="A3082" s="1" t="s">
        <v>342</v>
      </c>
      <c r="B308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Embraer S.A.\EMB-135BJ (Legacy 650)</v>
      </c>
      <c r="C3082" s="1" t="s">
        <v>1756</v>
      </c>
      <c r="D3082" s="1" t="str">
        <f>LEFT(Count_table[[#This Row],[Column1]],SEARCH("\",Count_table[[#This Row],[Column1]])-1)</f>
        <v>Embraer S.A.</v>
      </c>
      <c r="E3082" s="1" t="str">
        <f>RIGHT(Count_table[[#This Row],[Column1]],LEN(Count_table[[#This Row],[Column1]])-SEARCH("\",Count_table[[#This Row],[Column1]]))</f>
        <v>EMB-135BJ (Legacy 650)</v>
      </c>
      <c r="F3082" s="1" t="str">
        <f>INDEX(Sheet1!A:D,MATCH(Count_table[[#This Row],[Make]],Sheet1!D:D,0),1)</f>
        <v>Embraer</v>
      </c>
      <c r="G3082" s="1" t="str">
        <f ca="1">IF(OR(Count_table[[#This Row],[STC Number]]&lt;&gt;OFFSET(Count_table[[#This Row],[STC Number]],-1,0),Count_table[[#This Row],[Fixed Make]]&lt;&gt;OFFSET(Count_table[[#This Row],[Fixed Make]],-1,0)),Count_table[[#This Row],[Fixed Make]],"")</f>
        <v/>
      </c>
      <c r="H3082" s="1" t="str">
        <f ca="1">IF(LEN(Count_table[[#This Row],[First]])=0,OFFSET(Count_table[[#This Row],[Range]],-1,0),"E"&amp;ROW(Count_table[[#This Row],[First]])&amp;":E"&amp;COUNTIFS(Count_table[[#All],[STC Number]],Count_table[[#This Row],[STC Number]],Count_table[[#All],[Fixed Make]],Count_table[[#This Row],[First]])+ROW(Count_table[[#This Row],[First]])-1)</f>
        <v>E3081:E3082</v>
      </c>
      <c r="I3082" s="1" t="str">
        <f ca="1">IF(LEN(Count_table[[#This Row],[First]])&lt;&gt;0,Count_table[[#This Row],[First]]&amp;": "&amp;_xlfn.TEXTJOIN(", ",TRUE,INDIRECT(Count_table[[#This Row],[Range]])),"")</f>
        <v/>
      </c>
      <c r="J3082"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3" spans="1:10" x14ac:dyDescent="0.25">
      <c r="A3083" s="1" t="s">
        <v>342</v>
      </c>
      <c r="B308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083" s="1" t="s">
        <v>1689</v>
      </c>
      <c r="D3083" s="1" t="str">
        <f>LEFT(Count_table[[#This Row],[Column1]],SEARCH("\",Count_table[[#This Row],[Column1]])-1)</f>
        <v>Gulfstream Aerospace Corporation</v>
      </c>
      <c r="E3083" s="1" t="str">
        <f>RIGHT(Count_table[[#This Row],[Column1]],LEN(Count_table[[#This Row],[Column1]])-SEARCH("\",Count_table[[#This Row],[Column1]]))</f>
        <v>G-IV</v>
      </c>
      <c r="F3083" s="1" t="str">
        <f>INDEX(Sheet1!A:D,MATCH(Count_table[[#This Row],[Make]],Sheet1!D:D,0),1)</f>
        <v>Gulfstream</v>
      </c>
      <c r="G3083" s="1" t="str">
        <f ca="1">IF(OR(Count_table[[#This Row],[STC Number]]&lt;&gt;OFFSET(Count_table[[#This Row],[STC Number]],-1,0),Count_table[[#This Row],[Fixed Make]]&lt;&gt;OFFSET(Count_table[[#This Row],[Fixed Make]],-1,0)),Count_table[[#This Row],[Fixed Make]],"")</f>
        <v>Gulfstream</v>
      </c>
      <c r="H3083" s="1" t="str">
        <f ca="1">IF(LEN(Count_table[[#This Row],[First]])=0,OFFSET(Count_table[[#This Row],[Range]],-1,0),"E"&amp;ROW(Count_table[[#This Row],[First]])&amp;":E"&amp;COUNTIFS(Count_table[[#All],[STC Number]],Count_table[[#This Row],[STC Number]],Count_table[[#All],[Fixed Make]],Count_table[[#This Row],[First]])+ROW(Count_table[[#This Row],[First]])-1)</f>
        <v>E3083:E3084</v>
      </c>
      <c r="I3083" s="1" t="str">
        <f ca="1">IF(LEN(Count_table[[#This Row],[First]])&lt;&gt;0,Count_table[[#This Row],[First]]&amp;": "&amp;_xlfn.TEXTJOIN(", ",TRUE,INDIRECT(Count_table[[#This Row],[Range]])),"")</f>
        <v>Gulfstream: G-IV, GIV-X</v>
      </c>
      <c r="J3083"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4" spans="1:10" x14ac:dyDescent="0.25">
      <c r="A3084" s="1" t="s">
        <v>342</v>
      </c>
      <c r="B308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Corporation\GIV-X</v>
      </c>
      <c r="C3084" s="1" t="s">
        <v>1757</v>
      </c>
      <c r="D3084" s="1" t="str">
        <f>LEFT(Count_table[[#This Row],[Column1]],SEARCH("\",Count_table[[#This Row],[Column1]])-1)</f>
        <v>Gulfstream Aerospace Corporation</v>
      </c>
      <c r="E3084" s="1" t="str">
        <f>RIGHT(Count_table[[#This Row],[Column1]],LEN(Count_table[[#This Row],[Column1]])-SEARCH("\",Count_table[[#This Row],[Column1]]))</f>
        <v>GIV-X</v>
      </c>
      <c r="F3084" s="1" t="str">
        <f>INDEX(Sheet1!A:D,MATCH(Count_table[[#This Row],[Make]],Sheet1!D:D,0),1)</f>
        <v>Gulfstream</v>
      </c>
      <c r="G3084" s="1" t="str">
        <f ca="1">IF(OR(Count_table[[#This Row],[STC Number]]&lt;&gt;OFFSET(Count_table[[#This Row],[STC Number]],-1,0),Count_table[[#This Row],[Fixed Make]]&lt;&gt;OFFSET(Count_table[[#This Row],[Fixed Make]],-1,0)),Count_table[[#This Row],[Fixed Make]],"")</f>
        <v/>
      </c>
      <c r="H3084" s="1" t="str">
        <f ca="1">IF(LEN(Count_table[[#This Row],[First]])=0,OFFSET(Count_table[[#This Row],[Range]],-1,0),"E"&amp;ROW(Count_table[[#This Row],[First]])&amp;":E"&amp;COUNTIFS(Count_table[[#All],[STC Number]],Count_table[[#This Row],[STC Number]],Count_table[[#All],[Fixed Make]],Count_table[[#This Row],[First]])+ROW(Count_table[[#This Row],[First]])-1)</f>
        <v>E3083:E3084</v>
      </c>
      <c r="I3084" s="1" t="str">
        <f ca="1">IF(LEN(Count_table[[#This Row],[First]])&lt;&gt;0,Count_table[[#This Row],[First]]&amp;": "&amp;_xlfn.TEXTJOIN(", ",TRUE,INDIRECT(Count_table[[#This Row],[Range]])),"")</f>
        <v/>
      </c>
      <c r="J3084"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5" spans="1:10" x14ac:dyDescent="0.25">
      <c r="A3085" s="1" t="s">
        <v>342</v>
      </c>
      <c r="B308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3085" s="1" t="s">
        <v>1706</v>
      </c>
      <c r="D3085" s="1" t="str">
        <f>LEFT(Count_table[[#This Row],[Column1]],SEARCH("\",Count_table[[#This Row],[Column1]])-1)</f>
        <v>Learjet Inc.</v>
      </c>
      <c r="E3085" s="1" t="str">
        <f>RIGHT(Count_table[[#This Row],[Column1]],LEN(Count_table[[#This Row],[Column1]])-SEARCH("\",Count_table[[#This Row],[Column1]]))</f>
        <v>45</v>
      </c>
      <c r="F3085" s="1" t="str">
        <f>INDEX(Sheet1!A:D,MATCH(Count_table[[#This Row],[Make]],Sheet1!D:D,0),1)</f>
        <v>Learjet</v>
      </c>
      <c r="G3085" s="1" t="str">
        <f ca="1">IF(OR(Count_table[[#This Row],[STC Number]]&lt;&gt;OFFSET(Count_table[[#This Row],[STC Number]],-1,0),Count_table[[#This Row],[Fixed Make]]&lt;&gt;OFFSET(Count_table[[#This Row],[Fixed Make]],-1,0)),Count_table[[#This Row],[Fixed Make]],"")</f>
        <v>Learjet</v>
      </c>
      <c r="H3085" s="1" t="str">
        <f ca="1">IF(LEN(Count_table[[#This Row],[First]])=0,OFFSET(Count_table[[#This Row],[Range]],-1,0),"E"&amp;ROW(Count_table[[#This Row],[First]])&amp;":E"&amp;COUNTIFS(Count_table[[#All],[STC Number]],Count_table[[#This Row],[STC Number]],Count_table[[#All],[Fixed Make]],Count_table[[#This Row],[First]])+ROW(Count_table[[#This Row],[First]])-1)</f>
        <v>E3085:E3085</v>
      </c>
      <c r="I3085" s="1" t="str">
        <f ca="1">IF(LEN(Count_table[[#This Row],[First]])&lt;&gt;0,Count_table[[#This Row],[First]]&amp;": "&amp;_xlfn.TEXTJOIN(", ",TRUE,INDIRECT(Count_table[[#This Row],[Range]])),"")</f>
        <v>Learjet: 45</v>
      </c>
      <c r="J3085"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6" spans="1:10" x14ac:dyDescent="0.25">
      <c r="A3086" s="1" t="s">
        <v>342</v>
      </c>
      <c r="B308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Inc.\550</v>
      </c>
      <c r="C3086" s="1" t="s">
        <v>1713</v>
      </c>
      <c r="D3086" s="1" t="str">
        <f>LEFT(Count_table[[#This Row],[Column1]],SEARCH("\",Count_table[[#This Row],[Column1]])-1)</f>
        <v>Textron Aviation Inc.</v>
      </c>
      <c r="E3086" s="1" t="str">
        <f>RIGHT(Count_table[[#This Row],[Column1]],LEN(Count_table[[#This Row],[Column1]])-SEARCH("\",Count_table[[#This Row],[Column1]]))</f>
        <v>550</v>
      </c>
      <c r="F3086" s="1" t="str">
        <f>INDEX(Sheet1!A:D,MATCH(Count_table[[#This Row],[Make]],Sheet1!D:D,0),1)</f>
        <v>Textron</v>
      </c>
      <c r="G3086" s="1" t="str">
        <f ca="1">IF(OR(Count_table[[#This Row],[STC Number]]&lt;&gt;OFFSET(Count_table[[#This Row],[STC Number]],-1,0),Count_table[[#This Row],[Fixed Make]]&lt;&gt;OFFSET(Count_table[[#This Row],[Fixed Make]],-1,0)),Count_table[[#This Row],[Fixed Make]],"")</f>
        <v>Textron</v>
      </c>
      <c r="H3086" s="1" t="str">
        <f ca="1">IF(LEN(Count_table[[#This Row],[First]])=0,OFFSET(Count_table[[#This Row],[Range]],-1,0),"E"&amp;ROW(Count_table[[#This Row],[First]])&amp;":E"&amp;COUNTIFS(Count_table[[#All],[STC Number]],Count_table[[#This Row],[STC Number]],Count_table[[#All],[Fixed Make]],Count_table[[#This Row],[First]])+ROW(Count_table[[#This Row],[First]])-1)</f>
        <v>E3086:E3101</v>
      </c>
      <c r="I3086" s="1" t="str">
        <f ca="1">IF(LEN(Count_table[[#This Row],[First]])&lt;&gt;0,Count_table[[#This Row],[First]]&amp;": "&amp;_xlfn.TEXTJOIN(", ",TRUE,INDIRECT(Count_table[[#This Row],[Range]])),"")</f>
        <v>Textron: 550, 560, 560XL, 650, 680, 750, BAe.125 Series 1000A, BAe.125 Series 1000B, BAe.125 Series 800A (C-29A), BAe.125 Series 800A (U-125), BAe.125 Series 800A, BAe.125 Series 800B, Hawker 1000, Hawker 800 (U-125A), Hawker 800, Hawker 800XP</v>
      </c>
      <c r="J3086"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7" spans="1:10" x14ac:dyDescent="0.25">
      <c r="A3087" s="1" t="s">
        <v>342</v>
      </c>
      <c r="B308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v>
      </c>
      <c r="C3087" s="1" t="s">
        <v>1714</v>
      </c>
      <c r="D3087" s="1" t="str">
        <f>LEFT(Count_table[[#This Row],[Column1]],SEARCH("\",Count_table[[#This Row],[Column1]])-1)</f>
        <v>Textron Aviation Inc.</v>
      </c>
      <c r="E3087" s="1" t="str">
        <f>RIGHT(Count_table[[#This Row],[Column1]],LEN(Count_table[[#This Row],[Column1]])-SEARCH("\",Count_table[[#This Row],[Column1]]))</f>
        <v>560</v>
      </c>
      <c r="F3087" s="1" t="str">
        <f>INDEX(Sheet1!A:D,MATCH(Count_table[[#This Row],[Make]],Sheet1!D:D,0),1)</f>
        <v>Textron</v>
      </c>
      <c r="G3087" s="1" t="str">
        <f ca="1">IF(OR(Count_table[[#This Row],[STC Number]]&lt;&gt;OFFSET(Count_table[[#This Row],[STC Number]],-1,0),Count_table[[#This Row],[Fixed Make]]&lt;&gt;OFFSET(Count_table[[#This Row],[Fixed Make]],-1,0)),Count_table[[#This Row],[Fixed Make]],"")</f>
        <v/>
      </c>
      <c r="H3087" s="1" t="str">
        <f ca="1">IF(LEN(Count_table[[#This Row],[First]])=0,OFFSET(Count_table[[#This Row],[Range]],-1,0),"E"&amp;ROW(Count_table[[#This Row],[First]])&amp;":E"&amp;COUNTIFS(Count_table[[#All],[STC Number]],Count_table[[#This Row],[STC Number]],Count_table[[#All],[Fixed Make]],Count_table[[#This Row],[First]])+ROW(Count_table[[#This Row],[First]])-1)</f>
        <v>E3086:E3101</v>
      </c>
      <c r="I3087" s="1" t="str">
        <f ca="1">IF(LEN(Count_table[[#This Row],[First]])&lt;&gt;0,Count_table[[#This Row],[First]]&amp;": "&amp;_xlfn.TEXTJOIN(", ",TRUE,INDIRECT(Count_table[[#This Row],[Range]])),"")</f>
        <v/>
      </c>
      <c r="J3087"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8" spans="1:10" x14ac:dyDescent="0.25">
      <c r="A3088" s="1" t="s">
        <v>342</v>
      </c>
      <c r="B308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088" s="1" t="s">
        <v>1758</v>
      </c>
      <c r="D3088" s="1" t="str">
        <f>LEFT(Count_table[[#This Row],[Column1]],SEARCH("\",Count_table[[#This Row],[Column1]])-1)</f>
        <v>Textron Aviation Inc.</v>
      </c>
      <c r="E3088" s="1" t="str">
        <f>RIGHT(Count_table[[#This Row],[Column1]],LEN(Count_table[[#This Row],[Column1]])-SEARCH("\",Count_table[[#This Row],[Column1]]))</f>
        <v>560XL</v>
      </c>
      <c r="F3088" s="1" t="str">
        <f>INDEX(Sheet1!A:D,MATCH(Count_table[[#This Row],[Make]],Sheet1!D:D,0),1)</f>
        <v>Textron</v>
      </c>
      <c r="G3088" s="1" t="str">
        <f ca="1">IF(OR(Count_table[[#This Row],[STC Number]]&lt;&gt;OFFSET(Count_table[[#This Row],[STC Number]],-1,0),Count_table[[#This Row],[Fixed Make]]&lt;&gt;OFFSET(Count_table[[#This Row],[Fixed Make]],-1,0)),Count_table[[#This Row],[Fixed Make]],"")</f>
        <v/>
      </c>
      <c r="H3088" s="1" t="str">
        <f ca="1">IF(LEN(Count_table[[#This Row],[First]])=0,OFFSET(Count_table[[#This Row],[Range]],-1,0),"E"&amp;ROW(Count_table[[#This Row],[First]])&amp;":E"&amp;COUNTIFS(Count_table[[#All],[STC Number]],Count_table[[#This Row],[STC Number]],Count_table[[#All],[Fixed Make]],Count_table[[#This Row],[First]])+ROW(Count_table[[#This Row],[First]])-1)</f>
        <v>E3086:E3101</v>
      </c>
      <c r="I3088" s="1" t="str">
        <f ca="1">IF(LEN(Count_table[[#This Row],[First]])&lt;&gt;0,Count_table[[#This Row],[First]]&amp;": "&amp;_xlfn.TEXTJOIN(", ",TRUE,INDIRECT(Count_table[[#This Row],[Range]])),"")</f>
        <v/>
      </c>
      <c r="J308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89" spans="1:10" x14ac:dyDescent="0.25">
      <c r="A3089" s="1" t="s">
        <v>342</v>
      </c>
      <c r="B308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Inc.\650</v>
      </c>
      <c r="C3089" s="1" t="s">
        <v>1715</v>
      </c>
      <c r="D3089" s="1" t="str">
        <f>LEFT(Count_table[[#This Row],[Column1]],SEARCH("\",Count_table[[#This Row],[Column1]])-1)</f>
        <v>Textron Aviation Inc.</v>
      </c>
      <c r="E3089" s="1" t="str">
        <f>RIGHT(Count_table[[#This Row],[Column1]],LEN(Count_table[[#This Row],[Column1]])-SEARCH("\",Count_table[[#This Row],[Column1]]))</f>
        <v>650</v>
      </c>
      <c r="F3089" s="1" t="str">
        <f>INDEX(Sheet1!A:D,MATCH(Count_table[[#This Row],[Make]],Sheet1!D:D,0),1)</f>
        <v>Textron</v>
      </c>
      <c r="G3089" s="1" t="str">
        <f ca="1">IF(OR(Count_table[[#This Row],[STC Number]]&lt;&gt;OFFSET(Count_table[[#This Row],[STC Number]],-1,0),Count_table[[#This Row],[Fixed Make]]&lt;&gt;OFFSET(Count_table[[#This Row],[Fixed Make]],-1,0)),Count_table[[#This Row],[Fixed Make]],"")</f>
        <v/>
      </c>
      <c r="H3089" s="1" t="str">
        <f ca="1">IF(LEN(Count_table[[#This Row],[First]])=0,OFFSET(Count_table[[#This Row],[Range]],-1,0),"E"&amp;ROW(Count_table[[#This Row],[First]])&amp;":E"&amp;COUNTIFS(Count_table[[#All],[STC Number]],Count_table[[#This Row],[STC Number]],Count_table[[#All],[Fixed Make]],Count_table[[#This Row],[First]])+ROW(Count_table[[#This Row],[First]])-1)</f>
        <v>E3086:E3101</v>
      </c>
      <c r="I3089" s="1" t="str">
        <f ca="1">IF(LEN(Count_table[[#This Row],[First]])&lt;&gt;0,Count_table[[#This Row],[First]]&amp;": "&amp;_xlfn.TEXTJOIN(", ",TRUE,INDIRECT(Count_table[[#This Row],[Range]])),"")</f>
        <v/>
      </c>
      <c r="J308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0" spans="1:10" x14ac:dyDescent="0.25">
      <c r="A3090" s="1" t="s">
        <v>342</v>
      </c>
      <c r="B309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Inc.\680</v>
      </c>
      <c r="C3090" s="1" t="s">
        <v>1759</v>
      </c>
      <c r="D3090" s="1" t="str">
        <f>LEFT(Count_table[[#This Row],[Column1]],SEARCH("\",Count_table[[#This Row],[Column1]])-1)</f>
        <v>Textron Aviation Inc.</v>
      </c>
      <c r="E3090" s="1" t="str">
        <f>RIGHT(Count_table[[#This Row],[Column1]],LEN(Count_table[[#This Row],[Column1]])-SEARCH("\",Count_table[[#This Row],[Column1]]))</f>
        <v>680</v>
      </c>
      <c r="F3090" s="1" t="str">
        <f>INDEX(Sheet1!A:D,MATCH(Count_table[[#This Row],[Make]],Sheet1!D:D,0),1)</f>
        <v>Textron</v>
      </c>
      <c r="G3090" s="1" t="str">
        <f ca="1">IF(OR(Count_table[[#This Row],[STC Number]]&lt;&gt;OFFSET(Count_table[[#This Row],[STC Number]],-1,0),Count_table[[#This Row],[Fixed Make]]&lt;&gt;OFFSET(Count_table[[#This Row],[Fixed Make]],-1,0)),Count_table[[#This Row],[Fixed Make]],"")</f>
        <v/>
      </c>
      <c r="H3090" s="1" t="str">
        <f ca="1">IF(LEN(Count_table[[#This Row],[First]])=0,OFFSET(Count_table[[#This Row],[Range]],-1,0),"E"&amp;ROW(Count_table[[#This Row],[First]])&amp;":E"&amp;COUNTIFS(Count_table[[#All],[STC Number]],Count_table[[#This Row],[STC Number]],Count_table[[#All],[Fixed Make]],Count_table[[#This Row],[First]])+ROW(Count_table[[#This Row],[First]])-1)</f>
        <v>E3086:E3101</v>
      </c>
      <c r="I3090" s="1" t="str">
        <f ca="1">IF(LEN(Count_table[[#This Row],[First]])&lt;&gt;0,Count_table[[#This Row],[First]]&amp;": "&amp;_xlfn.TEXTJOIN(", ",TRUE,INDIRECT(Count_table[[#This Row],[Range]])),"")</f>
        <v/>
      </c>
      <c r="J309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1" spans="1:10" x14ac:dyDescent="0.25">
      <c r="A3091" s="1" t="s">
        <v>342</v>
      </c>
      <c r="B309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Inc.\750</v>
      </c>
      <c r="C3091" s="1" t="s">
        <v>1760</v>
      </c>
      <c r="D3091" s="1" t="str">
        <f>LEFT(Count_table[[#This Row],[Column1]],SEARCH("\",Count_table[[#This Row],[Column1]])-1)</f>
        <v>Textron Aviation Inc.</v>
      </c>
      <c r="E3091" s="1" t="str">
        <f>RIGHT(Count_table[[#This Row],[Column1]],LEN(Count_table[[#This Row],[Column1]])-SEARCH("\",Count_table[[#This Row],[Column1]]))</f>
        <v>750</v>
      </c>
      <c r="F3091" s="1" t="str">
        <f>INDEX(Sheet1!A:D,MATCH(Count_table[[#This Row],[Make]],Sheet1!D:D,0),1)</f>
        <v>Textron</v>
      </c>
      <c r="G3091" s="1" t="str">
        <f ca="1">IF(OR(Count_table[[#This Row],[STC Number]]&lt;&gt;OFFSET(Count_table[[#This Row],[STC Number]],-1,0),Count_table[[#This Row],[Fixed Make]]&lt;&gt;OFFSET(Count_table[[#This Row],[Fixed Make]],-1,0)),Count_table[[#This Row],[Fixed Make]],"")</f>
        <v/>
      </c>
      <c r="H3091" s="1" t="str">
        <f ca="1">IF(LEN(Count_table[[#This Row],[First]])=0,OFFSET(Count_table[[#This Row],[Range]],-1,0),"E"&amp;ROW(Count_table[[#This Row],[First]])&amp;":E"&amp;COUNTIFS(Count_table[[#All],[STC Number]],Count_table[[#This Row],[STC Number]],Count_table[[#All],[Fixed Make]],Count_table[[#This Row],[First]])+ROW(Count_table[[#This Row],[First]])-1)</f>
        <v>E3086:E3101</v>
      </c>
      <c r="I3091" s="1" t="str">
        <f ca="1">IF(LEN(Count_table[[#This Row],[First]])&lt;&gt;0,Count_table[[#This Row],[First]]&amp;": "&amp;_xlfn.TEXTJOIN(", ",TRUE,INDIRECT(Count_table[[#This Row],[Range]])),"")</f>
        <v/>
      </c>
      <c r="J309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2" spans="1:10" x14ac:dyDescent="0.25">
      <c r="A3092" s="1" t="s">
        <v>342</v>
      </c>
      <c r="B309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1000A</v>
      </c>
      <c r="C3092" s="1" t="s">
        <v>1761</v>
      </c>
      <c r="D3092" s="1" t="str">
        <f>LEFT(Count_table[[#This Row],[Column1]],SEARCH("\",Count_table[[#This Row],[Column1]])-1)</f>
        <v>Textron Aviation Inc.</v>
      </c>
      <c r="E3092" s="1" t="str">
        <f>RIGHT(Count_table[[#This Row],[Column1]],LEN(Count_table[[#This Row],[Column1]])-SEARCH("\",Count_table[[#This Row],[Column1]]))</f>
        <v>BAe.125 Series 1000A</v>
      </c>
      <c r="F3092" s="1" t="str">
        <f>INDEX(Sheet1!A:D,MATCH(Count_table[[#This Row],[Make]],Sheet1!D:D,0),1)</f>
        <v>Textron</v>
      </c>
      <c r="G3092" s="1" t="str">
        <f ca="1">IF(OR(Count_table[[#This Row],[STC Number]]&lt;&gt;OFFSET(Count_table[[#This Row],[STC Number]],-1,0),Count_table[[#This Row],[Fixed Make]]&lt;&gt;OFFSET(Count_table[[#This Row],[Fixed Make]],-1,0)),Count_table[[#This Row],[Fixed Make]],"")</f>
        <v/>
      </c>
      <c r="H3092" s="1" t="str">
        <f ca="1">IF(LEN(Count_table[[#This Row],[First]])=0,OFFSET(Count_table[[#This Row],[Range]],-1,0),"E"&amp;ROW(Count_table[[#This Row],[First]])&amp;":E"&amp;COUNTIFS(Count_table[[#All],[STC Number]],Count_table[[#This Row],[STC Number]],Count_table[[#All],[Fixed Make]],Count_table[[#This Row],[First]])+ROW(Count_table[[#This Row],[First]])-1)</f>
        <v>E3086:E3101</v>
      </c>
      <c r="I3092" s="1" t="str">
        <f ca="1">IF(LEN(Count_table[[#This Row],[First]])&lt;&gt;0,Count_table[[#This Row],[First]]&amp;": "&amp;_xlfn.TEXTJOIN(", ",TRUE,INDIRECT(Count_table[[#This Row],[Range]])),"")</f>
        <v/>
      </c>
      <c r="J3092"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3" spans="1:10" x14ac:dyDescent="0.25">
      <c r="A3093" s="1" t="s">
        <v>342</v>
      </c>
      <c r="B309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1000B</v>
      </c>
      <c r="C3093" s="1" t="s">
        <v>1762</v>
      </c>
      <c r="D3093" s="1" t="str">
        <f>LEFT(Count_table[[#This Row],[Column1]],SEARCH("\",Count_table[[#This Row],[Column1]])-1)</f>
        <v>Textron Aviation Inc.</v>
      </c>
      <c r="E3093" s="1" t="str">
        <f>RIGHT(Count_table[[#This Row],[Column1]],LEN(Count_table[[#This Row],[Column1]])-SEARCH("\",Count_table[[#This Row],[Column1]]))</f>
        <v>BAe.125 Series 1000B</v>
      </c>
      <c r="F3093" s="1" t="str">
        <f>INDEX(Sheet1!A:D,MATCH(Count_table[[#This Row],[Make]],Sheet1!D:D,0),1)</f>
        <v>Textron</v>
      </c>
      <c r="G3093" s="1" t="str">
        <f ca="1">IF(OR(Count_table[[#This Row],[STC Number]]&lt;&gt;OFFSET(Count_table[[#This Row],[STC Number]],-1,0),Count_table[[#This Row],[Fixed Make]]&lt;&gt;OFFSET(Count_table[[#This Row],[Fixed Make]],-1,0)),Count_table[[#This Row],[Fixed Make]],"")</f>
        <v/>
      </c>
      <c r="H3093" s="1" t="str">
        <f ca="1">IF(LEN(Count_table[[#This Row],[First]])=0,OFFSET(Count_table[[#This Row],[Range]],-1,0),"E"&amp;ROW(Count_table[[#This Row],[First]])&amp;":E"&amp;COUNTIFS(Count_table[[#All],[STC Number]],Count_table[[#This Row],[STC Number]],Count_table[[#All],[Fixed Make]],Count_table[[#This Row],[First]])+ROW(Count_table[[#This Row],[First]])-1)</f>
        <v>E3086:E3101</v>
      </c>
      <c r="I3093" s="1" t="str">
        <f ca="1">IF(LEN(Count_table[[#This Row],[First]])&lt;&gt;0,Count_table[[#This Row],[First]]&amp;": "&amp;_xlfn.TEXTJOIN(", ",TRUE,INDIRECT(Count_table[[#This Row],[Range]])),"")</f>
        <v/>
      </c>
      <c r="J3093"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4" spans="1:10" x14ac:dyDescent="0.25">
      <c r="A3094" s="1" t="s">
        <v>342</v>
      </c>
      <c r="B309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 (C-29A)</v>
      </c>
      <c r="C3094" s="1" t="s">
        <v>1763</v>
      </c>
      <c r="D3094" s="1" t="str">
        <f>LEFT(Count_table[[#This Row],[Column1]],SEARCH("\",Count_table[[#This Row],[Column1]])-1)</f>
        <v>Textron Aviation Inc.</v>
      </c>
      <c r="E3094" s="1" t="str">
        <f>RIGHT(Count_table[[#This Row],[Column1]],LEN(Count_table[[#This Row],[Column1]])-SEARCH("\",Count_table[[#This Row],[Column1]]))</f>
        <v>BAe.125 Series 800A (C-29A)</v>
      </c>
      <c r="F3094" s="1" t="str">
        <f>INDEX(Sheet1!A:D,MATCH(Count_table[[#This Row],[Make]],Sheet1!D:D,0),1)</f>
        <v>Textron</v>
      </c>
      <c r="G3094" s="1" t="str">
        <f ca="1">IF(OR(Count_table[[#This Row],[STC Number]]&lt;&gt;OFFSET(Count_table[[#This Row],[STC Number]],-1,0),Count_table[[#This Row],[Fixed Make]]&lt;&gt;OFFSET(Count_table[[#This Row],[Fixed Make]],-1,0)),Count_table[[#This Row],[Fixed Make]],"")</f>
        <v/>
      </c>
      <c r="H3094" s="1" t="str">
        <f ca="1">IF(LEN(Count_table[[#This Row],[First]])=0,OFFSET(Count_table[[#This Row],[Range]],-1,0),"E"&amp;ROW(Count_table[[#This Row],[First]])&amp;":E"&amp;COUNTIFS(Count_table[[#All],[STC Number]],Count_table[[#This Row],[STC Number]],Count_table[[#All],[Fixed Make]],Count_table[[#This Row],[First]])+ROW(Count_table[[#This Row],[First]])-1)</f>
        <v>E3086:E3101</v>
      </c>
      <c r="I3094" s="1" t="str">
        <f ca="1">IF(LEN(Count_table[[#This Row],[First]])&lt;&gt;0,Count_table[[#This Row],[First]]&amp;": "&amp;_xlfn.TEXTJOIN(", ",TRUE,INDIRECT(Count_table[[#This Row],[Range]])),"")</f>
        <v/>
      </c>
      <c r="J3094"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5" spans="1:10" x14ac:dyDescent="0.25">
      <c r="A3095" s="1" t="s">
        <v>342</v>
      </c>
      <c r="B309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 (U-125)</v>
      </c>
      <c r="C3095" s="1" t="s">
        <v>1764</v>
      </c>
      <c r="D3095" s="1" t="str">
        <f>LEFT(Count_table[[#This Row],[Column1]],SEARCH("\",Count_table[[#This Row],[Column1]])-1)</f>
        <v>Textron Aviation Inc.</v>
      </c>
      <c r="E3095" s="1" t="str">
        <f>RIGHT(Count_table[[#This Row],[Column1]],LEN(Count_table[[#This Row],[Column1]])-SEARCH("\",Count_table[[#This Row],[Column1]]))</f>
        <v>BAe.125 Series 800A (U-125)</v>
      </c>
      <c r="F3095" s="1" t="str">
        <f>INDEX(Sheet1!A:D,MATCH(Count_table[[#This Row],[Make]],Sheet1!D:D,0),1)</f>
        <v>Textron</v>
      </c>
      <c r="G3095" s="1" t="str">
        <f ca="1">IF(OR(Count_table[[#This Row],[STC Number]]&lt;&gt;OFFSET(Count_table[[#This Row],[STC Number]],-1,0),Count_table[[#This Row],[Fixed Make]]&lt;&gt;OFFSET(Count_table[[#This Row],[Fixed Make]],-1,0)),Count_table[[#This Row],[Fixed Make]],"")</f>
        <v/>
      </c>
      <c r="H3095" s="1" t="str">
        <f ca="1">IF(LEN(Count_table[[#This Row],[First]])=0,OFFSET(Count_table[[#This Row],[Range]],-1,0),"E"&amp;ROW(Count_table[[#This Row],[First]])&amp;":E"&amp;COUNTIFS(Count_table[[#All],[STC Number]],Count_table[[#This Row],[STC Number]],Count_table[[#All],[Fixed Make]],Count_table[[#This Row],[First]])+ROW(Count_table[[#This Row],[First]])-1)</f>
        <v>E3086:E3101</v>
      </c>
      <c r="I3095" s="1" t="str">
        <f ca="1">IF(LEN(Count_table[[#This Row],[First]])&lt;&gt;0,Count_table[[#This Row],[First]]&amp;": "&amp;_xlfn.TEXTJOIN(", ",TRUE,INDIRECT(Count_table[[#This Row],[Range]])),"")</f>
        <v/>
      </c>
      <c r="J3095"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6" spans="1:10" x14ac:dyDescent="0.25">
      <c r="A3096" s="1" t="s">
        <v>342</v>
      </c>
      <c r="B309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096" s="1" t="s">
        <v>1750</v>
      </c>
      <c r="D3096" s="1" t="str">
        <f>LEFT(Count_table[[#This Row],[Column1]],SEARCH("\",Count_table[[#This Row],[Column1]])-1)</f>
        <v>Textron Aviation Inc.</v>
      </c>
      <c r="E3096" s="1" t="str">
        <f>RIGHT(Count_table[[#This Row],[Column1]],LEN(Count_table[[#This Row],[Column1]])-SEARCH("\",Count_table[[#This Row],[Column1]]))</f>
        <v>BAe.125 Series 800A</v>
      </c>
      <c r="F3096" s="1" t="str">
        <f>INDEX(Sheet1!A:D,MATCH(Count_table[[#This Row],[Make]],Sheet1!D:D,0),1)</f>
        <v>Textron</v>
      </c>
      <c r="G3096" s="1" t="str">
        <f ca="1">IF(OR(Count_table[[#This Row],[STC Number]]&lt;&gt;OFFSET(Count_table[[#This Row],[STC Number]],-1,0),Count_table[[#This Row],[Fixed Make]]&lt;&gt;OFFSET(Count_table[[#This Row],[Fixed Make]],-1,0)),Count_table[[#This Row],[Fixed Make]],"")</f>
        <v/>
      </c>
      <c r="H3096" s="1" t="str">
        <f ca="1">IF(LEN(Count_table[[#This Row],[First]])=0,OFFSET(Count_table[[#This Row],[Range]],-1,0),"E"&amp;ROW(Count_table[[#This Row],[First]])&amp;":E"&amp;COUNTIFS(Count_table[[#All],[STC Number]],Count_table[[#This Row],[STC Number]],Count_table[[#All],[Fixed Make]],Count_table[[#This Row],[First]])+ROW(Count_table[[#This Row],[First]])-1)</f>
        <v>E3086:E3101</v>
      </c>
      <c r="I3096" s="1" t="str">
        <f ca="1">IF(LEN(Count_table[[#This Row],[First]])&lt;&gt;0,Count_table[[#This Row],[First]]&amp;": "&amp;_xlfn.TEXTJOIN(", ",TRUE,INDIRECT(Count_table[[#This Row],[Range]])),"")</f>
        <v/>
      </c>
      <c r="J3096"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7" spans="1:10" x14ac:dyDescent="0.25">
      <c r="A3097" s="1" t="s">
        <v>342</v>
      </c>
      <c r="B309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097" s="1" t="s">
        <v>1751</v>
      </c>
      <c r="D3097" s="1" t="str">
        <f>LEFT(Count_table[[#This Row],[Column1]],SEARCH("\",Count_table[[#This Row],[Column1]])-1)</f>
        <v>Textron Aviation Inc.</v>
      </c>
      <c r="E3097" s="1" t="str">
        <f>RIGHT(Count_table[[#This Row],[Column1]],LEN(Count_table[[#This Row],[Column1]])-SEARCH("\",Count_table[[#This Row],[Column1]]))</f>
        <v>BAe.125 Series 800B</v>
      </c>
      <c r="F3097" s="1" t="str">
        <f>INDEX(Sheet1!A:D,MATCH(Count_table[[#This Row],[Make]],Sheet1!D:D,0),1)</f>
        <v>Textron</v>
      </c>
      <c r="G3097" s="1" t="str">
        <f ca="1">IF(OR(Count_table[[#This Row],[STC Number]]&lt;&gt;OFFSET(Count_table[[#This Row],[STC Number]],-1,0),Count_table[[#This Row],[Fixed Make]]&lt;&gt;OFFSET(Count_table[[#This Row],[Fixed Make]],-1,0)),Count_table[[#This Row],[Fixed Make]],"")</f>
        <v/>
      </c>
      <c r="H3097" s="1" t="str">
        <f ca="1">IF(LEN(Count_table[[#This Row],[First]])=0,OFFSET(Count_table[[#This Row],[Range]],-1,0),"E"&amp;ROW(Count_table[[#This Row],[First]])&amp;":E"&amp;COUNTIFS(Count_table[[#All],[STC Number]],Count_table[[#This Row],[STC Number]],Count_table[[#All],[Fixed Make]],Count_table[[#This Row],[First]])+ROW(Count_table[[#This Row],[First]])-1)</f>
        <v>E3086:E3101</v>
      </c>
      <c r="I3097" s="1" t="str">
        <f ca="1">IF(LEN(Count_table[[#This Row],[First]])&lt;&gt;0,Count_table[[#This Row],[First]]&amp;": "&amp;_xlfn.TEXTJOIN(", ",TRUE,INDIRECT(Count_table[[#This Row],[Range]])),"")</f>
        <v/>
      </c>
      <c r="J3097"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8" spans="1:10" x14ac:dyDescent="0.25">
      <c r="A3098" s="1" t="s">
        <v>342</v>
      </c>
      <c r="B309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1000</v>
      </c>
      <c r="C3098" s="1" t="s">
        <v>1765</v>
      </c>
      <c r="D3098" s="1" t="str">
        <f>LEFT(Count_table[[#This Row],[Column1]],SEARCH("\",Count_table[[#This Row],[Column1]])-1)</f>
        <v>Textron Aviation Inc.</v>
      </c>
      <c r="E3098" s="1" t="str">
        <f>RIGHT(Count_table[[#This Row],[Column1]],LEN(Count_table[[#This Row],[Column1]])-SEARCH("\",Count_table[[#This Row],[Column1]]))</f>
        <v>Hawker 1000</v>
      </c>
      <c r="F3098" s="1" t="str">
        <f>INDEX(Sheet1!A:D,MATCH(Count_table[[#This Row],[Make]],Sheet1!D:D,0),1)</f>
        <v>Textron</v>
      </c>
      <c r="G3098" s="1" t="str">
        <f ca="1">IF(OR(Count_table[[#This Row],[STC Number]]&lt;&gt;OFFSET(Count_table[[#This Row],[STC Number]],-1,0),Count_table[[#This Row],[Fixed Make]]&lt;&gt;OFFSET(Count_table[[#This Row],[Fixed Make]],-1,0)),Count_table[[#This Row],[Fixed Make]],"")</f>
        <v/>
      </c>
      <c r="H3098" s="1" t="str">
        <f ca="1">IF(LEN(Count_table[[#This Row],[First]])=0,OFFSET(Count_table[[#This Row],[Range]],-1,0),"E"&amp;ROW(Count_table[[#This Row],[First]])&amp;":E"&amp;COUNTIFS(Count_table[[#All],[STC Number]],Count_table[[#This Row],[STC Number]],Count_table[[#All],[Fixed Make]],Count_table[[#This Row],[First]])+ROW(Count_table[[#This Row],[First]])-1)</f>
        <v>E3086:E3101</v>
      </c>
      <c r="I3098" s="1" t="str">
        <f ca="1">IF(LEN(Count_table[[#This Row],[First]])&lt;&gt;0,Count_table[[#This Row],[First]]&amp;": "&amp;_xlfn.TEXTJOIN(", ",TRUE,INDIRECT(Count_table[[#This Row],[Range]])),"")</f>
        <v/>
      </c>
      <c r="J3098"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099" spans="1:10" x14ac:dyDescent="0.25">
      <c r="A3099" s="1" t="s">
        <v>342</v>
      </c>
      <c r="B309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 (U-125A)</v>
      </c>
      <c r="C3099" s="1" t="s">
        <v>1766</v>
      </c>
      <c r="D3099" s="1" t="str">
        <f>LEFT(Count_table[[#This Row],[Column1]],SEARCH("\",Count_table[[#This Row],[Column1]])-1)</f>
        <v>Textron Aviation Inc.</v>
      </c>
      <c r="E3099" s="1" t="str">
        <f>RIGHT(Count_table[[#This Row],[Column1]],LEN(Count_table[[#This Row],[Column1]])-SEARCH("\",Count_table[[#This Row],[Column1]]))</f>
        <v>Hawker 800 (U-125A)</v>
      </c>
      <c r="F3099" s="1" t="str">
        <f>INDEX(Sheet1!A:D,MATCH(Count_table[[#This Row],[Make]],Sheet1!D:D,0),1)</f>
        <v>Textron</v>
      </c>
      <c r="G3099" s="1" t="str">
        <f ca="1">IF(OR(Count_table[[#This Row],[STC Number]]&lt;&gt;OFFSET(Count_table[[#This Row],[STC Number]],-1,0),Count_table[[#This Row],[Fixed Make]]&lt;&gt;OFFSET(Count_table[[#This Row],[Fixed Make]],-1,0)),Count_table[[#This Row],[Fixed Make]],"")</f>
        <v/>
      </c>
      <c r="H3099" s="1" t="str">
        <f ca="1">IF(LEN(Count_table[[#This Row],[First]])=0,OFFSET(Count_table[[#This Row],[Range]],-1,0),"E"&amp;ROW(Count_table[[#This Row],[First]])&amp;":E"&amp;COUNTIFS(Count_table[[#All],[STC Number]],Count_table[[#This Row],[STC Number]],Count_table[[#All],[Fixed Make]],Count_table[[#This Row],[First]])+ROW(Count_table[[#This Row],[First]])-1)</f>
        <v>E3086:E3101</v>
      </c>
      <c r="I3099" s="1" t="str">
        <f ca="1">IF(LEN(Count_table[[#This Row],[First]])&lt;&gt;0,Count_table[[#This Row],[First]]&amp;": "&amp;_xlfn.TEXTJOIN(", ",TRUE,INDIRECT(Count_table[[#This Row],[Range]])),"")</f>
        <v/>
      </c>
      <c r="J3099"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0" spans="1:10" x14ac:dyDescent="0.25">
      <c r="A3100" s="1" t="s">
        <v>342</v>
      </c>
      <c r="B310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100" s="1" t="s">
        <v>1752</v>
      </c>
      <c r="D3100" s="1" t="str">
        <f>LEFT(Count_table[[#This Row],[Column1]],SEARCH("\",Count_table[[#This Row],[Column1]])-1)</f>
        <v>Textron Aviation Inc.</v>
      </c>
      <c r="E3100" s="1" t="str">
        <f>RIGHT(Count_table[[#This Row],[Column1]],LEN(Count_table[[#This Row],[Column1]])-SEARCH("\",Count_table[[#This Row],[Column1]]))</f>
        <v>Hawker 800</v>
      </c>
      <c r="F3100" s="1" t="str">
        <f>INDEX(Sheet1!A:D,MATCH(Count_table[[#This Row],[Make]],Sheet1!D:D,0),1)</f>
        <v>Textron</v>
      </c>
      <c r="G3100" s="1" t="str">
        <f ca="1">IF(OR(Count_table[[#This Row],[STC Number]]&lt;&gt;OFFSET(Count_table[[#This Row],[STC Number]],-1,0),Count_table[[#This Row],[Fixed Make]]&lt;&gt;OFFSET(Count_table[[#This Row],[Fixed Make]],-1,0)),Count_table[[#This Row],[Fixed Make]],"")</f>
        <v/>
      </c>
      <c r="H3100" s="1" t="str">
        <f ca="1">IF(LEN(Count_table[[#This Row],[First]])=0,OFFSET(Count_table[[#This Row],[Range]],-1,0),"E"&amp;ROW(Count_table[[#This Row],[First]])&amp;":E"&amp;COUNTIFS(Count_table[[#All],[STC Number]],Count_table[[#This Row],[STC Number]],Count_table[[#All],[Fixed Make]],Count_table[[#This Row],[First]])+ROW(Count_table[[#This Row],[First]])-1)</f>
        <v>E3086:E3101</v>
      </c>
      <c r="I3100" s="1" t="str">
        <f ca="1">IF(LEN(Count_table[[#This Row],[First]])&lt;&gt;0,Count_table[[#This Row],[First]]&amp;": "&amp;_xlfn.TEXTJOIN(", ",TRUE,INDIRECT(Count_table[[#This Row],[Range]])),"")</f>
        <v/>
      </c>
      <c r="J3100"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1" spans="1:10" x14ac:dyDescent="0.25">
      <c r="A3101" s="1" t="s">
        <v>342</v>
      </c>
      <c r="B310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101" s="1" t="s">
        <v>1753</v>
      </c>
      <c r="D3101" s="1" t="str">
        <f>LEFT(Count_table[[#This Row],[Column1]],SEARCH("\",Count_table[[#This Row],[Column1]])-1)</f>
        <v>Textron Aviation Inc.</v>
      </c>
      <c r="E3101" s="1" t="str">
        <f>RIGHT(Count_table[[#This Row],[Column1]],LEN(Count_table[[#This Row],[Column1]])-SEARCH("\",Count_table[[#This Row],[Column1]]))</f>
        <v>Hawker 800XP</v>
      </c>
      <c r="F3101" s="1" t="str">
        <f>INDEX(Sheet1!A:D,MATCH(Count_table[[#This Row],[Make]],Sheet1!D:D,0),1)</f>
        <v>Textron</v>
      </c>
      <c r="G3101" s="1" t="str">
        <f ca="1">IF(OR(Count_table[[#This Row],[STC Number]]&lt;&gt;OFFSET(Count_table[[#This Row],[STC Number]],-1,0),Count_table[[#This Row],[Fixed Make]]&lt;&gt;OFFSET(Count_table[[#This Row],[Fixed Make]],-1,0)),Count_table[[#This Row],[Fixed Make]],"")</f>
        <v/>
      </c>
      <c r="H3101" s="1" t="str">
        <f ca="1">IF(LEN(Count_table[[#This Row],[First]])=0,OFFSET(Count_table[[#This Row],[Range]],-1,0),"E"&amp;ROW(Count_table[[#This Row],[First]])&amp;":E"&amp;COUNTIFS(Count_table[[#All],[STC Number]],Count_table[[#This Row],[STC Number]],Count_table[[#All],[Fixed Make]],Count_table[[#This Row],[First]])+ROW(Count_table[[#This Row],[First]])-1)</f>
        <v>E3086:E3101</v>
      </c>
      <c r="I3101" s="1" t="str">
        <f ca="1">IF(LEN(Count_table[[#This Row],[First]])&lt;&gt;0,Count_table[[#This Row],[First]]&amp;": "&amp;_xlfn.TEXTJOIN(", ",TRUE,INDIRECT(Count_table[[#This Row],[Range]])),"")</f>
        <v/>
      </c>
      <c r="J3101" s="1" t="str">
        <f ca="1">IF(Count_table[[#This Row],[STC Number]]=OFFSET(Count_table[[#This Row],[STC Number]],-1,0),OFFSET(Count_table[[#This Row],[STC Range]],-1,0),"'Sheet11'!i"&amp;ROW(Count_table[[#This Row],[First]])&amp;":i"&amp;COUNTIF(Count_table[[#All],[STC Number]],Count_table[[#This Row],[STC Number]])+ROW(Count_table[[#This Row],[First]])-1)</f>
        <v>'Sheet11'!i3078:i3101</v>
      </c>
    </row>
    <row r="3102" spans="1:10" x14ac:dyDescent="0.25">
      <c r="A3102" s="1" t="s">
        <v>346</v>
      </c>
      <c r="B310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Inc.\4000</v>
      </c>
      <c r="C3102" s="1" t="s">
        <v>349</v>
      </c>
      <c r="D3102" s="1" t="str">
        <f>LEFT(Count_table[[#This Row],[Column1]],SEARCH("\",Count_table[[#This Row],[Column1]])-1)</f>
        <v>Textron Aviation Inc.</v>
      </c>
      <c r="E3102" s="1" t="str">
        <f>RIGHT(Count_table[[#This Row],[Column1]],LEN(Count_table[[#This Row],[Column1]])-SEARCH("\",Count_table[[#This Row],[Column1]]))</f>
        <v>4000</v>
      </c>
      <c r="F3102" s="1" t="str">
        <f>INDEX(Sheet1!A:D,MATCH(Count_table[[#This Row],[Make]],Sheet1!D:D,0),1)</f>
        <v>Textron</v>
      </c>
      <c r="G3102" s="1" t="str">
        <f ca="1">IF(OR(Count_table[[#This Row],[STC Number]]&lt;&gt;OFFSET(Count_table[[#This Row],[STC Number]],-1,0),Count_table[[#This Row],[Fixed Make]]&lt;&gt;OFFSET(Count_table[[#This Row],[Fixed Make]],-1,0)),Count_table[[#This Row],[Fixed Make]],"")</f>
        <v>Textron</v>
      </c>
      <c r="H3102" s="1" t="str">
        <f ca="1">IF(LEN(Count_table[[#This Row],[First]])=0,OFFSET(Count_table[[#This Row],[Range]],-1,0),"E"&amp;ROW(Count_table[[#This Row],[First]])&amp;":E"&amp;COUNTIFS(Count_table[[#All],[STC Number]],Count_table[[#This Row],[STC Number]],Count_table[[#All],[Fixed Make]],Count_table[[#This Row],[First]])+ROW(Count_table[[#This Row],[First]])-1)</f>
        <v>E3102:E3102</v>
      </c>
      <c r="I3102" s="1" t="str">
        <f ca="1">IF(LEN(Count_table[[#This Row],[First]])&lt;&gt;0,Count_table[[#This Row],[First]]&amp;": "&amp;_xlfn.TEXTJOIN(", ",TRUE,INDIRECT(Count_table[[#This Row],[Range]])),"")</f>
        <v>Textron: 4000</v>
      </c>
      <c r="J3102" s="1" t="str">
        <f ca="1">IF(Count_table[[#This Row],[STC Number]]=OFFSET(Count_table[[#This Row],[STC Number]],-1,0),OFFSET(Count_table[[#This Row],[STC Range]],-1,0),"'Sheet11'!i"&amp;ROW(Count_table[[#This Row],[First]])&amp;":i"&amp;COUNTIF(Count_table[[#All],[STC Number]],Count_table[[#This Row],[STC Number]])+ROW(Count_table[[#This Row],[First]])-1)</f>
        <v>'Sheet11'!i3102:i3102</v>
      </c>
    </row>
    <row r="3103" spans="1:10" x14ac:dyDescent="0.25">
      <c r="A3103" s="1" t="s">
        <v>351</v>
      </c>
      <c r="B310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Inc.\CL-600-1A11 (CL-600)</v>
      </c>
      <c r="C3103" s="1" t="s">
        <v>264</v>
      </c>
      <c r="D3103" s="1" t="str">
        <f>LEFT(Count_table[[#This Row],[Column1]],SEARCH("\",Count_table[[#This Row],[Column1]])-1)</f>
        <v>Bombardier Inc.</v>
      </c>
      <c r="E3103" s="1" t="str">
        <f>RIGHT(Count_table[[#This Row],[Column1]],LEN(Count_table[[#This Row],[Column1]])-SEARCH("\",Count_table[[#This Row],[Column1]]))</f>
        <v>CL-600-1A11 (CL-600)</v>
      </c>
      <c r="F3103" s="1" t="str">
        <f>INDEX(Sheet1!A:D,MATCH(Count_table[[#This Row],[Make]],Sheet1!D:D,0),1)</f>
        <v>Bombardier</v>
      </c>
      <c r="G3103" s="1" t="str">
        <f ca="1">IF(OR(Count_table[[#This Row],[STC Number]]&lt;&gt;OFFSET(Count_table[[#This Row],[STC Number]],-1,0),Count_table[[#This Row],[Fixed Make]]&lt;&gt;OFFSET(Count_table[[#This Row],[Fixed Make]],-1,0)),Count_table[[#This Row],[Fixed Make]],"")</f>
        <v>Bombardier</v>
      </c>
      <c r="H3103" s="1" t="str">
        <f ca="1">IF(LEN(Count_table[[#This Row],[First]])=0,OFFSET(Count_table[[#This Row],[Range]],-1,0),"E"&amp;ROW(Count_table[[#This Row],[First]])&amp;":E"&amp;COUNTIFS(Count_table[[#All],[STC Number]],Count_table[[#This Row],[STC Number]],Count_table[[#All],[Fixed Make]],Count_table[[#This Row],[First]])+ROW(Count_table[[#This Row],[First]])-1)</f>
        <v>E3103:E3107</v>
      </c>
      <c r="I3103" s="1" t="str">
        <f ca="1">IF(LEN(Count_table[[#This Row],[First]])&lt;&gt;0,Count_table[[#This Row],[First]]&amp;": "&amp;_xlfn.TEXTJOIN(", ",TRUE,INDIRECT(Count_table[[#This Row],[Range]])),"")</f>
        <v>Bombardier: CL-600-1A11 (CL-600), CL-600-2A12 (CL-601), CL-600-2B16 (CL-601-3A), CL-600-2B16 (CL-601-3R), CL-600-2B16 (CL-604)</v>
      </c>
      <c r="J3103"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4" spans="1:10" x14ac:dyDescent="0.25">
      <c r="A3104" s="1" t="s">
        <v>351</v>
      </c>
      <c r="B310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Inc.\CL-600-2A12 (CL-601)</v>
      </c>
      <c r="C3104" s="1" t="s">
        <v>265</v>
      </c>
      <c r="D3104" s="1" t="str">
        <f>LEFT(Count_table[[#This Row],[Column1]],SEARCH("\",Count_table[[#This Row],[Column1]])-1)</f>
        <v>Bombardier Inc.</v>
      </c>
      <c r="E3104" s="1" t="str">
        <f>RIGHT(Count_table[[#This Row],[Column1]],LEN(Count_table[[#This Row],[Column1]])-SEARCH("\",Count_table[[#This Row],[Column1]]))</f>
        <v>CL-600-2A12 (CL-601)</v>
      </c>
      <c r="F3104" s="1" t="str">
        <f>INDEX(Sheet1!A:D,MATCH(Count_table[[#This Row],[Make]],Sheet1!D:D,0),1)</f>
        <v>Bombardier</v>
      </c>
      <c r="G3104" s="1" t="str">
        <f ca="1">IF(OR(Count_table[[#This Row],[STC Number]]&lt;&gt;OFFSET(Count_table[[#This Row],[STC Number]],-1,0),Count_table[[#This Row],[Fixed Make]]&lt;&gt;OFFSET(Count_table[[#This Row],[Fixed Make]],-1,0)),Count_table[[#This Row],[Fixed Make]],"")</f>
        <v/>
      </c>
      <c r="H3104" s="1" t="str">
        <f ca="1">IF(LEN(Count_table[[#This Row],[First]])=0,OFFSET(Count_table[[#This Row],[Range]],-1,0),"E"&amp;ROW(Count_table[[#This Row],[First]])&amp;":E"&amp;COUNTIFS(Count_table[[#All],[STC Number]],Count_table[[#This Row],[STC Number]],Count_table[[#All],[Fixed Make]],Count_table[[#This Row],[First]])+ROW(Count_table[[#This Row],[First]])-1)</f>
        <v>E3103:E3107</v>
      </c>
      <c r="I3104" s="1" t="str">
        <f ca="1">IF(LEN(Count_table[[#This Row],[First]])&lt;&gt;0,Count_table[[#This Row],[First]]&amp;": "&amp;_xlfn.TEXTJOIN(", ",TRUE,INDIRECT(Count_table[[#This Row],[Range]])),"")</f>
        <v/>
      </c>
      <c r="J3104"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5" spans="1:10" x14ac:dyDescent="0.25">
      <c r="A3105" s="1" t="s">
        <v>351</v>
      </c>
      <c r="B310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(CL-601-3A)</v>
      </c>
      <c r="C3105" s="1" t="s">
        <v>266</v>
      </c>
      <c r="D3105" s="1" t="str">
        <f>LEFT(Count_table[[#This Row],[Column1]],SEARCH("\",Count_table[[#This Row],[Column1]])-1)</f>
        <v>Bombardier Inc.</v>
      </c>
      <c r="E3105" s="1" t="str">
        <f>RIGHT(Count_table[[#This Row],[Column1]],LEN(Count_table[[#This Row],[Column1]])-SEARCH("\",Count_table[[#This Row],[Column1]]))</f>
        <v>CL-600-2B16 (CL-601-3A)</v>
      </c>
      <c r="F3105" s="1" t="str">
        <f>INDEX(Sheet1!A:D,MATCH(Count_table[[#This Row],[Make]],Sheet1!D:D,0),1)</f>
        <v>Bombardier</v>
      </c>
      <c r="G3105" s="1" t="str">
        <f ca="1">IF(OR(Count_table[[#This Row],[STC Number]]&lt;&gt;OFFSET(Count_table[[#This Row],[STC Number]],-1,0),Count_table[[#This Row],[Fixed Make]]&lt;&gt;OFFSET(Count_table[[#This Row],[Fixed Make]],-1,0)),Count_table[[#This Row],[Fixed Make]],"")</f>
        <v/>
      </c>
      <c r="H3105" s="1" t="str">
        <f ca="1">IF(LEN(Count_table[[#This Row],[First]])=0,OFFSET(Count_table[[#This Row],[Range]],-1,0),"E"&amp;ROW(Count_table[[#This Row],[First]])&amp;":E"&amp;COUNTIFS(Count_table[[#All],[STC Number]],Count_table[[#This Row],[STC Number]],Count_table[[#All],[Fixed Make]],Count_table[[#This Row],[First]])+ROW(Count_table[[#This Row],[First]])-1)</f>
        <v>E3103:E3107</v>
      </c>
      <c r="I3105" s="1" t="str">
        <f ca="1">IF(LEN(Count_table[[#This Row],[First]])&lt;&gt;0,Count_table[[#This Row],[First]]&amp;": "&amp;_xlfn.TEXTJOIN(", ",TRUE,INDIRECT(Count_table[[#This Row],[Range]])),"")</f>
        <v/>
      </c>
      <c r="J3105"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6" spans="1:10" x14ac:dyDescent="0.25">
      <c r="A3106" s="1" t="s">
        <v>351</v>
      </c>
      <c r="B310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(CL-601-3R)</v>
      </c>
      <c r="C3106" s="1" t="s">
        <v>267</v>
      </c>
      <c r="D3106" s="1" t="str">
        <f>LEFT(Count_table[[#This Row],[Column1]],SEARCH("\",Count_table[[#This Row],[Column1]])-1)</f>
        <v>Bombardier Inc.</v>
      </c>
      <c r="E3106" s="1" t="str">
        <f>RIGHT(Count_table[[#This Row],[Column1]],LEN(Count_table[[#This Row],[Column1]])-SEARCH("\",Count_table[[#This Row],[Column1]]))</f>
        <v>CL-600-2B16 (CL-601-3R)</v>
      </c>
      <c r="F3106" s="1" t="str">
        <f>INDEX(Sheet1!A:D,MATCH(Count_table[[#This Row],[Make]],Sheet1!D:D,0),1)</f>
        <v>Bombardier</v>
      </c>
      <c r="G3106" s="1" t="str">
        <f ca="1">IF(OR(Count_table[[#This Row],[STC Number]]&lt;&gt;OFFSET(Count_table[[#This Row],[STC Number]],-1,0),Count_table[[#This Row],[Fixed Make]]&lt;&gt;OFFSET(Count_table[[#This Row],[Fixed Make]],-1,0)),Count_table[[#This Row],[Fixed Make]],"")</f>
        <v/>
      </c>
      <c r="H3106" s="1" t="str">
        <f ca="1">IF(LEN(Count_table[[#This Row],[First]])=0,OFFSET(Count_table[[#This Row],[Range]],-1,0),"E"&amp;ROW(Count_table[[#This Row],[First]])&amp;":E"&amp;COUNTIFS(Count_table[[#All],[STC Number]],Count_table[[#This Row],[STC Number]],Count_table[[#All],[Fixed Make]],Count_table[[#This Row],[First]])+ROW(Count_table[[#This Row],[First]])-1)</f>
        <v>E3103:E3107</v>
      </c>
      <c r="I3106" s="1" t="str">
        <f ca="1">IF(LEN(Count_table[[#This Row],[First]])&lt;&gt;0,Count_table[[#This Row],[First]]&amp;": "&amp;_xlfn.TEXTJOIN(", ",TRUE,INDIRECT(Count_table[[#This Row],[Range]])),"")</f>
        <v/>
      </c>
      <c r="J3106"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7" spans="1:10" x14ac:dyDescent="0.25">
      <c r="A3107" s="1" t="s">
        <v>351</v>
      </c>
      <c r="B310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Bombardier Inc.\CL-600-2B16 (CL-604)</v>
      </c>
      <c r="C3107" s="1" t="s">
        <v>268</v>
      </c>
      <c r="D3107" s="1" t="str">
        <f>LEFT(Count_table[[#This Row],[Column1]],SEARCH("\",Count_table[[#This Row],[Column1]])-1)</f>
        <v>Bombardier Inc.</v>
      </c>
      <c r="E3107" s="1" t="str">
        <f>RIGHT(Count_table[[#This Row],[Column1]],LEN(Count_table[[#This Row],[Column1]])-SEARCH("\",Count_table[[#This Row],[Column1]]))</f>
        <v>CL-600-2B16 (CL-604)</v>
      </c>
      <c r="F3107" s="1" t="str">
        <f>INDEX(Sheet1!A:D,MATCH(Count_table[[#This Row],[Make]],Sheet1!D:D,0),1)</f>
        <v>Bombardier</v>
      </c>
      <c r="G3107" s="1" t="str">
        <f ca="1">IF(OR(Count_table[[#This Row],[STC Number]]&lt;&gt;OFFSET(Count_table[[#This Row],[STC Number]],-1,0),Count_table[[#This Row],[Fixed Make]]&lt;&gt;OFFSET(Count_table[[#This Row],[Fixed Make]],-1,0)),Count_table[[#This Row],[Fixed Make]],"")</f>
        <v/>
      </c>
      <c r="H3107" s="1" t="str">
        <f ca="1">IF(LEN(Count_table[[#This Row],[First]])=0,OFFSET(Count_table[[#This Row],[Range]],-1,0),"E"&amp;ROW(Count_table[[#This Row],[First]])&amp;":E"&amp;COUNTIFS(Count_table[[#All],[STC Number]],Count_table[[#This Row],[STC Number]],Count_table[[#All],[Fixed Make]],Count_table[[#This Row],[First]])+ROW(Count_table[[#This Row],[First]])-1)</f>
        <v>E3103:E3107</v>
      </c>
      <c r="I3107" s="1" t="str">
        <f ca="1">IF(LEN(Count_table[[#This Row],[First]])&lt;&gt;0,Count_table[[#This Row],[First]]&amp;": "&amp;_xlfn.TEXTJOIN(", ",TRUE,INDIRECT(Count_table[[#This Row],[Range]])),"")</f>
        <v/>
      </c>
      <c r="J3107"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8" spans="1:10" x14ac:dyDescent="0.25">
      <c r="A3108" s="1" t="s">
        <v>351</v>
      </c>
      <c r="B310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Aviation\Falcon 900EX</v>
      </c>
      <c r="C3108" s="1" t="s">
        <v>1754</v>
      </c>
      <c r="D3108" s="1" t="str">
        <f>LEFT(Count_table[[#This Row],[Column1]],SEARCH("\",Count_table[[#This Row],[Column1]])-1)</f>
        <v>Dassault Aviation</v>
      </c>
      <c r="E3108" s="1" t="str">
        <f>RIGHT(Count_table[[#This Row],[Column1]],LEN(Count_table[[#This Row],[Column1]])-SEARCH("\",Count_table[[#This Row],[Column1]]))</f>
        <v>Falcon 900EX</v>
      </c>
      <c r="F3108" s="1" t="str">
        <f>INDEX(Sheet1!A:D,MATCH(Count_table[[#This Row],[Make]],Sheet1!D:D,0),1)</f>
        <v>Dassault</v>
      </c>
      <c r="G3108" s="1" t="str">
        <f ca="1">IF(OR(Count_table[[#This Row],[STC Number]]&lt;&gt;OFFSET(Count_table[[#This Row],[STC Number]],-1,0),Count_table[[#This Row],[Fixed Make]]&lt;&gt;OFFSET(Count_table[[#This Row],[Fixed Make]],-1,0)),Count_table[[#This Row],[Fixed Make]],"")</f>
        <v>Dassault</v>
      </c>
      <c r="H3108" s="1" t="str">
        <f ca="1">IF(LEN(Count_table[[#This Row],[First]])=0,OFFSET(Count_table[[#This Row],[Range]],-1,0),"E"&amp;ROW(Count_table[[#This Row],[First]])&amp;":E"&amp;COUNTIFS(Count_table[[#All],[STC Number]],Count_table[[#This Row],[STC Number]],Count_table[[#All],[Fixed Make]],Count_table[[#This Row],[First]])+ROW(Count_table[[#This Row],[First]])-1)</f>
        <v>E3108:E3110</v>
      </c>
      <c r="I3108" s="1" t="str">
        <f ca="1">IF(LEN(Count_table[[#This Row],[First]])&lt;&gt;0,Count_table[[#This Row],[First]]&amp;": "&amp;_xlfn.TEXTJOIN(", ",TRUE,INDIRECT(Count_table[[#This Row],[Range]])),"")</f>
        <v>Dassault: Falcon 900EX, Mystere-Falcon 50, Mystere-Falcon 900</v>
      </c>
      <c r="J3108"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09" spans="1:10" x14ac:dyDescent="0.25">
      <c r="A3109" s="1" t="s">
        <v>351</v>
      </c>
      <c r="B310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50</v>
      </c>
      <c r="C3109" s="1" t="s">
        <v>1684</v>
      </c>
      <c r="D3109" s="1" t="str">
        <f>LEFT(Count_table[[#This Row],[Column1]],SEARCH("\",Count_table[[#This Row],[Column1]])-1)</f>
        <v>Dassault Aviation</v>
      </c>
      <c r="E3109" s="1" t="str">
        <f>RIGHT(Count_table[[#This Row],[Column1]],LEN(Count_table[[#This Row],[Column1]])-SEARCH("\",Count_table[[#This Row],[Column1]]))</f>
        <v>Mystere-Falcon 50</v>
      </c>
      <c r="F3109" s="1" t="str">
        <f>INDEX(Sheet1!A:D,MATCH(Count_table[[#This Row],[Make]],Sheet1!D:D,0),1)</f>
        <v>Dassault</v>
      </c>
      <c r="G3109" s="1" t="str">
        <f ca="1">IF(OR(Count_table[[#This Row],[STC Number]]&lt;&gt;OFFSET(Count_table[[#This Row],[STC Number]],-1,0),Count_table[[#This Row],[Fixed Make]]&lt;&gt;OFFSET(Count_table[[#This Row],[Fixed Make]],-1,0)),Count_table[[#This Row],[Fixed Make]],"")</f>
        <v/>
      </c>
      <c r="H3109" s="1" t="str">
        <f ca="1">IF(LEN(Count_table[[#This Row],[First]])=0,OFFSET(Count_table[[#This Row],[Range]],-1,0),"E"&amp;ROW(Count_table[[#This Row],[First]])&amp;":E"&amp;COUNTIFS(Count_table[[#All],[STC Number]],Count_table[[#This Row],[STC Number]],Count_table[[#All],[Fixed Make]],Count_table[[#This Row],[First]])+ROW(Count_table[[#This Row],[First]])-1)</f>
        <v>E3108:E3110</v>
      </c>
      <c r="I3109" s="1" t="str">
        <f ca="1">IF(LEN(Count_table[[#This Row],[First]])&lt;&gt;0,Count_table[[#This Row],[First]]&amp;": "&amp;_xlfn.TEXTJOIN(", ",TRUE,INDIRECT(Count_table[[#This Row],[Range]])),"")</f>
        <v/>
      </c>
      <c r="J3109"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0" spans="1:10" x14ac:dyDescent="0.25">
      <c r="A3110" s="1" t="s">
        <v>351</v>
      </c>
      <c r="B311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Dassault Aviation\Mystere-Falcon 900</v>
      </c>
      <c r="C3110" s="1" t="s">
        <v>1685</v>
      </c>
      <c r="D3110" s="1" t="str">
        <f>LEFT(Count_table[[#This Row],[Column1]],SEARCH("\",Count_table[[#This Row],[Column1]])-1)</f>
        <v>Dassault Aviation</v>
      </c>
      <c r="E3110" s="1" t="str">
        <f>RIGHT(Count_table[[#This Row],[Column1]],LEN(Count_table[[#This Row],[Column1]])-SEARCH("\",Count_table[[#This Row],[Column1]]))</f>
        <v>Mystere-Falcon 900</v>
      </c>
      <c r="F3110" s="1" t="str">
        <f>INDEX(Sheet1!A:D,MATCH(Count_table[[#This Row],[Make]],Sheet1!D:D,0),1)</f>
        <v>Dassault</v>
      </c>
      <c r="G3110" s="1" t="str">
        <f ca="1">IF(OR(Count_table[[#This Row],[STC Number]]&lt;&gt;OFFSET(Count_table[[#This Row],[STC Number]],-1,0),Count_table[[#This Row],[Fixed Make]]&lt;&gt;OFFSET(Count_table[[#This Row],[Fixed Make]],-1,0)),Count_table[[#This Row],[Fixed Make]],"")</f>
        <v/>
      </c>
      <c r="H3110" s="1" t="str">
        <f ca="1">IF(LEN(Count_table[[#This Row],[First]])=0,OFFSET(Count_table[[#This Row],[Range]],-1,0),"E"&amp;ROW(Count_table[[#This Row],[First]])&amp;":E"&amp;COUNTIFS(Count_table[[#All],[STC Number]],Count_table[[#This Row],[STC Number]],Count_table[[#All],[Fixed Make]],Count_table[[#This Row],[First]])+ROW(Count_table[[#This Row],[First]])-1)</f>
        <v>E3108:E3110</v>
      </c>
      <c r="I3110" s="1" t="str">
        <f ca="1">IF(LEN(Count_table[[#This Row],[First]])&lt;&gt;0,Count_table[[#This Row],[First]]&amp;": "&amp;_xlfn.TEXTJOIN(", ",TRUE,INDIRECT(Count_table[[#This Row],[Range]])),"")</f>
        <v/>
      </c>
      <c r="J3110"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1" spans="1:10" x14ac:dyDescent="0.25">
      <c r="A3111" s="1" t="s">
        <v>351</v>
      </c>
      <c r="B311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Corporation\G-IV</v>
      </c>
      <c r="C3111" s="1" t="s">
        <v>1689</v>
      </c>
      <c r="D3111" s="1" t="str">
        <f>LEFT(Count_table[[#This Row],[Column1]],SEARCH("\",Count_table[[#This Row],[Column1]])-1)</f>
        <v>Gulfstream Aerospace Corporation</v>
      </c>
      <c r="E3111" s="1" t="str">
        <f>RIGHT(Count_table[[#This Row],[Column1]],LEN(Count_table[[#This Row],[Column1]])-SEARCH("\",Count_table[[#This Row],[Column1]]))</f>
        <v>G-IV</v>
      </c>
      <c r="F3111" s="1" t="str">
        <f>INDEX(Sheet1!A:D,MATCH(Count_table[[#This Row],[Make]],Sheet1!D:D,0),1)</f>
        <v>Gulfstream</v>
      </c>
      <c r="G3111" s="1" t="str">
        <f ca="1">IF(OR(Count_table[[#This Row],[STC Number]]&lt;&gt;OFFSET(Count_table[[#This Row],[STC Number]],-1,0),Count_table[[#This Row],[Fixed Make]]&lt;&gt;OFFSET(Count_table[[#This Row],[Fixed Make]],-1,0)),Count_table[[#This Row],[Fixed Make]],"")</f>
        <v>Gulfstream</v>
      </c>
      <c r="H3111" s="1" t="str">
        <f ca="1">IF(LEN(Count_table[[#This Row],[First]])=0,OFFSET(Count_table[[#This Row],[Range]],-1,0),"E"&amp;ROW(Count_table[[#This Row],[First]])&amp;":E"&amp;COUNTIFS(Count_table[[#All],[STC Number]],Count_table[[#This Row],[STC Number]],Count_table[[#All],[Fixed Make]],Count_table[[#This Row],[First]])+ROW(Count_table[[#This Row],[First]])-1)</f>
        <v>E3111:E3111</v>
      </c>
      <c r="I3111" s="1" t="str">
        <f ca="1">IF(LEN(Count_table[[#This Row],[First]])&lt;&gt;0,Count_table[[#This Row],[First]]&amp;": "&amp;_xlfn.TEXTJOIN(", ",TRUE,INDIRECT(Count_table[[#This Row],[Range]])),"")</f>
        <v>Gulfstream: G-IV</v>
      </c>
      <c r="J3111" s="1" t="str">
        <f ca="1">IF(Count_table[[#This Row],[STC Number]]=OFFSET(Count_table[[#This Row],[STC Number]],-1,0),OFFSET(Count_table[[#This Row],[STC Range]],-1,0),"'Sheet11'!i"&amp;ROW(Count_table[[#This Row],[First]])&amp;":i"&amp;COUNTIF(Count_table[[#All],[STC Number]],Count_table[[#This Row],[STC Number]])+ROW(Count_table[[#This Row],[First]])-1)</f>
        <v>'Sheet11'!i3103:i3111</v>
      </c>
    </row>
    <row r="3112" spans="1:10" x14ac:dyDescent="0.25">
      <c r="A3112" s="1" t="s">
        <v>355</v>
      </c>
      <c r="B311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v>
      </c>
      <c r="C3112" s="1" t="s">
        <v>274</v>
      </c>
      <c r="D3112" s="1" t="str">
        <f>LEFT(Count_table[[#This Row],[Column1]],SEARCH("\",Count_table[[#This Row],[Column1]])-1)</f>
        <v>Learjet Inc.</v>
      </c>
      <c r="E3112" s="1" t="str">
        <f>RIGHT(Count_table[[#This Row],[Column1]],LEN(Count_table[[#This Row],[Column1]])-SEARCH("\",Count_table[[#This Row],[Column1]]))</f>
        <v>31</v>
      </c>
      <c r="F3112" s="1" t="str">
        <f>INDEX(Sheet1!A:D,MATCH(Count_table[[#This Row],[Make]],Sheet1!D:D,0),1)</f>
        <v>Learjet</v>
      </c>
      <c r="G3112" s="1" t="str">
        <f ca="1">IF(OR(Count_table[[#This Row],[STC Number]]&lt;&gt;OFFSET(Count_table[[#This Row],[STC Number]],-1,0),Count_table[[#This Row],[Fixed Make]]&lt;&gt;OFFSET(Count_table[[#This Row],[Fixed Make]],-1,0)),Count_table[[#This Row],[Fixed Make]],"")</f>
        <v>Learjet</v>
      </c>
      <c r="H3112" s="1" t="str">
        <f ca="1">IF(LEN(Count_table[[#This Row],[First]])=0,OFFSET(Count_table[[#This Row],[Range]],-1,0),"E"&amp;ROW(Count_table[[#This Row],[First]])&amp;":E"&amp;COUNTIFS(Count_table[[#All],[STC Number]],Count_table[[#This Row],[STC Number]],Count_table[[#All],[Fixed Make]],Count_table[[#This Row],[First]])+ROW(Count_table[[#This Row],[First]])-1)</f>
        <v>E3112:E3118</v>
      </c>
      <c r="I3112" s="1" t="str">
        <f ca="1">IF(LEN(Count_table[[#This Row],[First]])&lt;&gt;0,Count_table[[#This Row],[First]]&amp;": "&amp;_xlfn.TEXTJOIN(", ",TRUE,INDIRECT(Count_table[[#This Row],[Range]])),"")</f>
        <v>Learjet: 31, 31A, 35, 35A (C-21A), 36, 36A, 45</v>
      </c>
      <c r="J3112"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3" spans="1:10" x14ac:dyDescent="0.25">
      <c r="A3113" s="1" t="s">
        <v>355</v>
      </c>
      <c r="B311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Inc.\31A</v>
      </c>
      <c r="C3113" s="1" t="s">
        <v>275</v>
      </c>
      <c r="D3113" s="1" t="str">
        <f>LEFT(Count_table[[#This Row],[Column1]],SEARCH("\",Count_table[[#This Row],[Column1]])-1)</f>
        <v>Learjet Inc.</v>
      </c>
      <c r="E3113" s="1" t="str">
        <f>RIGHT(Count_table[[#This Row],[Column1]],LEN(Count_table[[#This Row],[Column1]])-SEARCH("\",Count_table[[#This Row],[Column1]]))</f>
        <v>31A</v>
      </c>
      <c r="F3113" s="1" t="str">
        <f>INDEX(Sheet1!A:D,MATCH(Count_table[[#This Row],[Make]],Sheet1!D:D,0),1)</f>
        <v>Learjet</v>
      </c>
      <c r="G3113" s="1" t="str">
        <f ca="1">IF(OR(Count_table[[#This Row],[STC Number]]&lt;&gt;OFFSET(Count_table[[#This Row],[STC Number]],-1,0),Count_table[[#This Row],[Fixed Make]]&lt;&gt;OFFSET(Count_table[[#This Row],[Fixed Make]],-1,0)),Count_table[[#This Row],[Fixed Make]],"")</f>
        <v/>
      </c>
      <c r="H3113" s="1" t="str">
        <f ca="1">IF(LEN(Count_table[[#This Row],[First]])=0,OFFSET(Count_table[[#This Row],[Range]],-1,0),"E"&amp;ROW(Count_table[[#This Row],[First]])&amp;":E"&amp;COUNTIFS(Count_table[[#All],[STC Number]],Count_table[[#This Row],[STC Number]],Count_table[[#All],[Fixed Make]],Count_table[[#This Row],[First]])+ROW(Count_table[[#This Row],[First]])-1)</f>
        <v>E3112:E3118</v>
      </c>
      <c r="I3113" s="1" t="str">
        <f ca="1">IF(LEN(Count_table[[#This Row],[First]])&lt;&gt;0,Count_table[[#This Row],[First]]&amp;": "&amp;_xlfn.TEXTJOIN(", ",TRUE,INDIRECT(Count_table[[#This Row],[Range]])),"")</f>
        <v/>
      </c>
      <c r="J3113"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4" spans="1:10" x14ac:dyDescent="0.25">
      <c r="A3114" s="1" t="s">
        <v>355</v>
      </c>
      <c r="B311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114" s="1" t="s">
        <v>54</v>
      </c>
      <c r="D3114" s="1" t="str">
        <f>LEFT(Count_table[[#This Row],[Column1]],SEARCH("\",Count_table[[#This Row],[Column1]])-1)</f>
        <v>Learjet Inc.</v>
      </c>
      <c r="E3114" s="1" t="str">
        <f>RIGHT(Count_table[[#This Row],[Column1]],LEN(Count_table[[#This Row],[Column1]])-SEARCH("\",Count_table[[#This Row],[Column1]]))</f>
        <v>35</v>
      </c>
      <c r="F3114" s="1" t="str">
        <f>INDEX(Sheet1!A:D,MATCH(Count_table[[#This Row],[Make]],Sheet1!D:D,0),1)</f>
        <v>Learjet</v>
      </c>
      <c r="G3114" s="1" t="str">
        <f ca="1">IF(OR(Count_table[[#This Row],[STC Number]]&lt;&gt;OFFSET(Count_table[[#This Row],[STC Number]],-1,0),Count_table[[#This Row],[Fixed Make]]&lt;&gt;OFFSET(Count_table[[#This Row],[Fixed Make]],-1,0)),Count_table[[#This Row],[Fixed Make]],"")</f>
        <v/>
      </c>
      <c r="H3114" s="1" t="str">
        <f ca="1">IF(LEN(Count_table[[#This Row],[First]])=0,OFFSET(Count_table[[#This Row],[Range]],-1,0),"E"&amp;ROW(Count_table[[#This Row],[First]])&amp;":E"&amp;COUNTIFS(Count_table[[#All],[STC Number]],Count_table[[#This Row],[STC Number]],Count_table[[#All],[Fixed Make]],Count_table[[#This Row],[First]])+ROW(Count_table[[#This Row],[First]])-1)</f>
        <v>E3112:E3118</v>
      </c>
      <c r="I3114" s="1" t="str">
        <f ca="1">IF(LEN(Count_table[[#This Row],[First]])&lt;&gt;0,Count_table[[#This Row],[First]]&amp;": "&amp;_xlfn.TEXTJOIN(", ",TRUE,INDIRECT(Count_table[[#This Row],[Range]])),"")</f>
        <v/>
      </c>
      <c r="J3114"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5" spans="1:10" x14ac:dyDescent="0.25">
      <c r="A3115" s="1" t="s">
        <v>355</v>
      </c>
      <c r="B311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115" s="1" t="s">
        <v>276</v>
      </c>
      <c r="D3115" s="1" t="str">
        <f>LEFT(Count_table[[#This Row],[Column1]],SEARCH("\",Count_table[[#This Row],[Column1]])-1)</f>
        <v>Learjet Inc.</v>
      </c>
      <c r="E3115" s="1" t="str">
        <f>RIGHT(Count_table[[#This Row],[Column1]],LEN(Count_table[[#This Row],[Column1]])-SEARCH("\",Count_table[[#This Row],[Column1]]))</f>
        <v>35A (C-21A)</v>
      </c>
      <c r="F3115" s="1" t="str">
        <f>INDEX(Sheet1!A:D,MATCH(Count_table[[#This Row],[Make]],Sheet1!D:D,0),1)</f>
        <v>Learjet</v>
      </c>
      <c r="G3115" s="1" t="str">
        <f ca="1">IF(OR(Count_table[[#This Row],[STC Number]]&lt;&gt;OFFSET(Count_table[[#This Row],[STC Number]],-1,0),Count_table[[#This Row],[Fixed Make]]&lt;&gt;OFFSET(Count_table[[#This Row],[Fixed Make]],-1,0)),Count_table[[#This Row],[Fixed Make]],"")</f>
        <v/>
      </c>
      <c r="H3115" s="1" t="str">
        <f ca="1">IF(LEN(Count_table[[#This Row],[First]])=0,OFFSET(Count_table[[#This Row],[Range]],-1,0),"E"&amp;ROW(Count_table[[#This Row],[First]])&amp;":E"&amp;COUNTIFS(Count_table[[#All],[STC Number]],Count_table[[#This Row],[STC Number]],Count_table[[#All],[Fixed Make]],Count_table[[#This Row],[First]])+ROW(Count_table[[#This Row],[First]])-1)</f>
        <v>E3112:E3118</v>
      </c>
      <c r="I3115" s="1" t="str">
        <f ca="1">IF(LEN(Count_table[[#This Row],[First]])&lt;&gt;0,Count_table[[#This Row],[First]]&amp;": "&amp;_xlfn.TEXTJOIN(", ",TRUE,INDIRECT(Count_table[[#This Row],[Range]])),"")</f>
        <v/>
      </c>
      <c r="J3115"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6" spans="1:10" x14ac:dyDescent="0.25">
      <c r="A3116" s="1" t="s">
        <v>355</v>
      </c>
      <c r="B311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116" s="1" t="s">
        <v>55</v>
      </c>
      <c r="D3116" s="1" t="str">
        <f>LEFT(Count_table[[#This Row],[Column1]],SEARCH("\",Count_table[[#This Row],[Column1]])-1)</f>
        <v>Learjet Inc.</v>
      </c>
      <c r="E3116" s="1" t="str">
        <f>RIGHT(Count_table[[#This Row],[Column1]],LEN(Count_table[[#This Row],[Column1]])-SEARCH("\",Count_table[[#This Row],[Column1]]))</f>
        <v>36</v>
      </c>
      <c r="F3116" s="1" t="str">
        <f>INDEX(Sheet1!A:D,MATCH(Count_table[[#This Row],[Make]],Sheet1!D:D,0),1)</f>
        <v>Learjet</v>
      </c>
      <c r="G3116" s="1" t="str">
        <f ca="1">IF(OR(Count_table[[#This Row],[STC Number]]&lt;&gt;OFFSET(Count_table[[#This Row],[STC Number]],-1,0),Count_table[[#This Row],[Fixed Make]]&lt;&gt;OFFSET(Count_table[[#This Row],[Fixed Make]],-1,0)),Count_table[[#This Row],[Fixed Make]],"")</f>
        <v/>
      </c>
      <c r="H3116" s="1" t="str">
        <f ca="1">IF(LEN(Count_table[[#This Row],[First]])=0,OFFSET(Count_table[[#This Row],[Range]],-1,0),"E"&amp;ROW(Count_table[[#This Row],[First]])&amp;":E"&amp;COUNTIFS(Count_table[[#All],[STC Number]],Count_table[[#This Row],[STC Number]],Count_table[[#All],[Fixed Make]],Count_table[[#This Row],[First]])+ROW(Count_table[[#This Row],[First]])-1)</f>
        <v>E3112:E3118</v>
      </c>
      <c r="I3116" s="1" t="str">
        <f ca="1">IF(LEN(Count_table[[#This Row],[First]])&lt;&gt;0,Count_table[[#This Row],[First]]&amp;": "&amp;_xlfn.TEXTJOIN(", ",TRUE,INDIRECT(Count_table[[#This Row],[Range]])),"")</f>
        <v/>
      </c>
      <c r="J3116"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7" spans="1:10" x14ac:dyDescent="0.25">
      <c r="A3117" s="1" t="s">
        <v>355</v>
      </c>
      <c r="B311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117" s="1" t="s">
        <v>277</v>
      </c>
      <c r="D3117" s="1" t="str">
        <f>LEFT(Count_table[[#This Row],[Column1]],SEARCH("\",Count_table[[#This Row],[Column1]])-1)</f>
        <v>Learjet Inc.</v>
      </c>
      <c r="E3117" s="1" t="str">
        <f>RIGHT(Count_table[[#This Row],[Column1]],LEN(Count_table[[#This Row],[Column1]])-SEARCH("\",Count_table[[#This Row],[Column1]]))</f>
        <v>36A</v>
      </c>
      <c r="F3117" s="1" t="str">
        <f>INDEX(Sheet1!A:D,MATCH(Count_table[[#This Row],[Make]],Sheet1!D:D,0),1)</f>
        <v>Learjet</v>
      </c>
      <c r="G3117" s="1" t="str">
        <f ca="1">IF(OR(Count_table[[#This Row],[STC Number]]&lt;&gt;OFFSET(Count_table[[#This Row],[STC Number]],-1,0),Count_table[[#This Row],[Fixed Make]]&lt;&gt;OFFSET(Count_table[[#This Row],[Fixed Make]],-1,0)),Count_table[[#This Row],[Fixed Make]],"")</f>
        <v/>
      </c>
      <c r="H3117" s="1" t="str">
        <f ca="1">IF(LEN(Count_table[[#This Row],[First]])=0,OFFSET(Count_table[[#This Row],[Range]],-1,0),"E"&amp;ROW(Count_table[[#This Row],[First]])&amp;":E"&amp;COUNTIFS(Count_table[[#All],[STC Number]],Count_table[[#This Row],[STC Number]],Count_table[[#All],[Fixed Make]],Count_table[[#This Row],[First]])+ROW(Count_table[[#This Row],[First]])-1)</f>
        <v>E3112:E3118</v>
      </c>
      <c r="I3117" s="1" t="str">
        <f ca="1">IF(LEN(Count_table[[#This Row],[First]])&lt;&gt;0,Count_table[[#This Row],[First]]&amp;": "&amp;_xlfn.TEXTJOIN(", ",TRUE,INDIRECT(Count_table[[#This Row],[Range]])),"")</f>
        <v/>
      </c>
      <c r="J3117"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8" spans="1:10" x14ac:dyDescent="0.25">
      <c r="A3118" s="1" t="s">
        <v>355</v>
      </c>
      <c r="B311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Inc.\45</v>
      </c>
      <c r="C3118" s="1" t="s">
        <v>278</v>
      </c>
      <c r="D3118" s="1" t="str">
        <f>LEFT(Count_table[[#This Row],[Column1]],SEARCH("\",Count_table[[#This Row],[Column1]])-1)</f>
        <v>Learjet Inc.</v>
      </c>
      <c r="E3118" s="1" t="str">
        <f>RIGHT(Count_table[[#This Row],[Column1]],LEN(Count_table[[#This Row],[Column1]])-SEARCH("\",Count_table[[#This Row],[Column1]]))</f>
        <v>45</v>
      </c>
      <c r="F3118" s="1" t="str">
        <f>INDEX(Sheet1!A:D,MATCH(Count_table[[#This Row],[Make]],Sheet1!D:D,0),1)</f>
        <v>Learjet</v>
      </c>
      <c r="G3118" s="1" t="str">
        <f ca="1">IF(OR(Count_table[[#This Row],[STC Number]]&lt;&gt;OFFSET(Count_table[[#This Row],[STC Number]],-1,0),Count_table[[#This Row],[Fixed Make]]&lt;&gt;OFFSET(Count_table[[#This Row],[Fixed Make]],-1,0)),Count_table[[#This Row],[Fixed Make]],"")</f>
        <v/>
      </c>
      <c r="H3118" s="1" t="str">
        <f ca="1">IF(LEN(Count_table[[#This Row],[First]])=0,OFFSET(Count_table[[#This Row],[Range]],-1,0),"E"&amp;ROW(Count_table[[#This Row],[First]])&amp;":E"&amp;COUNTIFS(Count_table[[#All],[STC Number]],Count_table[[#This Row],[STC Number]],Count_table[[#All],[Fixed Make]],Count_table[[#This Row],[First]])+ROW(Count_table[[#This Row],[First]])-1)</f>
        <v>E3112:E3118</v>
      </c>
      <c r="I3118" s="1" t="str">
        <f ca="1">IF(LEN(Count_table[[#This Row],[First]])&lt;&gt;0,Count_table[[#This Row],[First]]&amp;": "&amp;_xlfn.TEXTJOIN(", ",TRUE,INDIRECT(Count_table[[#This Row],[Range]])),"")</f>
        <v/>
      </c>
      <c r="J3118"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19" spans="1:10" x14ac:dyDescent="0.25">
      <c r="A3119" s="1" t="s">
        <v>355</v>
      </c>
      <c r="B311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1000A</v>
      </c>
      <c r="C3119" s="1" t="s">
        <v>1761</v>
      </c>
      <c r="D3119" s="1" t="str">
        <f>LEFT(Count_table[[#This Row],[Column1]],SEARCH("\",Count_table[[#This Row],[Column1]])-1)</f>
        <v>Textron Aviation Inc.</v>
      </c>
      <c r="E3119" s="1" t="str">
        <f>RIGHT(Count_table[[#This Row],[Column1]],LEN(Count_table[[#This Row],[Column1]])-SEARCH("\",Count_table[[#This Row],[Column1]]))</f>
        <v>BAe.125 Series 1000A</v>
      </c>
      <c r="F3119" s="1" t="str">
        <f>INDEX(Sheet1!A:D,MATCH(Count_table[[#This Row],[Make]],Sheet1!D:D,0),1)</f>
        <v>Textron</v>
      </c>
      <c r="G3119" s="1" t="str">
        <f ca="1">IF(OR(Count_table[[#This Row],[STC Number]]&lt;&gt;OFFSET(Count_table[[#This Row],[STC Number]],-1,0),Count_table[[#This Row],[Fixed Make]]&lt;&gt;OFFSET(Count_table[[#This Row],[Fixed Make]],-1,0)),Count_table[[#This Row],[Fixed Make]],"")</f>
        <v>Textron</v>
      </c>
      <c r="H3119" s="1" t="str">
        <f ca="1">IF(LEN(Count_table[[#This Row],[First]])=0,OFFSET(Count_table[[#This Row],[Range]],-1,0),"E"&amp;ROW(Count_table[[#This Row],[First]])&amp;":E"&amp;COUNTIFS(Count_table[[#All],[STC Number]],Count_table[[#This Row],[STC Number]],Count_table[[#All],[Fixed Make]],Count_table[[#This Row],[First]])+ROW(Count_table[[#This Row],[First]])-1)</f>
        <v>E3119:E3129</v>
      </c>
      <c r="I3119" s="1" t="str">
        <f ca="1">IF(LEN(Count_table[[#This Row],[First]])&lt;&gt;0,Count_table[[#This Row],[First]]&amp;": "&amp;_xlfn.TEXTJOIN(", ",TRUE,INDIRECT(Count_table[[#This Row],[Range]])),"")</f>
        <v>Textron: BAe.125 Series 1000A, BAe.125 Series 1000B, BAe.125 Series 800A, BAe.125 Series 800B, Hawker 1000, Hawker 750, Hawker 800, Hawker 800XP, Hawker 850XP, Hawker 900XP, 750</v>
      </c>
      <c r="J3119"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0" spans="1:10" x14ac:dyDescent="0.25">
      <c r="A3120" s="1" t="s">
        <v>355</v>
      </c>
      <c r="B312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1000B</v>
      </c>
      <c r="C3120" s="1" t="s">
        <v>1762</v>
      </c>
      <c r="D3120" s="1" t="str">
        <f>LEFT(Count_table[[#This Row],[Column1]],SEARCH("\",Count_table[[#This Row],[Column1]])-1)</f>
        <v>Textron Aviation Inc.</v>
      </c>
      <c r="E3120" s="1" t="str">
        <f>RIGHT(Count_table[[#This Row],[Column1]],LEN(Count_table[[#This Row],[Column1]])-SEARCH("\",Count_table[[#This Row],[Column1]]))</f>
        <v>BAe.125 Series 1000B</v>
      </c>
      <c r="F3120" s="1" t="str">
        <f>INDEX(Sheet1!A:D,MATCH(Count_table[[#This Row],[Make]],Sheet1!D:D,0),1)</f>
        <v>Textron</v>
      </c>
      <c r="G3120" s="1" t="str">
        <f ca="1">IF(OR(Count_table[[#This Row],[STC Number]]&lt;&gt;OFFSET(Count_table[[#This Row],[STC Number]],-1,0),Count_table[[#This Row],[Fixed Make]]&lt;&gt;OFFSET(Count_table[[#This Row],[Fixed Make]],-1,0)),Count_table[[#This Row],[Fixed Make]],"")</f>
        <v/>
      </c>
      <c r="H3120" s="1" t="str">
        <f ca="1">IF(LEN(Count_table[[#This Row],[First]])=0,OFFSET(Count_table[[#This Row],[Range]],-1,0),"E"&amp;ROW(Count_table[[#This Row],[First]])&amp;":E"&amp;COUNTIFS(Count_table[[#All],[STC Number]],Count_table[[#This Row],[STC Number]],Count_table[[#All],[Fixed Make]],Count_table[[#This Row],[First]])+ROW(Count_table[[#This Row],[First]])-1)</f>
        <v>E3119:E3129</v>
      </c>
      <c r="I3120" s="1" t="str">
        <f ca="1">IF(LEN(Count_table[[#This Row],[First]])&lt;&gt;0,Count_table[[#This Row],[First]]&amp;": "&amp;_xlfn.TEXTJOIN(", ",TRUE,INDIRECT(Count_table[[#This Row],[Range]])),"")</f>
        <v/>
      </c>
      <c r="J3120"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1" spans="1:10" x14ac:dyDescent="0.25">
      <c r="A3121" s="1" t="s">
        <v>355</v>
      </c>
      <c r="B312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800A</v>
      </c>
      <c r="C3121" s="1" t="s">
        <v>1750</v>
      </c>
      <c r="D3121" s="1" t="str">
        <f>LEFT(Count_table[[#This Row],[Column1]],SEARCH("\",Count_table[[#This Row],[Column1]])-1)</f>
        <v>Textron Aviation Inc.</v>
      </c>
      <c r="E3121" s="1" t="str">
        <f>RIGHT(Count_table[[#This Row],[Column1]],LEN(Count_table[[#This Row],[Column1]])-SEARCH("\",Count_table[[#This Row],[Column1]]))</f>
        <v>BAe.125 Series 800A</v>
      </c>
      <c r="F3121" s="1" t="str">
        <f>INDEX(Sheet1!A:D,MATCH(Count_table[[#This Row],[Make]],Sheet1!D:D,0),1)</f>
        <v>Textron</v>
      </c>
      <c r="G3121" s="1" t="str">
        <f ca="1">IF(OR(Count_table[[#This Row],[STC Number]]&lt;&gt;OFFSET(Count_table[[#This Row],[STC Number]],-1,0),Count_table[[#This Row],[Fixed Make]]&lt;&gt;OFFSET(Count_table[[#This Row],[Fixed Make]],-1,0)),Count_table[[#This Row],[Fixed Make]],"")</f>
        <v/>
      </c>
      <c r="H3121" s="1" t="str">
        <f ca="1">IF(LEN(Count_table[[#This Row],[First]])=0,OFFSET(Count_table[[#This Row],[Range]],-1,0),"E"&amp;ROW(Count_table[[#This Row],[First]])&amp;":E"&amp;COUNTIFS(Count_table[[#All],[STC Number]],Count_table[[#This Row],[STC Number]],Count_table[[#All],[Fixed Make]],Count_table[[#This Row],[First]])+ROW(Count_table[[#This Row],[First]])-1)</f>
        <v>E3119:E3129</v>
      </c>
      <c r="I3121" s="1" t="str">
        <f ca="1">IF(LEN(Count_table[[#This Row],[First]])&lt;&gt;0,Count_table[[#This Row],[First]]&amp;": "&amp;_xlfn.TEXTJOIN(", ",TRUE,INDIRECT(Count_table[[#This Row],[Range]])),"")</f>
        <v/>
      </c>
      <c r="J3121"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2" spans="1:10" x14ac:dyDescent="0.25">
      <c r="A3122" s="1" t="s">
        <v>355</v>
      </c>
      <c r="B312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Inc.\BAe.125 Series 800B</v>
      </c>
      <c r="C3122" s="1" t="s">
        <v>1751</v>
      </c>
      <c r="D3122" s="1" t="str">
        <f>LEFT(Count_table[[#This Row],[Column1]],SEARCH("\",Count_table[[#This Row],[Column1]])-1)</f>
        <v>Textron Aviation Inc.</v>
      </c>
      <c r="E3122" s="1" t="str">
        <f>RIGHT(Count_table[[#This Row],[Column1]],LEN(Count_table[[#This Row],[Column1]])-SEARCH("\",Count_table[[#This Row],[Column1]]))</f>
        <v>BAe.125 Series 800B</v>
      </c>
      <c r="F3122" s="1" t="str">
        <f>INDEX(Sheet1!A:D,MATCH(Count_table[[#This Row],[Make]],Sheet1!D:D,0),1)</f>
        <v>Textron</v>
      </c>
      <c r="G3122" s="1" t="str">
        <f ca="1">IF(OR(Count_table[[#This Row],[STC Number]]&lt;&gt;OFFSET(Count_table[[#This Row],[STC Number]],-1,0),Count_table[[#This Row],[Fixed Make]]&lt;&gt;OFFSET(Count_table[[#This Row],[Fixed Make]],-1,0)),Count_table[[#This Row],[Fixed Make]],"")</f>
        <v/>
      </c>
      <c r="H3122" s="1" t="str">
        <f ca="1">IF(LEN(Count_table[[#This Row],[First]])=0,OFFSET(Count_table[[#This Row],[Range]],-1,0),"E"&amp;ROW(Count_table[[#This Row],[First]])&amp;":E"&amp;COUNTIFS(Count_table[[#All],[STC Number]],Count_table[[#This Row],[STC Number]],Count_table[[#All],[Fixed Make]],Count_table[[#This Row],[First]])+ROW(Count_table[[#This Row],[First]])-1)</f>
        <v>E3119:E3129</v>
      </c>
      <c r="I3122" s="1" t="str">
        <f ca="1">IF(LEN(Count_table[[#This Row],[First]])&lt;&gt;0,Count_table[[#This Row],[First]]&amp;": "&amp;_xlfn.TEXTJOIN(", ",TRUE,INDIRECT(Count_table[[#This Row],[Range]])),"")</f>
        <v/>
      </c>
      <c r="J3122"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3" spans="1:10" x14ac:dyDescent="0.25">
      <c r="A3123" s="1" t="s">
        <v>355</v>
      </c>
      <c r="B312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1000</v>
      </c>
      <c r="C3123" s="1" t="s">
        <v>1765</v>
      </c>
      <c r="D3123" s="1" t="str">
        <f>LEFT(Count_table[[#This Row],[Column1]],SEARCH("\",Count_table[[#This Row],[Column1]])-1)</f>
        <v>Textron Aviation Inc.</v>
      </c>
      <c r="E3123" s="1" t="str">
        <f>RIGHT(Count_table[[#This Row],[Column1]],LEN(Count_table[[#This Row],[Column1]])-SEARCH("\",Count_table[[#This Row],[Column1]]))</f>
        <v>Hawker 1000</v>
      </c>
      <c r="F3123" s="1" t="str">
        <f>INDEX(Sheet1!A:D,MATCH(Count_table[[#This Row],[Make]],Sheet1!D:D,0),1)</f>
        <v>Textron</v>
      </c>
      <c r="G3123" s="1" t="str">
        <f ca="1">IF(OR(Count_table[[#This Row],[STC Number]]&lt;&gt;OFFSET(Count_table[[#This Row],[STC Number]],-1,0),Count_table[[#This Row],[Fixed Make]]&lt;&gt;OFFSET(Count_table[[#This Row],[Fixed Make]],-1,0)),Count_table[[#This Row],[Fixed Make]],"")</f>
        <v/>
      </c>
      <c r="H3123" s="1" t="str">
        <f ca="1">IF(LEN(Count_table[[#This Row],[First]])=0,OFFSET(Count_table[[#This Row],[Range]],-1,0),"E"&amp;ROW(Count_table[[#This Row],[First]])&amp;":E"&amp;COUNTIFS(Count_table[[#All],[STC Number]],Count_table[[#This Row],[STC Number]],Count_table[[#All],[Fixed Make]],Count_table[[#This Row],[First]])+ROW(Count_table[[#This Row],[First]])-1)</f>
        <v>E3119:E3129</v>
      </c>
      <c r="I3123" s="1" t="str">
        <f ca="1">IF(LEN(Count_table[[#This Row],[First]])&lt;&gt;0,Count_table[[#This Row],[First]]&amp;": "&amp;_xlfn.TEXTJOIN(", ",TRUE,INDIRECT(Count_table[[#This Row],[Range]])),"")</f>
        <v/>
      </c>
      <c r="J3123"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4" spans="1:10" x14ac:dyDescent="0.25">
      <c r="A3124" s="1" t="s">
        <v>355</v>
      </c>
      <c r="B312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750</v>
      </c>
      <c r="C3124" s="1" t="s">
        <v>1767</v>
      </c>
      <c r="D3124" s="1" t="str">
        <f>LEFT(Count_table[[#This Row],[Column1]],SEARCH("\",Count_table[[#This Row],[Column1]])-1)</f>
        <v>Textron Aviation Inc.</v>
      </c>
      <c r="E3124" s="1" t="str">
        <f>RIGHT(Count_table[[#This Row],[Column1]],LEN(Count_table[[#This Row],[Column1]])-SEARCH("\",Count_table[[#This Row],[Column1]]))</f>
        <v>Hawker 750</v>
      </c>
      <c r="F3124" s="1" t="str">
        <f>INDEX(Sheet1!A:D,MATCH(Count_table[[#This Row],[Make]],Sheet1!D:D,0),1)</f>
        <v>Textron</v>
      </c>
      <c r="G3124" s="1" t="str">
        <f ca="1">IF(OR(Count_table[[#This Row],[STC Number]]&lt;&gt;OFFSET(Count_table[[#This Row],[STC Number]],-1,0),Count_table[[#This Row],[Fixed Make]]&lt;&gt;OFFSET(Count_table[[#This Row],[Fixed Make]],-1,0)),Count_table[[#This Row],[Fixed Make]],"")</f>
        <v/>
      </c>
      <c r="H3124" s="1" t="str">
        <f ca="1">IF(LEN(Count_table[[#This Row],[First]])=0,OFFSET(Count_table[[#This Row],[Range]],-1,0),"E"&amp;ROW(Count_table[[#This Row],[First]])&amp;":E"&amp;COUNTIFS(Count_table[[#All],[STC Number]],Count_table[[#This Row],[STC Number]],Count_table[[#All],[Fixed Make]],Count_table[[#This Row],[First]])+ROW(Count_table[[#This Row],[First]])-1)</f>
        <v>E3119:E3129</v>
      </c>
      <c r="I3124" s="1" t="str">
        <f ca="1">IF(LEN(Count_table[[#This Row],[First]])&lt;&gt;0,Count_table[[#This Row],[First]]&amp;": "&amp;_xlfn.TEXTJOIN(", ",TRUE,INDIRECT(Count_table[[#This Row],[Range]])),"")</f>
        <v/>
      </c>
      <c r="J3124"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5" spans="1:10" x14ac:dyDescent="0.25">
      <c r="A3125" s="1" t="s">
        <v>355</v>
      </c>
      <c r="B312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v>
      </c>
      <c r="C3125" s="1" t="s">
        <v>1752</v>
      </c>
      <c r="D3125" s="1" t="str">
        <f>LEFT(Count_table[[#This Row],[Column1]],SEARCH("\",Count_table[[#This Row],[Column1]])-1)</f>
        <v>Textron Aviation Inc.</v>
      </c>
      <c r="E3125" s="1" t="str">
        <f>RIGHT(Count_table[[#This Row],[Column1]],LEN(Count_table[[#This Row],[Column1]])-SEARCH("\",Count_table[[#This Row],[Column1]]))</f>
        <v>Hawker 800</v>
      </c>
      <c r="F3125" s="1" t="str">
        <f>INDEX(Sheet1!A:D,MATCH(Count_table[[#This Row],[Make]],Sheet1!D:D,0),1)</f>
        <v>Textron</v>
      </c>
      <c r="G3125" s="1" t="str">
        <f ca="1">IF(OR(Count_table[[#This Row],[STC Number]]&lt;&gt;OFFSET(Count_table[[#This Row],[STC Number]],-1,0),Count_table[[#This Row],[Fixed Make]]&lt;&gt;OFFSET(Count_table[[#This Row],[Fixed Make]],-1,0)),Count_table[[#This Row],[Fixed Make]],"")</f>
        <v/>
      </c>
      <c r="H3125" s="1" t="str">
        <f ca="1">IF(LEN(Count_table[[#This Row],[First]])=0,OFFSET(Count_table[[#This Row],[Range]],-1,0),"E"&amp;ROW(Count_table[[#This Row],[First]])&amp;":E"&amp;COUNTIFS(Count_table[[#All],[STC Number]],Count_table[[#This Row],[STC Number]],Count_table[[#All],[Fixed Make]],Count_table[[#This Row],[First]])+ROW(Count_table[[#This Row],[First]])-1)</f>
        <v>E3119:E3129</v>
      </c>
      <c r="I3125" s="1" t="str">
        <f ca="1">IF(LEN(Count_table[[#This Row],[First]])&lt;&gt;0,Count_table[[#This Row],[First]]&amp;": "&amp;_xlfn.TEXTJOIN(", ",TRUE,INDIRECT(Count_table[[#This Row],[Range]])),"")</f>
        <v/>
      </c>
      <c r="J3125"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6" spans="1:10" x14ac:dyDescent="0.25">
      <c r="A3126" s="1" t="s">
        <v>355</v>
      </c>
      <c r="B312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800XP</v>
      </c>
      <c r="C3126" s="1" t="s">
        <v>1753</v>
      </c>
      <c r="D3126" s="1" t="str">
        <f>LEFT(Count_table[[#This Row],[Column1]],SEARCH("\",Count_table[[#This Row],[Column1]])-1)</f>
        <v>Textron Aviation Inc.</v>
      </c>
      <c r="E3126" s="1" t="str">
        <f>RIGHT(Count_table[[#This Row],[Column1]],LEN(Count_table[[#This Row],[Column1]])-SEARCH("\",Count_table[[#This Row],[Column1]]))</f>
        <v>Hawker 800XP</v>
      </c>
      <c r="F3126" s="1" t="str">
        <f>INDEX(Sheet1!A:D,MATCH(Count_table[[#This Row],[Make]],Sheet1!D:D,0),1)</f>
        <v>Textron</v>
      </c>
      <c r="G3126" s="1" t="str">
        <f ca="1">IF(OR(Count_table[[#This Row],[STC Number]]&lt;&gt;OFFSET(Count_table[[#This Row],[STC Number]],-1,0),Count_table[[#This Row],[Fixed Make]]&lt;&gt;OFFSET(Count_table[[#This Row],[Fixed Make]],-1,0)),Count_table[[#This Row],[Fixed Make]],"")</f>
        <v/>
      </c>
      <c r="H3126" s="1" t="str">
        <f ca="1">IF(LEN(Count_table[[#This Row],[First]])=0,OFFSET(Count_table[[#This Row],[Range]],-1,0),"E"&amp;ROW(Count_table[[#This Row],[First]])&amp;":E"&amp;COUNTIFS(Count_table[[#All],[STC Number]],Count_table[[#This Row],[STC Number]],Count_table[[#All],[Fixed Make]],Count_table[[#This Row],[First]])+ROW(Count_table[[#This Row],[First]])-1)</f>
        <v>E3119:E3129</v>
      </c>
      <c r="I3126" s="1" t="str">
        <f ca="1">IF(LEN(Count_table[[#This Row],[First]])&lt;&gt;0,Count_table[[#This Row],[First]]&amp;": "&amp;_xlfn.TEXTJOIN(", ",TRUE,INDIRECT(Count_table[[#This Row],[Range]])),"")</f>
        <v/>
      </c>
      <c r="J3126"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7" spans="1:10" x14ac:dyDescent="0.25">
      <c r="A3127" s="1" t="s">
        <v>355</v>
      </c>
      <c r="B3127"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850XP</v>
      </c>
      <c r="C3127" s="1" t="s">
        <v>1768</v>
      </c>
      <c r="D3127" s="1" t="str">
        <f>LEFT(Count_table[[#This Row],[Column1]],SEARCH("\",Count_table[[#This Row],[Column1]])-1)</f>
        <v>Textron Aviation Inc.</v>
      </c>
      <c r="E3127" s="1" t="str">
        <f>RIGHT(Count_table[[#This Row],[Column1]],LEN(Count_table[[#This Row],[Column1]])-SEARCH("\",Count_table[[#This Row],[Column1]]))</f>
        <v>Hawker 850XP</v>
      </c>
      <c r="F3127" s="1" t="str">
        <f>INDEX(Sheet1!A:D,MATCH(Count_table[[#This Row],[Make]],Sheet1!D:D,0),1)</f>
        <v>Textron</v>
      </c>
      <c r="G3127" s="1" t="str">
        <f ca="1">IF(OR(Count_table[[#This Row],[STC Number]]&lt;&gt;OFFSET(Count_table[[#This Row],[STC Number]],-1,0),Count_table[[#This Row],[Fixed Make]]&lt;&gt;OFFSET(Count_table[[#This Row],[Fixed Make]],-1,0)),Count_table[[#This Row],[Fixed Make]],"")</f>
        <v/>
      </c>
      <c r="H3127" s="1" t="str">
        <f ca="1">IF(LEN(Count_table[[#This Row],[First]])=0,OFFSET(Count_table[[#This Row],[Range]],-1,0),"E"&amp;ROW(Count_table[[#This Row],[First]])&amp;":E"&amp;COUNTIFS(Count_table[[#All],[STC Number]],Count_table[[#This Row],[STC Number]],Count_table[[#All],[Fixed Make]],Count_table[[#This Row],[First]])+ROW(Count_table[[#This Row],[First]])-1)</f>
        <v>E3119:E3129</v>
      </c>
      <c r="I3127" s="1" t="str">
        <f ca="1">IF(LEN(Count_table[[#This Row],[First]])&lt;&gt;0,Count_table[[#This Row],[First]]&amp;": "&amp;_xlfn.TEXTJOIN(", ",TRUE,INDIRECT(Count_table[[#This Row],[Range]])),"")</f>
        <v/>
      </c>
      <c r="J3127"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8" spans="1:10" x14ac:dyDescent="0.25">
      <c r="A3128" s="1" t="s">
        <v>355</v>
      </c>
      <c r="B3128"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Inc.\Hawker 900XP</v>
      </c>
      <c r="C3128" s="1" t="s">
        <v>1769</v>
      </c>
      <c r="D3128" s="1" t="str">
        <f>LEFT(Count_table[[#This Row],[Column1]],SEARCH("\",Count_table[[#This Row],[Column1]])-1)</f>
        <v>Textron Aviation Inc.</v>
      </c>
      <c r="E3128" s="1" t="str">
        <f>RIGHT(Count_table[[#This Row],[Column1]],LEN(Count_table[[#This Row],[Column1]])-SEARCH("\",Count_table[[#This Row],[Column1]]))</f>
        <v>Hawker 900XP</v>
      </c>
      <c r="F3128" s="1" t="str">
        <f>INDEX(Sheet1!A:D,MATCH(Count_table[[#This Row],[Make]],Sheet1!D:D,0),1)</f>
        <v>Textron</v>
      </c>
      <c r="G3128" s="1" t="str">
        <f ca="1">IF(OR(Count_table[[#This Row],[STC Number]]&lt;&gt;OFFSET(Count_table[[#This Row],[STC Number]],-1,0),Count_table[[#This Row],[Fixed Make]]&lt;&gt;OFFSET(Count_table[[#This Row],[Fixed Make]],-1,0)),Count_table[[#This Row],[Fixed Make]],"")</f>
        <v/>
      </c>
      <c r="H3128" s="1" t="str">
        <f ca="1">IF(LEN(Count_table[[#This Row],[First]])=0,OFFSET(Count_table[[#This Row],[Range]],-1,0),"E"&amp;ROW(Count_table[[#This Row],[First]])&amp;":E"&amp;COUNTIFS(Count_table[[#All],[STC Number]],Count_table[[#This Row],[STC Number]],Count_table[[#All],[Fixed Make]],Count_table[[#This Row],[First]])+ROW(Count_table[[#This Row],[First]])-1)</f>
        <v>E3119:E3129</v>
      </c>
      <c r="I3128" s="1" t="str">
        <f ca="1">IF(LEN(Count_table[[#This Row],[First]])&lt;&gt;0,Count_table[[#This Row],[First]]&amp;": "&amp;_xlfn.TEXTJOIN(", ",TRUE,INDIRECT(Count_table[[#This Row],[Range]])),"")</f>
        <v/>
      </c>
      <c r="J3128"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29" spans="1:10" x14ac:dyDescent="0.25">
      <c r="A3129" s="1" t="s">
        <v>355</v>
      </c>
      <c r="B3129"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Inc.\750</v>
      </c>
      <c r="C3129" s="1" t="s">
        <v>1760</v>
      </c>
      <c r="D3129" s="1" t="str">
        <f>LEFT(Count_table[[#This Row],[Column1]],SEARCH("\",Count_table[[#This Row],[Column1]])-1)</f>
        <v>Textron Aviation Inc.</v>
      </c>
      <c r="E3129" s="1" t="str">
        <f>RIGHT(Count_table[[#This Row],[Column1]],LEN(Count_table[[#This Row],[Column1]])-SEARCH("\",Count_table[[#This Row],[Column1]]))</f>
        <v>750</v>
      </c>
      <c r="F3129" s="1" t="str">
        <f>INDEX(Sheet1!A:D,MATCH(Count_table[[#This Row],[Make]],Sheet1!D:D,0),1)</f>
        <v>Textron</v>
      </c>
      <c r="G3129" s="1" t="str">
        <f ca="1">IF(OR(Count_table[[#This Row],[STC Number]]&lt;&gt;OFFSET(Count_table[[#This Row],[STC Number]],-1,0),Count_table[[#This Row],[Fixed Make]]&lt;&gt;OFFSET(Count_table[[#This Row],[Fixed Make]],-1,0)),Count_table[[#This Row],[Fixed Make]],"")</f>
        <v/>
      </c>
      <c r="H3129" s="1" t="str">
        <f ca="1">IF(LEN(Count_table[[#This Row],[First]])=0,OFFSET(Count_table[[#This Row],[Range]],-1,0),"E"&amp;ROW(Count_table[[#This Row],[First]])&amp;":E"&amp;COUNTIFS(Count_table[[#All],[STC Number]],Count_table[[#This Row],[STC Number]],Count_table[[#All],[Fixed Make]],Count_table[[#This Row],[First]])+ROW(Count_table[[#This Row],[First]])-1)</f>
        <v>E3119:E3129</v>
      </c>
      <c r="I3129" s="1" t="str">
        <f ca="1">IF(LEN(Count_table[[#This Row],[First]])&lt;&gt;0,Count_table[[#This Row],[First]]&amp;": "&amp;_xlfn.TEXTJOIN(", ",TRUE,INDIRECT(Count_table[[#This Row],[Range]])),"")</f>
        <v/>
      </c>
      <c r="J3129" s="1" t="str">
        <f ca="1">IF(Count_table[[#This Row],[STC Number]]=OFFSET(Count_table[[#This Row],[STC Number]],-1,0),OFFSET(Count_table[[#This Row],[STC Range]],-1,0),"'Sheet11'!i"&amp;ROW(Count_table[[#This Row],[First]])&amp;":i"&amp;COUNTIF(Count_table[[#All],[STC Number]],Count_table[[#This Row],[STC Number]])+ROW(Count_table[[#This Row],[First]])-1)</f>
        <v>'Sheet11'!i3112:i3129</v>
      </c>
    </row>
    <row r="3130" spans="1:10" x14ac:dyDescent="0.25">
      <c r="A3130" s="1" t="s">
        <v>359</v>
      </c>
      <c r="B3130"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LP\G150</v>
      </c>
      <c r="C3130" s="1" t="s">
        <v>362</v>
      </c>
      <c r="D3130" s="1" t="str">
        <f>LEFT(Count_table[[#This Row],[Column1]],SEARCH("\",Count_table[[#This Row],[Column1]])-1)</f>
        <v>Gulfstream Aerospace LP</v>
      </c>
      <c r="E3130" s="1" t="str">
        <f>RIGHT(Count_table[[#This Row],[Column1]],LEN(Count_table[[#This Row],[Column1]])-SEARCH("\",Count_table[[#This Row],[Column1]]))</f>
        <v>G150</v>
      </c>
      <c r="F3130" s="1" t="str">
        <f>INDEX(Sheet1!A:D,MATCH(Count_table[[#This Row],[Make]],Sheet1!D:D,0),1)</f>
        <v>Gulfstream</v>
      </c>
      <c r="G3130" s="1" t="str">
        <f ca="1">IF(OR(Count_table[[#This Row],[STC Number]]&lt;&gt;OFFSET(Count_table[[#This Row],[STC Number]],-1,0),Count_table[[#This Row],[Fixed Make]]&lt;&gt;OFFSET(Count_table[[#This Row],[Fixed Make]],-1,0)),Count_table[[#This Row],[Fixed Make]],"")</f>
        <v>Gulfstream</v>
      </c>
      <c r="H3130" s="1" t="str">
        <f ca="1">IF(LEN(Count_table[[#This Row],[First]])=0,OFFSET(Count_table[[#This Row],[Range]],-1,0),"E"&amp;ROW(Count_table[[#This Row],[First]])&amp;":E"&amp;COUNTIFS(Count_table[[#All],[STC Number]],Count_table[[#This Row],[STC Number]],Count_table[[#All],[Fixed Make]],Count_table[[#This Row],[First]])+ROW(Count_table[[#This Row],[First]])-1)</f>
        <v>E3130:E3130</v>
      </c>
      <c r="I3130" s="1" t="str">
        <f ca="1">IF(LEN(Count_table[[#This Row],[First]])&lt;&gt;0,Count_table[[#This Row],[First]]&amp;": "&amp;_xlfn.TEXTJOIN(", ",TRUE,INDIRECT(Count_table[[#This Row],[Range]])),"")</f>
        <v>Gulfstream: G150</v>
      </c>
      <c r="J3130" s="1" t="str">
        <f ca="1">IF(Count_table[[#This Row],[STC Number]]=OFFSET(Count_table[[#This Row],[STC Number]],-1,0),OFFSET(Count_table[[#This Row],[STC Range]],-1,0),"'Sheet11'!i"&amp;ROW(Count_table[[#This Row],[First]])&amp;":i"&amp;COUNTIF(Count_table[[#All],[STC Number]],Count_table[[#This Row],[STC Number]])+ROW(Count_table[[#This Row],[First]])-1)</f>
        <v>'Sheet11'!i3130:i3130</v>
      </c>
    </row>
    <row r="3131" spans="1:10" x14ac:dyDescent="0.25">
      <c r="A3131" s="1" t="s">
        <v>364</v>
      </c>
      <c r="B3131"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Gulfstream Aerospace LP\G150</v>
      </c>
      <c r="C3131" s="1" t="s">
        <v>362</v>
      </c>
      <c r="D3131" s="1" t="str">
        <f>LEFT(Count_table[[#This Row],[Column1]],SEARCH("\",Count_table[[#This Row],[Column1]])-1)</f>
        <v>Gulfstream Aerospace LP</v>
      </c>
      <c r="E3131" s="1" t="str">
        <f>RIGHT(Count_table[[#This Row],[Column1]],LEN(Count_table[[#This Row],[Column1]])-SEARCH("\",Count_table[[#This Row],[Column1]]))</f>
        <v>G150</v>
      </c>
      <c r="F3131" s="1" t="str">
        <f>INDEX(Sheet1!A:D,MATCH(Count_table[[#This Row],[Make]],Sheet1!D:D,0),1)</f>
        <v>Gulfstream</v>
      </c>
      <c r="G3131" s="1" t="str">
        <f ca="1">IF(OR(Count_table[[#This Row],[STC Number]]&lt;&gt;OFFSET(Count_table[[#This Row],[STC Number]],-1,0),Count_table[[#This Row],[Fixed Make]]&lt;&gt;OFFSET(Count_table[[#This Row],[Fixed Make]],-1,0)),Count_table[[#This Row],[Fixed Make]],"")</f>
        <v>Gulfstream</v>
      </c>
      <c r="H3131" s="1" t="str">
        <f ca="1">IF(LEN(Count_table[[#This Row],[First]])=0,OFFSET(Count_table[[#This Row],[Range]],-1,0),"E"&amp;ROW(Count_table[[#This Row],[First]])&amp;":E"&amp;COUNTIFS(Count_table[[#All],[STC Number]],Count_table[[#This Row],[STC Number]],Count_table[[#All],[Fixed Make]],Count_table[[#This Row],[First]])+ROW(Count_table[[#This Row],[First]])-1)</f>
        <v>E3131:E3131</v>
      </c>
      <c r="I3131" s="1" t="str">
        <f ca="1">IF(LEN(Count_table[[#This Row],[First]])&lt;&gt;0,Count_table[[#This Row],[First]]&amp;": "&amp;_xlfn.TEXTJOIN(", ",TRUE,INDIRECT(Count_table[[#This Row],[Range]])),"")</f>
        <v>Gulfstream: G150</v>
      </c>
      <c r="J3131"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2" spans="1:10" x14ac:dyDescent="0.25">
      <c r="A3132" s="1" t="s">
        <v>364</v>
      </c>
      <c r="B3132"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v>
      </c>
      <c r="C3132" s="1" t="s">
        <v>1702</v>
      </c>
      <c r="D3132" s="1" t="str">
        <f>LEFT(Count_table[[#This Row],[Column1]],SEARCH("\",Count_table[[#This Row],[Column1]])-1)</f>
        <v>Learjet Inc.</v>
      </c>
      <c r="E3132" s="1" t="str">
        <f>RIGHT(Count_table[[#This Row],[Column1]],LEN(Count_table[[#This Row],[Column1]])-SEARCH("\",Count_table[[#This Row],[Column1]]))</f>
        <v>35</v>
      </c>
      <c r="F3132" s="1" t="str">
        <f>INDEX(Sheet1!A:D,MATCH(Count_table[[#This Row],[Make]],Sheet1!D:D,0),1)</f>
        <v>Learjet</v>
      </c>
      <c r="G3132" s="1" t="str">
        <f ca="1">IF(OR(Count_table[[#This Row],[STC Number]]&lt;&gt;OFFSET(Count_table[[#This Row],[STC Number]],-1,0),Count_table[[#This Row],[Fixed Make]]&lt;&gt;OFFSET(Count_table[[#This Row],[Fixed Make]],-1,0)),Count_table[[#This Row],[Fixed Make]],"")</f>
        <v>Learjet</v>
      </c>
      <c r="H3132" s="1" t="str">
        <f ca="1">IF(LEN(Count_table[[#This Row],[First]])=0,OFFSET(Count_table[[#This Row],[Range]],-1,0),"E"&amp;ROW(Count_table[[#This Row],[First]])&amp;":E"&amp;COUNTIFS(Count_table[[#All],[STC Number]],Count_table[[#This Row],[STC Number]],Count_table[[#All],[Fixed Make]],Count_table[[#This Row],[First]])+ROW(Count_table[[#This Row],[First]])-1)</f>
        <v>E3132:E3135</v>
      </c>
      <c r="I3132" s="1" t="str">
        <f ca="1">IF(LEN(Count_table[[#This Row],[First]])&lt;&gt;0,Count_table[[#This Row],[First]]&amp;": "&amp;_xlfn.TEXTJOIN(", ",TRUE,INDIRECT(Count_table[[#This Row],[Range]])),"")</f>
        <v>Learjet: 35, 35A (C-21A), 36, 36A</v>
      </c>
      <c r="J3132"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3" spans="1:10" x14ac:dyDescent="0.25">
      <c r="A3133" s="1" t="s">
        <v>364</v>
      </c>
      <c r="B3133"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Inc.\35A (C-21A)</v>
      </c>
      <c r="C3133" s="1" t="s">
        <v>1703</v>
      </c>
      <c r="D3133" s="1" t="str">
        <f>LEFT(Count_table[[#This Row],[Column1]],SEARCH("\",Count_table[[#This Row],[Column1]])-1)</f>
        <v>Learjet Inc.</v>
      </c>
      <c r="E3133" s="1" t="str">
        <f>RIGHT(Count_table[[#This Row],[Column1]],LEN(Count_table[[#This Row],[Column1]])-SEARCH("\",Count_table[[#This Row],[Column1]]))</f>
        <v>35A (C-21A)</v>
      </c>
      <c r="F3133" s="1" t="str">
        <f>INDEX(Sheet1!A:D,MATCH(Count_table[[#This Row],[Make]],Sheet1!D:D,0),1)</f>
        <v>Learjet</v>
      </c>
      <c r="G3133" s="1" t="str">
        <f ca="1">IF(OR(Count_table[[#This Row],[STC Number]]&lt;&gt;OFFSET(Count_table[[#This Row],[STC Number]],-1,0),Count_table[[#This Row],[Fixed Make]]&lt;&gt;OFFSET(Count_table[[#This Row],[Fixed Make]],-1,0)),Count_table[[#This Row],[Fixed Make]],"")</f>
        <v/>
      </c>
      <c r="H3133" s="1" t="str">
        <f ca="1">IF(LEN(Count_table[[#This Row],[First]])=0,OFFSET(Count_table[[#This Row],[Range]],-1,0),"E"&amp;ROW(Count_table[[#This Row],[First]])&amp;":E"&amp;COUNTIFS(Count_table[[#All],[STC Number]],Count_table[[#This Row],[STC Number]],Count_table[[#All],[Fixed Make]],Count_table[[#This Row],[First]])+ROW(Count_table[[#This Row],[First]])-1)</f>
        <v>E3132:E3135</v>
      </c>
      <c r="I3133" s="1" t="str">
        <f ca="1">IF(LEN(Count_table[[#This Row],[First]])&lt;&gt;0,Count_table[[#This Row],[First]]&amp;": "&amp;_xlfn.TEXTJOIN(", ",TRUE,INDIRECT(Count_table[[#This Row],[Range]])),"")</f>
        <v/>
      </c>
      <c r="J3133"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4" spans="1:10" x14ac:dyDescent="0.25">
      <c r="A3134" s="1" t="s">
        <v>364</v>
      </c>
      <c r="B3134"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v>
      </c>
      <c r="C3134" s="1" t="s">
        <v>1704</v>
      </c>
      <c r="D3134" s="1" t="str">
        <f>LEFT(Count_table[[#This Row],[Column1]],SEARCH("\",Count_table[[#This Row],[Column1]])-1)</f>
        <v>Learjet Inc.</v>
      </c>
      <c r="E3134" s="1" t="str">
        <f>RIGHT(Count_table[[#This Row],[Column1]],LEN(Count_table[[#This Row],[Column1]])-SEARCH("\",Count_table[[#This Row],[Column1]]))</f>
        <v>36</v>
      </c>
      <c r="F3134" s="1" t="str">
        <f>INDEX(Sheet1!A:D,MATCH(Count_table[[#This Row],[Make]],Sheet1!D:D,0),1)</f>
        <v>Learjet</v>
      </c>
      <c r="G3134" s="1" t="str">
        <f ca="1">IF(OR(Count_table[[#This Row],[STC Number]]&lt;&gt;OFFSET(Count_table[[#This Row],[STC Number]],-1,0),Count_table[[#This Row],[Fixed Make]]&lt;&gt;OFFSET(Count_table[[#This Row],[Fixed Make]],-1,0)),Count_table[[#This Row],[Fixed Make]],"")</f>
        <v/>
      </c>
      <c r="H3134" s="1" t="str">
        <f ca="1">IF(LEN(Count_table[[#This Row],[First]])=0,OFFSET(Count_table[[#This Row],[Range]],-1,0),"E"&amp;ROW(Count_table[[#This Row],[First]])&amp;":E"&amp;COUNTIFS(Count_table[[#All],[STC Number]],Count_table[[#This Row],[STC Number]],Count_table[[#All],[Fixed Make]],Count_table[[#This Row],[First]])+ROW(Count_table[[#This Row],[First]])-1)</f>
        <v>E3132:E3135</v>
      </c>
      <c r="I3134" s="1" t="str">
        <f ca="1">IF(LEN(Count_table[[#This Row],[First]])&lt;&gt;0,Count_table[[#This Row],[First]]&amp;": "&amp;_xlfn.TEXTJOIN(", ",TRUE,INDIRECT(Count_table[[#This Row],[Range]])),"")</f>
        <v/>
      </c>
      <c r="J3134"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5" spans="1:10" x14ac:dyDescent="0.25">
      <c r="A3135" s="1" t="s">
        <v>364</v>
      </c>
      <c r="B3135"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Learjet Inc.\36A</v>
      </c>
      <c r="C3135" s="1" t="s">
        <v>1705</v>
      </c>
      <c r="D3135" s="1" t="str">
        <f>LEFT(Count_table[[#This Row],[Column1]],SEARCH("\",Count_table[[#This Row],[Column1]])-1)</f>
        <v>Learjet Inc.</v>
      </c>
      <c r="E3135" s="1" t="str">
        <f>RIGHT(Count_table[[#This Row],[Column1]],LEN(Count_table[[#This Row],[Column1]])-SEARCH("\",Count_table[[#This Row],[Column1]]))</f>
        <v>36A</v>
      </c>
      <c r="F3135" s="1" t="str">
        <f>INDEX(Sheet1!A:D,MATCH(Count_table[[#This Row],[Make]],Sheet1!D:D,0),1)</f>
        <v>Learjet</v>
      </c>
      <c r="G3135" s="1" t="str">
        <f ca="1">IF(OR(Count_table[[#This Row],[STC Number]]&lt;&gt;OFFSET(Count_table[[#This Row],[STC Number]],-1,0),Count_table[[#This Row],[Fixed Make]]&lt;&gt;OFFSET(Count_table[[#This Row],[Fixed Make]],-1,0)),Count_table[[#This Row],[Fixed Make]],"")</f>
        <v/>
      </c>
      <c r="H3135" s="1" t="str">
        <f ca="1">IF(LEN(Count_table[[#This Row],[First]])=0,OFFSET(Count_table[[#This Row],[Range]],-1,0),"E"&amp;ROW(Count_table[[#This Row],[First]])&amp;":E"&amp;COUNTIFS(Count_table[[#All],[STC Number]],Count_table[[#This Row],[STC Number]],Count_table[[#All],[Fixed Make]],Count_table[[#This Row],[First]])+ROW(Count_table[[#This Row],[First]])-1)</f>
        <v>E3132:E3135</v>
      </c>
      <c r="I3135" s="1" t="str">
        <f ca="1">IF(LEN(Count_table[[#This Row],[First]])&lt;&gt;0,Count_table[[#This Row],[First]]&amp;": "&amp;_xlfn.TEXTJOIN(", ",TRUE,INDIRECT(Count_table[[#This Row],[Range]])),"")</f>
        <v/>
      </c>
      <c r="J3135" s="1" t="str">
        <f ca="1">IF(Count_table[[#This Row],[STC Number]]=OFFSET(Count_table[[#This Row],[STC Number]],-1,0),OFFSET(Count_table[[#This Row],[STC Range]],-1,0),"'Sheet11'!i"&amp;ROW(Count_table[[#This Row],[First]])&amp;":i"&amp;COUNTIF(Count_table[[#All],[STC Number]],Count_table[[#This Row],[STC Number]])+ROW(Count_table[[#This Row],[First]])-1)</f>
        <v>'Sheet11'!i3131:i3136</v>
      </c>
    </row>
    <row r="3136" spans="1:10" x14ac:dyDescent="0.25">
      <c r="A3136" s="1" t="s">
        <v>364</v>
      </c>
      <c r="B3136" s="1" t="str">
        <f>SUBSTITUTE(IFERROR(IF(LEN(Count_table[[#This Row],[Model/Series]])=LEN(SUBSTITUTE(Count_table[[#This Row],[Model/Series]],"\","")),TRIM(LEFT(INDEX(Supplemental_Type_Certificates__STC[#All],MATCH(Count_table[[#This Row],[STC Number]],Supplemental_Type_Certificates__STC[[#All],[STC Number]],0),MATCH("Make",Supplemental_Type_Certificates__STC[#Headers],0)),SEARCH(" | ",INDEX(Supplemental_Type_Certificates__STC[#All],MATCH(Count_table[[#This Row],[STC Number]],Supplemental_Type_Certificates__STC[[#All],[STC Number]],0),MATCH("Make",Supplemental_Type_Certificates__STC[#Headers],0))))),FALSE),IF(LEN(Count_table[[#This Row],[Model/Series]])=LEN(SUBSTITUTE(Count_table[[#This Row],[Model/Series]],"\","")),TRIM(INDEX(Supplemental_Type_Certificates__STC[#All],MATCH(Count_table[[#This Row],[STC Number]],Supplemental_Type_Certificates__STC[[#All],[STC Number]],0),MATCH("Make",Supplemental_Type_Certificates__STC[#Headers],0))),FALSE))&amp;"\"&amp;Count_table[[#This Row],[Model/Series]],"FALSE\","")</f>
        <v>Textron Aviation Inc.\560XL</v>
      </c>
      <c r="C3136" s="1" t="s">
        <v>1758</v>
      </c>
      <c r="D3136" s="1" t="str">
        <f>LEFT(Count_table[[#This Row],[Column1]],SEARCH("\",Count_table[[#This Row],[Column1]])-1)</f>
        <v>Textron Aviation Inc.</v>
      </c>
      <c r="E3136" s="1" t="str">
        <f>RIGHT(Count_table[[#This Row],[Column1]],LEN(Count_table[[#This Row],[Column1]])-SEARCH("\",Count_table[[#This Row],[Column1]]))</f>
        <v>560XL</v>
      </c>
      <c r="F3136" s="1" t="str">
        <f>INDEX(Sheet1!A:D,MATCH(Count_table[[#This Row],[Make]],Sheet1!D:D,0),1)</f>
        <v>Textron</v>
      </c>
      <c r="G3136" s="1" t="str">
        <f ca="1">IF(OR(Count_table[[#This Row],[STC Number]]&lt;&gt;OFFSET(Count_table[[#This Row],[STC Number]],-1,0),Count_table[[#This Row],[Fixed Make]]&lt;&gt;OFFSET(Count_table[[#This Row],[Fixed Make]],-1,0)),Count_table[[#This Row],[Fixed Make]],"")</f>
        <v>Textron</v>
      </c>
      <c r="H3136" s="1" t="str">
        <f ca="1">IF(LEN(Count_table[[#This Row],[First]])=0,OFFSET(Count_table[[#This Row],[Range]],-1,0),"E"&amp;ROW(Count_table[[#This Row],[First]])&amp;":E"&amp;COUNTIFS(Count_table[[#All],[STC Number]],Count_table[[#This Row],[STC Number]],Count_table[[#All],[Fixed Make]],Count_table[[#This Row],[First]])+ROW(Count_table[[#This Row],[First]])-1)</f>
        <v>E3136:E3136</v>
      </c>
      <c r="I3136" s="1" t="str">
        <f ca="1">IF(LEN(Count_table[[#This Row],[First]])&lt;&gt;0,Count_table[[#This Row],[First]]&amp;": "&amp;_xlfn.TEXTJOIN(", ",TRUE,INDIRECT(Count_table[[#This Row],[Range]])),"")</f>
        <v>Textron: 560XL</v>
      </c>
      <c r="J3136" s="1" t="str">
        <f ca="1">IF(Count_table[[#This Row],[STC Number]]=OFFSET(Count_table[[#This Row],[STC Number]],-1,0),OFFSET(Count_table[[#This Row],[STC Range]],-1,0),"'Sheet11'!i"&amp;ROW(Count_table[[#This Row],[First]])&amp;":i"&amp;COUNTIF(Count_table[[#All],[STC Number]],Count_table[[#This Row],[STC Number]])+ROW(Count_table[[#This Row],[First]])-1)</f>
        <v>'Sheet11'!i3131:i3136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6DCE-C001-462D-B2C7-98D78BA34756}">
  <dimension ref="A1:D106"/>
  <sheetViews>
    <sheetView workbookViewId="0">
      <selection activeCell="A3" sqref="A2:A3"/>
    </sheetView>
  </sheetViews>
  <sheetFormatPr defaultRowHeight="15" x14ac:dyDescent="0.25"/>
  <cols>
    <col min="1" max="1" width="20.28515625" bestFit="1" customWidth="1"/>
    <col min="2" max="2" width="26.140625" customWidth="1"/>
    <col min="3" max="3" width="49" bestFit="1" customWidth="1"/>
  </cols>
  <sheetData>
    <row r="1" spans="1:4" x14ac:dyDescent="0.25">
      <c r="A1" t="s">
        <v>1960</v>
      </c>
      <c r="B1" t="s">
        <v>1954</v>
      </c>
    </row>
    <row r="2" spans="1:4" x14ac:dyDescent="0.25">
      <c r="A2" t="str">
        <f>TRIM(B2)</f>
        <v>AD Holdings</v>
      </c>
      <c r="B2" t="str">
        <f>SUBSTITUTE(IFERROR(LEFT(C2,SEARCH(" Inc",C2)-1),C2),",","")</f>
        <v>AD Holdings</v>
      </c>
      <c r="C2" t="str">
        <f>D2</f>
        <v>AD Holdings Inc</v>
      </c>
      <c r="D2" t="s">
        <v>27</v>
      </c>
    </row>
    <row r="3" spans="1:4" x14ac:dyDescent="0.25">
      <c r="A3" t="str">
        <f>TRIM(B3)</f>
        <v>Aermacchi</v>
      </c>
      <c r="B3" t="str">
        <f>SUBSTITUTE(IFERROR(LEFT(C3,SEARCH(" ",C3)-1),C3),",","")</f>
        <v>Aermacchi</v>
      </c>
      <c r="C3" t="str">
        <f t="shared" ref="C3:C66" si="0">D3</f>
        <v>Aermacchi S.p.A.</v>
      </c>
      <c r="D3" t="s">
        <v>32</v>
      </c>
    </row>
    <row r="4" spans="1:4" x14ac:dyDescent="0.25">
      <c r="A4" t="str">
        <f t="shared" ref="A4:A67" si="1">TRIM(B4)</f>
        <v>Aeromere</v>
      </c>
      <c r="B4" t="str">
        <f t="shared" ref="B4:B67" si="2">SUBSTITUTE(IFERROR(LEFT(C4,SEARCH(" ",C4)-1),C4),",","")</f>
        <v>Aeromere</v>
      </c>
      <c r="C4" t="str">
        <f t="shared" si="0"/>
        <v>Aeromere S.A.</v>
      </c>
      <c r="D4" t="s">
        <v>45</v>
      </c>
    </row>
    <row r="5" spans="1:4" x14ac:dyDescent="0.25">
      <c r="A5" t="str">
        <f t="shared" si="1"/>
        <v>Aermacchi</v>
      </c>
      <c r="B5" t="s">
        <v>1957</v>
      </c>
      <c r="C5" t="str">
        <f t="shared" si="0"/>
        <v>Aeronautica Macchi S.p.A.</v>
      </c>
      <c r="D5" t="s">
        <v>46</v>
      </c>
    </row>
    <row r="6" spans="1:4" x14ac:dyDescent="0.25">
      <c r="A6" t="str">
        <f t="shared" si="1"/>
        <v>Aerostar</v>
      </c>
      <c r="B6" t="str">
        <f t="shared" si="2"/>
        <v>Aerostar</v>
      </c>
      <c r="C6" t="str">
        <f t="shared" si="0"/>
        <v>Aerostar Aircraft Corporation</v>
      </c>
      <c r="D6" t="s">
        <v>47</v>
      </c>
    </row>
    <row r="7" spans="1:4" x14ac:dyDescent="0.25">
      <c r="A7" t="str">
        <f t="shared" si="1"/>
        <v>Agusta</v>
      </c>
      <c r="B7" t="str">
        <f t="shared" si="2"/>
        <v>Agusta</v>
      </c>
      <c r="C7" t="str">
        <f t="shared" si="0"/>
        <v>Agusta S.p.A.</v>
      </c>
      <c r="D7" t="s">
        <v>207</v>
      </c>
    </row>
    <row r="8" spans="1:4" x14ac:dyDescent="0.25">
      <c r="A8" t="str">
        <f t="shared" si="1"/>
        <v>Airbus Helicopters</v>
      </c>
      <c r="B8" t="str">
        <f>SUBSTITUTE(IFERROR(LEFT(C8,SEARCH(" D",C8)-1),C8),",","")</f>
        <v>Airbus Helicopters</v>
      </c>
      <c r="C8" t="str">
        <f t="shared" si="0"/>
        <v>Airbus Helicopters</v>
      </c>
      <c r="D8" t="s">
        <v>200</v>
      </c>
    </row>
    <row r="9" spans="1:4" x14ac:dyDescent="0.25">
      <c r="A9" t="str">
        <f t="shared" si="1"/>
        <v>Airbus Helicopters</v>
      </c>
      <c r="B9" t="str">
        <f>SUBSTITUTE(IFERROR(LEFT(C9,SEARCH(" D",C9)-1),C9),",","")</f>
        <v>Airbus Helicopters</v>
      </c>
      <c r="C9" t="str">
        <f t="shared" si="0"/>
        <v>Airbus Helicopters Deutschland GmbH</v>
      </c>
      <c r="D9" t="s">
        <v>190</v>
      </c>
    </row>
    <row r="10" spans="1:4" x14ac:dyDescent="0.25">
      <c r="A10" t="str">
        <f t="shared" si="1"/>
        <v>Alexandria Aircraft</v>
      </c>
      <c r="B10" t="str">
        <f>SUBSTITUTE(IFERROR(LEFT(C10,SEARCH(",",C10)-1),C10),",","")</f>
        <v>Alexandria Aircraft</v>
      </c>
      <c r="C10" t="str">
        <f t="shared" si="0"/>
        <v>Alexandria Aircraft, LLC</v>
      </c>
      <c r="D10" t="s">
        <v>49</v>
      </c>
    </row>
    <row r="11" spans="1:4" x14ac:dyDescent="0.25">
      <c r="A11" t="str">
        <f t="shared" si="1"/>
        <v>Alexandria Aircraft</v>
      </c>
      <c r="B11" t="str">
        <f>SUBSTITUTE(IFERROR(LEFT(C11,SEARCH(",",C11)-1),C11),",","")</f>
        <v>Alexandria Aircraft</v>
      </c>
      <c r="C11" t="s">
        <v>49</v>
      </c>
      <c r="D11" t="s">
        <v>1945</v>
      </c>
    </row>
    <row r="12" spans="1:4" x14ac:dyDescent="0.25">
      <c r="A12" t="str">
        <f t="shared" si="1"/>
        <v>American Champion</v>
      </c>
      <c r="B12" t="str">
        <f>SUBSTITUTE(IFERROR(LEFT(C12,SEARCH("Aircraft",C12)-1),C12),",","")</f>
        <v xml:space="preserve">American Champion </v>
      </c>
      <c r="C12" t="str">
        <f t="shared" si="0"/>
        <v>American Champion Aircraft Corp.</v>
      </c>
      <c r="D12" t="s">
        <v>50</v>
      </c>
    </row>
    <row r="13" spans="1:4" x14ac:dyDescent="0.25">
      <c r="A13" t="str">
        <f t="shared" si="1"/>
        <v>APEX</v>
      </c>
      <c r="B13" t="str">
        <f t="shared" si="2"/>
        <v>APEX</v>
      </c>
      <c r="C13" t="str">
        <f t="shared" si="0"/>
        <v>APEX Aircraft</v>
      </c>
      <c r="D13" t="s">
        <v>51</v>
      </c>
    </row>
    <row r="14" spans="1:4" x14ac:dyDescent="0.25">
      <c r="A14" t="str">
        <f t="shared" si="1"/>
        <v>Aviat</v>
      </c>
      <c r="B14" t="str">
        <f t="shared" si="2"/>
        <v>Aviat</v>
      </c>
      <c r="C14" t="str">
        <f t="shared" si="0"/>
        <v>Aviat Aircraft Inc</v>
      </c>
      <c r="D14" t="s">
        <v>134</v>
      </c>
    </row>
    <row r="15" spans="1:4" x14ac:dyDescent="0.25">
      <c r="A15" t="str">
        <f t="shared" si="1"/>
        <v>Beechcraft</v>
      </c>
      <c r="B15" t="str">
        <f t="shared" si="2"/>
        <v>Beechcraft</v>
      </c>
      <c r="C15" t="str">
        <f t="shared" si="0"/>
        <v>Beechcraft Corporation</v>
      </c>
      <c r="D15" t="s">
        <v>53</v>
      </c>
    </row>
    <row r="16" spans="1:4" x14ac:dyDescent="0.25">
      <c r="A16" t="str">
        <f t="shared" si="1"/>
        <v>Bell</v>
      </c>
      <c r="B16" t="str">
        <f t="shared" si="2"/>
        <v>Bell</v>
      </c>
      <c r="C16" t="str">
        <f t="shared" si="0"/>
        <v>Bell Helicopter Textron Canada Limited</v>
      </c>
      <c r="D16" t="s">
        <v>201</v>
      </c>
    </row>
    <row r="17" spans="1:4" x14ac:dyDescent="0.25">
      <c r="A17" t="str">
        <f t="shared" si="1"/>
        <v>Bell</v>
      </c>
      <c r="B17" t="str">
        <f t="shared" si="2"/>
        <v>Bell</v>
      </c>
      <c r="C17" t="str">
        <f t="shared" si="0"/>
        <v>Bell Helicopter Textron, A Division of Textron Canada</v>
      </c>
      <c r="D17" t="s">
        <v>240</v>
      </c>
    </row>
    <row r="18" spans="1:4" x14ac:dyDescent="0.25">
      <c r="A18" t="str">
        <f t="shared" si="1"/>
        <v>Bell</v>
      </c>
      <c r="B18" t="str">
        <f t="shared" si="2"/>
        <v>Bell</v>
      </c>
      <c r="C18" t="str">
        <f t="shared" si="0"/>
        <v>Bell Textron, Inc.</v>
      </c>
      <c r="D18" t="s">
        <v>241</v>
      </c>
    </row>
    <row r="19" spans="1:4" x14ac:dyDescent="0.25">
      <c r="A19" t="str">
        <f t="shared" si="1"/>
        <v>Bellanca</v>
      </c>
      <c r="B19" t="str">
        <f t="shared" si="2"/>
        <v>Bellanca</v>
      </c>
      <c r="C19" t="str">
        <f t="shared" si="0"/>
        <v>Bellanca Aircraft Corporation</v>
      </c>
      <c r="D19" t="s">
        <v>56</v>
      </c>
    </row>
    <row r="20" spans="1:4" x14ac:dyDescent="0.25">
      <c r="A20" t="str">
        <f t="shared" si="1"/>
        <v>B-N</v>
      </c>
      <c r="B20" t="str">
        <f t="shared" si="2"/>
        <v>B-N</v>
      </c>
      <c r="C20" t="str">
        <f t="shared" si="0"/>
        <v>B-N Group Ltd.</v>
      </c>
      <c r="D20" t="s">
        <v>52</v>
      </c>
    </row>
    <row r="21" spans="1:4" x14ac:dyDescent="0.25">
      <c r="A21" t="str">
        <f t="shared" si="1"/>
        <v>Bombardier</v>
      </c>
      <c r="B21" t="str">
        <f t="shared" si="2"/>
        <v>Bombardier</v>
      </c>
      <c r="C21" t="str">
        <f t="shared" si="0"/>
        <v>Bombardier Inc.</v>
      </c>
      <c r="D21" t="s">
        <v>263</v>
      </c>
    </row>
    <row r="22" spans="1:4" x14ac:dyDescent="0.25">
      <c r="A22" t="str">
        <f t="shared" si="1"/>
        <v>Cessna</v>
      </c>
      <c r="B22" t="str">
        <f t="shared" si="2"/>
        <v>Cessna</v>
      </c>
      <c r="C22" t="str">
        <f t="shared" si="0"/>
        <v>Cessna Aircraft Company</v>
      </c>
      <c r="D22" t="s">
        <v>57</v>
      </c>
    </row>
    <row r="23" spans="1:4" x14ac:dyDescent="0.25">
      <c r="A23" t="str">
        <f t="shared" si="1"/>
        <v>Cessna</v>
      </c>
      <c r="B23" t="str">
        <f t="shared" si="2"/>
        <v>Cessna</v>
      </c>
      <c r="C23" t="str">
        <f t="shared" si="0"/>
        <v>Cessna AircraftCompany</v>
      </c>
      <c r="D23" t="s">
        <v>1947</v>
      </c>
    </row>
    <row r="24" spans="1:4" x14ac:dyDescent="0.25">
      <c r="A24" t="str">
        <f t="shared" si="1"/>
        <v>Cessna</v>
      </c>
      <c r="B24" t="str">
        <f t="shared" si="2"/>
        <v>Cessna</v>
      </c>
      <c r="C24" t="s">
        <v>1947</v>
      </c>
      <c r="D24" t="s">
        <v>1946</v>
      </c>
    </row>
    <row r="25" spans="1:4" x14ac:dyDescent="0.25">
      <c r="A25" t="str">
        <f t="shared" si="1"/>
        <v>Cirrus</v>
      </c>
      <c r="B25" t="str">
        <f t="shared" si="2"/>
        <v>Cirrus</v>
      </c>
      <c r="C25" t="str">
        <f t="shared" si="0"/>
        <v>Cirrus Design Corporation</v>
      </c>
      <c r="D25" t="s">
        <v>81</v>
      </c>
    </row>
    <row r="26" spans="1:4" x14ac:dyDescent="0.25">
      <c r="A26" t="str">
        <f t="shared" si="1"/>
        <v>Columbia Helicopters</v>
      </c>
      <c r="B26" t="str">
        <f>SUBSTITUTE(IFERROR(LEFT(C26,SEARCH(",",C26)-1),C26),",","")</f>
        <v>Columbia Helicopters</v>
      </c>
      <c r="C26" t="str">
        <f t="shared" si="0"/>
        <v>Columbia Helicopters, Inc.</v>
      </c>
      <c r="D26" t="s">
        <v>242</v>
      </c>
    </row>
    <row r="27" spans="1:4" x14ac:dyDescent="0.25">
      <c r="A27" t="str">
        <f t="shared" si="1"/>
        <v>Commander</v>
      </c>
      <c r="B27" t="str">
        <f t="shared" si="2"/>
        <v>Commander</v>
      </c>
      <c r="C27" t="str">
        <f t="shared" si="0"/>
        <v>Commander Aircraft Corporation</v>
      </c>
      <c r="D27" t="s">
        <v>82</v>
      </c>
    </row>
    <row r="28" spans="1:4" x14ac:dyDescent="0.25">
      <c r="A28" t="str">
        <f t="shared" si="1"/>
        <v>Cub Crafters</v>
      </c>
      <c r="B28" t="str">
        <f>SUBSTITUTE(IFERROR(LEFT(C28,SEARCH(",",C28)-1),C28),",","")</f>
        <v>Cub Crafters</v>
      </c>
      <c r="C28" t="str">
        <f t="shared" si="0"/>
        <v>Cub Crafters, Inc.</v>
      </c>
      <c r="D28" t="s">
        <v>83</v>
      </c>
    </row>
    <row r="29" spans="1:4" x14ac:dyDescent="0.25">
      <c r="A29" t="str">
        <f t="shared" si="1"/>
        <v>Daher</v>
      </c>
      <c r="B29" t="str">
        <f t="shared" si="2"/>
        <v>Daher</v>
      </c>
      <c r="C29" t="str">
        <f t="shared" si="0"/>
        <v>Daher Aircraft Design, LLC</v>
      </c>
      <c r="D29" t="s">
        <v>164</v>
      </c>
    </row>
    <row r="30" spans="1:4" x14ac:dyDescent="0.25">
      <c r="A30" t="str">
        <f t="shared" si="1"/>
        <v>Dassault</v>
      </c>
      <c r="B30" t="str">
        <f t="shared" si="2"/>
        <v>Dassault</v>
      </c>
      <c r="C30" t="str">
        <f t="shared" si="0"/>
        <v>Dassault Aviation</v>
      </c>
      <c r="D30" t="s">
        <v>269</v>
      </c>
    </row>
    <row r="31" spans="1:4" x14ac:dyDescent="0.25">
      <c r="A31" t="str">
        <f t="shared" si="1"/>
        <v>Diamond</v>
      </c>
      <c r="B31" t="str">
        <f t="shared" si="2"/>
        <v>Diamond</v>
      </c>
      <c r="C31" t="str">
        <f t="shared" si="0"/>
        <v>Diamond Aircraft Industries GmbH</v>
      </c>
      <c r="D31" t="s">
        <v>84</v>
      </c>
    </row>
    <row r="32" spans="1:4" x14ac:dyDescent="0.25">
      <c r="A32" t="str">
        <f t="shared" si="1"/>
        <v>Diamond</v>
      </c>
      <c r="B32" t="str">
        <f t="shared" si="2"/>
        <v>Diamond</v>
      </c>
      <c r="C32" t="str">
        <f t="shared" si="0"/>
        <v>Diamond Aircraft Industries Inc</v>
      </c>
      <c r="D32" t="s">
        <v>85</v>
      </c>
    </row>
    <row r="33" spans="1:4" x14ac:dyDescent="0.25">
      <c r="A33" t="str">
        <f t="shared" si="1"/>
        <v>Dornier</v>
      </c>
      <c r="B33" t="str">
        <f t="shared" si="2"/>
        <v>Dornier</v>
      </c>
      <c r="C33" t="str">
        <f t="shared" si="0"/>
        <v>Dornier Luftfahrt GmbH</v>
      </c>
      <c r="D33" t="s">
        <v>87</v>
      </c>
    </row>
    <row r="34" spans="1:4" x14ac:dyDescent="0.25">
      <c r="A34" t="str">
        <f t="shared" si="1"/>
        <v>Dornier</v>
      </c>
      <c r="B34" t="str">
        <f>SUBSTITUTE(IFERROR(LEFT(C34,SEARCH("-",C34)-1),C34),",","")</f>
        <v>Dornier</v>
      </c>
      <c r="C34" t="str">
        <f t="shared" si="0"/>
        <v>Dornier-Werke GmbH</v>
      </c>
      <c r="D34" t="s">
        <v>86</v>
      </c>
    </row>
    <row r="35" spans="1:4" x14ac:dyDescent="0.25">
      <c r="A35" t="str">
        <f t="shared" si="1"/>
        <v>Dynac</v>
      </c>
      <c r="B35" t="str">
        <f t="shared" si="2"/>
        <v>Dynac</v>
      </c>
      <c r="C35" t="str">
        <f t="shared" si="0"/>
        <v>Dynac Aerospace Corporation</v>
      </c>
      <c r="D35" t="s">
        <v>88</v>
      </c>
    </row>
    <row r="36" spans="1:4" x14ac:dyDescent="0.25">
      <c r="A36" t="str">
        <f t="shared" si="1"/>
        <v>EADS-PZL</v>
      </c>
      <c r="B36" t="str">
        <f t="shared" si="2"/>
        <v>EADS-PZL</v>
      </c>
      <c r="C36" t="str">
        <f t="shared" si="0"/>
        <v>EADS-PZL Warszawa-Okecie S.A.</v>
      </c>
      <c r="D36" t="s">
        <v>89</v>
      </c>
    </row>
    <row r="37" spans="1:4" x14ac:dyDescent="0.25">
      <c r="A37" t="str">
        <f t="shared" si="1"/>
        <v>Embraer</v>
      </c>
      <c r="B37" t="str">
        <f t="shared" si="2"/>
        <v>Embraer</v>
      </c>
      <c r="C37" t="str">
        <f t="shared" si="0"/>
        <v>Embraer S.A.</v>
      </c>
      <c r="D37" t="s">
        <v>345</v>
      </c>
    </row>
    <row r="38" spans="1:4" x14ac:dyDescent="0.25">
      <c r="A38" t="str">
        <f t="shared" si="1"/>
        <v>Erickson</v>
      </c>
      <c r="B38" t="str">
        <f t="shared" si="2"/>
        <v>Erickson</v>
      </c>
      <c r="C38" t="str">
        <f t="shared" si="0"/>
        <v>Erickson Incorporated, DBA Erickson Air-Crane</v>
      </c>
      <c r="D38" t="s">
        <v>243</v>
      </c>
    </row>
    <row r="39" spans="1:4" x14ac:dyDescent="0.25">
      <c r="A39" t="str">
        <f t="shared" si="1"/>
        <v>Extra</v>
      </c>
      <c r="B39" t="str">
        <f t="shared" si="2"/>
        <v>Extra</v>
      </c>
      <c r="C39" t="str">
        <f t="shared" si="0"/>
        <v>Extra Flugzeugproduktions- und Vertriebs- GmbH</v>
      </c>
      <c r="D39" t="s">
        <v>148</v>
      </c>
    </row>
    <row r="40" spans="1:4" x14ac:dyDescent="0.25">
      <c r="A40" t="str">
        <f t="shared" si="1"/>
        <v>Extra</v>
      </c>
      <c r="B40" t="str">
        <f t="shared" si="2"/>
        <v>Extra</v>
      </c>
      <c r="C40" t="str">
        <f t="shared" si="0"/>
        <v>Extra Flugzeugproduktions-und Vertriebs-GmbH</v>
      </c>
      <c r="D40" t="s">
        <v>90</v>
      </c>
    </row>
    <row r="41" spans="1:4" x14ac:dyDescent="0.25">
      <c r="A41" t="str">
        <f t="shared" si="1"/>
        <v>FLS Aerospace</v>
      </c>
      <c r="B41" t="str">
        <f>SUBSTITUTE(IFERROR(LEFT(C41,SEARCH(" (",C41)-1),C41),",","")</f>
        <v>FLS Aerospace</v>
      </c>
      <c r="C41" t="str">
        <f t="shared" si="0"/>
        <v>FLS Aerospace (Lovaux) Ltd.</v>
      </c>
      <c r="D41" t="s">
        <v>91</v>
      </c>
    </row>
    <row r="42" spans="1:4" x14ac:dyDescent="0.25">
      <c r="A42" t="str">
        <f t="shared" si="1"/>
        <v>Fokker</v>
      </c>
      <c r="B42" t="str">
        <f t="shared" si="2"/>
        <v>Fokker</v>
      </c>
      <c r="C42" t="str">
        <f t="shared" si="0"/>
        <v>Fokker Services B.V.</v>
      </c>
      <c r="D42" t="s">
        <v>286</v>
      </c>
    </row>
    <row r="43" spans="1:4" x14ac:dyDescent="0.25">
      <c r="A43" t="str">
        <f t="shared" si="1"/>
        <v>Found Aircraft</v>
      </c>
      <c r="B43" t="s">
        <v>1956</v>
      </c>
      <c r="C43" t="str">
        <f t="shared" si="0"/>
        <v>Found Aircraft Canada, Inc.</v>
      </c>
      <c r="D43" t="s">
        <v>92</v>
      </c>
    </row>
    <row r="44" spans="1:4" x14ac:dyDescent="0.25">
      <c r="A44" t="str">
        <f t="shared" si="1"/>
        <v>Found Aircraft</v>
      </c>
      <c r="B44" t="s">
        <v>1956</v>
      </c>
      <c r="C44" t="s">
        <v>92</v>
      </c>
      <c r="D44" t="s">
        <v>1952</v>
      </c>
    </row>
    <row r="45" spans="1:4" x14ac:dyDescent="0.25">
      <c r="A45" t="str">
        <f t="shared" si="1"/>
        <v>Found Aircraft</v>
      </c>
      <c r="B45" t="s">
        <v>1956</v>
      </c>
      <c r="C45" t="str">
        <f t="shared" si="0"/>
        <v>Found Brothers Aviation Limited</v>
      </c>
      <c r="D45" t="s">
        <v>93</v>
      </c>
    </row>
    <row r="46" spans="1:4" x14ac:dyDescent="0.25">
      <c r="A46" t="str">
        <f t="shared" si="1"/>
        <v>FS</v>
      </c>
      <c r="B46" t="str">
        <f t="shared" si="2"/>
        <v>FS</v>
      </c>
      <c r="C46" t="str">
        <f t="shared" si="0"/>
        <v>FS 2003 Corp.</v>
      </c>
      <c r="D46" t="s">
        <v>94</v>
      </c>
    </row>
    <row r="47" spans="1:4" x14ac:dyDescent="0.25">
      <c r="A47" t="str">
        <f t="shared" si="1"/>
        <v>GA</v>
      </c>
      <c r="B47" t="str">
        <f t="shared" si="2"/>
        <v>GA</v>
      </c>
      <c r="C47" t="str">
        <f t="shared" si="0"/>
        <v>GA 8 Airvan (Pty) Ltd</v>
      </c>
      <c r="D47" t="s">
        <v>95</v>
      </c>
    </row>
    <row r="48" spans="1:4" x14ac:dyDescent="0.25">
      <c r="A48" t="str">
        <f t="shared" si="1"/>
        <v>General</v>
      </c>
      <c r="B48" t="str">
        <f t="shared" si="2"/>
        <v>General</v>
      </c>
      <c r="C48" t="str">
        <f t="shared" si="0"/>
        <v>General Avia Costruzioni Aeronautiche</v>
      </c>
      <c r="D48" t="s">
        <v>96</v>
      </c>
    </row>
    <row r="49" spans="1:4" x14ac:dyDescent="0.25">
      <c r="A49" t="str">
        <f t="shared" si="1"/>
        <v>GROB</v>
      </c>
      <c r="B49" t="str">
        <f t="shared" si="2"/>
        <v>GROB</v>
      </c>
      <c r="C49" t="str">
        <f t="shared" si="0"/>
        <v>GROB Aircraft AG</v>
      </c>
      <c r="D49" t="s">
        <v>149</v>
      </c>
    </row>
    <row r="50" spans="1:4" x14ac:dyDescent="0.25">
      <c r="A50" t="str">
        <f t="shared" si="1"/>
        <v>Grob-Werke</v>
      </c>
      <c r="B50" t="str">
        <f t="shared" si="2"/>
        <v>Grob-Werke</v>
      </c>
      <c r="C50" t="str">
        <f t="shared" si="0"/>
        <v>Grob-Werke</v>
      </c>
      <c r="D50" t="s">
        <v>97</v>
      </c>
    </row>
    <row r="51" spans="1:4" x14ac:dyDescent="0.25">
      <c r="A51" t="str">
        <f t="shared" si="1"/>
        <v>Gulfstream</v>
      </c>
      <c r="B51" t="str">
        <f t="shared" si="2"/>
        <v>Gulfstream</v>
      </c>
      <c r="C51" t="str">
        <f t="shared" si="0"/>
        <v>Gulfstream Aerospace Corporation</v>
      </c>
      <c r="D51" t="s">
        <v>270</v>
      </c>
    </row>
    <row r="52" spans="1:4" x14ac:dyDescent="0.25">
      <c r="A52" t="str">
        <f t="shared" si="1"/>
        <v>Gulfstream</v>
      </c>
      <c r="B52" t="str">
        <f t="shared" si="2"/>
        <v>Gulfstream</v>
      </c>
      <c r="C52" t="str">
        <f t="shared" si="0"/>
        <v>Gulfstream Aerospace LP</v>
      </c>
      <c r="D52" t="s">
        <v>271</v>
      </c>
    </row>
    <row r="53" spans="1:4" x14ac:dyDescent="0.25">
      <c r="A53" t="str">
        <f t="shared" si="1"/>
        <v>Howard</v>
      </c>
      <c r="B53" t="str">
        <f t="shared" si="2"/>
        <v>Howard</v>
      </c>
      <c r="C53" t="str">
        <f t="shared" si="0"/>
        <v>Howard Aircraft Foundation</v>
      </c>
      <c r="D53" t="s">
        <v>98</v>
      </c>
    </row>
    <row r="54" spans="1:4" x14ac:dyDescent="0.25">
      <c r="A54" t="str">
        <f t="shared" si="1"/>
        <v>Interceptor</v>
      </c>
      <c r="B54" t="str">
        <f t="shared" si="2"/>
        <v>Interceptor</v>
      </c>
      <c r="C54" t="str">
        <f t="shared" si="0"/>
        <v>Interceptor Aircraft Inc</v>
      </c>
      <c r="D54" t="s">
        <v>99</v>
      </c>
    </row>
    <row r="55" spans="1:4" x14ac:dyDescent="0.25">
      <c r="A55" t="str">
        <f t="shared" si="1"/>
        <v>IAI</v>
      </c>
      <c r="B55" t="s">
        <v>1955</v>
      </c>
      <c r="C55" t="str">
        <f t="shared" si="0"/>
        <v>Israel Aircraft Industries, Ltd.</v>
      </c>
      <c r="D55" t="s">
        <v>272</v>
      </c>
    </row>
    <row r="56" spans="1:4" x14ac:dyDescent="0.25">
      <c r="A56" t="str">
        <f t="shared" si="1"/>
        <v>JGS</v>
      </c>
      <c r="B56" t="str">
        <f t="shared" si="2"/>
        <v>JGS</v>
      </c>
      <c r="C56" t="str">
        <f t="shared" si="0"/>
        <v>JGS Properties, LLC</v>
      </c>
      <c r="D56" t="s">
        <v>100</v>
      </c>
    </row>
    <row r="57" spans="1:4" x14ac:dyDescent="0.25">
      <c r="A57" t="str">
        <f t="shared" si="1"/>
        <v>King's</v>
      </c>
      <c r="B57" t="str">
        <f t="shared" si="2"/>
        <v>King's</v>
      </c>
      <c r="C57" t="str">
        <f t="shared" si="0"/>
        <v>King's Engineering Fellowship, The</v>
      </c>
      <c r="D57" t="s">
        <v>101</v>
      </c>
    </row>
    <row r="58" spans="1:4" x14ac:dyDescent="0.25">
      <c r="A58" t="str">
        <f t="shared" si="1"/>
        <v>Learjet</v>
      </c>
      <c r="B58" t="str">
        <f t="shared" si="2"/>
        <v>Learjet</v>
      </c>
      <c r="C58" t="str">
        <f t="shared" si="0"/>
        <v>Learjet Inc.</v>
      </c>
      <c r="D58" t="s">
        <v>273</v>
      </c>
    </row>
    <row r="59" spans="1:4" x14ac:dyDescent="0.25">
      <c r="A59" t="str">
        <f t="shared" si="1"/>
        <v>Legend Aviation</v>
      </c>
      <c r="B59" t="str">
        <f>SUBSTITUTE(IFERROR(LEFT(C59,SEARCH(" &amp;",C59)-1),C59),",","")</f>
        <v>Legend Aviation</v>
      </c>
      <c r="C59" t="str">
        <f t="shared" si="0"/>
        <v>Legend Aviation &amp; Marine, LLC</v>
      </c>
      <c r="D59" t="s">
        <v>150</v>
      </c>
    </row>
    <row r="60" spans="1:4" x14ac:dyDescent="0.25">
      <c r="A60" t="str">
        <f t="shared" si="1"/>
        <v>Leonardo</v>
      </c>
      <c r="B60" t="str">
        <f t="shared" si="2"/>
        <v>Leonardo</v>
      </c>
      <c r="C60" t="str">
        <f t="shared" si="0"/>
        <v>Leonardo S.p.a.</v>
      </c>
      <c r="D60" t="s">
        <v>244</v>
      </c>
    </row>
    <row r="61" spans="1:4" x14ac:dyDescent="0.25">
      <c r="A61" t="str">
        <f t="shared" si="1"/>
        <v>M7 Aerospace LLC</v>
      </c>
      <c r="B61" t="str">
        <f>SUBSTITUTE(IFERROR(LEFT(C61,SEARCH(" LLC ",C61)-1),C61),",","")</f>
        <v>M7 Aerospace LLC</v>
      </c>
      <c r="C61" t="str">
        <f t="shared" si="0"/>
        <v>M7 Aerospace LLC</v>
      </c>
      <c r="D61" t="s">
        <v>135</v>
      </c>
    </row>
    <row r="62" spans="1:4" x14ac:dyDescent="0.25">
      <c r="A62" t="str">
        <f t="shared" si="1"/>
        <v>Maule</v>
      </c>
      <c r="B62" t="str">
        <f t="shared" si="2"/>
        <v>Maule</v>
      </c>
      <c r="C62" t="str">
        <f t="shared" si="0"/>
        <v>Maule Aerospace Technology, Inc.</v>
      </c>
      <c r="D62" t="s">
        <v>136</v>
      </c>
    </row>
    <row r="63" spans="1:4" x14ac:dyDescent="0.25">
      <c r="A63" t="str">
        <f t="shared" si="1"/>
        <v>Maule</v>
      </c>
      <c r="B63" t="str">
        <f t="shared" si="2"/>
        <v>Maule</v>
      </c>
      <c r="C63" t="s">
        <v>136</v>
      </c>
      <c r="D63" t="s">
        <v>1953</v>
      </c>
    </row>
    <row r="64" spans="1:4" x14ac:dyDescent="0.25">
      <c r="A64" t="str">
        <f t="shared" si="1"/>
        <v>MD Helicopters</v>
      </c>
      <c r="B64" t="str">
        <f>SUBSTITUTE(IFERROR(LEFT(C64,SEARCH(",",C64)-1),C64),",","")</f>
        <v>MD Helicopters</v>
      </c>
      <c r="C64" t="str">
        <f t="shared" si="0"/>
        <v>MD Helicopters, Inc.</v>
      </c>
      <c r="D64" t="s">
        <v>202</v>
      </c>
    </row>
    <row r="65" spans="1:4" x14ac:dyDescent="0.25">
      <c r="A65" t="str">
        <f t="shared" si="1"/>
        <v>MICCO</v>
      </c>
      <c r="B65" t="str">
        <f t="shared" si="2"/>
        <v>MICCO</v>
      </c>
      <c r="C65" t="str">
        <f t="shared" si="0"/>
        <v>MICCO Aircraft Company</v>
      </c>
      <c r="D65" t="s">
        <v>102</v>
      </c>
    </row>
    <row r="66" spans="1:4" x14ac:dyDescent="0.25">
      <c r="A66" t="str">
        <f t="shared" si="1"/>
        <v>Mitsubishi</v>
      </c>
      <c r="B66" t="str">
        <f t="shared" si="2"/>
        <v>Mitsubishi</v>
      </c>
      <c r="C66" t="str">
        <f t="shared" si="0"/>
        <v>Mitsubishi Heavy Industries, Ltd.</v>
      </c>
      <c r="D66" t="s">
        <v>151</v>
      </c>
    </row>
    <row r="67" spans="1:4" x14ac:dyDescent="0.25">
      <c r="A67" t="str">
        <f t="shared" si="1"/>
        <v>Mooney</v>
      </c>
      <c r="B67" t="str">
        <f t="shared" si="2"/>
        <v>Mooney</v>
      </c>
      <c r="C67" t="str">
        <f t="shared" ref="C67:C106" si="3">D67</f>
        <v>Mooney Aircraft Corporation</v>
      </c>
      <c r="D67" t="s">
        <v>103</v>
      </c>
    </row>
    <row r="68" spans="1:4" x14ac:dyDescent="0.25">
      <c r="A68" t="str">
        <f t="shared" ref="A68:A106" si="4">TRIM(B68)</f>
        <v>Mooney</v>
      </c>
      <c r="B68" t="str">
        <f t="shared" ref="B68:B106" si="5">SUBSTITUTE(IFERROR(LEFT(C68,SEARCH(" ",C68)-1),C68),",","")</f>
        <v>Mooney</v>
      </c>
      <c r="C68" t="str">
        <f t="shared" si="3"/>
        <v>Mooney International Corporation</v>
      </c>
      <c r="D68" t="s">
        <v>104</v>
      </c>
    </row>
    <row r="69" spans="1:4" x14ac:dyDescent="0.25">
      <c r="A69" t="str">
        <f t="shared" si="4"/>
        <v>Nardi</v>
      </c>
      <c r="B69" t="str">
        <f t="shared" si="5"/>
        <v>Nardi</v>
      </c>
      <c r="C69" t="str">
        <f t="shared" si="3"/>
        <v>Nardi S.A.</v>
      </c>
      <c r="D69" t="s">
        <v>105</v>
      </c>
    </row>
    <row r="70" spans="1:4" x14ac:dyDescent="0.25">
      <c r="A70" t="str">
        <f t="shared" si="4"/>
        <v>Pacific Aerospace</v>
      </c>
      <c r="B70" t="str">
        <f>SUBSTITUTE(IFERROR(LEFT(C70,SEARCH("Lim",C70)-1),C70),",","")</f>
        <v xml:space="preserve">Pacific Aerospace </v>
      </c>
      <c r="C70" t="str">
        <f t="shared" si="3"/>
        <v>Pacific Aerospace Limited</v>
      </c>
      <c r="D70" t="s">
        <v>152</v>
      </c>
    </row>
    <row r="71" spans="1:4" x14ac:dyDescent="0.25">
      <c r="A71" t="str">
        <f t="shared" si="4"/>
        <v>Piaggio</v>
      </c>
      <c r="B71" t="str">
        <f t="shared" si="5"/>
        <v>Piaggio</v>
      </c>
      <c r="C71" t="str">
        <f t="shared" si="3"/>
        <v>Piaggio &amp; C.</v>
      </c>
      <c r="D71" t="s">
        <v>106</v>
      </c>
    </row>
    <row r="72" spans="1:4" x14ac:dyDescent="0.25">
      <c r="A72" t="str">
        <f t="shared" si="4"/>
        <v>Pilatus</v>
      </c>
      <c r="B72" t="str">
        <f t="shared" si="5"/>
        <v>Pilatus</v>
      </c>
      <c r="C72" t="str">
        <f t="shared" si="3"/>
        <v>Pilatus Aircraft Limited</v>
      </c>
      <c r="D72" t="s">
        <v>107</v>
      </c>
    </row>
    <row r="73" spans="1:4" x14ac:dyDescent="0.25">
      <c r="A73" t="str">
        <f t="shared" si="4"/>
        <v>Piper</v>
      </c>
      <c r="B73" t="str">
        <f t="shared" si="5"/>
        <v>Piper</v>
      </c>
      <c r="C73" t="str">
        <f t="shared" si="3"/>
        <v>Piper Aircraft, Inc.</v>
      </c>
      <c r="D73" t="s">
        <v>108</v>
      </c>
    </row>
    <row r="74" spans="1:4" x14ac:dyDescent="0.25">
      <c r="A74" t="str">
        <f t="shared" si="4"/>
        <v>Piper</v>
      </c>
      <c r="B74" t="str">
        <f t="shared" si="5"/>
        <v>Piper</v>
      </c>
      <c r="C74" t="s">
        <v>108</v>
      </c>
      <c r="D74" t="s">
        <v>1948</v>
      </c>
    </row>
    <row r="75" spans="1:4" x14ac:dyDescent="0.25">
      <c r="A75" t="str">
        <f t="shared" si="4"/>
        <v>PZL</v>
      </c>
      <c r="B75" t="s">
        <v>1958</v>
      </c>
      <c r="C75" t="str">
        <f t="shared" si="3"/>
        <v>Polskie Zaklady Lotnieze Spolka zo.o</v>
      </c>
      <c r="D75" t="s">
        <v>111</v>
      </c>
    </row>
    <row r="76" spans="1:4" x14ac:dyDescent="0.25">
      <c r="A76" t="str">
        <f t="shared" si="4"/>
        <v>Reims</v>
      </c>
      <c r="B76" t="str">
        <f t="shared" si="5"/>
        <v>Reims</v>
      </c>
      <c r="C76" t="str">
        <f t="shared" si="3"/>
        <v>Reims Aviation S.A.</v>
      </c>
      <c r="D76" t="s">
        <v>153</v>
      </c>
    </row>
    <row r="77" spans="1:4" x14ac:dyDescent="0.25">
      <c r="A77" t="str">
        <f t="shared" si="4"/>
        <v>Revo</v>
      </c>
      <c r="B77" t="str">
        <f t="shared" si="5"/>
        <v>Revo</v>
      </c>
      <c r="C77" t="str">
        <f t="shared" si="3"/>
        <v>Revo, Incorporated</v>
      </c>
      <c r="D77" t="s">
        <v>112</v>
      </c>
    </row>
    <row r="78" spans="1:4" x14ac:dyDescent="0.25">
      <c r="A78" t="str">
        <f t="shared" si="4"/>
        <v>Robinson</v>
      </c>
      <c r="B78" t="str">
        <f t="shared" si="5"/>
        <v>Robinson</v>
      </c>
      <c r="C78" t="str">
        <f t="shared" si="3"/>
        <v>Robinson Helicopter Company</v>
      </c>
      <c r="D78" t="s">
        <v>203</v>
      </c>
    </row>
    <row r="79" spans="1:4" x14ac:dyDescent="0.25">
      <c r="A79" t="str">
        <f t="shared" si="4"/>
        <v>RUAG</v>
      </c>
      <c r="B79" t="str">
        <f t="shared" si="5"/>
        <v>RUAG</v>
      </c>
      <c r="C79" t="str">
        <f t="shared" si="3"/>
        <v>RUAG Aerospace Services GmbH</v>
      </c>
      <c r="D79" t="s">
        <v>154</v>
      </c>
    </row>
    <row r="80" spans="1:4" x14ac:dyDescent="0.25">
      <c r="A80" t="str">
        <f t="shared" si="4"/>
        <v>Sabreliner</v>
      </c>
      <c r="B80" t="str">
        <f t="shared" si="5"/>
        <v>Sabreliner</v>
      </c>
      <c r="C80" t="str">
        <f t="shared" si="3"/>
        <v>Sabreliner Aviation LLC</v>
      </c>
      <c r="D80" t="s">
        <v>279</v>
      </c>
    </row>
    <row r="81" spans="1:4" x14ac:dyDescent="0.25">
      <c r="A81" t="str">
        <f t="shared" si="4"/>
        <v>Short</v>
      </c>
      <c r="B81" t="str">
        <f t="shared" si="5"/>
        <v>Short</v>
      </c>
      <c r="C81" t="str">
        <f t="shared" si="3"/>
        <v>Short Brothers &amp; Harland Ltd.</v>
      </c>
      <c r="D81" t="s">
        <v>155</v>
      </c>
    </row>
    <row r="82" spans="1:4" x14ac:dyDescent="0.25">
      <c r="A82" t="str">
        <f t="shared" si="4"/>
        <v>Sierra Hotel Aero</v>
      </c>
      <c r="B82" t="str">
        <f>SUBSTITUTE(IFERROR(LEFT(C82,SEARCH(",",C82)-1),C82),",","")</f>
        <v>Sierra Hotel Aero</v>
      </c>
      <c r="C82" t="str">
        <f t="shared" si="3"/>
        <v>Sierra Hotel Aero, Inc.</v>
      </c>
      <c r="D82" t="s">
        <v>113</v>
      </c>
    </row>
    <row r="83" spans="1:4" x14ac:dyDescent="0.25">
      <c r="A83" t="str">
        <f t="shared" si="4"/>
        <v>Sikorsky</v>
      </c>
      <c r="B83" t="str">
        <f t="shared" si="5"/>
        <v>Sikorsky</v>
      </c>
      <c r="C83" t="str">
        <f t="shared" si="3"/>
        <v>Sikorsky Aircraft</v>
      </c>
      <c r="D83" t="s">
        <v>245</v>
      </c>
    </row>
    <row r="84" spans="1:4" x14ac:dyDescent="0.25">
      <c r="A84" t="str">
        <f t="shared" si="4"/>
        <v>Sikorsky</v>
      </c>
      <c r="B84" t="str">
        <f t="shared" si="5"/>
        <v>Sikorsky</v>
      </c>
      <c r="C84" t="str">
        <f t="shared" si="3"/>
        <v>Sikorsky Aircraft Corporation</v>
      </c>
      <c r="D84" t="s">
        <v>181</v>
      </c>
    </row>
    <row r="85" spans="1:4" x14ac:dyDescent="0.25">
      <c r="A85" t="str">
        <f t="shared" si="4"/>
        <v>Sky Enterprises</v>
      </c>
      <c r="B85" t="str">
        <f>SUBSTITUTE(IFERROR(LEFT(C85,SEARCH(",",C85)-1),C85),",","")</f>
        <v>Sky Enterprises</v>
      </c>
      <c r="C85" t="str">
        <f t="shared" si="3"/>
        <v>Sky Enterprises, Inc.</v>
      </c>
      <c r="D85" t="s">
        <v>114</v>
      </c>
    </row>
    <row r="86" spans="1:4" x14ac:dyDescent="0.25">
      <c r="A86" t="str">
        <f t="shared" si="4"/>
        <v>Slingsby</v>
      </c>
      <c r="B86" t="str">
        <f t="shared" si="5"/>
        <v>Slingsby</v>
      </c>
      <c r="C86" t="str">
        <f t="shared" si="3"/>
        <v>Slingsby Aviation Ltd.</v>
      </c>
      <c r="D86" t="s">
        <v>115</v>
      </c>
    </row>
    <row r="87" spans="1:4" x14ac:dyDescent="0.25">
      <c r="A87" t="str">
        <f t="shared" si="4"/>
        <v>SOCATA</v>
      </c>
      <c r="B87" t="str">
        <f t="shared" si="5"/>
        <v>SOCATA</v>
      </c>
      <c r="C87" t="str">
        <f t="shared" si="3"/>
        <v>SOCATA</v>
      </c>
      <c r="D87" t="s">
        <v>117</v>
      </c>
    </row>
    <row r="88" spans="1:4" x14ac:dyDescent="0.25">
      <c r="A88" t="str">
        <f t="shared" si="4"/>
        <v>SOCATA</v>
      </c>
      <c r="B88" t="str">
        <f t="shared" si="5"/>
        <v>SOCATA</v>
      </c>
      <c r="C88" t="str">
        <f t="shared" si="3"/>
        <v>SOCATA - Groupe Aerospatiale</v>
      </c>
      <c r="D88" t="s">
        <v>116</v>
      </c>
    </row>
    <row r="89" spans="1:4" x14ac:dyDescent="0.25">
      <c r="A89" t="str">
        <f t="shared" si="4"/>
        <v>STOL Aircraft</v>
      </c>
      <c r="B89" t="str">
        <f>SUBSTITUTE(IFERROR(LEFT(C89,SEARCH(" Corp",C89)-1),C89),",","")</f>
        <v>STOL Aircraft</v>
      </c>
      <c r="C89" t="str">
        <f t="shared" si="3"/>
        <v>STOL Aircraft Corporation</v>
      </c>
      <c r="D89" t="s">
        <v>118</v>
      </c>
    </row>
    <row r="90" spans="1:4" x14ac:dyDescent="0.25">
      <c r="A90" t="str">
        <f t="shared" si="4"/>
        <v>Swift</v>
      </c>
      <c r="B90" t="str">
        <f t="shared" si="5"/>
        <v>Swift</v>
      </c>
      <c r="C90" t="str">
        <f t="shared" si="3"/>
        <v>Swift Museum Foundation, Inc.</v>
      </c>
      <c r="D90" t="s">
        <v>119</v>
      </c>
    </row>
    <row r="91" spans="1:4" x14ac:dyDescent="0.25">
      <c r="A91" t="str">
        <f t="shared" si="4"/>
        <v>Symphony</v>
      </c>
      <c r="B91" t="str">
        <f t="shared" si="5"/>
        <v>Symphony</v>
      </c>
      <c r="C91" t="str">
        <f t="shared" si="3"/>
        <v>Symphony Aircraft Industries Inc</v>
      </c>
      <c r="D91" t="s">
        <v>120</v>
      </c>
    </row>
    <row r="92" spans="1:4" x14ac:dyDescent="0.25">
      <c r="A92" t="str">
        <f t="shared" si="4"/>
        <v>Textron</v>
      </c>
      <c r="B92" t="str">
        <f t="shared" si="5"/>
        <v>Textron</v>
      </c>
      <c r="C92" t="str">
        <f t="shared" si="3"/>
        <v>Textron Aviation Inc.</v>
      </c>
      <c r="D92" t="s">
        <v>137</v>
      </c>
    </row>
    <row r="93" spans="1:4" x14ac:dyDescent="0.25">
      <c r="A93" t="str">
        <f t="shared" si="4"/>
        <v>Textron</v>
      </c>
      <c r="B93" t="str">
        <f t="shared" si="5"/>
        <v>Textron</v>
      </c>
      <c r="C93" t="s">
        <v>137</v>
      </c>
      <c r="D93" t="s">
        <v>1951</v>
      </c>
    </row>
    <row r="94" spans="1:4" x14ac:dyDescent="0.25">
      <c r="A94" t="str">
        <f t="shared" si="4"/>
        <v>Textron</v>
      </c>
      <c r="B94" t="str">
        <f t="shared" si="5"/>
        <v>Textron</v>
      </c>
      <c r="C94" t="s">
        <v>137</v>
      </c>
      <c r="D94" t="s">
        <v>1950</v>
      </c>
    </row>
    <row r="95" spans="1:4" x14ac:dyDescent="0.25">
      <c r="A95" t="str">
        <f t="shared" si="4"/>
        <v>Topcub</v>
      </c>
      <c r="B95" t="str">
        <f t="shared" si="5"/>
        <v>Topcub</v>
      </c>
      <c r="C95" t="str">
        <f t="shared" si="3"/>
        <v>Topcub Aircraft, Inc</v>
      </c>
      <c r="D95" t="s">
        <v>158</v>
      </c>
    </row>
    <row r="96" spans="1:4" x14ac:dyDescent="0.25">
      <c r="A96" t="str">
        <f t="shared" si="4"/>
        <v>True Flight Holdings</v>
      </c>
      <c r="B96" t="str">
        <f>SUBSTITUTE(IFERROR(LEFT(C96,SEARCH(" LLC",C96)-1),C96),",","")</f>
        <v>True Flight Holdings</v>
      </c>
      <c r="C96" t="str">
        <f t="shared" si="3"/>
        <v>True Flight Holdings LLC</v>
      </c>
      <c r="D96" t="s">
        <v>121</v>
      </c>
    </row>
    <row r="97" spans="1:4" x14ac:dyDescent="0.25">
      <c r="A97" t="str">
        <f t="shared" si="4"/>
        <v>Twin Commander</v>
      </c>
      <c r="B97" t="str">
        <f>SUBSTITUTE(IFERROR(LEFT(C97,SEARCH(" Aircraft ",C97)-1),C97),",","")</f>
        <v>Twin Commander</v>
      </c>
      <c r="C97" t="str">
        <f t="shared" si="3"/>
        <v>Twin Commander Aircraft LLC</v>
      </c>
      <c r="D97" t="s">
        <v>122</v>
      </c>
    </row>
    <row r="98" spans="1:4" x14ac:dyDescent="0.25">
      <c r="A98" t="str">
        <f t="shared" si="4"/>
        <v>Univair</v>
      </c>
      <c r="B98" t="str">
        <f t="shared" si="5"/>
        <v>Univair</v>
      </c>
      <c r="C98" t="str">
        <f t="shared" si="3"/>
        <v>Univair Aircraft Corporation</v>
      </c>
      <c r="D98" t="s">
        <v>123</v>
      </c>
    </row>
    <row r="99" spans="1:4" x14ac:dyDescent="0.25">
      <c r="A99" t="str">
        <f t="shared" si="4"/>
        <v>Univair</v>
      </c>
      <c r="B99" t="str">
        <f t="shared" si="5"/>
        <v>Univair</v>
      </c>
      <c r="C99" t="s">
        <v>123</v>
      </c>
      <c r="D99" t="s">
        <v>1949</v>
      </c>
    </row>
    <row r="100" spans="1:4" x14ac:dyDescent="0.25">
      <c r="A100" t="str">
        <f t="shared" si="4"/>
        <v>Viking</v>
      </c>
      <c r="B100" t="str">
        <f t="shared" si="5"/>
        <v>Viking</v>
      </c>
      <c r="C100" t="str">
        <f t="shared" si="3"/>
        <v>Viking Air Limited</v>
      </c>
      <c r="D100" t="s">
        <v>124</v>
      </c>
    </row>
    <row r="101" spans="1:4" x14ac:dyDescent="0.25">
      <c r="A101" t="str">
        <f t="shared" si="4"/>
        <v>Vulcanair</v>
      </c>
      <c r="B101" t="str">
        <f t="shared" si="5"/>
        <v>Vulcanair</v>
      </c>
      <c r="C101" t="str">
        <f t="shared" si="3"/>
        <v>Vulcanair S.p.A.</v>
      </c>
      <c r="D101" t="s">
        <v>125</v>
      </c>
    </row>
    <row r="102" spans="1:4" x14ac:dyDescent="0.25">
      <c r="A102" t="str">
        <f t="shared" si="4"/>
        <v>Waco</v>
      </c>
      <c r="B102" t="str">
        <f t="shared" si="5"/>
        <v>Waco</v>
      </c>
      <c r="C102" t="str">
        <f t="shared" si="3"/>
        <v>Waco Aircraft Company, The</v>
      </c>
      <c r="D102" t="s">
        <v>126</v>
      </c>
    </row>
    <row r="103" spans="1:4" x14ac:dyDescent="0.25">
      <c r="A103" t="str">
        <f t="shared" si="4"/>
        <v>WSK PZL</v>
      </c>
      <c r="B103" t="s">
        <v>1959</v>
      </c>
      <c r="C103" t="str">
        <f t="shared" si="3"/>
        <v>WSK PZL Mielec and OBR SK Mielec</v>
      </c>
      <c r="D103" t="s">
        <v>127</v>
      </c>
    </row>
    <row r="104" spans="1:4" x14ac:dyDescent="0.25">
      <c r="A104" t="str">
        <f t="shared" si="4"/>
        <v>Yaborã</v>
      </c>
      <c r="B104" t="str">
        <f t="shared" si="5"/>
        <v>Yaborã</v>
      </c>
      <c r="C104" t="str">
        <f t="shared" si="3"/>
        <v>Yaborã Indústria Aeronáutica S.A.</v>
      </c>
      <c r="D104" t="s">
        <v>330</v>
      </c>
    </row>
    <row r="105" spans="1:4" x14ac:dyDescent="0.25">
      <c r="A105" t="str">
        <f t="shared" si="4"/>
        <v>Zenair</v>
      </c>
      <c r="B105" t="str">
        <f t="shared" si="5"/>
        <v>Zenair</v>
      </c>
      <c r="C105" t="str">
        <f t="shared" si="3"/>
        <v>Zenair Ltd.</v>
      </c>
      <c r="D105" t="s">
        <v>128</v>
      </c>
    </row>
    <row r="106" spans="1:4" x14ac:dyDescent="0.25">
      <c r="A106" t="str">
        <f t="shared" si="4"/>
        <v>Zlin</v>
      </c>
      <c r="B106" t="str">
        <f t="shared" si="5"/>
        <v>Zlin</v>
      </c>
      <c r="C106" t="str">
        <f t="shared" si="3"/>
        <v>Zlin Aircraft a.s.</v>
      </c>
      <c r="D106" t="s">
        <v>129</v>
      </c>
    </row>
  </sheetData>
  <sortState xmlns:xlrd2="http://schemas.microsoft.com/office/spreadsheetml/2017/richdata2" ref="D2:D3136">
    <sortCondition ref="D2:D313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L U 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h f F 5 Q q w A A A D 3 A A A A E g A A A E N v b m Z p Z y 9 Q Y W N r Y W d l L n h t b I S P s Q 6 C M B i E d x P f g X S n L W g c y E 8 Z X C U x I R r X B h p o h L 8 G i u X d H H w k X 0 G I o m 6 O d / c l d / e 4 3 S E Z m t q 7 q r b T B m M S U E 6 8 z k o s Z G 1 Q x Q Q N S c R y A X u Z n 2 W p v J H G L h q 6 I i a V t Z e I M e c c d S t q 2 p K F n A f s l O 6 y v F K N J B 9 Y / 4 d 9 j V N t r o i A 4 2 u N C G n A O d 2 s x 1 H A Z h N S j V 8 g H L M p / T F h 2 9 e 2 b 5 V Q 6 B 8 y Y L M E 9 v 4 g n g A A A P / / A w B Q S w M E F A A C A A g A A A A h A F 0 R X W 7 F A w A A p R w A A B M A A A B G b 3 J t d W x h c y 9 T Z W N 0 a W 9 u M S 5 t 7 F h b b 9 s 2 F H 4 P k P 9 w o O 5 B B g T V c p r e B j 9 k T p s W W D s v M t C H Z A + 0 R K f E K F I g q S C e 5 / 8 + 6 m L r Y t J p X K c L N v v F 9 j k k z + 3 j d 0 h K H C n C G Y T l d / D z 8 d H x k f y K B I 7 h m R N m a U p x g p l C F C b z F M M I C 0 V m J E I K S 3 D D y a j n w B A o V s d H o D 8 h z 0 S E t W Q k b / 1 z H m X 5 X P c 9 o d g f c a b 0 H + k 6 X 9 5 e / w R n t w R d U D 5 F 9 E L w L L 0 + u 7 i A E S V 6 B H x k M 3 4 9 x g L f C M L w 9 b c 4 4 U f y 1 u l 5 V + e Y k o Q o L I a O 5 3 g w 4 j R L m B w G J x 6 8 Y x G P C b s Z v j z t 9 w M P f s + 4 w q G a U z y s f / q f O c N / 9 L w y m m f O W P B E 6 2 L 4 g F G M h c y D n a C p H l h p K r l b B u 7 B V S U / o z S M E E V C D p X I 9 J L H R 4 R Z V 3 1 4 1 s E d / L c z P / q K 2 I 1 O R 2 6 2 z v p E I C Z n X C T l + r l y n f v F w i m l g b a v c m 8 V v l N L D 1 b y g U V + Y p G / s M h P L f K X F v k r i / y 1 R f 7 G I g / 6 N o U t 4 s A W c t C O e b k D 4 j s l 2 g J 9 Y 0 2 D e 4 p q 8 C S v s I Y c f M 6 S K R Y b k Z 1 j G Q m S 5 j S 2 o Q s V U p n c T M b 7 S x g j o e A S z z T q W Y Q 3 Z 2 q D H z i N D Q Z / m + m d g I H P Y C x I g s R c L y N T z i S Z E k r U f G O C 3 f d P 6 M 9 N 0 5 9 4 j O n z E A u C N 1 3 X 2 Y m z S K 2 S b 1 a G 2 V S Z 9 H n c W p f q 0 J + f p S l m M b n b k o N i e N U o z K M a A A p T H X u 1 / 2 E 6 h z G X p K j J u t 7 F i H K A 2 w W F B + 0 S F 2 M 1 q 5 S T J t r W L / P V i t J d 9 D 0 I + t r H G a I S 9 1 b 1 K m f 7 n d X 8 g b M 0 Y 3 F w L x a t Q b U x 6 Q d G / K z t W 1 J 2 i R N + q 3 2 p S L P 2 p l R U Y r f r t L e x e m c P 1 L A 3 I 7 0 N 7 m / B c w v C X Y B 2 M W m A 4 f 3 I s 4 B t C 8 D W n a f O 2 7 u 7 F L H 4 V y J X M D M W N 8 9 o N / W 6 Z O v d a M L e 2 p j r w N / g N J u Z r z u v h q D u y K A H J E W / H I J b V J x l l O Y u F K X v Q Y I V g q s 8 c Y i S v 3 D s 5 4 v r w Q V f A m E l T B a r Z Z Y 5 W K B 0 y 4 z g k w c j u M 6 a t z D w z 7 J 1 Y G m b 2 u W 0 c n I 4 r R x O K / s / r X x P s y n I Z l 2 C B z e a a m r Z Z V Z / r C 0 m + L 4 W 0 z R m z N C e m 0 u Q N 5 f m 0 g 1 Q N n D Y g F 4 D b Q 2 A r T H 1 Q / m 7 B u Z T o / C V Z / s 6 h 7 R Z 3 L Q h 7 U Q + 2 I n I X x y I / E D k B y L / n x L 5 a 6 d B Y n W 6 + o 3 f z T Q 2 r O j S 7 / b K s M n w D 3 t o G O z 9 o c G s e a w O 1 7 n z 5 f 3 t v g v y v 9 n h a t 8 e 5 6 Z i S / 5 + r y u n h y 5 3 6 H L 7 7 3 I 7 U X j N 4 D u f v k 3 8 / a R J e / + v w 9 b H 1 B / B 2 0 H 1 r t T 2 4 c m 9 L z X d e 5 w b y p Y q b L m m / A M A A P / / A w B Q S w E C L Q A U A A Y A C A A A A C E A K t 2 q Q N I A A A A 3 A Q A A E w A A A A A A A A A A A A A A A A A A A A A A W 0 N v b n R l b n R f V H l w Z X N d L n h t b F B L A Q I t A B Q A A g A I A A A A I Q C F 8 X l C r A A A A P c A A A A S A A A A A A A A A A A A A A A A A A s D A A B D b 2 5 m a W c v U G F j a 2 F n Z S 5 4 b W x Q S w E C L Q A U A A I A C A A A A C E A X R F d b s U D A A C l H A A A E w A A A A A A A A A A A A A A A A D n A w A A R m 9 y b X V s Y X M v U 2 V j d G l v b j E u b V B L B Q Y A A A A A A w A D A M I A A A D d 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w A A A A A A A A p T 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1 c H B s Z W 1 l b n R h b C U y M F R 5 c G U l M j B D Z X J 0 a W Z p Y 2 F 0 Z X M l M j A o U 1 R D K T w v S X R l b V B h d G g + P C 9 J d G V t T G 9 j Y X R p b 2 4 + P F N 0 Y W J s Z U V u d H J p Z X M + P E V u d H J 5 I F R 5 c G U 9 I k F k Z G V k V G 9 E Y X R h T W 9 k Z W w i I F Z h b H V l P S J s M C I v P j x F b n R y e S B U e X B l P S J C d W Z m Z X J O Z X h 0 U m V m c m V z a C I g V m F s d W U 9 I m w x I i 8 + P E V u d H J 5 I F R 5 c G U 9 I k Z p b G x D b 3 V u d C I g V m F s d W U 9 I m w z M C I v P j x F b n R y e S B U e X B l P S J G a W x s R W 5 h Y m x l Z C I g V m F s d W U 9 I m w x I i 8 + P E V u d H J 5 I F R 5 c G U 9 I k Z p b G x F c n J v c k N v Z G U i I F Z h b H V l P S J z V W 5 r b m 9 3 b i I v P j x F b n R y e S B U e X B l P S J G a W x s R X J y b 3 J D b 3 V u d C I g V m F s d W U 9 I m w w I i 8 + P E V u d H J 5 I F R 5 c G U 9 I k Z p b G x M Y X N 0 V X B k Y X R l Z C I g V m F s d W U 9 I m Q y M D I y L T A x L T E w V D I w O j M z O j U w L j g 0 M T g 2 M T N a I i 8 + P E V u d H J 5 I F R 5 c G U 9 I k Z p b G x D b 2 x 1 b W 5 U e X B l c y I g V m F s d W U 9 I n N C Z 1 l H Q m d Z R 0 J n W U d C Z 1 l H Q m c 9 P S I v P j x F b n R y e S B U e X B l P S J G a W x s Q 2 9 s d W 1 u T m F t Z X M i I F Z h b H V l P S J z W y Z x d W 9 0 O 1 N U Q y B O d W 1 i Z X I m c X V v d D s s J n F 1 b 3 Q 7 R G V z Y 3 J p c H R p b 2 4 m c X V v d D s s J n F 1 b 3 Q 7 U 3 R h d H V z J n F 1 b 3 Q 7 L C Z x d W 9 0 O 0 N G U i B Q Y X J 0 I F J l Z m V y Z W 5 j Z S Z x d W 9 0 O y w m c X V v d D t T V E M g S G 9 s Z G V y J n F 1 b 3 Q 7 L C Z x d W 9 0 O 0 9 m Z m l j Z S B v Z i B Q c m l t Y X J 5 I F J l c 3 B v b n N p Y m l s a X R 5 J n F 1 b 3 Q 7 L C Z x d W 9 0 O 1 R D I E 5 1 b W J l c i Z x d W 9 0 O y w m c X V v d D t N Y W t l J n F 1 b 3 Q 7 L C Z x d W 9 0 O 0 1 v Z G V s L 1 N l c m l l c y Z x d W 9 0 O y w m c X V v d D t Q c m 9 k d W N 0 I F R 5 c G U m c X V v d D s s J n F 1 b 3 Q 7 U H J v Z H V j d C B T d W J 0 e X B l J n F 1 b 3 Q 7 L C Z x d W 9 0 O 0 N G U i B T d W J w Y X J 0 L 0 F w c G V u Z G l 4 I F J l Z m V y Z W 5 j Z S Z x d W 9 0 O y w m c X V v d D t D R l I g U 2 V j d G l v b i B S Z W Z l c m V u Y 2 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0 M T N i M D B h L T d j M z A t N D I 4 M C 0 4 N W M w L T k z O W U 3 M 2 U 1 N T F l N y I v P j x F b n R y e S B U e X B l P S J S Z W N v d m V y e V R h c m d l d E N v b H V t b i I g V m F s d W U 9 I m w x I i 8 + P E V u d H J 5 I F R 5 c G U 9 I l J l Y 2 9 2 Z X J 5 V G F y Z 2 V 0 U m 9 3 I i B W Y W x 1 Z T 0 i b D E i L z 4 8 R W 5 0 c n k g V H l w Z T 0 i U m V j b 3 Z l c n l U Y X J n Z X R T a G V l d C I g V m F s d W U 9 I n N T a G V l d D M i L z 4 8 R W 5 0 c n k g V H l w Z T 0 i U m V s Y X R p b 2 5 z a G l w S W 5 m b 0 N v b n R h a W 5 l c i I g V m F s d W U 9 I n N 7 J n F 1 b 3 Q 7 Y 2 9 s d W 1 u Q 2 9 1 b n Q m c X V v d D s 6 M T M s J n F 1 b 3 Q 7 a 2 V 5 Q 2 9 s d W 1 u T m F t Z X M m c X V v d D s 6 W 1 0 s J n F 1 b 3 Q 7 c X V l c n l S Z W x h d G l v b n N o a X B z J n F 1 b 3 Q 7 O l t d L C Z x d W 9 0 O 2 N v b H V t b k l k Z W 5 0 a X R p Z X M m c X V v d D s 6 W y Z x d W 9 0 O 1 N l Y 3 R p b 2 4 x L 1 N 1 c H B s Z W 1 l b n R h b C B U e X B l I E N l c n R p Z m l j Y X R l c y A o U 1 R D K S 9 Q c m 9 t b 3 R l Z C B I Z W F k Z X J z L n t T V E M g T n V t Y m V y L D B 9 J n F 1 b 3 Q 7 L C Z x d W 9 0 O 1 N l Y 3 R p b 2 4 x L 1 N 1 c H B s Z W 1 l b n R h b C B U e X B l I E N l c n R p Z m l j Y X R l c y A o U 1 R D K S 9 Q c m 9 t b 3 R l Z C B I Z W F k Z X J z L n t E Z X N j c m l w d G l v b i w x f S Z x d W 9 0 O y w m c X V v d D t T Z W N 0 a W 9 u M S 9 T d X B w b G V t Z W 5 0 Y W w g V H l w Z S B D Z X J 0 a W Z p Y 2 F 0 Z X M g K F N U Q y k v U H J v b W 9 0 Z W Q g S G V h Z G V y c y 5 7 U 3 R h d H V z L D J 9 J n F 1 b 3 Q 7 L C Z x d W 9 0 O 1 N l Y 3 R p b 2 4 x L 1 N 1 c H B s Z W 1 l b n R h b C B U e X B l I E N l c n R p Z m l j Y X R l c y A o U 1 R D K S 9 Q c m 9 t b 3 R l Z C B I Z W F k Z X J z L n t D R l I g U G F y d C B S Z W Z l c m V u Y 2 U s M 3 0 m c X V v d D s s J n F 1 b 3 Q 7 U 2 V j d G l v b j E v U 3 V w c G x l b W V u d G F s I F R 5 c G U g Q 2 V y d G l m a W N h d G V z I C h T V E M p L 1 B y b 2 1 v d G V k I E h l Y W R l c n M u e 1 N U Q y B I b 2 x k Z X I s N H 0 m c X V v d D s s J n F 1 b 3 Q 7 U 2 V j d G l v b j E v U 3 V w c G x l b W V u d G F s I F R 5 c G U g Q 2 V y d G l m a W N h d G V z I C h T V E M p L 1 B y b 2 1 v d G V k I E h l Y W R l c n M u e 0 9 m Z m l j Z S B v Z i B Q c m l t Y X J 5 I F J l c 3 B v b n N p Y m l s a X R 5 L D V 9 J n F 1 b 3 Q 7 L C Z x d W 9 0 O 1 N l Y 3 R p b 2 4 x L 1 N 1 c H B s Z W 1 l b n R h b C B U e X B l I E N l c n R p Z m l j Y X R l c y A o U 1 R D K S 9 Q c m 9 t b 3 R l Z C B I Z W F k Z X J z L n t U Q y B O d W 1 i Z X I s N n 0 m c X V v d D s s J n F 1 b 3 Q 7 U 2 V j d G l v b j E v U 3 V w c G x l b W V u d G F s I F R 5 c G U g Q 2 V y d G l m a W N h d G V z I C h T V E M p L 1 B y b 2 1 v d G V k I E h l Y W R l c n M u e 0 1 h a 2 U s N 3 0 m c X V v d D s s J n F 1 b 3 Q 7 U 2 V j d G l v b j E v U 3 V w c G x l b W V u d G F s I F R 5 c G U g Q 2 V y d G l m a W N h d G V z I C h T V E M p L 1 B y b 2 1 v d G V k I E h l Y W R l c n M u e 0 1 v Z G V s L 1 N l c m l l c y w 4 f S Z x d W 9 0 O y w m c X V v d D t T Z W N 0 a W 9 u M S 9 T d X B w b G V t Z W 5 0 Y W w g V H l w Z S B D Z X J 0 a W Z p Y 2 F 0 Z X M g K F N U Q y k v U H J v b W 9 0 Z W Q g S G V h Z G V y c y 5 7 U H J v Z H V j d C B U e X B l L D l 9 J n F 1 b 3 Q 7 L C Z x d W 9 0 O 1 N l Y 3 R p b 2 4 x L 1 N 1 c H B s Z W 1 l b n R h b C B U e X B l I E N l c n R p Z m l j Y X R l c y A o U 1 R D K S 9 Q c m 9 t b 3 R l Z C B I Z W F k Z X J z L n t Q c m 9 k d W N 0 I F N 1 Y n R 5 c G U s M T B 9 J n F 1 b 3 Q 7 L C Z x d W 9 0 O 1 N l Y 3 R p b 2 4 x L 1 N 1 c H B s Z W 1 l b n R h b C B U e X B l I E N l c n R p Z m l j Y X R l c y A o U 1 R D K S 9 Q c m 9 t b 3 R l Z C B I Z W F k Z X J z L n t D R l I g U 3 V i c G F y d C 9 B c H B l b m R p e C B S Z W Z l c m V u Y 2 U s M T F 9 J n F 1 b 3 Q 7 L C Z x d W 9 0 O 1 N l Y 3 R p b 2 4 x L 1 N 1 c H B s Z W 1 l b n R h b C B U e X B l I E N l c n R p Z m l j Y X R l c y A o U 1 R D K S 9 Q c m 9 t b 3 R l Z C B I Z W F k Z X J z L n t D R l I g U 2 V j d G l v b i B S Z W Z l c m V u Y 2 U s M T J 9 J n F 1 b 3 Q 7 X S w m c X V v d D t D b 2 x 1 b W 5 D b 3 V u d C Z x d W 9 0 O z o x M y w m c X V v d D t L Z X l D b 2 x 1 b W 5 O Y W 1 l c y Z x d W 9 0 O z p b X S w m c X V v d D t D b 2 x 1 b W 5 J Z G V u d G l 0 a W V z J n F 1 b 3 Q 7 O l s m c X V v d D t T Z W N 0 a W 9 u M S 9 T d X B w b G V t Z W 5 0 Y W w g V H l w Z S B D Z X J 0 a W Z p Y 2 F 0 Z X M g K F N U Q y k v U H J v b W 9 0 Z W Q g S G V h Z G V y c y 5 7 U 1 R D I E 5 1 b W J l c i w w f S Z x d W 9 0 O y w m c X V v d D t T Z W N 0 a W 9 u M S 9 T d X B w b G V t Z W 5 0 Y W w g V H l w Z S B D Z X J 0 a W Z p Y 2 F 0 Z X M g K F N U Q y k v U H J v b W 9 0 Z W Q g S G V h Z G V y c y 5 7 R G V z Y 3 J p c H R p b 2 4 s M X 0 m c X V v d D s s J n F 1 b 3 Q 7 U 2 V j d G l v b j E v U 3 V w c G x l b W V u d G F s I F R 5 c G U g Q 2 V y d G l m a W N h d G V z I C h T V E M p L 1 B y b 2 1 v d G V k I E h l Y W R l c n M u e 1 N 0 Y X R 1 c y w y f S Z x d W 9 0 O y w m c X V v d D t T Z W N 0 a W 9 u M S 9 T d X B w b G V t Z W 5 0 Y W w g V H l w Z S B D Z X J 0 a W Z p Y 2 F 0 Z X M g K F N U Q y k v U H J v b W 9 0 Z W Q g S G V h Z G V y c y 5 7 Q 0 Z S I F B h c n Q g U m V m Z X J l b m N l L D N 9 J n F 1 b 3 Q 7 L C Z x d W 9 0 O 1 N l Y 3 R p b 2 4 x L 1 N 1 c H B s Z W 1 l b n R h b C B U e X B l I E N l c n R p Z m l j Y X R l c y A o U 1 R D K S 9 Q c m 9 t b 3 R l Z C B I Z W F k Z X J z L n t T V E M g S G 9 s Z G V y L D R 9 J n F 1 b 3 Q 7 L C Z x d W 9 0 O 1 N l Y 3 R p b 2 4 x L 1 N 1 c H B s Z W 1 l b n R h b C B U e X B l I E N l c n R p Z m l j Y X R l c y A o U 1 R D K S 9 Q c m 9 t b 3 R l Z C B I Z W F k Z X J z L n t P Z m Z p Y 2 U g b 2 Y g U H J p b W F y e S B S Z X N w b 2 5 z a W J p b G l 0 e S w 1 f S Z x d W 9 0 O y w m c X V v d D t T Z W N 0 a W 9 u M S 9 T d X B w b G V t Z W 5 0 Y W w g V H l w Z S B D Z X J 0 a W Z p Y 2 F 0 Z X M g K F N U Q y k v U H J v b W 9 0 Z W Q g S G V h Z G V y c y 5 7 V E M g T n V t Y m V y L D Z 9 J n F 1 b 3 Q 7 L C Z x d W 9 0 O 1 N l Y 3 R p b 2 4 x L 1 N 1 c H B s Z W 1 l b n R h b C B U e X B l I E N l c n R p Z m l j Y X R l c y A o U 1 R D K S 9 Q c m 9 t b 3 R l Z C B I Z W F k Z X J z L n t N Y W t l L D d 9 J n F 1 b 3 Q 7 L C Z x d W 9 0 O 1 N l Y 3 R p b 2 4 x L 1 N 1 c H B s Z W 1 l b n R h b C B U e X B l I E N l c n R p Z m l j Y X R l c y A o U 1 R D K S 9 Q c m 9 t b 3 R l Z C B I Z W F k Z X J z L n t N b 2 R l b C 9 T Z X J p Z X M s O H 0 m c X V v d D s s J n F 1 b 3 Q 7 U 2 V j d G l v b j E v U 3 V w c G x l b W V u d G F s I F R 5 c G U g Q 2 V y d G l m a W N h d G V z I C h T V E M p L 1 B y b 2 1 v d G V k I E h l Y W R l c n M u e 1 B y b 2 R 1 Y 3 Q g V H l w Z S w 5 f S Z x d W 9 0 O y w m c X V v d D t T Z W N 0 a W 9 u M S 9 T d X B w b G V t Z W 5 0 Y W w g V H l w Z S B D Z X J 0 a W Z p Y 2 F 0 Z X M g K F N U Q y k v U H J v b W 9 0 Z W Q g S G V h Z G V y c y 5 7 U H J v Z H V j d C B T d W J 0 e X B l L D E w f S Z x d W 9 0 O y w m c X V v d D t T Z W N 0 a W 9 u M S 9 T d X B w b G V t Z W 5 0 Y W w g V H l w Z S B D Z X J 0 a W Z p Y 2 F 0 Z X M g K F N U Q y k v U H J v b W 9 0 Z W Q g S G V h Z G V y c y 5 7 Q 0 Z S I F N 1 Y n B h c n Q v Q X B w Z W 5 k a X g g U m V m Z X J l b m N l L D E x f S Z x d W 9 0 O y w m c X V v d D t T Z W N 0 a W 9 u M S 9 T d X B w b G V t Z W 5 0 Y W w g V H l w Z S B D Z X J 0 a W Z p Y 2 F 0 Z X M g K F N U Q y k v U H J v b W 9 0 Z W Q g S G V h Z G V y c y 5 7 Q 0 Z S I F N l Y 3 R p b 2 4 g U m V m Z X J l b m N l L D E y f S Z x d W 9 0 O 1 0 s J n F 1 b 3 Q 7 U m V s Y X R p b 2 5 z a G l w S W 5 m b y Z x d W 9 0 O z p b X X 0 i L z 4 8 R W 5 0 c n k g V H l w Z T 0 i U m V z d W x 0 V H l w Z S I g V m F s d W U 9 I n N U Y W J s Z S I v P j x F b n R y e S B U e X B l P S J O Y X Z p Z 2 F 0 a W 9 u U 3 R l c E 5 h b W U i I F Z h b H V l P S J z T m F 2 a W d h d G l v b i I v P j x F b n R y e S B U e X B l P S J G a W x s T 2 J q Z W N 0 V H l w Z S I g V m F s d W U 9 I n N U Y W J s Z S I v P j x F b n R y e S B U e X B l P S J O Y W 1 l V X B k Y X R l Z E F m d G V y R m l s b C I g V m F s d W U 9 I m w w I i 8 + P E V u d H J 5 I F R 5 c G U 9 I k Z p b G x U Y X J n Z X Q i I F Z h b H V l P S J z U 3 V w c G x l b W V u d G F s X 1 R 5 c G V f Q 2 V y d G l m a W N h d G V z X 1 9 T V E M i L z 4 8 L 1 N 0 Y W J s Z U V u d H J p Z X M + P C 9 J d G V t P j x J d G V t P j x J d G V t T G 9 j Y X R p b 2 4 + P E l 0 Z W 1 U e X B l P k Z v c m 1 1 b G E 8 L 0 l 0 Z W 1 U e X B l P j x J d G V t U G F 0 a D 5 T Z W N 0 a W 9 u M S 9 T d X B w b G V t Z W 5 0 Y W w l M j B U e X B l J T I w Q 2 V y d G l m a W N h d G V z J T I w K F N U Q y k l M j A o M i k 8 L 0 l 0 Z W 1 Q Y X R o P j w v S X R l b U x v Y 2 F 0 a W 9 u P j x T d G F i b G V F b n R y a W V z P j x F b n R y e S B U e X B l P S J B Z G R l Z F R v R G F 0 Y U 1 v Z G V s I i B W Y W x 1 Z T 0 i b D A i L z 4 8 R W 5 0 c n k g V H l w Z T 0 i Q n V m Z m V y T m V 4 d F J l Z n J l c 2 g i I F Z h b H V l P S J s M S I v P j x F b n R y e S B U e X B l P S J G a W x s Q 2 9 1 b n Q i I F Z h b H V l P S J s M z A x I i 8 + P E V u d H J 5 I F R 5 c G U 9 I k Z p b G x F b m F i b G V k I i B W Y W x 1 Z T 0 i b D E i L z 4 8 R W 5 0 c n k g V H l w Z T 0 i R m l s b E V y c m 9 y Q 2 9 k Z S I g V m F s d W U 9 I n N V b m t u b 3 d u I i 8 + P E V u d H J 5 I F R 5 c G U 9 I k Z p b G x F c n J v c k N v d W 5 0 I i B W Y W x 1 Z T 0 i b D A i L z 4 8 R W 5 0 c n k g V H l w Z T 0 i R m l s b E x h c 3 R V c G R h d G V k I i B W Y W x 1 Z T 0 i Z D I w M j I t M D E t M T B U M T g 6 N T Q 6 M z U u N T c 0 N z k 4 O F o i L z 4 8 R W 5 0 c n k g V H l w Z T 0 i R m l s b E N v b H V t b l R 5 c G V z I i B W Y W x 1 Z T 0 i c 0 J n W T 0 i L z 4 8 R W 5 0 c n k g V H l w Z T 0 i R m l s b E N v b H V t b k 5 h b W V z I i B W Y W x 1 Z T 0 i c 1 s m c X V v d D t T V E M g T n V t Y m V y L j E m c X V v d D s s J n F 1 b 3 Q 7 T W F r Z 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Y 2 9 2 Z X J 5 V G F y Z 2 V 0 Q 2 9 s d W 1 u I i B W Y W x 1 Z T 0 i b D E i L z 4 8 R W 5 0 c n k g V H l w Z T 0 i U m V j b 3 Z l c n l U Y X J n Z X R S b 3 c i I F Z h b H V l P S J s M S I v P j x F b n R y e S B U e X B l P S J S Z W N v d m V y e V R h c m d l d F N o Z W V 0 I i B W Y W x 1 Z T 0 i c 1 N o Z W V 0 N S I v P j x F b n R y e S B U e X B l P S J S Z W x h d G l v b n N o a X B J b m Z v Q 2 9 u d G F p b m V y I i B W Y W x 1 Z T 0 i c 3 s m c X V v d D t j b 2 x 1 b W 5 D b 3 V u d C Z x d W 9 0 O z o y L C Z x d W 9 0 O 2 t l e U N v b H V t b k 5 h b W V z J n F 1 b 3 Q 7 O l t d L C Z x d W 9 0 O 3 F 1 Z X J 5 U m V s Y X R p b 2 5 z a G l w c y Z x d W 9 0 O z p b X S w m c X V v d D t j b 2 x 1 b W 5 J Z G V u d G l 0 a W V z J n F 1 b 3 Q 7 O l s m c X V v d D t T Z W N 0 a W 9 u M S 9 T d X B w b G V t Z W 5 0 Y W w g V H l w Z S B D Z X J 0 a W Z p Y 2 F 0 Z X M g K F N U Q y k g K D I p L 0 N o Y W 5 n Z W Q g V H l w Z T I u e 1 N U Q y B O d W 1 i Z X I u M S w w f S Z x d W 9 0 O y w m c X V v d D t T Z W N 0 a W 9 u M S 9 T d X B w b G V t Z W 5 0 Y W w g V H l w Z S B D Z X J 0 a W Z p Y 2 F 0 Z X M g K F N U Q y k g K D I p L 0 N o Y W 5 n Z W Q g V H l w Z T M u e 0 1 h a 2 U s M X 0 m c X V v d D t d L C Z x d W 9 0 O 0 N v b H V t b k N v d W 5 0 J n F 1 b 3 Q 7 O j I s J n F 1 b 3 Q 7 S 2 V 5 Q 2 9 s d W 1 u T m F t Z X M m c X V v d D s 6 W 1 0 s J n F 1 b 3 Q 7 Q 2 9 s d W 1 u S W R l b n R p d G l l c y Z x d W 9 0 O z p b J n F 1 b 3 Q 7 U 2 V j d G l v b j E v U 3 V w c G x l b W V u d G F s I F R 5 c G U g Q 2 V y d G l m a W N h d G V z I C h T V E M p I C g y K S 9 D a G F u Z 2 V k I F R 5 c G U y L n t T V E M g T n V t Y m V y L j E s M H 0 m c X V v d D s s J n F 1 b 3 Q 7 U 2 V j d G l v b j E v U 3 V w c G x l b W V u d G F s I F R 5 c G U g Q 2 V y d G l m a W N h d G V z I C h T V E M p I C g y K S 9 D a G F u Z 2 V k I F R 5 c G U z L n t N Y W t l L D F 9 J n F 1 b 3 Q 7 X S w m c X V v d D t S Z W x h d G l v b n N o a X B J b m Z v J n F 1 b 3 Q 7 O l t d f S I v P j x F b n R y e S B U e X B l P S J S Z X N 1 b H R U e X B l I i B W Y W x 1 Z T 0 i c 1 R h Y m x l I i 8 + P E V u d H J 5 I F R 5 c G U 9 I k 5 h d m l n Y X R p b 2 5 T d G V w T m F t Z S I g V m F s d W U 9 I n N O Y X Z p Z 2 F 0 a W 9 u I i 8 + P E V u d H J 5 I F R 5 c G U 9 I k Z p b G x P Y m p l Y 3 R U e X B l I i B W Y W x 1 Z T 0 i c 1 R h Y m x l I i 8 + P E V u d H J 5 I F R 5 c G U 9 I k 5 h b W V V c G R h d G V k Q W Z 0 Z X J G a W x s I i B W Y W x 1 Z T 0 i b D A i L z 4 8 R W 5 0 c n k g V H l w Z T 0 i R m l s b F R h c m d l d C I g V m F s d W U 9 I n N T d X B w b G V t Z W 5 0 Y W x f V H l w Z V 9 D Z X J 0 a W Z p Y 2 F 0 Z X N f X 1 N U Q 1 9 f X z I i L z 4 8 L 1 N 0 Y W J s Z U V u d H J p Z X M + P C 9 J d G V t P j x J d G V t P j x J d G V t T G 9 j Y X R p b 2 4 + P E l 0 Z W 1 U e X B l P k Z v c m 1 1 b G E 8 L 0 l 0 Z W 1 U e X B l P j x J d G V t U G F 0 a D 5 T Z W N 0 a W 9 u M S 9 T d X B w b G V t Z W 5 0 Y W w l M j B U e X B l J T I w Q 2 V y d G l m a W N h d G V z J T I w K F N U Q y k l M j A o M y k 8 L 0 l 0 Z W 1 Q Y X R o P j w v S X R l b U x v Y 2 F 0 a W 9 u P j x T d G F i b G V F b n R y a W V z P j x F b n R y e S B U e X B l P S J B Z G R l Z F R v R G F 0 Y U 1 v Z G V s I i B W Y W x 1 Z T 0 i b D A i L z 4 8 R W 5 0 c n k g V H l w Z T 0 i Q n V m Z m V y T m V 4 d F J l Z n J l c 2 g i I F Z h b H V l P S J s M S I v P j x F b n R y e S B U e X B l P S J G a W x s Q 2 9 1 b n Q i I F Z h b H V l P S J s M z E z N i I v P j x F b n R y e S B U e X B l P S J G a W x s R W 5 h Y m x l Z C I g V m F s d W U 9 I m w x I i 8 + P E V u d H J 5 I F R 5 c G U 9 I k Z p b G x F c n J v c k N v Z G U i I F Z h b H V l P S J z V W 5 r b m 9 3 b i I v P j x F b n R y e S B U e X B l P S J G a W x s R X J y b 3 J D b 3 V u d C I g V m F s d W U 9 I m w w I i 8 + P E V u d H J 5 I F R 5 c G U 9 I k Z p b G x M Y X N 0 V X B k Y X R l Z C I g V m F s d W U 9 I m Q y M D I y L T A x L T E w V D E 4 O j U 5 O j U 0 L j c 3 M j E 0 N T l a I i 8 + P E V u d H J 5 I F R 5 c G U 9 I k Z p b G x D b 2 x 1 b W 5 U e X B l c y I g V m F s d W U 9 I n N C Z 1 l H Q m d Z R 0 J n P T 0 i L z 4 8 R W 5 0 c n k g V H l w Z T 0 i R m l s b E N v b H V t b k 5 h b W V z I i B W Y W x 1 Z T 0 i c 1 s m c X V v d D t D b 2 x 1 b W 4 x L j E m c X V v d D s s J n F 1 b 3 Q 7 Q 2 9 s d W 1 u O C Z x d W 9 0 O y w m c X V v d D t D b 2 x 1 b W 4 5 J n F 1 b 3 Q 7 L C Z x d W 9 0 O 0 N v b H V t b j E w J n F 1 b 3 Q 7 L C Z x d W 9 0 O 0 N v b H V t b j E x J n F 1 b 3 Q 7 L C Z x d W 9 0 O 0 N v b H V t b j E y J n F 1 b 3 Q 7 L C Z x d W 9 0 O 0 N v b H V t b j E 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U 2 h l Z X Q 3 I i 8 + P E V u d H J 5 I F R 5 c G U 9 I l J l b G F 0 a W 9 u c 2 h p c E l u Z m 9 D b 2 5 0 Y W l u Z X I i I F Z h b H V l P S J z e y Z x d W 9 0 O 2 N v b H V t b k N v d W 5 0 J n F 1 b 3 Q 7 O j c s J n F 1 b 3 Q 7 a 2 V 5 Q 2 9 s d W 1 u T m F t Z X M m c X V v d D s 6 W 1 0 s J n F 1 b 3 Q 7 c X V l c n l S Z W x h d G l v b n N o a X B z J n F 1 b 3 Q 7 O l t d L C Z x d W 9 0 O 2 N v b H V t b k l k Z W 5 0 a X R p Z X M m c X V v d D s 6 W y Z x d W 9 0 O 1 N l Y 3 R p b 2 4 x L 1 N 1 c H B s Z W 1 l b n R h b C B U e X B l I E N l c n R p Z m l j Y X R l c y A o U 1 R D K S A o M y k v Q 2 h h b m d l Z C B U e X B l M S 5 7 Q 2 9 s d W 1 u M S 4 x L D B 9 J n F 1 b 3 Q 7 L C Z x d W 9 0 O 1 N l Y 3 R p b 2 4 x L 1 N 1 c H B s Z W 1 l b n R h b C B U e X B l I E N l c n R p Z m l j Y X R l c y A o U 1 R D K S A o M y k v Q 2 h h b m d l Z C B U e X B l L n t D b 2 x 1 b W 4 4 L D d 9 J n F 1 b 3 Q 7 L C Z x d W 9 0 O 1 N l Y 3 R p b 2 4 x L 1 N 1 c H B s Z W 1 l b n R h b C B U e X B l I E N l c n R p Z m l j Y X R l c y A o U 1 R D K S A o M y k v Q 2 h h b m d l Z C B U e X B l M i 5 7 Q 2 9 s d W 1 u O S w y f S Z x d W 9 0 O y w m c X V v d D t T Z W N 0 a W 9 u M S 9 T d X B w b G V t Z W 5 0 Y W w g V H l w Z S B D Z X J 0 a W Z p Y 2 F 0 Z X M g K F N U Q y k g K D M p L 0 N o Y W 5 n Z W Q g V H l w Z S 5 7 Q 2 9 s d W 1 u M T A s O X 0 m c X V v d D s s J n F 1 b 3 Q 7 U 2 V j d G l v b j E v U 3 V w c G x l b W V u d G F s I F R 5 c G U g Q 2 V y d G l m a W N h d G V z I C h T V E M p I C g z K S 9 D a G F u Z 2 V k I F R 5 c G U u e 0 N v b H V t b j E x L D E w f S Z x d W 9 0 O y w m c X V v d D t T Z W N 0 a W 9 u M S 9 T d X B w b G V t Z W 5 0 Y W w g V H l w Z S B D Z X J 0 a W Z p Y 2 F 0 Z X M g K F N U Q y k g K D M p L 0 N o Y W 5 n Z W Q g V H l w Z S 5 7 Q 2 9 s d W 1 u M T I s M T F 9 J n F 1 b 3 Q 7 L C Z x d W 9 0 O 1 N l Y 3 R p b 2 4 x L 1 N 1 c H B s Z W 1 l b n R h b C B U e X B l I E N l c n R p Z m l j Y X R l c y A o U 1 R D K S A o M y k v Q 2 h h b m d l Z C B U e X B l L n t D b 2 x 1 b W 4 x M y w x M n 0 m c X V v d D t d L C Z x d W 9 0 O 0 N v b H V t b k N v d W 5 0 J n F 1 b 3 Q 7 O j c s J n F 1 b 3 Q 7 S 2 V 5 Q 2 9 s d W 1 u T m F t Z X M m c X V v d D s 6 W 1 0 s J n F 1 b 3 Q 7 Q 2 9 s d W 1 u S W R l b n R p d G l l c y Z x d W 9 0 O z p b J n F 1 b 3 Q 7 U 2 V j d G l v b j E v U 3 V w c G x l b W V u d G F s I F R 5 c G U g Q 2 V y d G l m a W N h d G V z I C h T V E M p I C g z K S 9 D a G F u Z 2 V k I F R 5 c G U x L n t D b 2 x 1 b W 4 x L j E s M H 0 m c X V v d D s s J n F 1 b 3 Q 7 U 2 V j d G l v b j E v U 3 V w c G x l b W V u d G F s I F R 5 c G U g Q 2 V y d G l m a W N h d G V z I C h T V E M p I C g z K S 9 D a G F u Z 2 V k I F R 5 c G U u e 0 N v b H V t b j g s N 3 0 m c X V v d D s s J n F 1 b 3 Q 7 U 2 V j d G l v b j E v U 3 V w c G x l b W V u d G F s I F R 5 c G U g Q 2 V y d G l m a W N h d G V z I C h T V E M p I C g z K S 9 D a G F u Z 2 V k I F R 5 c G U y L n t D b 2 x 1 b W 4 5 L D J 9 J n F 1 b 3 Q 7 L C Z x d W 9 0 O 1 N l Y 3 R p b 2 4 x L 1 N 1 c H B s Z W 1 l b n R h b C B U e X B l I E N l c n R p Z m l j Y X R l c y A o U 1 R D K S A o M y k v Q 2 h h b m d l Z C B U e X B l L n t D b 2 x 1 b W 4 x M C w 5 f S Z x d W 9 0 O y w m c X V v d D t T Z W N 0 a W 9 u M S 9 T d X B w b G V t Z W 5 0 Y W w g V H l w Z S B D Z X J 0 a W Z p Y 2 F 0 Z X M g K F N U Q y k g K D M p L 0 N o Y W 5 n Z W Q g V H l w Z S 5 7 Q 2 9 s d W 1 u M T E s M T B 9 J n F 1 b 3 Q 7 L C Z x d W 9 0 O 1 N l Y 3 R p b 2 4 x L 1 N 1 c H B s Z W 1 l b n R h b C B U e X B l I E N l c n R p Z m l j Y X R l c y A o U 1 R D K S A o M y k v Q 2 h h b m d l Z C B U e X B l L n t D b 2 x 1 b W 4 x M i w x M X 0 m c X V v d D s s J n F 1 b 3 Q 7 U 2 V j d G l v b j E v U 3 V w c G x l b W V u d G F s I F R 5 c G U g Q 2 V y d G l m a W N h d G V z I C h T V E M p I C g z K S 9 D a G F u Z 2 V k I F R 5 c G U u e 0 N v b H V t b j E z L D E y f S Z x d W 9 0 O 1 0 s J n F 1 b 3 Q 7 U m V s Y X R p b 2 5 z a G l w S W 5 m b y Z x d W 9 0 O z p b X X 0 i L z 4 8 R W 5 0 c n k g V H l w Z T 0 i U m V z d W x 0 V H l w Z S I g V m F s d W U 9 I n N U Y W J s Z S I v P j x F b n R y e S B U e X B l P S J O Y X Z p Z 2 F 0 a W 9 u U 3 R l c E 5 h b W U i I F Z h b H V l P S J z T m F 2 a W d h d G l v b i I v P j x F b n R y e S B U e X B l P S J G a W x s T 2 J q Z W N 0 V H l w Z S I g V m F s d W U 9 I n N U Y W J s Z S I v P j x F b n R y e S B U e X B l P S J O Y W 1 l V X B k Y X R l Z E F m d G V y R m l s b C I g V m F s d W U 9 I m w w I i 8 + P E V u d H J 5 I F R 5 c G U 9 I k Z p b G x U Y X J n Z X Q i I F Z h b H V l P S J z U 3 V w c G x l b W V u d G F s X 1 R 5 c G V f Q 2 V y d G l m a W N h d G V z X 1 9 T V E N f X 1 8 z I i 8 + P C 9 T d G F i b G V F b n R y a W V z P j w v S X R l b T 4 8 S X R l b T 4 8 S X R l b U x v Y 2 F 0 a W 9 u P j x J d G V t V H l w Z T 5 G b 3 J t d W x h P C 9 J d G V t V H l w Z T 4 8 S X R l b V B h d G g + U 2 V j d G l v b j E v U 3 V w c G x l b W V u d G F s J T I w V H l w Z S U y M E N l c n R p Z m l j Y X R l c y U y M C h T V E M p J T I w K D Q p P C 9 J d G V t U G F 0 a D 4 8 L 0 l 0 Z W 1 M b 2 N h d G l v b j 4 8 U 3 R h Y m x l R W 5 0 c m l l c z 4 8 R W 5 0 c n k g V H l w Z T 0 i Q W R k Z W R U b 0 R h d G F N b 2 R l b C I g V m F s d W U 9 I m w w I i 8 + P E V u d H J 5 I F R 5 c G U 9 I k J 1 Z m Z l c k 5 l e H R S Z W Z y Z X N o I i B W Y W x 1 Z T 0 i b D E i L z 4 8 R W 5 0 c n k g V H l w Z T 0 i R m l s b E N v d W 5 0 I i B W Y W x 1 Z T 0 i b D U 1 O C I v P j x F b n R y e S B U e X B l P S J G a W x s R W 5 h Y m x l Z C I g V m F s d W U 9 I m w x I i 8 + P E V u d H J 5 I F R 5 c G U 9 I k Z p b G x F c n J v c k N v Z G U i I F Z h b H V l P S J z V W 5 r b m 9 3 b i I v P j x F b n R y e S B U e X B l P S J G a W x s R X J y b 3 J D b 3 V u d C I g V m F s d W U 9 I m w w I i 8 + P E V u d H J 5 I F R 5 c G U 9 I k Z p b G x M Y X N 0 V X B k Y X R l Z C I g V m F s d W U 9 I m Q y M D I y L T A x L T E w V D E 5 O j A z O j U w L j M z O D E 1 N D Z a I i 8 + P E V u d H J 5 I F R 5 c G U 9 I k Z p b G x D b 2 x 1 b W 5 U e X B l c y I g V m F s d W U 9 I n N C Z 1 k 9 I i 8 + P E V u d H J 5 I F R 5 c G U 9 I k Z p b G x D b 2 x 1 b W 5 O Y W 1 l c y I g V m F s d W U 9 I n N b J n F 1 b 3 Q 7 U 1 R D I E 5 1 b W J l c i Z x d W 9 0 O y w m c X V v d D t U Q y B O d W 1 i Z 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N v d m V y e V R h c m d l d E N v b H V t b i I g V m F s d W U 9 I m w x I i 8 + P E V u d H J 5 I F R 5 c G U 9 I l J l Y 2 9 2 Z X J 5 V G F y Z 2 V 0 U m 9 3 I i B W Y W x 1 Z T 0 i b D E i L z 4 8 R W 5 0 c n k g V H l w Z T 0 i U m V j b 3 Z l c n l U Y X J n Z X R T a G V l d C I g V m F s d W U 9 I n N T a G V l d D g i L z 4 8 R W 5 0 c n k g V H l w Z T 0 i U m V s Y X R p b 2 5 z a G l w S W 5 m b 0 N v b n R h a W 5 l c i I g V m F s d W U 9 I n N 7 J n F 1 b 3 Q 7 Y 2 9 s d W 1 u Q 2 9 1 b n Q m c X V v d D s 6 M i w m c X V v d D t r Z X l D b 2 x 1 b W 5 O Y W 1 l c y Z x d W 9 0 O z p b X S w m c X V v d D t x d W V y e V J l b G F 0 a W 9 u c 2 h p c H M m c X V v d D s 6 W 1 0 s J n F 1 b 3 Q 7 Y 2 9 s d W 1 u S W R l b n R p d G l l c y Z x d W 9 0 O z p b J n F 1 b 3 Q 7 U 2 V j d G l v b j E v U 3 V w c G x l b W V u d G F s I F R 5 c G U g Q 2 V y d G l m a W N h d G V z I C h T V E M p I C g 0 K S 9 D a G F u Z 2 V k I F R 5 c G U y L n t T V E M g T n V t Y m V y L D B 9 J n F 1 b 3 Q 7 L C Z x d W 9 0 O 1 N l Y 3 R p b 2 4 x L 1 N 1 c H B s Z W 1 l b n R h b C B U e X B l I E N l c n R p Z m l j Y X R l c y A o U 1 R D K S A o N C k v Q 2 h h b m d l Z C B U e X B l M y 5 7 V E M g T n V t Y m V y L D F 9 J n F 1 b 3 Q 7 X S w m c X V v d D t D b 2 x 1 b W 5 D b 3 V u d C Z x d W 9 0 O z o y L C Z x d W 9 0 O 0 t l e U N v b H V t b k 5 h b W V z J n F 1 b 3 Q 7 O l t d L C Z x d W 9 0 O 0 N v b H V t b k l k Z W 5 0 a X R p Z X M m c X V v d D s 6 W y Z x d W 9 0 O 1 N l Y 3 R p b 2 4 x L 1 N 1 c H B s Z W 1 l b n R h b C B U e X B l I E N l c n R p Z m l j Y X R l c y A o U 1 R D K S A o N C k v Q 2 h h b m d l Z C B U e X B l M i 5 7 U 1 R D I E 5 1 b W J l c i w w f S Z x d W 9 0 O y w m c X V v d D t T Z W N 0 a W 9 u M S 9 T d X B w b G V t Z W 5 0 Y W w g V H l w Z S B D Z X J 0 a W Z p Y 2 F 0 Z X M g K F N U Q y k g K D Q p L 0 N o Y W 5 n Z W Q g V H l w Z T M u e 1 R D I E 5 1 b W J l c i w x f S Z x d W 9 0 O 1 0 s J n F 1 b 3 Q 7 U m V s Y X R p b 2 5 z a G l w S W 5 m b y Z x d W 9 0 O z p b X X 0 i L z 4 8 R W 5 0 c n k g V H l w Z T 0 i U m V z d W x 0 V H l w Z S I g V m F s d W U 9 I n N U Y W J s Z S I v P j x F b n R y e S B U e X B l P S J O Y X Z p Z 2 F 0 a W 9 u U 3 R l c E 5 h b W U i I F Z h b H V l P S J z T m F 2 a W d h d G l v b i I v P j x F b n R y e S B U e X B l P S J G a W x s T 2 J q Z W N 0 V H l w Z S I g V m F s d W U 9 I n N U Y W J s Z S I v P j x F b n R y e S B U e X B l P S J O Y W 1 l V X B k Y X R l Z E F m d G V y R m l s b C I g V m F s d W U 9 I m w w I i 8 + P E V u d H J 5 I F R 5 c G U 9 I k Z p b G x U Y X J n Z X Q i I F Z h b H V l P S J z U 3 V w c G x l b W V u d G F s X 1 R 5 c G V f Q 2 V y d G l m a W N h d G V z X 1 9 T V E N f X 1 8 0 I i 8 + P C 9 T d G F i b G V F b n R y a W V z P j w v S X R l b T 4 8 S X R l b T 4 8 S X R l b U x v Y 2 F 0 a W 9 u P j x J d G V t V H l w Z T 5 G b 3 J t d W x h P C 9 J d G V t V H l w Z T 4 8 S X R l b V B h d G g + U 2 V j d G l v b j E v U 3 V w c G x l b W V u d G F s J T I w V H l w Z S U y M E N l c n R p Z m l j Y X R l c y U y M C h T V E M p J T I w K D U p P C 9 J d G V t U G F 0 a D 4 8 L 0 l 0 Z W 1 M b 2 N h d G l v b j 4 8 U 3 R h Y m x l R W 5 0 c m l l c z 4 8 R W 5 0 c n k g V H l w Z T 0 i Q W R k Z W R U b 0 R h d G F N b 2 R l b C I g V m F s d W U 9 I m w w I i 8 + P E V u d H J 5 I F R 5 c G U 9 I k J 1 Z m Z l c k 5 l e H R S Z W Z y Z X N o I i B W Y W x 1 Z T 0 i b D E i L z 4 8 R W 5 0 c n k g V H l w Z T 0 i R m l s b E N v d W 5 0 I i B W Y W x 1 Z T 0 i b D M x M z U i L z 4 8 R W 5 0 c n k g V H l w Z T 0 i R m l s b E V u Y W J s Z W Q i I F Z h b H V l P S J s M S I v P j x F b n R y e S B U e X B l P S J G a W x s R X J y b 3 J D b 2 R l I i B W Y W x 1 Z T 0 i c 1 V u a 2 5 v d 2 4 i L z 4 8 R W 5 0 c n k g V H l w Z T 0 i R m l s b E V y c m 9 y Q 2 9 1 b n Q i I F Z h b H V l P S J s M C I v P j x F b n R y e S B U e X B l P S J G a W x s T G F z d F V w Z G F 0 Z W Q i I F Z h b H V l P S J k M j A y M i 0 w M S 0 x M F Q y M D o y M T o 0 M y 4 x M D Q w M T k 3 W i I v P j x F b n R y e S B U e X B l P S J G a W x s Q 2 9 s d W 1 u V H l w Z X M i I F Z h b H V l P S J z Q m d Z P S I v P j x F b n R y e S B U e X B l P S J G a W x s Q 2 9 s d W 1 u T m F t Z X M i I F Z h b H V l P S J z W y Z x d W 9 0 O 1 N U Q y B O d W 1 i Z X I m c X V v d D s s J n F 1 b 3 Q 7 T W 9 k Z W w v U 2 V y a W V z 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U 2 h l Z X Q x M S I v P j x F b n R y e S B U e X B l P S J S Z W x h d G l v b n N o a X B J b m Z v Q 2 9 u d G F p b m V y I i B W Y W x 1 Z T 0 i c 3 s m c X V v d D t j b 2 x 1 b W 5 D b 3 V u d C Z x d W 9 0 O z o y L C Z x d W 9 0 O 2 t l e U N v b H V t b k 5 h b W V z J n F 1 b 3 Q 7 O l t d L C Z x d W 9 0 O 3 F 1 Z X J 5 U m V s Y X R p b 2 5 z a G l w c y Z x d W 9 0 O z p b X S w m c X V v d D t j b 2 x 1 b W 5 J Z G V u d G l 0 a W V z J n F 1 b 3 Q 7 O l s m c X V v d D t T Z W N 0 a W 9 u M S 9 T d X B w b G V t Z W 5 0 Y W w g V H l w Z S B D Z X J 0 a W Z p Y 2 F 0 Z X M g K F N U Q y k g K D U p L 0 N o Y W 5 n Z W Q g V H l w Z T E u e 1 N U Q y B O d W 1 i Z X I s M H 0 m c X V v d D s s J n F 1 b 3 Q 7 U 2 V j d G l v b j E v U 3 V w c G x l b W V u d G F s I F R 5 c G U g Q 2 V y d G l m a W N h d G V z I C h T V E M p I C g 1 K S 9 D a G F u Z 2 V k I F R 5 c G U y L n t N b 2 R l b C 9 T Z X J p Z X M s M X 0 m c X V v d D t d L C Z x d W 9 0 O 0 N v b H V t b k N v d W 5 0 J n F 1 b 3 Q 7 O j I s J n F 1 b 3 Q 7 S 2 V 5 Q 2 9 s d W 1 u T m F t Z X M m c X V v d D s 6 W 1 0 s J n F 1 b 3 Q 7 Q 2 9 s d W 1 u S W R l b n R p d G l l c y Z x d W 9 0 O z p b J n F 1 b 3 Q 7 U 2 V j d G l v b j E v U 3 V w c G x l b W V u d G F s I F R 5 c G U g Q 2 V y d G l m a W N h d G V z I C h T V E M p I C g 1 K S 9 D a G F u Z 2 V k I F R 5 c G U x L n t T V E M g T n V t Y m V y L D B 9 J n F 1 b 3 Q 7 L C Z x d W 9 0 O 1 N l Y 3 R p b 2 4 x L 1 N 1 c H B s Z W 1 l b n R h b C B U e X B l I E N l c n R p Z m l j Y X R l c y A o U 1 R D K S A o N S k v Q 2 h h b m d l Z C B U e X B l M i 5 7 T W 9 k Z W w v U 2 V y a W V z L D F 9 J n F 1 b 3 Q 7 X S w m c X V v d D t S Z W x h d G l v b n N o a X B J b m Z v J n F 1 b 3 Q 7 O l t d f S I v P j x F b n R y e S B U e X B l P S J S Z X N 1 b H R U e X B l I i B W Y W x 1 Z T 0 i c 1 R h Y m x l I i 8 + P E V u d H J 5 I F R 5 c G U 9 I k 5 h d m l n Y X R p b 2 5 T d G V w T m F t Z S I g V m F s d W U 9 I n N O Y X Z p Z 2 F 0 a W 9 u I i 8 + P E V u d H J 5 I F R 5 c G U 9 I k Z p b G x P Y m p l Y 3 R U e X B l I i B W Y W x 1 Z T 0 i c 1 R h Y m x l I i 8 + P E V u d H J 5 I F R 5 c G U 9 I k 5 h b W V V c G R h d G V k Q W Z 0 Z X J G a W x s I i B W Y W x 1 Z T 0 i b D A i L z 4 8 R W 5 0 c n k g V H l w Z T 0 i R m l s b F R h c m d l d C I g V m F s d W U 9 I n N D b 3 V u d F 9 0 Y W J s Z S I v P j w v U 3 R h Y m x l R W 5 0 c m l l c z 4 8 L 0 l 0 Z W 0 + P E l 0 Z W 0 + P E l 0 Z W 1 M b 2 N h d G l v b j 4 8 S X R l b V R 5 c G U + R m 9 y b X V s Y T w v S X R l b V R 5 c G U + P E l 0 Z W 1 Q Y X R o P l N l Y 3 R p b 2 4 x L 1 N 1 c H B s Z W 1 l b n R h b C U y M F R 5 c G U l M j B D Z X J 0 a W Z p Y 2 F 0 Z X M l M j A o U 1 R D K S 9 T b 3 V y Y 2 U 8 L 0 l 0 Z W 1 Q Y X R o P j w v S X R l b U x v Y 2 F 0 a W 9 u P j x T d G F i b G V F b n R y a W V z L z 4 8 L 0 l 0 Z W 0 + P E l 0 Z W 0 + P E l 0 Z W 1 M b 2 N h d G l v b j 4 8 S X R l b V R 5 c G U + R m 9 y b X V s Y T w v S X R l b V R 5 c G U + P E l 0 Z W 1 Q Y X R o P l N l Y 3 R p b 2 4 x L 1 N 1 c H B s Z W 1 l b n R h b C U y M F R 5 c G U l M j B D Z X J 0 a W Z p Y 2 F 0 Z X M l M j A o U 1 R D K S U y M C g y K S 9 T b 3 V y Y 2 U 8 L 0 l 0 Z W 1 Q Y X R o P j w v S X R l b U x v Y 2 F 0 a W 9 u P j x T d G F i b G V F b n R y a W V z L z 4 8 L 0 l 0 Z W 0 + P E l 0 Z W 0 + P E l 0 Z W 1 M b 2 N h d G l v b j 4 8 S X R l b V R 5 c G U + R m 9 y b X V s Y T w v S X R l b V R 5 c G U + P E l 0 Z W 1 Q Y X R o P l N l Y 3 R p b 2 4 x L 1 N 1 c H B s Z W 1 l b n R h b C U y M F R 5 c G U l M j B D Z X J 0 a W Z p Y 2 F 0 Z X M l M j A o U 1 R D K S U y M C g y K S 9 D a G F u Z 2 V k J T I w V H l w Z T w v S X R l b V B h d G g + P C 9 J d G V t T G 9 j Y X R p b 2 4 + P F N 0 Y W J s Z U V u d H J p Z X M v P j w v S X R l b T 4 8 S X R l b T 4 8 S X R l b U x v Y 2 F 0 a W 9 u P j x J d G V t V H l w Z T 5 G b 3 J t d W x h P C 9 J d G V t V H l w Z T 4 8 S X R l b V B h d G g + U 2 V j d G l v b j E v U 3 V w c G x l b W V u d G F s J T I w V H l w Z S U y M E N l c n R p Z m l j Y X R l c y U y M C h T V E M p J T I w K D I p L 1 B y b 2 1 v d G V k J T I w S G V h Z G V y c z w v S X R l b V B h d G g + P C 9 J d G V t T G 9 j Y X R p b 2 4 + P F N 0 Y W J s Z U V u d H J p Z X M v P j w v S X R l b T 4 8 S X R l b T 4 8 S X R l b U x v Y 2 F 0 a W 9 u P j x J d G V t V H l w Z T 5 G b 3 J t d W x h P C 9 J d G V t V H l w Z T 4 8 S X R l b V B h d G g + U 2 V j d G l v b j E v U 3 V w c G x l b W V u d G F s J T I w V H l w Z S U y M E N l c n R p Z m l j Y X R l c y U y M C h T V E M p J T I w K D I p L 0 N o Y W 5 n Z W Q l M j B U e X B l M T w v S X R l b V B h d G g + P C 9 J d G V t T G 9 j Y X R p b 2 4 + P F N 0 Y W J s Z U V u d H J p Z X M v P j w v S X R l b T 4 8 S X R l b T 4 8 S X R l b U x v Y 2 F 0 a W 9 u P j x J d G V t V H l w Z T 5 G b 3 J t d W x h P C 9 J d G V t V H l w Z T 4 8 S X R l b V B h d G g + U 2 V j d G l v b j E v U 3 V w c G x l b W V u d G F s J T I w V H l w Z S U y M E N l c n R p Z m l j Y X R l c y U y M C h T V E M p J T I w K D I p L 1 N w b G l 0 J T I w Q 2 9 s d W 1 u J T I w Y n k l M j B Q b 3 N p d G l v b j w v S X R l b V B h d G g + P C 9 J d G V t T G 9 j Y X R p b 2 4 + P F N 0 Y W J s Z U V u d H J p Z X M v P j w v S X R l b T 4 8 S X R l b T 4 8 S X R l b U x v Y 2 F 0 a W 9 u P j x J d G V t V H l w Z T 5 G b 3 J t d W x h P C 9 J d G V t V H l w Z T 4 8 S X R l b V B h d G g + U 2 V j d G l v b j E v U 3 V w c G x l b W V u d G F s J T I w V H l w Z S U y M E N l c n R p Z m l j Y X R l c y U y M C h T V E M p J T I w K D I p L 0 N o Y W 5 n Z W Q l M j B U e X B l M j w v S X R l b V B h d G g + P C 9 J d G V t T G 9 j Y X R p b 2 4 + P F N 0 Y W J s Z U V u d H J p Z X M v P j w v S X R l b T 4 8 S X R l b T 4 8 S X R l b U x v Y 2 F 0 a W 9 u P j x J d G V t V H l w Z T 5 G b 3 J t d W x h P C 9 J d G V t V H l w Z T 4 8 S X R l b V B h d G g + U 2 V j d G l v b j E v U 3 V w c G x l b W V u d G F s J T I w V H l w Z S U y M E N l c n R p Z m l j Y X R l c y U y M C h T V E M p J T I w K D I p L 1 J l b W 9 2 Z W Q l M j B D b 2 x 1 b W 5 z P C 9 J d G V t U G F 0 a D 4 8 L 0 l 0 Z W 1 M b 2 N h d G l v b j 4 8 U 3 R h Y m x l R W 5 0 c m l l c y 8 + P C 9 J d G V t P j x J d G V t P j x J d G V t T G 9 j Y X R p b 2 4 + P E l 0 Z W 1 U e X B l P k Z v c m 1 1 b G E 8 L 0 l 0 Z W 1 U e X B l P j x J d G V t U G F 0 a D 5 T Z W N 0 a W 9 u M S 9 T d X B w b G V t Z W 5 0 Y W w l M j B U e X B l J T I w Q 2 V y d G l m a W N h d G V z J T I w K F N U Q y k l M j A o M i k v U 3 B s a X Q l M j B D b 2 x 1 b W 4 l M j B i e S U y M E R l b G l t a X R l c j w v S X R l b V B h d G g + P C 9 J d G V t T G 9 j Y X R p b 2 4 + P F N 0 Y W J s Z U V u d H J p Z X M v P j w v S X R l b T 4 8 S X R l b T 4 8 S X R l b U x v Y 2 F 0 a W 9 u P j x J d G V t V H l w Z T 5 G b 3 J t d W x h P C 9 J d G V t V H l w Z T 4 8 S X R l b V B h d G g + U 2 V j d G l v b j E v U 3 V w c G x l b W V u d G F s J T I w V H l w Z S U y M E N l c n R p Z m l j Y X R l c y U y M C h T V E M p J T I w K D I p L 0 N o Y W 5 n Z W Q l M j B U e X B l M z w v S X R l b V B h d G g + P C 9 J d G V t T G 9 j Y X R p b 2 4 + P F N 0 Y W J s Z U V u d H J p Z X M v P j w v S X R l b T 4 8 S X R l b T 4 8 S X R l b U x v Y 2 F 0 a W 9 u P j x J d G V t V H l w Z T 5 G b 3 J t d W x h P C 9 J d G V t V H l w Z T 4 8 S X R l b V B h d G g + U 2 V j d G l v b j E v U 3 V w c G x l b W V u d G F s J T I w V H l w Z S U y M E N l c n R p Z m l j Y X R l c y U y M C h T V E M p J T I w K D M p L 1 N v d X J j Z T w v S X R l b V B h d G g + P C 9 J d G V t T G 9 j Y X R p b 2 4 + P F N 0 Y W J s Z U V u d H J p Z X M v P j w v S X R l b T 4 8 S X R l b T 4 8 S X R l b U x v Y 2 F 0 a W 9 u P j x J d G V t V H l w Z T 5 G b 3 J t d W x h P C 9 J d G V t V H l w Z T 4 8 S X R l b V B h d G g + U 2 V j d G l v b j E v U 3 V w c G x l b W V u d G F s J T I w V H l w Z S U y M E N l c n R p Z m l j Y X R l c y U y M C h T V E M p J T I w K D M p L 0 N o Y W 5 n Z W Q l M j B U e X B l P C 9 J d G V t U G F 0 a D 4 8 L 0 l 0 Z W 1 M b 2 N h d G l v b j 4 8 U 3 R h Y m x l R W 5 0 c m l l c y 8 + P C 9 J d G V t P j x J d G V t P j x J d G V t T G 9 j Y X R p b 2 4 + P E l 0 Z W 1 U e X B l P k Z v c m 1 1 b G E 8 L 0 l 0 Z W 1 U e X B l P j x J d G V t U G F 0 a D 5 T Z W N 0 a W 9 u M S 9 T d X B w b G V t Z W 5 0 Y W w l M j B U e X B l J T I w Q 2 V y d G l m a W N h d G V z J T I w K F N U Q y k l M j A o M y k v U 3 B s a X Q l M j B D b 2 x 1 b W 4 l M j B i e S U y M F B v c 2 l 0 a W 9 u P C 9 J d G V t U G F 0 a D 4 8 L 0 l 0 Z W 1 M b 2 N h d G l v b j 4 8 U 3 R h Y m x l R W 5 0 c m l l c y 8 + P C 9 J d G V t P j x J d G V t P j x J d G V t T G 9 j Y X R p b 2 4 + P E l 0 Z W 1 U e X B l P k Z v c m 1 1 b G E 8 L 0 l 0 Z W 1 U e X B l P j x J d G V t U G F 0 a D 5 T Z W N 0 a W 9 u M S 9 T d X B w b G V t Z W 5 0 Y W w l M j B U e X B l J T I w Q 2 V y d G l m a W N h d G V z J T I w K F N U Q y k l M j A o M y k v Q 2 h h b m d l Z C U y M F R 5 c G U x P C 9 J d G V t U G F 0 a D 4 8 L 0 l 0 Z W 1 M b 2 N h d G l v b j 4 8 U 3 R h Y m x l R W 5 0 c m l l c y 8 + P C 9 J d G V t P j x J d G V t P j x J d G V t T G 9 j Y X R p b 2 4 + P E l 0 Z W 1 U e X B l P k Z v c m 1 1 b G E 8 L 0 l 0 Z W 1 U e X B l P j x J d G V t U G F 0 a D 5 T Z W N 0 a W 9 u M S 9 T d X B w b G V t Z W 5 0 Y W w l M j B U e X B l J T I w Q 2 V y d G l m a W N h d G V z J T I w K F N U Q y k l M j A o M y k v U m V t b 3 Z l Z C U y M E N v b H V t b n M 8 L 0 l 0 Z W 1 Q Y X R o P j w v S X R l b U x v Y 2 F 0 a W 9 u P j x T d G F i b G V F b n R y a W V z L z 4 8 L 0 l 0 Z W 0 + P E l 0 Z W 0 + P E l 0 Z W 1 M b 2 N h d G l v b j 4 8 S X R l b V R 5 c G U + R m 9 y b X V s Y T w v S X R l b V R 5 c G U + P E l 0 Z W 1 Q Y X R o P l N l Y 3 R p b 2 4 x L 1 N 1 c H B s Z W 1 l b n R h b C U y M F R 5 c G U l M j B D Z X J 0 a W Z p Y 2 F 0 Z X M l M j A o U 1 R D K S U y M C g z K S 9 T c G x p d C U y M E N v b H V t b i U y M G J 5 J T I w R G V s a W 1 p d G V y P C 9 J d G V t U G F 0 a D 4 8 L 0 l 0 Z W 1 M b 2 N h d G l v b j 4 8 U 3 R h Y m x l R W 5 0 c m l l c y 8 + P C 9 J d G V t P j x J d G V t P j x J d G V t T G 9 j Y X R p b 2 4 + P E l 0 Z W 1 U e X B l P k Z v c m 1 1 b G E 8 L 0 l 0 Z W 1 U e X B l P j x J d G V t U G F 0 a D 5 T Z W N 0 a W 9 u M S 9 T d X B w b G V t Z W 5 0 Y W w l M j B U e X B l J T I w Q 2 V y d G l m a W N h d G V z J T I w K F N U Q y k l M j A o M y k v Q 2 h h b m d l Z C U y M F R 5 c G U y P C 9 J d G V t U G F 0 a D 4 8 L 0 l 0 Z W 1 M b 2 N h d G l v b j 4 8 U 3 R h Y m x l R W 5 0 c m l l c y 8 + P C 9 J d G V t P j x J d G V t P j x J d G V t T G 9 j Y X R p b 2 4 + P E l 0 Z W 1 U e X B l P k Z v c m 1 1 b G E 8 L 0 l 0 Z W 1 U e X B l P j x J d G V t U G F 0 a D 5 T Z W N 0 a W 9 u M S 9 T d X B w b G V t Z W 5 0 Y W w l M j B U e X B l J T I w Q 2 V y d G l m a W N h d G V z J T I w K F N U Q y k l M j A o N C k v U 2 9 1 c m N l P C 9 J d G V t U G F 0 a D 4 8 L 0 l 0 Z W 1 M b 2 N h d G l v b j 4 8 U 3 R h Y m x l R W 5 0 c m l l c y 8 + P C 9 J d G V t P j x J d G V t P j x J d G V t T G 9 j Y X R p b 2 4 + P E l 0 Z W 1 U e X B l P k Z v c m 1 1 b G E 8 L 0 l 0 Z W 1 U e X B l P j x J d G V t U G F 0 a D 5 T Z W N 0 a W 9 u M S 9 T d X B w b G V t Z W 5 0 Y W w l M j B U e X B l J T I w Q 2 V y d G l m a W N h d G V z J T I w K F N U Q y k l M j A o N C k v Q 2 h h b m d l Z C U y M F R 5 c G U 8 L 0 l 0 Z W 1 Q Y X R o P j w v S X R l b U x v Y 2 F 0 a W 9 u P j x T d G F i b G V F b n R y a W V z L z 4 8 L 0 l 0 Z W 0 + P E l 0 Z W 0 + P E l 0 Z W 1 M b 2 N h d G l v b j 4 8 S X R l b V R 5 c G U + R m 9 y b X V s Y T w v S X R l b V R 5 c G U + P E l 0 Z W 1 Q Y X R o P l N l Y 3 R p b 2 4 x L 1 N 1 c H B s Z W 1 l b n R h b C U y M F R 5 c G U l M j B D Z X J 0 a W Z p Y 2 F 0 Z X M l M j A o U 1 R D K S U y M C g 0 K S 9 T c G x p d C U y M E N v b H V t b i U y M G J 5 J T I w U G 9 z a X R p b 2 4 8 L 0 l 0 Z W 1 Q Y X R o P j w v S X R l b U x v Y 2 F 0 a W 9 u P j x T d G F i b G V F b n R y a W V z L z 4 8 L 0 l 0 Z W 0 + P E l 0 Z W 0 + P E l 0 Z W 1 M b 2 N h d G l v b j 4 8 S X R l b V R 5 c G U + R m 9 y b X V s Y T w v S X R l b V R 5 c G U + P E l 0 Z W 1 Q Y X R o P l N l Y 3 R p b 2 4 x L 1 N 1 c H B s Z W 1 l b n R h b C U y M F R 5 c G U l M j B D Z X J 0 a W Z p Y 2 F 0 Z X M l M j A o U 1 R D K S U y M C g 0 K S 9 D a G F u Z 2 V k J T I w V H l w Z T E 8 L 0 l 0 Z W 1 Q Y X R o P j w v S X R l b U x v Y 2 F 0 a W 9 u P j x T d G F i b G V F b n R y a W V z L z 4 8 L 0 l 0 Z W 0 + P E l 0 Z W 0 + P E l 0 Z W 1 M b 2 N h d G l v b j 4 8 S X R l b V R 5 c G U + R m 9 y b X V s Y T w v S X R l b V R 5 c G U + P E l 0 Z W 1 Q Y X R o P l N l Y 3 R p b 2 4 x L 1 N 1 c H B s Z W 1 l b n R h b C U y M F R 5 c G U l M j B D Z X J 0 a W Z p Y 2 F 0 Z X M l M j A o U 1 R D K S U y M C g 0 K S 9 S Z W 1 v d m V k J T I w Q 2 9 s d W 1 u c z w v S X R l b V B h d G g + P C 9 J d G V t T G 9 j Y X R p b 2 4 + P F N 0 Y W J s Z U V u d H J p Z X M v P j w v S X R l b T 4 8 S X R l b T 4 8 S X R l b U x v Y 2 F 0 a W 9 u P j x J d G V t V H l w Z T 5 G b 3 J t d W x h P C 9 J d G V t V H l w Z T 4 8 S X R l b V B h d G g + U 2 V j d G l v b j E v U 3 V w c G x l b W V u d G F s J T I w V H l w Z S U y M E N l c n R p Z m l j Y X R l c y U y M C h T V E M p J T I w K D Q p L 1 B y b 2 1 v d G V k J T I w S G V h Z G V y c z w v S X R l b V B h d G g + P C 9 J d G V t T G 9 j Y X R p b 2 4 + P F N 0 Y W J s Z U V u d H J p Z X M v P j w v S X R l b T 4 8 S X R l b T 4 8 S X R l b U x v Y 2 F 0 a W 9 u P j x J d G V t V H l w Z T 5 G b 3 J t d W x h P C 9 J d G V t V H l w Z T 4 8 S X R l b V B h d G g + U 2 V j d G l v b j E v U 3 V w c G x l b W V u d G F s J T I w V H l w Z S U y M E N l c n R p Z m l j Y X R l c y U y M C h T V E M p J T I w K D Q p L 0 N o Y W 5 n Z W Q l M j B U e X B l M j w v S X R l b V B h d G g + P C 9 J d G V t T G 9 j Y X R p b 2 4 + P F N 0 Y W J s Z U V u d H J p Z X M v P j w v S X R l b T 4 8 S X R l b T 4 8 S X R l b U x v Y 2 F 0 a W 9 u P j x J d G V t V H l w Z T 5 G b 3 J t d W x h P C 9 J d G V t V H l w Z T 4 8 S X R l b V B h d G g + U 2 V j d G l v b j E v U 3 V w c G x l b W V u d G F s J T I w V H l w Z S U y M E N l c n R p Z m l j Y X R l c y U y M C h T V E M p J T I w K D Q p L 1 N w b G l 0 J T I w Q 2 9 s d W 1 u J T I w Y n k l M j B E Z W x p b W l 0 Z X I 8 L 0 l 0 Z W 1 Q Y X R o P j w v S X R l b U x v Y 2 F 0 a W 9 u P j x T d G F i b G V F b n R y a W V z L z 4 8 L 0 l 0 Z W 0 + P E l 0 Z W 0 + P E l 0 Z W 1 M b 2 N h d G l v b j 4 8 S X R l b V R 5 c G U + R m 9 y b X V s Y T w v S X R l b V R 5 c G U + P E l 0 Z W 1 Q Y X R o P l N l Y 3 R p b 2 4 x L 1 N 1 c H B s Z W 1 l b n R h b C U y M F R 5 c G U l M j B D Z X J 0 a W Z p Y 2 F 0 Z X M l M j A o U 1 R D K S U y M C g 0 K S 9 D a G F u Z 2 V k J T I w V H l w Z T M 8 L 0 l 0 Z W 1 Q Y X R o P j w v S X R l b U x v Y 2 F 0 a W 9 u P j x T d G F i b G V F b n R y a W V z L z 4 8 L 0 l 0 Z W 0 + P E l 0 Z W 0 + P E l 0 Z W 1 M b 2 N h d G l v b j 4 8 S X R l b V R 5 c G U + R m 9 y b X V s Y T w v S X R l b V R 5 c G U + P E l 0 Z W 1 Q Y X R o P l N l Y 3 R p b 2 4 x L 1 N 1 c H B s Z W 1 l b n R h b C U y M F R 5 c G U l M j B D Z X J 0 a W Z p Y 2 F 0 Z X M l M j A o U 1 R D K S U y M C g 1 K S 9 T b 3 V y Y 2 U 8 L 0 l 0 Z W 1 Q Y X R o P j w v S X R l b U x v Y 2 F 0 a W 9 u P j x T d G F i b G V F b n R y a W V z L z 4 8 L 0 l 0 Z W 0 + P E l 0 Z W 0 + P E l 0 Z W 1 M b 2 N h d G l v b j 4 8 S X R l b V R 5 c G U + R m 9 y b X V s Y T w v S X R l b V R 5 c G U + P E l 0 Z W 1 Q Y X R o P l N l Y 3 R p b 2 4 x L 1 N 1 c H B s Z W 1 l b n R h b C U y M F R 5 c G U l M j B D Z X J 0 a W Z p Y 2 F 0 Z X M l M j A o U 1 R D K S U y M C g 1 K S 9 D a G F u Z 2 V k J T I w V H l w Z T w v S X R l b V B h d G g + P C 9 J d G V t T G 9 j Y X R p b 2 4 + P F N 0 Y W J s Z U V u d H J p Z X M v P j w v S X R l b T 4 8 S X R l b T 4 8 S X R l b U x v Y 2 F 0 a W 9 u P j x J d G V t V H l w Z T 5 G b 3 J t d W x h P C 9 J d G V t V H l w Z T 4 8 S X R l b V B h d G g + U 2 V j d G l v b j E v U 3 V w c G x l b W V u d G F s J T I w V H l w Z S U y M E N l c n R p Z m l j Y X R l c y U y M C h T V E M p J T I w K D U p L 1 J l b W 9 2 Z W Q l M j B D b 2 x 1 b W 5 z P C 9 J d G V t U G F 0 a D 4 8 L 0 l 0 Z W 1 M b 2 N h d G l v b j 4 8 U 3 R h Y m x l R W 5 0 c m l l c y 8 + P C 9 J d G V t P j x J d G V t P j x J d G V t T G 9 j Y X R p b 2 4 + P E l 0 Z W 1 U e X B l P k Z v c m 1 1 b G E 8 L 0 l 0 Z W 1 U e X B l P j x J d G V t U G F 0 a D 5 T Z W N 0 a W 9 u M S 9 T d X B w b G V t Z W 5 0 Y W w l M j B U e X B l J T I w Q 2 V y d G l m a W N h d G V z J T I w K F N U Q y k l M j A o N S k v U H J v b W 9 0 Z W Q l M j B I Z W F k Z X J z P C 9 J d G V t U G F 0 a D 4 8 L 0 l 0 Z W 1 M b 2 N h d G l v b j 4 8 U 3 R h Y m x l R W 5 0 c m l l c y 8 + P C 9 J d G V t P j x J d G V t P j x J d G V t T G 9 j Y X R p b 2 4 + P E l 0 Z W 1 U e X B l P k Z v c m 1 1 b G E 8 L 0 l 0 Z W 1 U e X B l P j x J d G V t U G F 0 a D 5 T Z W N 0 a W 9 u M S 9 T d X B w b G V t Z W 5 0 Y W w l M j B U e X B l J T I w Q 2 V y d G l m a W N h d G V z J T I w K F N U Q y k l M j A o N S k v Q 2 h h b m d l Z C U y M F R 5 c G U x P C 9 J d G V t U G F 0 a D 4 8 L 0 l 0 Z W 1 M b 2 N h d G l v b j 4 8 U 3 R h Y m x l R W 5 0 c m l l c y 8 + P C 9 J d G V t P j x J d G V t P j x J d G V t T G 9 j Y X R p b 2 4 + P E l 0 Z W 1 U e X B l P k Z v c m 1 1 b G E 8 L 0 l 0 Z W 1 U e X B l P j x J d G V t U G F 0 a D 5 T Z W N 0 a W 9 u M S 9 T d X B w b G V t Z W 5 0 Y W w l M j B U e X B l J T I w Q 2 V y d G l m a W N h d G V z J T I w K F N U Q y k l M j A o N S k v U 3 B s a X Q l M j B D b 2 x 1 b W 4 l M j B i e S U y M E R l b G l t a X R l c j w v S X R l b V B h d G g + P C 9 J d G V t T G 9 j Y X R p b 2 4 + P F N 0 Y W J s Z U V u d H J p Z X M v P j w v S X R l b T 4 8 S X R l b T 4 8 S X R l b U x v Y 2 F 0 a W 9 u P j x J d G V t V H l w Z T 5 G b 3 J t d W x h P C 9 J d G V t V H l w Z T 4 8 S X R l b V B h d G g + U 2 V j d G l v b j E v U 3 V w c G x l b W V u d G F s J T I w V H l w Z S U y M E N l c n R p Z m l j Y X R l c y U y M C h T V E M p J T I w K D U p L 0 N o Y W 5 n Z W Q l M j B U e X B l M j w v S X R l b V B h d G g + P C 9 J d G V t T G 9 j Y X R p b 2 4 + P F N 0 Y W J s Z U V u d H J p Z X M v P j w v S X R l b T 4 8 S X R l b T 4 8 S X R l b U x v Y 2 F 0 a W 9 u P j x J d G V t V H l w Z T 5 G b 3 J t d W x h P C 9 J d G V t V H l w Z T 4 8 S X R l b V B h d G g + U 2 V j d G l v b j E v U 3 V w c G x l b W V u d G F s J T I w V H l w Z S U y M E N l c n R p Z m l j Y X R l c y U y M C h T V E M p L 1 B y b 2 1 v d G V k J T I w S G V h Z G V y c z 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W 2 h p J n B d 5 k K q S Z 7 f E H d 2 O g A A A A A C A A A A A A A Q Z g A A A A E A A C A A A A A b 3 / J R o u t Q i u b e A u s T v i 7 c d c z f 0 f H p 8 l 2 C g s B g 0 Y s v S A A A A A A O g A A A A A I A A C A A A A D m U Y R d g 0 O x N 1 5 w n y r T / H B Q U r B 8 g Y 7 q C g J i b I s 9 8 Z c y c l A A A A B f N J r c t g W X i i q 4 6 t p z 1 O L s y N K u s D E M 0 B W D C R e S F 3 I Q g 4 T J h n h F c m 3 1 y u e J 7 m n 3 M p r e v w O R F P X t f d T 2 J u s w d v s p / X 4 L C u O q n j 0 m 9 s 1 X u V j f l 0 A A A A B + h B A Z 4 U q d g j O F p u 6 c 2 y L 7 P / t 3 Y 9 S e n 4 f F q h Y u 7 l B C A g w 7 Y w g o e U y T 7 r f N D E k n o 8 c q v 8 z D j A A C 3 9 2 c A j k a Y u C q < / D a t a M a s h u p > 
</file>

<file path=customXml/itemProps1.xml><?xml version="1.0" encoding="utf-8"?>
<ds:datastoreItem xmlns:ds="http://schemas.openxmlformats.org/officeDocument/2006/customXml" ds:itemID="{A5A885FB-5C16-48D4-89C1-BA6E2E40F64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STCs</vt:lpstr>
      <vt:lpstr>Sheet9</vt:lpstr>
      <vt:lpstr>Make</vt:lpstr>
      <vt:lpstr>Sheet10</vt:lpstr>
      <vt:lpstr>Sheet6</vt:lpstr>
      <vt:lpstr>Sheet7</vt:lpstr>
      <vt:lpstr>TCDS</vt:lpstr>
      <vt:lpstr>Sheet11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Lee Carlson</cp:lastModifiedBy>
  <dcterms:created xsi:type="dcterms:W3CDTF">2022-01-10T18:28:57Z</dcterms:created>
  <dcterms:modified xsi:type="dcterms:W3CDTF">2022-01-11T21:23:02Z</dcterms:modified>
</cp:coreProperties>
</file>