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$ AviaGlobalGroup\AGG Finance\AGG Taxes\AGG Tax Yr 2021\"/>
    </mc:Choice>
  </mc:AlternateContent>
  <xr:revisionPtr revIDLastSave="0" documentId="13_ncr:1_{A5DC6127-43A4-4599-842F-7F7C21B4371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GG Income Summ 2021" sheetId="13" r:id="rId1"/>
    <sheet name="AGG MemDistr 2021" sheetId="14" r:id="rId2"/>
    <sheet name="AGG Exps SummWIP 2021" sheetId="1" r:id="rId3"/>
    <sheet name="AGG BofA CreditsPayer CY 2021" sheetId="15" r:id="rId4"/>
    <sheet name="AGG BofA CreditsCrono CY 2021" sheetId="16" r:id="rId5"/>
    <sheet name="AGG BofA DebitsCat CY 2021" sheetId="17" r:id="rId6"/>
    <sheet name="AGG BofA DebitsVendor CY 2021" sheetId="18" r:id="rId7"/>
    <sheet name="AGG BofA DebitsCrono CY 2021 " sheetId="19" r:id="rId8"/>
    <sheet name="AGG BofA TransByDate CY 2021" sheetId="20" r:id="rId9"/>
  </sheets>
  <definedNames>
    <definedName name="_xlnm._FilterDatabase" localSheetId="5" hidden="1">'AGG BofA DebitsCat CY 2021'!$A$8:$G$129</definedName>
    <definedName name="_xlnm._FilterDatabase" localSheetId="6" hidden="1">'AGG BofA DebitsVendor CY 2021'!$A$45:$E$67</definedName>
    <definedName name="_xlnm.Print_Area" localSheetId="2">'AGG Exps SummWIP 2021'!$B$2:$E$48</definedName>
    <definedName name="_xlnm.Print_Area" localSheetId="0">'AGG Income Summ 2021'!$C$2:$F$15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14" l="1"/>
  <c r="C20" i="14"/>
  <c r="C15" i="14"/>
  <c r="C10" i="14"/>
  <c r="E101" i="17"/>
  <c r="E96" i="17"/>
  <c r="E91" i="17"/>
  <c r="G34" i="15"/>
  <c r="C14" i="13"/>
  <c r="C13" i="13"/>
  <c r="C15" i="13" s="1"/>
  <c r="C10" i="13"/>
  <c r="C9" i="13"/>
  <c r="C8" i="13"/>
  <c r="C7" i="13"/>
  <c r="D6" i="20" l="1"/>
  <c r="C152" i="20"/>
  <c r="C131" i="19"/>
  <c r="D10" i="18"/>
  <c r="D12" i="18"/>
  <c r="D131" i="18" s="1"/>
  <c r="D13" i="18"/>
  <c r="D14" i="18"/>
  <c r="D17" i="18"/>
  <c r="D18" i="18"/>
  <c r="D32" i="18"/>
  <c r="D34" i="18"/>
  <c r="D35" i="18"/>
  <c r="D39" i="18"/>
  <c r="D44" i="18"/>
  <c r="D68" i="18"/>
  <c r="D69" i="18"/>
  <c r="D81" i="18"/>
  <c r="D83" i="18"/>
  <c r="D91" i="18"/>
  <c r="D92" i="18"/>
  <c r="D93" i="18"/>
  <c r="D95" i="18"/>
  <c r="D97" i="18"/>
  <c r="D99" i="18"/>
  <c r="D100" i="18"/>
  <c r="D101" i="18"/>
  <c r="D110" i="18"/>
  <c r="D111" i="18"/>
  <c r="D113" i="18"/>
  <c r="D120" i="18"/>
  <c r="D127" i="18"/>
  <c r="D129" i="18"/>
  <c r="D130" i="18"/>
  <c r="C131" i="18"/>
  <c r="D38" i="17"/>
  <c r="D69" i="17"/>
  <c r="D72" i="17"/>
  <c r="D79" i="17"/>
  <c r="D86" i="17"/>
  <c r="D101" i="17"/>
  <c r="D125" i="17"/>
  <c r="D129" i="17"/>
  <c r="C130" i="17"/>
  <c r="D130" i="17"/>
  <c r="C31" i="16"/>
  <c r="E10" i="15"/>
  <c r="G10" i="15"/>
  <c r="D11" i="15"/>
  <c r="D12" i="15"/>
  <c r="G12" i="15"/>
  <c r="G13" i="15"/>
  <c r="D14" i="15"/>
  <c r="D29" i="15" s="1"/>
  <c r="E29" i="15"/>
  <c r="G30" i="15"/>
  <c r="G31" i="15"/>
  <c r="C32" i="15"/>
  <c r="E32" i="15"/>
  <c r="F32" i="15"/>
  <c r="G29" i="15" l="1"/>
  <c r="G32" i="15" s="1"/>
  <c r="E34" i="15" s="1"/>
  <c r="D32" i="15"/>
  <c r="G33" i="15" s="1"/>
  <c r="E6" i="1"/>
  <c r="E55" i="1"/>
  <c r="F55" i="1"/>
  <c r="F20" i="1"/>
  <c r="F18" i="1"/>
  <c r="F27" i="1"/>
  <c r="B22" i="14"/>
  <c r="B4" i="14" s="1"/>
  <c r="C11" i="13"/>
  <c r="F41" i="1"/>
  <c r="F48" i="1" s="1"/>
  <c r="F33" i="1" l="1"/>
  <c r="E48" i="1"/>
  <c r="E9" i="1" s="1"/>
  <c r="E33" i="1"/>
  <c r="E8" i="1" s="1"/>
  <c r="C4" i="13"/>
  <c r="F21" i="1" l="1"/>
  <c r="F10" i="1" s="1"/>
  <c r="E21" i="1" l="1"/>
  <c r="E7" i="1" s="1"/>
  <c r="E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 Adams</author>
  </authors>
  <commentList>
    <comment ref="E20" authorId="0" shapeId="0" xr:uid="{878E3DA0-1723-46D2-9AB0-762104581264}">
      <text>
        <r>
          <rPr>
            <b/>
            <sz val="9"/>
            <color indexed="81"/>
            <rFont val="Tahoma"/>
            <family val="2"/>
          </rPr>
          <t>Hal Adams:</t>
        </r>
        <r>
          <rPr>
            <sz val="9"/>
            <color indexed="81"/>
            <rFont val="Tahoma"/>
            <family val="2"/>
          </rPr>
          <t xml:space="preserve">
$1400 in actual expenses, less $1000 credit received from AEA but claimed in earlier expense report. Net reimbursed, $400.</t>
        </r>
      </text>
    </comment>
  </commentList>
</comments>
</file>

<file path=xl/sharedStrings.xml><?xml version="1.0" encoding="utf-8"?>
<sst xmlns="http://schemas.openxmlformats.org/spreadsheetml/2006/main" count="1648" uniqueCount="389">
  <si>
    <t>Category</t>
  </si>
  <si>
    <t>Item</t>
  </si>
  <si>
    <t>Vendor</t>
  </si>
  <si>
    <t>Amount</t>
  </si>
  <si>
    <t>Totals</t>
  </si>
  <si>
    <t>Invoice</t>
  </si>
  <si>
    <t>Amt</t>
  </si>
  <si>
    <t>Client</t>
  </si>
  <si>
    <t>Description</t>
  </si>
  <si>
    <t>RA Miller</t>
  </si>
  <si>
    <t>Bank of America Account Service Fees</t>
  </si>
  <si>
    <t>See BofA Acct Activity Statement</t>
  </si>
  <si>
    <t>Bank of America</t>
  </si>
  <si>
    <t>Aero Business Development</t>
  </si>
  <si>
    <t>Expense Report/ AGG Activities</t>
  </si>
  <si>
    <t>ADS-B Global</t>
  </si>
  <si>
    <t>Reimbused Expenses Per ER's</t>
  </si>
  <si>
    <t>ER Amount</t>
  </si>
  <si>
    <t>AGG Paid Member Expenses - AGG Business Expense Report (ER) Summary</t>
  </si>
  <si>
    <t>Date ER Paid</t>
  </si>
  <si>
    <t>ER Reference</t>
  </si>
  <si>
    <r>
      <t xml:space="preserve">ADS-B Global  
</t>
    </r>
    <r>
      <rPr>
        <sz val="11"/>
        <rFont val="Arial"/>
        <family val="2"/>
      </rPr>
      <t xml:space="preserve">(Per Exp Reports) </t>
    </r>
    <r>
      <rPr>
        <b/>
        <sz val="11"/>
        <rFont val="Arial"/>
        <family val="2"/>
      </rPr>
      <t xml:space="preserve">
Invoice Reference</t>
    </r>
  </si>
  <si>
    <r>
      <t xml:space="preserve">Forrest W Colliver Expenses </t>
    </r>
    <r>
      <rPr>
        <sz val="11"/>
        <rFont val="Arial"/>
        <family val="2"/>
      </rPr>
      <t>(Per Expense Reports)</t>
    </r>
    <r>
      <rPr>
        <b/>
        <sz val="11"/>
        <rFont val="Arial"/>
        <family val="2"/>
      </rPr>
      <t xml:space="preserve">
 Invoice Reference</t>
    </r>
  </si>
  <si>
    <r>
      <t xml:space="preserve">Aero Business Development </t>
    </r>
    <r>
      <rPr>
        <sz val="11"/>
        <rFont val="Arial"/>
        <family val="2"/>
      </rPr>
      <t xml:space="preserve">(Per Exp Reports) </t>
    </r>
    <r>
      <rPr>
        <b/>
        <sz val="11"/>
        <rFont val="Arial"/>
        <family val="2"/>
      </rPr>
      <t xml:space="preserve">
Invoice Reference</t>
    </r>
  </si>
  <si>
    <t>Total AGG LLC  Expenses</t>
  </si>
  <si>
    <t>Forrest W Collier</t>
  </si>
  <si>
    <r>
      <t>ER Amount
(</t>
    </r>
    <r>
      <rPr>
        <b/>
        <sz val="11"/>
        <color rgb="FFC00000"/>
        <rFont val="Arial"/>
        <family val="2"/>
      </rPr>
      <t>Client Reimbursed</t>
    </r>
    <r>
      <rPr>
        <b/>
        <sz val="11"/>
        <rFont val="Arial"/>
        <family val="2"/>
      </rPr>
      <t>)</t>
    </r>
  </si>
  <si>
    <t>AGG Client Consulting Services Income</t>
  </si>
  <si>
    <t>AGG Client Expense Reimburement Income</t>
  </si>
  <si>
    <t>Funds Transfer Fees</t>
  </si>
  <si>
    <t>Per 11JAN21 Acct Summary</t>
  </si>
  <si>
    <t>Monthly Acct Fees</t>
  </si>
  <si>
    <t xml:space="preserve"> AGG General Business Expense Report (ER) Summary</t>
  </si>
  <si>
    <t>Aircraft Electronics Association</t>
  </si>
  <si>
    <t>Annual dues</t>
  </si>
  <si>
    <t>AGG Debit Master Card</t>
  </si>
  <si>
    <t>Shutterstock, Inc.</t>
  </si>
  <si>
    <t xml:space="preserve">AGG Debit Master Card/ </t>
  </si>
  <si>
    <t>Media Pics For Client Website</t>
  </si>
  <si>
    <t>Member</t>
  </si>
  <si>
    <t>Distr Date</t>
  </si>
  <si>
    <t>Aero Business Dvpt</t>
  </si>
  <si>
    <t>Forrest W. Colliver</t>
  </si>
  <si>
    <t>ACH Bank Transfer</t>
  </si>
  <si>
    <t>FWC 2019-1002</t>
  </si>
  <si>
    <t>FWC ANGS ER 07-2019</t>
  </si>
  <si>
    <t>FWC 2020-1001</t>
  </si>
  <si>
    <t>FWC AGG ER 01-2020</t>
  </si>
  <si>
    <t>FWC 2020-1002</t>
  </si>
  <si>
    <t>FWC 2020-1003</t>
  </si>
  <si>
    <t>FWC 2020-1004</t>
  </si>
  <si>
    <t>FWC 2020-1005</t>
  </si>
  <si>
    <t>FWC 2020-1007</t>
  </si>
  <si>
    <t>FWC AGG ER 03.2020</t>
  </si>
  <si>
    <t>FWC AGG ER 04.2020</t>
  </si>
  <si>
    <t>FWC AGG ER 05.2020</t>
  </si>
  <si>
    <t>FWC AGG ER 06.2020</t>
  </si>
  <si>
    <t>FWC AGG ER 02.2020</t>
  </si>
  <si>
    <t>FWC 2020-1008</t>
  </si>
  <si>
    <t>FWC 2020-1009</t>
  </si>
  <si>
    <t>FWC 2020-1010</t>
  </si>
  <si>
    <t>FWC 2020-1011</t>
  </si>
  <si>
    <t>FWC AGG ER 07.2020</t>
  </si>
  <si>
    <t>FWC AGG ER 08.2020</t>
  </si>
  <si>
    <t>FWC AGG ER 09.2020</t>
  </si>
  <si>
    <t>FWC AGG ER 10.2020</t>
  </si>
  <si>
    <t>FWC AGG ER 11.2020</t>
  </si>
  <si>
    <t>FWC 2020-1006</t>
  </si>
  <si>
    <t>179,88</t>
  </si>
  <si>
    <t>LRC ADSBG ER 11-2019</t>
  </si>
  <si>
    <t>LRC ADSBG ER 12-2020-3</t>
  </si>
  <si>
    <t>LRC ADSBG ER 06-202003-3</t>
  </si>
  <si>
    <t>LRC ADSBG ER 04-2019-2</t>
  </si>
  <si>
    <t>LRC ADSBG ER 05-2019-1</t>
  </si>
  <si>
    <t>LRC ADSBG ER 05-2020-03-2</t>
  </si>
  <si>
    <t>LRC ADSBG ER 05-2020-03-1</t>
  </si>
  <si>
    <t>LRC ADSBG ER 08-11-2020</t>
  </si>
  <si>
    <t>LRC ADSBG ER 03-21-2020</t>
  </si>
  <si>
    <t>AGG 0003-2019</t>
  </si>
  <si>
    <t>HEA AGG ER 08-2019</t>
  </si>
  <si>
    <t>HEA AGG ER 09-2019</t>
  </si>
  <si>
    <t>HEA AGG ER 10-2019</t>
  </si>
  <si>
    <t>HEA AGG ER 11-2019</t>
  </si>
  <si>
    <t>AGG 0004-2019</t>
  </si>
  <si>
    <t>AGG 0001-2020</t>
  </si>
  <si>
    <t>HEA AGG ER 01-2020</t>
  </si>
  <si>
    <t>AGG 0002-2020</t>
  </si>
  <si>
    <t>HEA AGG ER 02-2020</t>
  </si>
  <si>
    <t>Bank of America Debit</t>
  </si>
  <si>
    <t>AviaGlobal Group, LLC Expenses CY 2021</t>
  </si>
  <si>
    <t>Expenses 2021 - Summary</t>
  </si>
  <si>
    <t>AviaGlobal Group, LLC (AGG) Income CY 2021</t>
  </si>
  <si>
    <t>Total 2021 Income Received by AGG</t>
  </si>
  <si>
    <t>Total 2021 AGG Income</t>
  </si>
  <si>
    <t>Power Associates</t>
  </si>
  <si>
    <t>Total 2021 reimbursement income for AGG expenses incurred on behalf clients</t>
  </si>
  <si>
    <t>AviaGlobal Group, LLC (AGG) Member Distributions CY 2021</t>
  </si>
  <si>
    <t>Total 2021 Income Distribution to AGG Memebers</t>
  </si>
  <si>
    <t>Total 2021 AGG Member Distribution</t>
  </si>
  <si>
    <t>Business Development Services</t>
  </si>
  <si>
    <t>WIRE TYPE:WIRE IN DATE: 210528 TIME:0713 ET TRN:2021052800254101 SEQ:US01148KU0517630/359396 ORIG:THOMMEN AIRCRAFT EQUIPMEN ID:CH98002452451085 SND BK:UBS AG STAMFORD BRANCH ID:0799 PMT DET:ZD81 148TI7936218INV 017-21</t>
  </si>
  <si>
    <t>05/28/2021</t>
  </si>
  <si>
    <t>Merger &amp; acquisition services</t>
  </si>
  <si>
    <t>R. A. Miller Ind DES:Payment ID:44861 INDN:AviaGlobal Group CO ID:2381571192 CCD</t>
  </si>
  <si>
    <t>Services &amp; Client Expenses</t>
  </si>
  <si>
    <t>Peregrine Total</t>
  </si>
  <si>
    <t>Monthly Retainer  Services + Expenses</t>
  </si>
  <si>
    <t>PEREGRINE AVIONI DES:QUICKBOOKS ID:375020979 INDN:AVIAGLOBAL GROUP, LLC CO ID:1722616653 PPD</t>
  </si>
  <si>
    <t>12/23/2021</t>
  </si>
  <si>
    <t>12/22/2021</t>
  </si>
  <si>
    <t>Monthly Retainer  Services</t>
  </si>
  <si>
    <t>11/23/2021</t>
  </si>
  <si>
    <t>10/21/2021</t>
  </si>
  <si>
    <t>09/29/2021</t>
  </si>
  <si>
    <t>09/22/2021</t>
  </si>
  <si>
    <t>07/15/2021</t>
  </si>
  <si>
    <t>Monthly Retainer Services + Expenses</t>
  </si>
  <si>
    <t>05/24/2021</t>
  </si>
  <si>
    <t>03/18/2021</t>
  </si>
  <si>
    <t>01/25/2021</t>
  </si>
  <si>
    <t>01/22/2021</t>
  </si>
  <si>
    <t>Refunded: Charge in error(see credit 12/23/2021)</t>
  </si>
  <si>
    <r>
      <t xml:space="preserve">INMOTIONHOSTING.C 12/22 </t>
    </r>
    <r>
      <rPr>
        <b/>
        <sz val="12"/>
        <color theme="1"/>
        <rFont val="Calibri"/>
        <family val="2"/>
        <scheme val="minor"/>
      </rPr>
      <t>REFUND</t>
    </r>
    <r>
      <rPr>
        <sz val="12"/>
        <color theme="1"/>
        <rFont val="Calibri"/>
        <family val="2"/>
        <scheme val="minor"/>
      </rPr>
      <t xml:space="preserve"> 888-3214678 CA DEBIT CARD *7429</t>
    </r>
  </si>
  <si>
    <t>BKOFAMERICA MOBILE 12/08 3633609099 DEPOSIT *MOBILE MI</t>
  </si>
  <si>
    <t>BKOFAMERICA MOBILE 05/31 3692003003 DEPOSIT *MOBILE MI</t>
  </si>
  <si>
    <t>Business Development Services Expenses</t>
  </si>
  <si>
    <t>APPAREO SYSTEMS DES:Epicor Upl ID: INDN:AviaGlobal Group  LLC CO ID:1450460110 PPD"</t>
  </si>
  <si>
    <t>Ref AGG Revenue Catagories</t>
  </si>
  <si>
    <t>Total Amount</t>
  </si>
  <si>
    <t>Misc. Payment</t>
  </si>
  <si>
    <t>Client Exp Reimbursment</t>
  </si>
  <si>
    <t>Client Services Fee</t>
  </si>
  <si>
    <r>
      <t xml:space="preserve">Revenue Summary By </t>
    </r>
    <r>
      <rPr>
        <b/>
        <sz val="14"/>
        <color rgb="FFFF0000"/>
        <rFont val="Calibri"/>
        <family val="2"/>
        <scheme val="minor"/>
      </rPr>
      <t>Payee</t>
    </r>
    <r>
      <rPr>
        <b/>
        <sz val="14"/>
        <color theme="1"/>
        <rFont val="Calibri"/>
        <family val="2"/>
        <scheme val="minor"/>
      </rPr>
      <t xml:space="preserve"> (Credits)</t>
    </r>
  </si>
  <si>
    <t>Date</t>
  </si>
  <si>
    <t>Ending balance as of 12/31/2021</t>
  </si>
  <si>
    <t>Total debits</t>
  </si>
  <si>
    <t>Total credits</t>
  </si>
  <si>
    <t>Beginning balance as of 01/01/2021</t>
  </si>
  <si>
    <t>Summary Amt.</t>
  </si>
  <si>
    <t>Bank of America/ AviaGlobal Group LLC - Tax/Calendar Year 2021 Summary</t>
  </si>
  <si>
    <t>INMOTIONHOSTING.C 12/22 REFUND 888-3214678 CA DEBIT CARD *7429</t>
  </si>
  <si>
    <t>AGG Inv 029-21/ $1500 BDS retainer, Inv 031-21/ $47.69 BDS expenses</t>
  </si>
  <si>
    <t>AGG Inv 026-21/ $1500 BDS retainer, Inv 028-21/ $389.95 BDS expenses</t>
  </si>
  <si>
    <t>AGG Inv 027-21/ merger &amp; acquisition services</t>
  </si>
  <si>
    <t>AGG Inv 030-21/ Power Assocs marketing services</t>
  </si>
  <si>
    <t>AGG Inv 025-21/ BDS retainer</t>
  </si>
  <si>
    <t>AGG Inv 024-21/ BDS retainer</t>
  </si>
  <si>
    <t>AGG Inv 023-21/ BDS retainer</t>
  </si>
  <si>
    <t>AGG Inv 022-21/ BDS expenses</t>
  </si>
  <si>
    <t>AGG Inv 020-21/ $3000 BDS retainer/ Inv 021-21/ $105.98 BDS expenses</t>
  </si>
  <si>
    <t>AGG Inv 019-21/ $6000 BDS, partial payment</t>
  </si>
  <si>
    <t>AGG Inv 018-21 Power Assocs marketing services</t>
  </si>
  <si>
    <t>AGG Inv 017-21 BDS</t>
  </si>
  <si>
    <t>AGG Inv 015-21/ $541.85 BDS expenses, Inv 016-21/$6000 BDS retainer</t>
  </si>
  <si>
    <t>AGG Inv 014-21 BDS expenses</t>
  </si>
  <si>
    <t>AGG Inv 013-21 BDS retainer</t>
  </si>
  <si>
    <t>AGG Inv 012-21 BDS retainer</t>
  </si>
  <si>
    <t>AGG Inv 011-21 BDS retainer</t>
  </si>
  <si>
    <t>AGG Inv 009-20/ $6000 BDS retainer, Inv 010-20/$258.88 BDS expenses</t>
  </si>
  <si>
    <t>AGG Inv 008-20 BDS retainer</t>
  </si>
  <si>
    <t>Ref AGG Invoice/ Category</t>
  </si>
  <si>
    <r>
      <t xml:space="preserve">Revenue Summary </t>
    </r>
    <r>
      <rPr>
        <b/>
        <sz val="14"/>
        <color rgb="FFFF0000"/>
        <rFont val="Calibri"/>
        <family val="2"/>
        <scheme val="minor"/>
      </rPr>
      <t>Chronological</t>
    </r>
    <r>
      <rPr>
        <b/>
        <sz val="14"/>
        <color theme="1"/>
        <rFont val="Calibri"/>
        <family val="2"/>
        <scheme val="minor"/>
      </rPr>
      <t xml:space="preserve"> (Credits)</t>
    </r>
  </si>
  <si>
    <t>BD = Business Development Services</t>
  </si>
  <si>
    <t>WWW Hosting Services</t>
  </si>
  <si>
    <t>INMOTIONHOSTING.C 12/17 PURCHASE 888-3214678 CA DEBIT CARD *7429</t>
  </si>
  <si>
    <t>12/20/2021</t>
  </si>
  <si>
    <t>INMOTIONHOSTING.C 11/20 PURCHASE 888-3214678 CA DEBIT CARD *7429</t>
  </si>
  <si>
    <t>11/22/2021</t>
  </si>
  <si>
    <t>WWW EMAIL Svcs</t>
  </si>
  <si>
    <t>MailChimp 12/20 PURCHASE Atlanta GA DEBIT CARD *7411</t>
  </si>
  <si>
    <t>MailChimp 11/20 PURCHASE Atlanta GA DEBIT CARD *7411</t>
  </si>
  <si>
    <t>MailChimp 10/20 PURCHASE Atlanta GA DEBIT CARD *7411</t>
  </si>
  <si>
    <t>10/20/2021</t>
  </si>
  <si>
    <t>MailChimp 09/20 PURCHASE Atlanta GA DEBIT CARD *7411</t>
  </si>
  <si>
    <t>09/20/2021</t>
  </si>
  <si>
    <t>MailChimp 08/20 PURCHASE Atlanta GA DEBIT CARD *7411</t>
  </si>
  <si>
    <t>08/20/2021</t>
  </si>
  <si>
    <t>MailChimp 07/20 PURCHASE Atlanta GA DEBIT CARD *7411</t>
  </si>
  <si>
    <t>07/20/2021</t>
  </si>
  <si>
    <t>MailChimp 06/20 PURCHASE Atlanta GA DEBIT CARD *7411</t>
  </si>
  <si>
    <t>06/21/2021</t>
  </si>
  <si>
    <t>MailChimp 05/20 PURCHASE Atlanta GA DEBIT CARD *7411</t>
  </si>
  <si>
    <t>05/20/2021</t>
  </si>
  <si>
    <t>MailChimp 04/20 PURCHASE Atlanta GA DEBIT CARD *7411</t>
  </si>
  <si>
    <t>04/20/2021</t>
  </si>
  <si>
    <t>MailChimp 03/20 PURCHASE Atlanta GA DEBIT CARD *7411</t>
  </si>
  <si>
    <t>03/22/2021</t>
  </si>
  <si>
    <t>MailChimp 02/20 PURCHASE Atlanta GA DEBIT CARD *7411</t>
  </si>
  <si>
    <t>02/22/2021</t>
  </si>
  <si>
    <t>MailChimp 01/20 PURCHASE Atlanta GA DEBIT CARD *7411</t>
  </si>
  <si>
    <t>01/20/2021</t>
  </si>
  <si>
    <t>MAILCHIMP *MISC 12/18 PURCHASE MAILCHIMP.COM GA DEBIT CARD *7411</t>
  </si>
  <si>
    <t>MAILCHIMP *MISC 11/18 PURCHASE MAILCHIMP.COM GA DEBIT CARD *7411</t>
  </si>
  <si>
    <t>11/19/2021</t>
  </si>
  <si>
    <t>MAILCHIMP *MISC 10/18 PURCHASE MAILCHIMP.COM GA DEBIT CARD *7411</t>
  </si>
  <si>
    <t>10/19/2021</t>
  </si>
  <si>
    <t>MAILCHIMP *MISC 09/18 PURCHASE MAILCHIMP.COM GA DEBIT CARD *7411</t>
  </si>
  <si>
    <t>MAILCHIMP *MISC 08/18 PURCHASE MAILCHIMP.COM GA DEBIT CARD *7411</t>
  </si>
  <si>
    <t>08/19/2021</t>
  </si>
  <si>
    <t>MAILCHIMP *MISC 07/18 PURCHASE MAILCHIMP.COM GA DEBIT CARD *7411</t>
  </si>
  <si>
    <t>07/19/2021</t>
  </si>
  <si>
    <t>MAILCHIMP *MISC 06/18 PURCHASE MAILCHIMP.COM GA DEBIT CARD *7411</t>
  </si>
  <si>
    <t>MAILCHIMP *MISC 05/18 PURCHASE MAILCHIMP.COM GA DEBIT CARD *7411</t>
  </si>
  <si>
    <t>05/19/2021</t>
  </si>
  <si>
    <t>MAILCHIMP *MISC 04/18 PURCHASE MAILCHIMP.COM GA DEBIT CARD *7411</t>
  </si>
  <si>
    <t>04/19/2021</t>
  </si>
  <si>
    <t>MAILCHIMP *MISC 03/18 PURCHASE MAILCHIMP.COM GA DEBIT CARD *7411</t>
  </si>
  <si>
    <t>03/19/2021</t>
  </si>
  <si>
    <t>MAILCHIMP *MISC 02/18 PURCHASE MAILCHIMP.COM GA DEBIT CARD *7411</t>
  </si>
  <si>
    <t>02/19/2021</t>
  </si>
  <si>
    <t>MAILCHIMP *MISC 01/18 PURCHASE MAILCHIMP.COM GA DEBIT CARD *7411</t>
  </si>
  <si>
    <t>01/19/2021</t>
  </si>
  <si>
    <t>Member Disbursement</t>
  </si>
  <si>
    <t>TRANSFER AVIAGLOBAL GROUP, LL:Forrest Colliver Confirmation# 3904686340</t>
  </si>
  <si>
    <t>03/29/2021</t>
  </si>
  <si>
    <t>TRANSFER AVIAGLOBAL GROUP, LL:Forrest Colliver Confirmation# 1419147088</t>
  </si>
  <si>
    <t>TRANSFER AVIAGLOBAL GROUP, LL:Forrest Colliver Confirmation# 1355752573</t>
  </si>
  <si>
    <t>TRANSFER AVIAGLOBAL GROUP, LL:Forrest Colliver Confirmation# 0500086939</t>
  </si>
  <si>
    <t>TRANSFER AVIAGLOBAL GROUP, LL:Forrest Colliver Confirmation# 0188465581</t>
  </si>
  <si>
    <t>12/30/2021</t>
  </si>
  <si>
    <t>TRANSFER AVIAGLOBAL GROUP, LL:ADS-B Global LLC Confirmation# 1304665128</t>
  </si>
  <si>
    <t>TRANSFER AVIAGLOBAL GROUP, LL:ADS-B Global LLC Confirmation# 0655752144</t>
  </si>
  <si>
    <t>TRANSFER AVIAGLOBAL GROUP, LL:ADS-B Global LLC Confirmation# 0500072017</t>
  </si>
  <si>
    <t>TRANSFER AVIAGLOBAL GROUP, LL:ADS-B Global LLC Confirmation# 0188440909</t>
  </si>
  <si>
    <t>TRANSFER AVIAGLOBAL GROUP, LL:ADS-B Global LLC Confirmation# 0119134755</t>
  </si>
  <si>
    <t>Online Banking Transfer Conf# um594tbgj; AERO BUSINESS DEVELOPEMENT LLC</t>
  </si>
  <si>
    <t>Online Banking Transfer Conf# rln842qhf; AERO BUSINESS DEVELOPEMENT LLC</t>
  </si>
  <si>
    <t>Online Banking Transfer Conf# r3q3rjdec; AERO BUSINESS DEVELOPEMENT LLC</t>
  </si>
  <si>
    <t>Online Banking Transfer Conf# i0vr2v11c; AERO BUSINESS DEVELOPEMENT LLC</t>
  </si>
  <si>
    <t>Online Banking Transfer Conf# 222e64b68; AERO BUSINESS DEVELOPEMENT LLC</t>
  </si>
  <si>
    <t>Industry Association Fees</t>
  </si>
  <si>
    <t>HELICOPTER ASSOCI 06/14 PURCHASE 7036834646 VA DEBIT CARD *7429</t>
  </si>
  <si>
    <t>06/14/2021</t>
  </si>
  <si>
    <t>Industry Association Fee</t>
  </si>
  <si>
    <t>SAE INTERNATIONAL 10/22 PURCHASE 7247764841 PA DEBIT CARD *7411</t>
  </si>
  <si>
    <t>10/25/2021</t>
  </si>
  <si>
    <t>For 2022</t>
  </si>
  <si>
    <t>RTCA 12/15 PURCHASE 2023300656 DC DEBIT CARD *7411</t>
  </si>
  <si>
    <t>12/16/2021</t>
  </si>
  <si>
    <t>For 2021</t>
  </si>
  <si>
    <t>RTCA 02/17 PURCHASE 2023300656 DC DEBIT CARD *7411</t>
  </si>
  <si>
    <t>02/18/2021</t>
  </si>
  <si>
    <t>NBAA-REGISTRATION 09/29 PURCHASE 2027839351 IL DEBIT CARD *7411</t>
  </si>
  <si>
    <t>09/30/2021</t>
  </si>
  <si>
    <t>NATIONAL BUSINESS 01/19 PURCHASE WASHINGTON DC DEBIT CARD *0975</t>
  </si>
  <si>
    <t>01/21/2021</t>
  </si>
  <si>
    <t>AIRCRAFT ELECTRON 12/16 PURCHASE 816-3478400 MO DEBIT CARD *0975</t>
  </si>
  <si>
    <t>12/17/2021</t>
  </si>
  <si>
    <t>Exp Reimbursement</t>
  </si>
  <si>
    <t>TRANSFER AVIAGLOBAL GROUP, LL:Forrest Colliver Confirmation# 1488502433</t>
  </si>
  <si>
    <t>TRANSFER AVIAGLOBAL GROUP, LL:Forrest Colliver Confirmation# 0239349831</t>
  </si>
  <si>
    <t>TRANSFER AVIAGLOBAL GROUP, LL:ADS-B Global LLC Confirmation# 1342270599</t>
  </si>
  <si>
    <t>07/27/2021</t>
  </si>
  <si>
    <t>TRANSFER AVIAGLOBAL GROUP, LL:ADS-B Global LLC Confirmation# 0239387266</t>
  </si>
  <si>
    <t>Online Banking Transfer Conf# mvm7i606l; AERO BUSINESS DEVELOPEMENT LLC</t>
  </si>
  <si>
    <t>Online Banking Transfer Conf# kwu34y0x0; AERO BUSINESS DEVELOPEMENT LLC</t>
  </si>
  <si>
    <t>04/13/2021</t>
  </si>
  <si>
    <t>Online Banking Transfer Conf# kitn0lb0t; AERO BUSINESS DEVELOPEMENT LLC</t>
  </si>
  <si>
    <t>Business Printing</t>
  </si>
  <si>
    <t>VISTAPR*VistaPrin 10/15 PURCHASE 866-8936743 MA DEBIT CARD *7411</t>
  </si>
  <si>
    <t>10/18/2021</t>
  </si>
  <si>
    <t>VISTAPR*VistaPrin 09/29 PURCHASE 866-8936743 MA DEBIT CARD *7411</t>
  </si>
  <si>
    <t>OVERNIGHTPRINTS 06/18 PURCHASE 888-677-2000 NV DEBIT CARD *7411</t>
  </si>
  <si>
    <t>BofA Funds Transfer Fees</t>
  </si>
  <si>
    <t>External transfer fee - Next Day - 12/30/2021 Confirmation: 369321360</t>
  </si>
  <si>
    <t>12/31/2021</t>
  </si>
  <si>
    <t>External transfer fee - Next Day - 12/30/2021 Confirmation: 369319906</t>
  </si>
  <si>
    <t>External transfer fee - Next Day - 12/30/2021 Confirmation: 369318940</t>
  </si>
  <si>
    <t>External transfer fee - 3 Day - 12/22/2021 Confirmation: 368304950</t>
  </si>
  <si>
    <t>External transfer fee - 3 Day - 12/22/2021 Confirmation: 368304530</t>
  </si>
  <si>
    <t>External transfer fee - 3 Day - 11/08/2021 Confirmation: 362505860</t>
  </si>
  <si>
    <t>External transfer fee - 3 Day - 11/08/2021 Confirmation: 362504652</t>
  </si>
  <si>
    <t>External transfer fee - 3 Day - 07/27/2021 Confirmation: 348965172</t>
  </si>
  <si>
    <t>07/28/2021</t>
  </si>
  <si>
    <t>External transfer fee - 3 Day - 06/01/2021 Confirmation: 341708312</t>
  </si>
  <si>
    <t>External transfer fee - 3 Day - 06/01/2021 Confirmation: 341708280</t>
  </si>
  <si>
    <t>External transfer fee - 3 Day - 03/29/2021 Confirmation: 333326670</t>
  </si>
  <si>
    <t>03/30/2021</t>
  </si>
  <si>
    <t>External transfer fee - 3 Day - 03/29/2021 Confirmation: 333325992</t>
  </si>
  <si>
    <t>External transfer fee - 3 Day - 02/10/2021 Confirmation: 327766402</t>
  </si>
  <si>
    <t>External transfer fee - 3 Day - 02/10/2021 Confirmation: 327766202</t>
  </si>
  <si>
    <t>BofA Funds Transaction Fees</t>
  </si>
  <si>
    <t>INTERNATIONAL TRANSACTION FEE 06/20 REALLY SIMPLE SSL GRONINGEN DEBIT CARD *7429</t>
  </si>
  <si>
    <t>INTERNATIONAL TRANSACTION FEE 06/20 COMPLIANZ GDPR PL GRONINGEN DEBIT CARD *7429</t>
  </si>
  <si>
    <t>INTERNATIONAL TRANSACTION FEE 01/25 COMPLIANZ GDPR PL GRONINGEN DEBIT CARD *7429</t>
  </si>
  <si>
    <t>INTERNATIONAL TRANSACTION FEE 01/24 REALLY SIMPLE SSL GRONINGEN DEBIT CARD *7429</t>
  </si>
  <si>
    <t>INTERNATIONAL TRANSACTION FEE 01/23 OWL FOR THUNDERBI WIESBADEN DEBIT CARD *7429</t>
  </si>
  <si>
    <t>BofA Account Service Fees</t>
  </si>
  <si>
    <t>Monthly Fee for Business Advantage</t>
  </si>
  <si>
    <t>Monthly Fee Business Adv Relationship</t>
  </si>
  <si>
    <t>Application Software</t>
  </si>
  <si>
    <t>ZEROBOUNCE.COM 12/22 PURCHASE SANTA BARBARA CA DEBIT CARD *7411</t>
  </si>
  <si>
    <t>TEMPLATEMONSTER 08/26 PURCHASE FORT LAUDERDA FL DEBIT CARD *7429</t>
  </si>
  <si>
    <t>08/26/2021</t>
  </si>
  <si>
    <t>TEMPLATEMONSTER 06/18 PURCHASE FORT LAUDERDA FL DEBIT CARD *7429</t>
  </si>
  <si>
    <t>06/18/2021</t>
  </si>
  <si>
    <t>TEMPLATE-HELP.COM 06/21 PURCHASE FORT LAUDERDA FL DEBIT CARD *7429</t>
  </si>
  <si>
    <t>STK*Shutterstock 11/16 PURCHASE 8666633954 NY DEBIT CARD *7411</t>
  </si>
  <si>
    <t>11/16/2021</t>
  </si>
  <si>
    <t>STK*Shutterstock 10/16 PURCHASE 8666633954 NY DEBIT CARD *7411</t>
  </si>
  <si>
    <t>STK*Shutterstock 09/16 PURCHASE 8666633954 NY DEBIT CARD *7411</t>
  </si>
  <si>
    <t>09/16/2021</t>
  </si>
  <si>
    <t>STK*Shutterstock 08/16 PURCHASE 8666633954 NY DEBIT CARD *7411</t>
  </si>
  <si>
    <t>08/16/2021</t>
  </si>
  <si>
    <t>STK*Shutterstock 07/16 PURCHASE 8666633954 NY DEBIT CARD *7411</t>
  </si>
  <si>
    <t>07/16/2021</t>
  </si>
  <si>
    <t>STK*Shutterstock 06/18 PURCHASE 8666633954 NY DEBIT CARD *7411</t>
  </si>
  <si>
    <t>STK*Shutterstock 03/28 PURCHASE 8666633954 NY DEBIT CARD *7411</t>
  </si>
  <si>
    <t>STK*Shutterstock 02/27 PURCHASE 8666633954 NY DEBIT CARD *7411</t>
  </si>
  <si>
    <t>STK*Shutterstock 01/28 PURCHASE 8666633954 NY DEBIT CARD *7411</t>
  </si>
  <si>
    <t>01/28/2021</t>
  </si>
  <si>
    <t>SEMPER PLUGINS AI 03/16 PURCHASE 8552845840 FL DEBIT CARD *7429</t>
  </si>
  <si>
    <t>03/17/2021</t>
  </si>
  <si>
    <t>REALLY SIMPLE SSL 06/20 PURCHASE GRONINGEN DEBIT CARD *7429</t>
  </si>
  <si>
    <t>REALLY SIMPLE SSL 01/24 PURCHASE GRONINGEN DEBIT CARD *7429</t>
  </si>
  <si>
    <t>PAYPAL *SOFTACULO 06/20 PURCHASE 4029357733 CA DEBIT CARD *7429</t>
  </si>
  <si>
    <t>PAYPAL *SOFTACULO 01/24 PURCHASE 4029357733 CA DEBIT CARD *7429</t>
  </si>
  <si>
    <t>OWL FOR THUNDERBI 01/23 PURCHASE WIESBADEN DEBIT CARD *7429</t>
  </si>
  <si>
    <t>Peregrine Billable</t>
  </si>
  <si>
    <t>MONSTERINSIGHTS P 03/16 PURCHASE WEST PALM BEA FL DEBIT CARD *7429</t>
  </si>
  <si>
    <t>GUM.CO/CC* WEBFAC 06/20 PURCHASE 6502043486 CA DEBIT CARD *7429</t>
  </si>
  <si>
    <t>GUM.CO/CC* WEBFAC 01/24 PURCHASE 6502043486 CA DEBIT CARD *7429</t>
  </si>
  <si>
    <t>ELEMENTOR 01/24 PURCHASE WILMINGTON DE DEBIT CARD *7429</t>
  </si>
  <si>
    <t>DREAMSTIME.COM 04/29 PURCHASE 6157715611 TN DEBIT CARD *7411</t>
  </si>
  <si>
    <t>04/30/2021</t>
  </si>
  <si>
    <t>DREAMSTIME.COM 04/02 PURCHASE 6157715611 TN DEBIT CARD *7411</t>
  </si>
  <si>
    <t>DREAMSTIME.COM 04/01 PURCHASE 6157715611 TN DEBIT CARD *7411</t>
  </si>
  <si>
    <t>DMARCIAN* DMARCIA 06/04 PURCHASE BREVARD NC DEBIT CARD *7429</t>
  </si>
  <si>
    <t>CROCOBLOCK.COM 10/10 PURCHASE FORT LAUDERDA FL DEBIT CARD *7429</t>
  </si>
  <si>
    <t>COMPLIANZ GDPR PL 06/20 PURCHASE GRONINGEN DEBIT CARD *7429</t>
  </si>
  <si>
    <t>COMPLIANZ GDPR PL 01/25 PURCHASE GRONINGEN DEBIT CARD *7429</t>
  </si>
  <si>
    <t>Comments</t>
  </si>
  <si>
    <t>Cat Ttl</t>
  </si>
  <si>
    <r>
      <t xml:space="preserve">Expense Summary By </t>
    </r>
    <r>
      <rPr>
        <b/>
        <sz val="14"/>
        <color rgb="FFFF0000"/>
        <rFont val="Calibri"/>
        <family val="2"/>
        <scheme val="minor"/>
      </rPr>
      <t>Vendor/ Supplier</t>
    </r>
    <r>
      <rPr>
        <b/>
        <sz val="14"/>
        <color theme="1"/>
        <rFont val="Calibri"/>
        <family val="2"/>
        <scheme val="minor"/>
      </rPr>
      <t xml:space="preserve"> (Debits)</t>
    </r>
  </si>
  <si>
    <t>Application Softare</t>
  </si>
  <si>
    <t>AGG WWW EMAIL Svcs</t>
  </si>
  <si>
    <t>AGG WWW Hosting Services</t>
  </si>
  <si>
    <t>Payee Ttls</t>
  </si>
  <si>
    <t>BofA Fee</t>
  </si>
  <si>
    <t>EUROCAE Ind Assoc Dues, Web Hosting Fees</t>
  </si>
  <si>
    <t>FWC</t>
  </si>
  <si>
    <t>FWC ANGS ER 02-2021 (27DEC2021)</t>
  </si>
  <si>
    <t>AGG Member Distribution</t>
  </si>
  <si>
    <t>LC</t>
  </si>
  <si>
    <t>211222 - LRC ADS_BG ER MasterCard Dec ZeroBounce</t>
  </si>
  <si>
    <t>Peregrine billable</t>
  </si>
  <si>
    <t>211220 - LRC ADS_BG ER MasterCard 012b-2021</t>
  </si>
  <si>
    <t>211220 - LRC ADS_BG ER MasterCard Dec MailChimp</t>
  </si>
  <si>
    <t>FWC debit card (see BofA statement)</t>
  </si>
  <si>
    <t>AEA dues</t>
  </si>
  <si>
    <t>HA</t>
  </si>
  <si>
    <t>HEA AGG ER 06-2021</t>
  </si>
  <si>
    <t>RTCA Dues - Industry association</t>
  </si>
  <si>
    <t>211214 - LRC ADS_BG Mastercard 012-2021</t>
  </si>
  <si>
    <t>211214 - lrC ADS_BG Mastercard 012a-2021</t>
  </si>
  <si>
    <t>NBAA &amp; AGG (LAS) annual mtgs</t>
  </si>
  <si>
    <t>HEA AGG ER05-2021</t>
  </si>
  <si>
    <t>Member Exp Report Reimbusement</t>
  </si>
  <si>
    <t>211109 - LRC ADS_BG ER Mastercard 011-2021</t>
  </si>
  <si>
    <t>AEA annual mtg (DFW)</t>
  </si>
  <si>
    <t>HEA AGG ER 04-2021</t>
  </si>
  <si>
    <t>Peregrine billable, see details in ER</t>
  </si>
  <si>
    <t>210628 - LRC ADS_BG ER Acft Electronics Assoc Mtg</t>
  </si>
  <si>
    <t>Helicopter Assoc Intl - Annual Member Dues</t>
  </si>
  <si>
    <t>210610 - LRC ADS_BG ER MasterCard 003-2021</t>
  </si>
  <si>
    <t>Tax prep, PHX&lt;&gt;DFW business trip</t>
  </si>
  <si>
    <t>HEA AGG ER 01-2021, HEA AGG ER 02-2021</t>
  </si>
  <si>
    <t>210408 - LRC ADS_BG ER Mastercard 001-2021 RevB</t>
  </si>
  <si>
    <t>211219 - LRC ADS_BG MasterCard Yr End Reconcile</t>
  </si>
  <si>
    <t>FWC AGG Peregrine ER 01-2021</t>
  </si>
  <si>
    <t>BofA Fee Currency Exchange Fee</t>
  </si>
  <si>
    <t>Natl Business Acft Assoc (AEA) annual dues</t>
  </si>
  <si>
    <t>HEA AGG ER 03-2021</t>
  </si>
  <si>
    <t>Comment</t>
  </si>
  <si>
    <t>Ref AGG Exp Doc/ Date</t>
  </si>
  <si>
    <r>
      <t xml:space="preserve">Expense Summary </t>
    </r>
    <r>
      <rPr>
        <b/>
        <sz val="14"/>
        <color rgb="FFFF0000"/>
        <rFont val="Calibri"/>
        <family val="2"/>
        <scheme val="minor"/>
      </rPr>
      <t>Chronilogical</t>
    </r>
    <r>
      <rPr>
        <b/>
        <sz val="14"/>
        <color theme="1"/>
        <rFont val="Calibri"/>
        <family val="2"/>
        <scheme val="minor"/>
      </rPr>
      <t xml:space="preserve"> (Debits)</t>
    </r>
  </si>
  <si>
    <t>MasterCard *0975</t>
  </si>
  <si>
    <t>HA = Hal Adams (Aero Business Dvpt)</t>
  </si>
  <si>
    <t>MasterCard *7411</t>
  </si>
  <si>
    <t>LC = Lee Carlson (ADS-BG/ ADS-B Global)</t>
  </si>
  <si>
    <t>MasterCard *7429</t>
  </si>
  <si>
    <t>FWC = Forrest Colliver (ANGS/ AeroNextGen Solutions)</t>
  </si>
  <si>
    <t>Running Bal.</t>
  </si>
  <si>
    <t>Appareo Systems</t>
  </si>
  <si>
    <t>AGG Monthy Retainer Services</t>
  </si>
  <si>
    <t>Thomenn Aircraft Equipment</t>
  </si>
  <si>
    <t>Merger &amp; Acquisition Services</t>
  </si>
  <si>
    <t>Power Associates - Business Development Services</t>
  </si>
  <si>
    <t>Peregrine Avionics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</si>
</sst>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&quot;$&quot;#,##0"/>
    <numFmt numFmtId="166" formatCode="[$-409]d\-mmm\-yy;@"/>
    <numFmt numFmtId="167" formatCode="[$-409]dd/mmm/yy;@"/>
    <numFmt numFmtId="168" formatCode="0.00_);[Red]\(0.00\)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8"/>
      <name val="Verdana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8"/>
      <color indexed="23"/>
      <name val="Verdana"/>
      <family val="2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6"/>
      <color indexed="9"/>
      <name val="Tahoma"/>
      <family val="2"/>
    </font>
    <font>
      <sz val="10"/>
      <name val="Arial"/>
      <family val="2"/>
    </font>
    <font>
      <i/>
      <sz val="12"/>
      <color indexed="60"/>
      <name val="Arial Black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2"/>
      <name val="Calibri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Arial"/>
      <family val="2"/>
    </font>
    <font>
      <b/>
      <sz val="18"/>
      <name val="Arial"/>
      <family val="2"/>
    </font>
    <font>
      <b/>
      <sz val="11"/>
      <color rgb="FFC00000"/>
      <name val="Arial"/>
      <family val="2"/>
    </font>
    <font>
      <sz val="16"/>
      <name val="Arial Black"/>
      <family val="2"/>
    </font>
    <font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>
      <alignment vertical="top" wrapText="1"/>
    </xf>
    <xf numFmtId="165" fontId="9" fillId="2" borderId="1" applyFont="0" applyFill="0" applyBorder="0" applyProtection="0">
      <alignment vertical="center"/>
    </xf>
    <xf numFmtId="0" fontId="10" fillId="3" borderId="0" applyBorder="0">
      <alignment horizontal="left" vertical="center" indent="1"/>
    </xf>
    <xf numFmtId="165" fontId="11" fillId="4" borderId="2" applyBorder="0">
      <alignment horizontal="left" vertical="center" indent="1" shrinkToFit="1"/>
    </xf>
    <xf numFmtId="165" fontId="12" fillId="5" borderId="3" applyBorder="0">
      <alignment horizontal="left" vertical="center" indent="1"/>
    </xf>
    <xf numFmtId="0" fontId="12" fillId="6" borderId="4" applyNumberFormat="0" applyBorder="0">
      <alignment horizontal="left" vertical="top" wrapText="1" indent="1"/>
    </xf>
    <xf numFmtId="0" fontId="12" fillId="2" borderId="0" applyBorder="0">
      <alignment horizontal="left" vertical="center" indent="1"/>
    </xf>
    <xf numFmtId="0" fontId="12" fillId="0" borderId="4" applyNumberFormat="0" applyFill="0">
      <alignment horizontal="centerContinuous"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13" fillId="5" borderId="0">
      <alignment horizontal="left" indent="1"/>
    </xf>
    <xf numFmtId="3" fontId="9" fillId="2" borderId="5" applyBorder="0">
      <alignment horizontal="left" vertical="center" indent="2"/>
    </xf>
    <xf numFmtId="0" fontId="8" fillId="0" borderId="0">
      <alignment vertical="top" wrapText="1"/>
    </xf>
    <xf numFmtId="0" fontId="8" fillId="0" borderId="0"/>
    <xf numFmtId="167" fontId="8" fillId="0" borderId="0"/>
    <xf numFmtId="0" fontId="2" fillId="0" borderId="0"/>
    <xf numFmtId="0" fontId="14" fillId="3" borderId="0">
      <alignment horizontal="left" indent="1"/>
    </xf>
    <xf numFmtId="0" fontId="15" fillId="3" borderId="0" applyBorder="0">
      <alignment horizontal="left" vertical="center" indent="1"/>
    </xf>
    <xf numFmtId="0" fontId="16" fillId="7" borderId="0" applyBorder="0">
      <alignment horizontal="left" vertical="center" indent="1"/>
    </xf>
    <xf numFmtId="0" fontId="1" fillId="0" borderId="0"/>
  </cellStyleXfs>
  <cellXfs count="285">
    <xf numFmtId="0" fontId="0" fillId="0" borderId="0" xfId="0">
      <alignment vertical="top" wrapText="1"/>
    </xf>
    <xf numFmtId="0" fontId="4" fillId="0" borderId="0" xfId="0" applyFont="1">
      <alignment vertical="top" wrapText="1"/>
    </xf>
    <xf numFmtId="4" fontId="0" fillId="0" borderId="0" xfId="0" applyNumberFormat="1">
      <alignment vertical="top" wrapText="1"/>
    </xf>
    <xf numFmtId="0" fontId="0" fillId="0" borderId="0" xfId="0" applyAlignment="1">
      <alignment horizontal="center"/>
    </xf>
    <xf numFmtId="0" fontId="17" fillId="2" borderId="0" xfId="0" applyFont="1" applyFill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2" fillId="0" borderId="0" xfId="0" applyFont="1">
      <alignment vertical="top" wrapText="1"/>
    </xf>
    <xf numFmtId="4" fontId="0" fillId="0" borderId="0" xfId="0" applyNumberFormat="1" applyAlignment="1">
      <alignment horizontal="center"/>
    </xf>
    <xf numFmtId="0" fontId="2" fillId="0" borderId="0" xfId="14"/>
    <xf numFmtId="0" fontId="2" fillId="0" borderId="0" xfId="14" applyAlignment="1">
      <alignment horizontal="center"/>
    </xf>
    <xf numFmtId="0" fontId="2" fillId="0" borderId="0" xfId="14" applyAlignment="1">
      <alignment horizontal="left"/>
    </xf>
    <xf numFmtId="4" fontId="2" fillId="0" borderId="0" xfId="14" applyNumberFormat="1"/>
    <xf numFmtId="0" fontId="7" fillId="0" borderId="0" xfId="14" applyFont="1" applyAlignment="1">
      <alignment vertical="center"/>
    </xf>
    <xf numFmtId="0" fontId="4" fillId="0" borderId="0" xfId="14" applyFont="1" applyAlignment="1">
      <alignment vertical="center"/>
    </xf>
    <xf numFmtId="0" fontId="2" fillId="0" borderId="0" xfId="14" applyAlignment="1">
      <alignment horizontal="center" vertical="center"/>
    </xf>
    <xf numFmtId="4" fontId="26" fillId="0" borderId="0" xfId="0" applyNumberFormat="1" applyFont="1">
      <alignment vertical="top" wrapText="1"/>
    </xf>
    <xf numFmtId="0" fontId="2" fillId="0" borderId="0" xfId="14" applyAlignment="1">
      <alignment vertical="center"/>
    </xf>
    <xf numFmtId="0" fontId="0" fillId="0" borderId="0" xfId="0" applyAlignment="1">
      <alignment vertical="center" wrapText="1"/>
    </xf>
    <xf numFmtId="0" fontId="26" fillId="8" borderId="0" xfId="14" applyFont="1" applyFill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4" fontId="26" fillId="0" borderId="0" xfId="0" applyNumberFormat="1" applyFont="1" applyAlignment="1">
      <alignment horizontal="left" vertical="top"/>
    </xf>
    <xf numFmtId="0" fontId="8" fillId="0" borderId="0" xfId="14" applyFont="1" applyAlignment="1">
      <alignment vertical="center"/>
    </xf>
    <xf numFmtId="164" fontId="8" fillId="0" borderId="0" xfId="12" applyNumberFormat="1" applyAlignment="1">
      <alignment horizontal="right" vertical="center"/>
    </xf>
    <xf numFmtId="4" fontId="0" fillId="0" borderId="0" xfId="0" applyNumberFormat="1" applyAlignment="1">
      <alignment vertical="center" wrapText="1"/>
    </xf>
    <xf numFmtId="2" fontId="19" fillId="0" borderId="0" xfId="13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8" borderId="0" xfId="14" applyFill="1"/>
    <xf numFmtId="0" fontId="2" fillId="8" borderId="0" xfId="14" applyFill="1" applyAlignment="1">
      <alignment horizontal="center"/>
    </xf>
    <xf numFmtId="0" fontId="4" fillId="8" borderId="0" xfId="14" applyFont="1" applyFill="1"/>
    <xf numFmtId="0" fontId="2" fillId="8" borderId="0" xfId="14" applyFill="1" applyAlignment="1">
      <alignment horizontal="left"/>
    </xf>
    <xf numFmtId="164" fontId="8" fillId="0" borderId="26" xfId="12" applyNumberFormat="1" applyBorder="1" applyAlignment="1">
      <alignment horizontal="right" vertical="center"/>
    </xf>
    <xf numFmtId="0" fontId="26" fillId="8" borderId="0" xfId="0" applyFont="1" applyFill="1" applyAlignment="1">
      <alignment horizontal="center" vertical="center" wrapText="1"/>
    </xf>
    <xf numFmtId="164" fontId="2" fillId="0" borderId="26" xfId="12" applyNumberFormat="1" applyFont="1" applyBorder="1" applyAlignment="1">
      <alignment horizontal="right" vertical="center"/>
    </xf>
    <xf numFmtId="164" fontId="24" fillId="0" borderId="26" xfId="12" applyNumberFormat="1" applyFont="1" applyBorder="1" applyAlignment="1">
      <alignment horizontal="right" vertical="center" wrapText="1"/>
    </xf>
    <xf numFmtId="164" fontId="8" fillId="0" borderId="0" xfId="14" applyNumberFormat="1" applyFont="1" applyAlignment="1">
      <alignment vertical="center"/>
    </xf>
    <xf numFmtId="0" fontId="7" fillId="2" borderId="12" xfId="0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" fillId="0" borderId="0" xfId="14" applyFont="1" applyAlignment="1">
      <alignment horizontal="center" vertical="center"/>
    </xf>
    <xf numFmtId="0" fontId="2" fillId="0" borderId="15" xfId="14" applyBorder="1" applyAlignment="1">
      <alignment horizontal="left" vertical="center"/>
    </xf>
    <xf numFmtId="0" fontId="7" fillId="11" borderId="0" xfId="14" applyFont="1" applyFill="1" applyBorder="1" applyAlignment="1">
      <alignment horizontal="center" vertical="center"/>
    </xf>
    <xf numFmtId="0" fontId="7" fillId="11" borderId="15" xfId="14" applyFont="1" applyFill="1" applyBorder="1" applyAlignment="1">
      <alignment horizontal="left" vertical="center"/>
    </xf>
    <xf numFmtId="164" fontId="7" fillId="11" borderId="26" xfId="14" applyNumberFormat="1" applyFont="1" applyFill="1" applyBorder="1" applyAlignment="1">
      <alignment horizontal="center" vertical="center"/>
    </xf>
    <xf numFmtId="17" fontId="2" fillId="0" borderId="0" xfId="14" quotePrefix="1" applyNumberFormat="1" applyFont="1" applyAlignment="1">
      <alignment vertical="center"/>
    </xf>
    <xf numFmtId="0" fontId="2" fillId="0" borderId="15" xfId="14" applyFont="1" applyBorder="1" applyAlignment="1">
      <alignment horizontal="left" vertical="center"/>
    </xf>
    <xf numFmtId="4" fontId="21" fillId="9" borderId="17" xfId="14" applyNumberFormat="1" applyFont="1" applyFill="1" applyBorder="1"/>
    <xf numFmtId="166" fontId="7" fillId="9" borderId="5" xfId="14" applyNumberFormat="1" applyFont="1" applyFill="1" applyBorder="1" applyAlignment="1">
      <alignment horizontal="left"/>
    </xf>
    <xf numFmtId="0" fontId="2" fillId="9" borderId="20" xfId="14" applyFill="1" applyBorder="1" applyAlignment="1">
      <alignment horizontal="left"/>
    </xf>
    <xf numFmtId="0" fontId="29" fillId="8" borderId="0" xfId="14" applyFont="1" applyFill="1"/>
    <xf numFmtId="0" fontId="26" fillId="8" borderId="0" xfId="14" applyFont="1" applyFill="1" applyAlignment="1">
      <alignment horizontal="center"/>
    </xf>
    <xf numFmtId="166" fontId="7" fillId="9" borderId="5" xfId="14" applyNumberFormat="1" applyFont="1" applyFill="1" applyBorder="1" applyAlignment="1">
      <alignment horizontal="center"/>
    </xf>
    <xf numFmtId="0" fontId="8" fillId="8" borderId="0" xfId="14" applyFont="1" applyFill="1" applyAlignment="1">
      <alignment vertical="center"/>
    </xf>
    <xf numFmtId="0" fontId="2" fillId="8" borderId="0" xfId="14" applyFont="1" applyFill="1" applyAlignment="1">
      <alignment horizontal="center" vertical="center"/>
    </xf>
    <xf numFmtId="0" fontId="2" fillId="8" borderId="0" xfId="14" applyFill="1" applyAlignment="1">
      <alignment horizontal="center" vertical="center"/>
    </xf>
    <xf numFmtId="0" fontId="8" fillId="8" borderId="0" xfId="14" applyFont="1" applyFill="1" applyAlignment="1">
      <alignment horizontal="center" vertical="center"/>
    </xf>
    <xf numFmtId="0" fontId="30" fillId="12" borderId="21" xfId="14" applyFont="1" applyFill="1" applyBorder="1" applyAlignment="1">
      <alignment vertical="center"/>
    </xf>
    <xf numFmtId="0" fontId="2" fillId="12" borderId="8" xfId="14" applyFill="1" applyBorder="1" applyAlignment="1">
      <alignment horizontal="center" vertical="center"/>
    </xf>
    <xf numFmtId="0" fontId="26" fillId="12" borderId="8" xfId="14" applyFont="1" applyFill="1" applyBorder="1" applyAlignment="1">
      <alignment horizontal="center" vertical="center"/>
    </xf>
    <xf numFmtId="0" fontId="2" fillId="12" borderId="9" xfId="14" applyFill="1" applyBorder="1" applyAlignment="1">
      <alignment horizontal="left" vertical="center"/>
    </xf>
    <xf numFmtId="164" fontId="4" fillId="11" borderId="21" xfId="14" applyNumberFormat="1" applyFont="1" applyFill="1" applyBorder="1" applyAlignment="1">
      <alignment vertical="center"/>
    </xf>
    <xf numFmtId="164" fontId="7" fillId="10" borderId="30" xfId="14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2" fillId="13" borderId="8" xfId="0" applyFont="1" applyFill="1" applyBorder="1" applyAlignment="1">
      <alignment horizontal="center"/>
    </xf>
    <xf numFmtId="0" fontId="4" fillId="14" borderId="7" xfId="0" applyFont="1" applyFill="1" applyBorder="1" applyAlignment="1">
      <alignment horizontal="center"/>
    </xf>
    <xf numFmtId="0" fontId="7" fillId="8" borderId="0" xfId="0" applyFont="1" applyFill="1" applyBorder="1" applyAlignment="1">
      <alignment horizontal="center" vertical="top" wrapText="1"/>
    </xf>
    <xf numFmtId="0" fontId="26" fillId="8" borderId="0" xfId="0" applyFont="1" applyFill="1" applyBorder="1" applyAlignment="1">
      <alignment horizontal="center" vertical="top" wrapText="1"/>
    </xf>
    <xf numFmtId="4" fontId="0" fillId="8" borderId="0" xfId="0" applyNumberFormat="1" applyFill="1" applyBorder="1">
      <alignment vertical="top" wrapText="1"/>
    </xf>
    <xf numFmtId="4" fontId="26" fillId="8" borderId="0" xfId="0" applyNumberFormat="1" applyFont="1" applyFill="1" applyBorder="1">
      <alignment vertical="top" wrapText="1"/>
    </xf>
    <xf numFmtId="4" fontId="7" fillId="8" borderId="0" xfId="0" applyNumberFormat="1" applyFont="1" applyFill="1" applyBorder="1" applyAlignment="1">
      <alignment vertical="center" wrapText="1"/>
    </xf>
    <xf numFmtId="4" fontId="26" fillId="8" borderId="0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5" fontId="0" fillId="0" borderId="10" xfId="0" applyNumberFormat="1" applyBorder="1" applyAlignment="1">
      <alignment horizontal="center" vertical="top" wrapText="1"/>
    </xf>
    <xf numFmtId="0" fontId="7" fillId="13" borderId="22" xfId="0" applyFont="1" applyFill="1" applyBorder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0" borderId="0" xfId="0" applyBorder="1">
      <alignment vertical="top" wrapText="1"/>
    </xf>
    <xf numFmtId="4" fontId="26" fillId="8" borderId="0" xfId="0" applyNumberFormat="1" applyFont="1" applyFill="1" applyBorder="1" applyAlignment="1">
      <alignment horizontal="center" vertical="center" wrapText="1"/>
    </xf>
    <xf numFmtId="167" fontId="4" fillId="8" borderId="0" xfId="13" applyFont="1" applyFill="1" applyBorder="1" applyAlignment="1">
      <alignment horizontal="center" vertical="center" wrapText="1"/>
    </xf>
    <xf numFmtId="167" fontId="25" fillId="8" borderId="0" xfId="13" applyFont="1" applyFill="1" applyBorder="1" applyAlignment="1">
      <alignment horizontal="center" vertical="center"/>
    </xf>
    <xf numFmtId="4" fontId="26" fillId="8" borderId="0" xfId="0" applyNumberFormat="1" applyFont="1" applyFill="1">
      <alignment vertical="top" wrapText="1"/>
    </xf>
    <xf numFmtId="0" fontId="21" fillId="14" borderId="29" xfId="0" applyFont="1" applyFill="1" applyBorder="1" applyAlignment="1">
      <alignment horizontal="center" vertical="center" wrapText="1"/>
    </xf>
    <xf numFmtId="0" fontId="21" fillId="14" borderId="24" xfId="0" applyFont="1" applyFill="1" applyBorder="1" applyAlignment="1">
      <alignment horizontal="center" vertical="center" wrapText="1"/>
    </xf>
    <xf numFmtId="4" fontId="21" fillId="14" borderId="23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top" wrapText="1" indent="3"/>
    </xf>
    <xf numFmtId="4" fontId="7" fillId="13" borderId="22" xfId="0" applyNumberFormat="1" applyFont="1" applyFill="1" applyBorder="1" applyAlignment="1">
      <alignment horizontal="center" vertical="center"/>
    </xf>
    <xf numFmtId="4" fontId="0" fillId="0" borderId="0" xfId="0" applyNumberFormat="1" applyBorder="1">
      <alignment vertical="top" wrapText="1"/>
    </xf>
    <xf numFmtId="0" fontId="0" fillId="13" borderId="8" xfId="0" applyFill="1" applyBorder="1" applyAlignment="1">
      <alignment horizontal="center" vertical="top"/>
    </xf>
    <xf numFmtId="15" fontId="0" fillId="0" borderId="1" xfId="0" applyNumberFormat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center" wrapText="1"/>
    </xf>
    <xf numFmtId="4" fontId="21" fillId="14" borderId="23" xfId="0" applyNumberFormat="1" applyFont="1" applyFill="1" applyBorder="1" applyAlignment="1">
      <alignment horizontal="center" vertical="center" wrapText="1"/>
    </xf>
    <xf numFmtId="0" fontId="2" fillId="12" borderId="9" xfId="14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wrapText="1"/>
    </xf>
    <xf numFmtId="0" fontId="26" fillId="8" borderId="0" xfId="14" applyFont="1" applyFill="1" applyBorder="1" applyAlignment="1">
      <alignment horizontal="center" vertical="center"/>
    </xf>
    <xf numFmtId="0" fontId="2" fillId="8" borderId="0" xfId="14" applyFill="1" applyBorder="1" applyAlignment="1">
      <alignment horizontal="left" vertical="center"/>
    </xf>
    <xf numFmtId="0" fontId="2" fillId="0" borderId="0" xfId="14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17" fillId="2" borderId="0" xfId="0" applyFont="1" applyFill="1" applyBorder="1">
      <alignment vertical="top" wrapText="1"/>
    </xf>
    <xf numFmtId="0" fontId="4" fillId="0" borderId="0" xfId="0" applyFont="1" applyBorder="1">
      <alignment vertical="top" wrapText="1"/>
    </xf>
    <xf numFmtId="0" fontId="4" fillId="14" borderId="19" xfId="0" applyFont="1" applyFill="1" applyBorder="1" applyAlignment="1">
      <alignment horizontal="center"/>
    </xf>
    <xf numFmtId="0" fontId="5" fillId="13" borderId="22" xfId="0" applyFont="1" applyFill="1" applyBorder="1" applyAlignment="1">
      <alignment vertical="top"/>
    </xf>
    <xf numFmtId="0" fontId="0" fillId="0" borderId="26" xfId="0" applyBorder="1">
      <alignment vertical="top" wrapText="1"/>
    </xf>
    <xf numFmtId="0" fontId="0" fillId="0" borderId="0" xfId="0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167" fontId="4" fillId="8" borderId="26" xfId="13" applyFont="1" applyFill="1" applyBorder="1" applyAlignment="1">
      <alignment horizontal="center" vertical="center"/>
    </xf>
    <xf numFmtId="167" fontId="4" fillId="8" borderId="15" xfId="13" applyFont="1" applyFill="1" applyBorder="1" applyAlignment="1">
      <alignment horizontal="center" vertical="center" wrapText="1"/>
    </xf>
    <xf numFmtId="4" fontId="4" fillId="14" borderId="18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4" fontId="0" fillId="0" borderId="18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4" fontId="6" fillId="2" borderId="13" xfId="8" applyNumberFormat="1" applyFill="1" applyBorder="1" applyAlignment="1" applyProtection="1">
      <alignment horizontal="center" vertical="center"/>
    </xf>
    <xf numFmtId="4" fontId="5" fillId="13" borderId="9" xfId="0" applyNumberFormat="1" applyFont="1" applyFill="1" applyBorder="1" applyAlignment="1">
      <alignment horizontal="center" vertical="center" wrapText="1"/>
    </xf>
    <xf numFmtId="166" fontId="7" fillId="9" borderId="27" xfId="14" applyNumberFormat="1" applyFont="1" applyFill="1" applyBorder="1" applyAlignment="1">
      <alignment horizontal="left"/>
    </xf>
    <xf numFmtId="166" fontId="7" fillId="9" borderId="27" xfId="14" applyNumberFormat="1" applyFont="1" applyFill="1" applyBorder="1" applyAlignment="1">
      <alignment horizontal="center"/>
    </xf>
    <xf numFmtId="0" fontId="2" fillId="9" borderId="28" xfId="14" applyFill="1" applyBorder="1" applyAlignment="1">
      <alignment horizontal="left"/>
    </xf>
    <xf numFmtId="4" fontId="21" fillId="9" borderId="30" xfId="14" applyNumberFormat="1" applyFont="1" applyFill="1" applyBorder="1"/>
    <xf numFmtId="17" fontId="2" fillId="0" borderId="0" xfId="14" quotePrefix="1" applyNumberFormat="1" applyFont="1" applyBorder="1" applyAlignment="1">
      <alignment vertical="center"/>
    </xf>
    <xf numFmtId="17" fontId="2" fillId="0" borderId="0" xfId="14" quotePrefix="1" applyNumberFormat="1" applyFont="1" applyBorder="1" applyAlignment="1">
      <alignment horizontal="center" vertical="center"/>
    </xf>
    <xf numFmtId="164" fontId="24" fillId="0" borderId="25" xfId="12" applyNumberFormat="1" applyFont="1" applyBorder="1" applyAlignment="1">
      <alignment horizontal="right" vertical="center" wrapText="1"/>
    </xf>
    <xf numFmtId="17" fontId="2" fillId="0" borderId="14" xfId="14" quotePrefix="1" applyNumberFormat="1" applyFont="1" applyBorder="1" applyAlignment="1">
      <alignment vertical="center"/>
    </xf>
    <xf numFmtId="17" fontId="2" fillId="0" borderId="14" xfId="14" quotePrefix="1" applyNumberFormat="1" applyFont="1" applyBorder="1" applyAlignment="1">
      <alignment horizontal="center" vertical="center"/>
    </xf>
    <xf numFmtId="17" fontId="2" fillId="0" borderId="31" xfId="14" quotePrefix="1" applyNumberFormat="1" applyFont="1" applyBorder="1" applyAlignment="1">
      <alignment horizontal="left" vertical="center"/>
    </xf>
    <xf numFmtId="17" fontId="2" fillId="0" borderId="15" xfId="14" quotePrefix="1" applyNumberFormat="1" applyFont="1" applyBorder="1" applyAlignment="1">
      <alignment horizontal="left" vertical="center"/>
    </xf>
    <xf numFmtId="164" fontId="7" fillId="11" borderId="21" xfId="14" applyNumberFormat="1" applyFont="1" applyFill="1" applyBorder="1" applyAlignment="1">
      <alignment horizontal="right" vertical="center"/>
    </xf>
    <xf numFmtId="15" fontId="0" fillId="0" borderId="32" xfId="0" applyNumberForma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 indent="3"/>
    </xf>
    <xf numFmtId="15" fontId="0" fillId="0" borderId="6" xfId="0" applyNumberForma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Alignment="1">
      <alignment vertical="top" wrapText="1"/>
    </xf>
    <xf numFmtId="15" fontId="2" fillId="0" borderId="0" xfId="14" applyNumberFormat="1" applyFont="1" applyAlignment="1">
      <alignment horizontal="center" vertical="center"/>
    </xf>
    <xf numFmtId="164" fontId="7" fillId="10" borderId="21" xfId="14" applyNumberFormat="1" applyFon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center" vertical="center"/>
    </xf>
    <xf numFmtId="4" fontId="33" fillId="0" borderId="13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15" fontId="8" fillId="2" borderId="11" xfId="0" applyNumberFormat="1" applyFont="1" applyFill="1" applyBorder="1" applyAlignment="1">
      <alignment horizontal="center" vertical="top" wrapText="1"/>
    </xf>
    <xf numFmtId="4" fontId="33" fillId="0" borderId="18" xfId="0" applyNumberFormat="1" applyFont="1" applyBorder="1" applyAlignment="1">
      <alignment horizontal="center" vertical="center"/>
    </xf>
    <xf numFmtId="0" fontId="1" fillId="0" borderId="0" xfId="18"/>
    <xf numFmtId="0" fontId="1" fillId="0" borderId="0" xfId="18" applyAlignment="1">
      <alignment horizontal="center"/>
    </xf>
    <xf numFmtId="0" fontId="1" fillId="0" borderId="0" xfId="18" applyAlignment="1">
      <alignment horizontal="right"/>
    </xf>
    <xf numFmtId="0" fontId="34" fillId="0" borderId="0" xfId="18" applyFont="1"/>
    <xf numFmtId="0" fontId="34" fillId="0" borderId="0" xfId="18" applyFont="1" applyAlignment="1">
      <alignment horizontal="center"/>
    </xf>
    <xf numFmtId="0" fontId="34" fillId="0" borderId="0" xfId="18" applyFont="1" applyAlignment="1">
      <alignment horizontal="right"/>
    </xf>
    <xf numFmtId="4" fontId="34" fillId="0" borderId="0" xfId="18" applyNumberFormat="1" applyFont="1"/>
    <xf numFmtId="4" fontId="35" fillId="0" borderId="33" xfId="18" applyNumberFormat="1" applyFont="1" applyBorder="1"/>
    <xf numFmtId="4" fontId="34" fillId="0" borderId="34" xfId="18" applyNumberFormat="1" applyFont="1" applyBorder="1" applyAlignment="1">
      <alignment horizontal="right"/>
    </xf>
    <xf numFmtId="4" fontId="34" fillId="0" borderId="34" xfId="18" applyNumberFormat="1" applyFont="1" applyBorder="1"/>
    <xf numFmtId="4" fontId="35" fillId="0" borderId="34" xfId="18" applyNumberFormat="1" applyFont="1" applyBorder="1"/>
    <xf numFmtId="0" fontId="35" fillId="8" borderId="35" xfId="18" applyFont="1" applyFill="1" applyBorder="1" applyAlignment="1">
      <alignment horizontal="left" vertical="center"/>
    </xf>
    <xf numFmtId="4" fontId="35" fillId="8" borderId="32" xfId="18" applyNumberFormat="1" applyFont="1" applyFill="1" applyBorder="1" applyAlignment="1">
      <alignment vertical="center"/>
    </xf>
    <xf numFmtId="4" fontId="34" fillId="0" borderId="32" xfId="18" applyNumberFormat="1" applyFont="1" applyBorder="1" applyAlignment="1">
      <alignment horizontal="right" vertical="center"/>
    </xf>
    <xf numFmtId="4" fontId="34" fillId="0" borderId="32" xfId="18" applyNumberFormat="1" applyFont="1" applyBorder="1" applyAlignment="1">
      <alignment vertical="center"/>
    </xf>
    <xf numFmtId="4" fontId="34" fillId="0" borderId="10" xfId="18" applyNumberFormat="1" applyFont="1" applyBorder="1" applyAlignment="1">
      <alignment vertical="center"/>
    </xf>
    <xf numFmtId="0" fontId="34" fillId="0" borderId="0" xfId="18" applyFont="1" applyAlignment="1">
      <alignment wrapText="1"/>
    </xf>
    <xf numFmtId="0" fontId="34" fillId="0" borderId="0" xfId="18" applyFont="1" applyAlignment="1">
      <alignment horizontal="center" vertical="center"/>
    </xf>
    <xf numFmtId="0" fontId="35" fillId="8" borderId="36" xfId="18" applyFont="1" applyFill="1" applyBorder="1" applyAlignment="1">
      <alignment horizontal="left"/>
    </xf>
    <xf numFmtId="4" fontId="35" fillId="8" borderId="5" xfId="18" applyNumberFormat="1" applyFont="1" applyFill="1" applyBorder="1"/>
    <xf numFmtId="4" fontId="34" fillId="0" borderId="5" xfId="18" applyNumberFormat="1" applyFont="1" applyBorder="1" applyAlignment="1">
      <alignment horizontal="right"/>
    </xf>
    <xf numFmtId="4" fontId="34" fillId="0" borderId="5" xfId="18" applyNumberFormat="1" applyFont="1" applyBorder="1"/>
    <xf numFmtId="4" fontId="34" fillId="0" borderId="1" xfId="18" applyNumberFormat="1" applyFont="1" applyBorder="1"/>
    <xf numFmtId="14" fontId="34" fillId="0" borderId="0" xfId="18" applyNumberFormat="1" applyFont="1" applyAlignment="1">
      <alignment horizontal="center"/>
    </xf>
    <xf numFmtId="0" fontId="35" fillId="8" borderId="35" xfId="18" applyFont="1" applyFill="1" applyBorder="1" applyAlignment="1">
      <alignment horizontal="left"/>
    </xf>
    <xf numFmtId="4" fontId="35" fillId="8" borderId="32" xfId="18" applyNumberFormat="1" applyFont="1" applyFill="1" applyBorder="1"/>
    <xf numFmtId="4" fontId="34" fillId="0" borderId="32" xfId="18" applyNumberFormat="1" applyFont="1" applyBorder="1"/>
    <xf numFmtId="0" fontId="34" fillId="8" borderId="35" xfId="18" applyFont="1" applyFill="1" applyBorder="1" applyAlignment="1">
      <alignment horizontal="left"/>
    </xf>
    <xf numFmtId="4" fontId="34" fillId="0" borderId="32" xfId="18" applyNumberFormat="1" applyFont="1" applyBorder="1" applyAlignment="1">
      <alignment horizontal="right"/>
    </xf>
    <xf numFmtId="4" fontId="34" fillId="0" borderId="10" xfId="18" applyNumberFormat="1" applyFont="1" applyBorder="1"/>
    <xf numFmtId="0" fontId="34" fillId="8" borderId="37" xfId="18" applyFont="1" applyFill="1" applyBorder="1" applyAlignment="1">
      <alignment horizontal="left"/>
    </xf>
    <xf numFmtId="4" fontId="34" fillId="8" borderId="0" xfId="18" applyNumberFormat="1" applyFont="1" applyFill="1"/>
    <xf numFmtId="4" fontId="34" fillId="0" borderId="0" xfId="18" applyNumberFormat="1" applyFont="1" applyAlignment="1">
      <alignment horizontal="right"/>
    </xf>
    <xf numFmtId="4" fontId="34" fillId="0" borderId="2" xfId="18" applyNumberFormat="1" applyFont="1" applyBorder="1"/>
    <xf numFmtId="4" fontId="34" fillId="8" borderId="27" xfId="18" applyNumberFormat="1" applyFont="1" applyFill="1" applyBorder="1"/>
    <xf numFmtId="4" fontId="34" fillId="0" borderId="27" xfId="18" applyNumberFormat="1" applyFont="1" applyBorder="1" applyAlignment="1">
      <alignment horizontal="right"/>
    </xf>
    <xf numFmtId="4" fontId="34" fillId="0" borderId="27" xfId="18" applyNumberFormat="1" applyFont="1" applyBorder="1"/>
    <xf numFmtId="4" fontId="34" fillId="0" borderId="11" xfId="18" applyNumberFormat="1" applyFont="1" applyBorder="1"/>
    <xf numFmtId="0" fontId="35" fillId="15" borderId="36" xfId="18" applyFont="1" applyFill="1" applyBorder="1" applyAlignment="1">
      <alignment horizontal="left"/>
    </xf>
    <xf numFmtId="4" fontId="35" fillId="15" borderId="5" xfId="18" applyNumberFormat="1" applyFont="1" applyFill="1" applyBorder="1"/>
    <xf numFmtId="4" fontId="35" fillId="15" borderId="5" xfId="18" applyNumberFormat="1" applyFont="1" applyFill="1" applyBorder="1" applyAlignment="1">
      <alignment horizontal="right"/>
    </xf>
    <xf numFmtId="4" fontId="34" fillId="15" borderId="5" xfId="18" applyNumberFormat="1" applyFont="1" applyFill="1" applyBorder="1"/>
    <xf numFmtId="4" fontId="35" fillId="15" borderId="1" xfId="18" applyNumberFormat="1" applyFont="1" applyFill="1" applyBorder="1"/>
    <xf numFmtId="0" fontId="34" fillId="15" borderId="0" xfId="18" applyFont="1" applyFill="1"/>
    <xf numFmtId="0" fontId="34" fillId="15" borderId="0" xfId="18" applyFont="1" applyFill="1" applyAlignment="1">
      <alignment horizontal="center"/>
    </xf>
    <xf numFmtId="0" fontId="34" fillId="8" borderId="38" xfId="18" applyFont="1" applyFill="1" applyBorder="1" applyAlignment="1">
      <alignment horizontal="left"/>
    </xf>
    <xf numFmtId="4" fontId="36" fillId="0" borderId="0" xfId="18" applyNumberFormat="1" applyFont="1"/>
    <xf numFmtId="4" fontId="36" fillId="0" borderId="0" xfId="18" applyNumberFormat="1" applyFont="1" applyAlignment="1">
      <alignment horizontal="right"/>
    </xf>
    <xf numFmtId="0" fontId="36" fillId="0" borderId="0" xfId="18" applyFont="1"/>
    <xf numFmtId="14" fontId="36" fillId="0" borderId="0" xfId="18" applyNumberFormat="1" applyFont="1" applyAlignment="1">
      <alignment horizontal="center"/>
    </xf>
    <xf numFmtId="0" fontId="36" fillId="9" borderId="22" xfId="18" applyFont="1" applyFill="1" applyBorder="1" applyAlignment="1">
      <alignment horizontal="center" vertical="center"/>
    </xf>
    <xf numFmtId="0" fontId="36" fillId="9" borderId="9" xfId="18" applyFont="1" applyFill="1" applyBorder="1" applyAlignment="1">
      <alignment horizontal="center" vertical="center" wrapText="1"/>
    </xf>
    <xf numFmtId="0" fontId="34" fillId="9" borderId="9" xfId="18" applyFont="1" applyFill="1" applyBorder="1" applyAlignment="1">
      <alignment horizontal="center" vertical="center"/>
    </xf>
    <xf numFmtId="0" fontId="34" fillId="16" borderId="9" xfId="18" applyFont="1" applyFill="1" applyBorder="1" applyAlignment="1">
      <alignment horizontal="center" vertical="center" wrapText="1"/>
    </xf>
    <xf numFmtId="0" fontId="36" fillId="16" borderId="21" xfId="18" applyFont="1" applyFill="1" applyBorder="1" applyAlignment="1">
      <alignment horizontal="center" vertical="center" wrapText="1"/>
    </xf>
    <xf numFmtId="0" fontId="36" fillId="9" borderId="21" xfId="18" applyFont="1" applyFill="1" applyBorder="1" applyAlignment="1">
      <alignment vertical="center"/>
    </xf>
    <xf numFmtId="0" fontId="36" fillId="9" borderId="22" xfId="18" applyFont="1" applyFill="1" applyBorder="1" applyAlignment="1">
      <alignment horizontal="center"/>
    </xf>
    <xf numFmtId="40" fontId="36" fillId="0" borderId="0" xfId="18" applyNumberFormat="1" applyFont="1"/>
    <xf numFmtId="40" fontId="36" fillId="0" borderId="0" xfId="18" applyNumberFormat="1" applyFont="1" applyAlignment="1">
      <alignment horizontal="right"/>
    </xf>
    <xf numFmtId="40" fontId="36" fillId="0" borderId="39" xfId="18" applyNumberFormat="1" applyFont="1" applyBorder="1"/>
    <xf numFmtId="40" fontId="36" fillId="0" borderId="40" xfId="18" applyNumberFormat="1" applyFont="1" applyBorder="1"/>
    <xf numFmtId="0" fontId="1" fillId="0" borderId="0" xfId="18" applyAlignment="1">
      <alignment horizontal="center" vertical="center"/>
    </xf>
    <xf numFmtId="0" fontId="36" fillId="0" borderId="0" xfId="18" applyFont="1" applyAlignment="1">
      <alignment horizontal="center" vertical="center" wrapText="1"/>
    </xf>
    <xf numFmtId="0" fontId="36" fillId="0" borderId="0" xfId="18" applyFont="1" applyAlignment="1">
      <alignment horizontal="right" vertical="center" wrapText="1"/>
    </xf>
    <xf numFmtId="0" fontId="36" fillId="0" borderId="41" xfId="18" applyFont="1" applyBorder="1" applyAlignment="1">
      <alignment horizontal="center" vertical="center" wrapText="1"/>
    </xf>
    <xf numFmtId="0" fontId="36" fillId="0" borderId="0" xfId="18" applyFont="1" applyAlignment="1">
      <alignment horizontal="center" vertical="center"/>
    </xf>
    <xf numFmtId="0" fontId="1" fillId="0" borderId="0" xfId="18" applyAlignment="1">
      <alignment horizontal="left" vertical="top"/>
    </xf>
    <xf numFmtId="0" fontId="34" fillId="0" borderId="0" xfId="18" applyFont="1" applyAlignment="1">
      <alignment horizontal="left" vertical="top"/>
    </xf>
    <xf numFmtId="4" fontId="35" fillId="0" borderId="33" xfId="18" applyNumberFormat="1" applyFont="1" applyBorder="1" applyAlignment="1">
      <alignment horizontal="center" vertical="center"/>
    </xf>
    <xf numFmtId="4" fontId="34" fillId="0" borderId="32" xfId="18" applyNumberFormat="1" applyFont="1" applyBorder="1" applyAlignment="1">
      <alignment horizontal="center" vertical="center"/>
    </xf>
    <xf numFmtId="4" fontId="34" fillId="0" borderId="0" xfId="18" applyNumberFormat="1" applyFont="1" applyAlignment="1">
      <alignment horizontal="center" vertical="center"/>
    </xf>
    <xf numFmtId="0" fontId="34" fillId="0" borderId="0" xfId="18" applyFont="1" applyAlignment="1">
      <alignment horizontal="left" vertical="center"/>
    </xf>
    <xf numFmtId="4" fontId="36" fillId="0" borderId="0" xfId="18" applyNumberFormat="1" applyFont="1" applyAlignment="1">
      <alignment horizontal="center" vertical="center"/>
    </xf>
    <xf numFmtId="0" fontId="36" fillId="9" borderId="9" xfId="18" applyFont="1" applyFill="1" applyBorder="1" applyAlignment="1">
      <alignment horizontal="center" vertical="center"/>
    </xf>
    <xf numFmtId="0" fontId="36" fillId="9" borderId="22" xfId="18" applyFont="1" applyFill="1" applyBorder="1" applyAlignment="1">
      <alignment vertical="center"/>
    </xf>
    <xf numFmtId="40" fontId="36" fillId="0" borderId="39" xfId="18" applyNumberFormat="1" applyFont="1" applyBorder="1" applyAlignment="1">
      <alignment horizontal="center" vertical="center"/>
    </xf>
    <xf numFmtId="40" fontId="36" fillId="0" borderId="40" xfId="18" applyNumberFormat="1" applyFont="1" applyBorder="1" applyAlignment="1">
      <alignment horizontal="center" vertical="center"/>
    </xf>
    <xf numFmtId="0" fontId="34" fillId="8" borderId="0" xfId="18" applyFont="1" applyFill="1"/>
    <xf numFmtId="0" fontId="34" fillId="8" borderId="0" xfId="18" applyFont="1" applyFill="1" applyAlignment="1">
      <alignment horizontal="center" vertical="center"/>
    </xf>
    <xf numFmtId="0" fontId="34" fillId="8" borderId="0" xfId="18" applyFont="1" applyFill="1" applyAlignment="1">
      <alignment horizontal="center"/>
    </xf>
    <xf numFmtId="40" fontId="34" fillId="8" borderId="0" xfId="18" applyNumberFormat="1" applyFont="1" applyFill="1" applyAlignment="1">
      <alignment horizontal="center"/>
    </xf>
    <xf numFmtId="40" fontId="34" fillId="8" borderId="0" xfId="18" applyNumberFormat="1" applyFont="1" applyFill="1"/>
    <xf numFmtId="40" fontId="35" fillId="8" borderId="0" xfId="18" applyNumberFormat="1" applyFont="1" applyFill="1" applyAlignment="1">
      <alignment horizontal="center"/>
    </xf>
    <xf numFmtId="40" fontId="35" fillId="8" borderId="34" xfId="18" applyNumberFormat="1" applyFont="1" applyFill="1" applyBorder="1" applyAlignment="1">
      <alignment horizontal="center"/>
    </xf>
    <xf numFmtId="40" fontId="35" fillId="8" borderId="34" xfId="18" applyNumberFormat="1" applyFont="1" applyFill="1" applyBorder="1"/>
    <xf numFmtId="0" fontId="35" fillId="0" borderId="0" xfId="18" applyFont="1" applyAlignment="1">
      <alignment horizontal="left" vertical="center"/>
    </xf>
    <xf numFmtId="40" fontId="34" fillId="8" borderId="35" xfId="18" applyNumberFormat="1" applyFont="1" applyFill="1" applyBorder="1" applyAlignment="1">
      <alignment horizontal="center"/>
    </xf>
    <xf numFmtId="40" fontId="34" fillId="8" borderId="32" xfId="18" applyNumberFormat="1" applyFont="1" applyFill="1" applyBorder="1" applyAlignment="1">
      <alignment horizontal="center"/>
    </xf>
    <xf numFmtId="40" fontId="34" fillId="8" borderId="10" xfId="18" applyNumberFormat="1" applyFont="1" applyFill="1" applyBorder="1"/>
    <xf numFmtId="40" fontId="34" fillId="8" borderId="37" xfId="18" applyNumberFormat="1" applyFont="1" applyFill="1" applyBorder="1" applyAlignment="1">
      <alignment horizontal="center"/>
    </xf>
    <xf numFmtId="40" fontId="34" fillId="8" borderId="2" xfId="18" applyNumberFormat="1" applyFont="1" applyFill="1" applyBorder="1"/>
    <xf numFmtId="40" fontId="34" fillId="8" borderId="38" xfId="18" applyNumberFormat="1" applyFont="1" applyFill="1" applyBorder="1" applyAlignment="1">
      <alignment horizontal="center"/>
    </xf>
    <xf numFmtId="40" fontId="34" fillId="8" borderId="27" xfId="18" applyNumberFormat="1" applyFont="1" applyFill="1" applyBorder="1" applyAlignment="1">
      <alignment horizontal="center"/>
    </xf>
    <xf numFmtId="40" fontId="34" fillId="8" borderId="11" xfId="18" applyNumberFormat="1" applyFont="1" applyFill="1" applyBorder="1"/>
    <xf numFmtId="0" fontId="36" fillId="9" borderId="22" xfId="18" applyFont="1" applyFill="1" applyBorder="1"/>
    <xf numFmtId="0" fontId="36" fillId="9" borderId="21" xfId="18" applyFont="1" applyFill="1" applyBorder="1" applyAlignment="1">
      <alignment horizontal="center" vertical="center"/>
    </xf>
    <xf numFmtId="40" fontId="36" fillId="0" borderId="0" xfId="18" applyNumberFormat="1" applyFont="1" applyAlignment="1">
      <alignment horizontal="center"/>
    </xf>
    <xf numFmtId="40" fontId="34" fillId="0" borderId="0" xfId="18" applyNumberFormat="1" applyFont="1" applyAlignment="1">
      <alignment horizontal="center"/>
    </xf>
    <xf numFmtId="40" fontId="34" fillId="0" borderId="0" xfId="18" applyNumberFormat="1" applyFont="1"/>
    <xf numFmtId="40" fontId="35" fillId="8" borderId="33" xfId="18" applyNumberFormat="1" applyFont="1" applyFill="1" applyBorder="1" applyAlignment="1">
      <alignment horizontal="center"/>
    </xf>
    <xf numFmtId="40" fontId="34" fillId="8" borderId="36" xfId="18" applyNumberFormat="1" applyFont="1" applyFill="1" applyBorder="1" applyAlignment="1">
      <alignment horizontal="center"/>
    </xf>
    <xf numFmtId="40" fontId="34" fillId="8" borderId="5" xfId="18" applyNumberFormat="1" applyFont="1" applyFill="1" applyBorder="1" applyAlignment="1">
      <alignment horizontal="center"/>
    </xf>
    <xf numFmtId="40" fontId="34" fillId="8" borderId="1" xfId="18" applyNumberFormat="1" applyFont="1" applyFill="1" applyBorder="1"/>
    <xf numFmtId="40" fontId="35" fillId="0" borderId="33" xfId="18" applyNumberFormat="1" applyFont="1" applyBorder="1"/>
    <xf numFmtId="0" fontId="34" fillId="9" borderId="0" xfId="18" applyFont="1" applyFill="1" applyAlignment="1">
      <alignment horizontal="center" vertical="center"/>
    </xf>
    <xf numFmtId="0" fontId="35" fillId="0" borderId="0" xfId="18" applyFont="1"/>
    <xf numFmtId="40" fontId="35" fillId="0" borderId="0" xfId="18" applyNumberFormat="1" applyFont="1"/>
    <xf numFmtId="0" fontId="35" fillId="0" borderId="0" xfId="18" applyFont="1" applyAlignment="1">
      <alignment horizontal="center"/>
    </xf>
    <xf numFmtId="0" fontId="34" fillId="15" borderId="0" xfId="18" applyFont="1" applyFill="1" applyAlignment="1">
      <alignment horizontal="center" vertical="center"/>
    </xf>
    <xf numFmtId="40" fontId="34" fillId="15" borderId="0" xfId="18" applyNumberFormat="1" applyFont="1" applyFill="1"/>
    <xf numFmtId="14" fontId="34" fillId="15" borderId="0" xfId="18" applyNumberFormat="1" applyFont="1" applyFill="1" applyAlignment="1">
      <alignment horizontal="center"/>
    </xf>
    <xf numFmtId="0" fontId="1" fillId="0" borderId="0" xfId="18" applyAlignment="1">
      <alignment vertical="center"/>
    </xf>
    <xf numFmtId="0" fontId="36" fillId="9" borderId="22" xfId="18" applyFont="1" applyFill="1" applyBorder="1" applyAlignment="1">
      <alignment horizontal="center" vertical="center" wrapText="1"/>
    </xf>
    <xf numFmtId="168" fontId="34" fillId="0" borderId="0" xfId="18" applyNumberFormat="1" applyFont="1"/>
    <xf numFmtId="168" fontId="35" fillId="0" borderId="0" xfId="18" applyNumberFormat="1" applyFont="1"/>
    <xf numFmtId="168" fontId="34" fillId="0" borderId="0" xfId="18" applyNumberFormat="1" applyFont="1" applyAlignment="1">
      <alignment vertical="center"/>
    </xf>
    <xf numFmtId="0" fontId="36" fillId="9" borderId="0" xfId="18" applyFont="1" applyFill="1" applyAlignment="1">
      <alignment horizontal="center" vertical="center"/>
    </xf>
    <xf numFmtId="4" fontId="35" fillId="0" borderId="32" xfId="18" applyNumberFormat="1" applyFont="1" applyBorder="1"/>
    <xf numFmtId="40" fontId="35" fillId="8" borderId="0" xfId="18" applyNumberFormat="1" applyFont="1" applyFill="1" applyBorder="1" applyAlignment="1">
      <alignment horizontal="center"/>
    </xf>
    <xf numFmtId="0" fontId="30" fillId="12" borderId="8" xfId="14" applyFont="1" applyFill="1" applyBorder="1" applyAlignment="1">
      <alignment vertical="center"/>
    </xf>
    <xf numFmtId="164" fontId="4" fillId="11" borderId="8" xfId="14" applyNumberFormat="1" applyFont="1" applyFill="1" applyBorder="1" applyAlignment="1">
      <alignment vertical="center"/>
    </xf>
    <xf numFmtId="164" fontId="7" fillId="11" borderId="0" xfId="14" applyNumberFormat="1" applyFont="1" applyFill="1" applyBorder="1" applyAlignment="1">
      <alignment horizontal="center" vertical="center"/>
    </xf>
    <xf numFmtId="164" fontId="8" fillId="0" borderId="0" xfId="12" applyNumberFormat="1" applyBorder="1" applyAlignment="1">
      <alignment horizontal="right" vertical="center"/>
    </xf>
    <xf numFmtId="164" fontId="2" fillId="0" borderId="0" xfId="12" applyNumberFormat="1" applyFont="1" applyBorder="1" applyAlignment="1">
      <alignment horizontal="right" vertical="center"/>
    </xf>
    <xf numFmtId="164" fontId="7" fillId="10" borderId="8" xfId="14" applyNumberFormat="1" applyFont="1" applyFill="1" applyBorder="1" applyAlignment="1">
      <alignment horizontal="right" vertical="center"/>
    </xf>
    <xf numFmtId="0" fontId="4" fillId="11" borderId="8" xfId="14" applyFont="1" applyFill="1" applyBorder="1" applyAlignment="1">
      <alignment horizontal="left" vertical="center"/>
    </xf>
    <xf numFmtId="0" fontId="4" fillId="11" borderId="9" xfId="14" applyFont="1" applyFill="1" applyBorder="1" applyAlignment="1">
      <alignment horizontal="left" vertical="center"/>
    </xf>
    <xf numFmtId="0" fontId="7" fillId="11" borderId="27" xfId="14" applyFont="1" applyFill="1" applyBorder="1" applyAlignment="1">
      <alignment horizontal="left" vertical="center" wrapText="1"/>
    </xf>
    <xf numFmtId="0" fontId="7" fillId="11" borderId="28" xfId="14" applyFont="1" applyFill="1" applyBorder="1" applyAlignment="1">
      <alignment horizontal="left" vertical="center" wrapText="1"/>
    </xf>
    <xf numFmtId="17" fontId="8" fillId="0" borderId="0" xfId="14" quotePrefix="1" applyNumberFormat="1" applyFont="1" applyAlignment="1">
      <alignment horizontal="left" vertical="center"/>
    </xf>
    <xf numFmtId="0" fontId="2" fillId="0" borderId="0" xfId="14" applyAlignment="1">
      <alignment horizontal="left" vertical="center"/>
    </xf>
    <xf numFmtId="0" fontId="8" fillId="0" borderId="0" xfId="14" applyFont="1" applyAlignment="1">
      <alignment horizontal="left" vertical="center"/>
    </xf>
    <xf numFmtId="0" fontId="7" fillId="11" borderId="8" xfId="14" applyFont="1" applyFill="1" applyBorder="1" applyAlignment="1">
      <alignment horizontal="left" vertical="center" wrapText="1"/>
    </xf>
    <xf numFmtId="0" fontId="7" fillId="11" borderId="9" xfId="14" applyFont="1" applyFill="1" applyBorder="1" applyAlignment="1">
      <alignment horizontal="left" vertical="center" wrapText="1"/>
    </xf>
    <xf numFmtId="0" fontId="5" fillId="13" borderId="21" xfId="0" applyFont="1" applyFill="1" applyBorder="1" applyAlignment="1">
      <alignment horizontal="center" vertical="top" wrapText="1"/>
    </xf>
    <xf numFmtId="0" fontId="5" fillId="13" borderId="8" xfId="0" applyFont="1" applyFill="1" applyBorder="1" applyAlignment="1">
      <alignment horizontal="center" vertical="top" wrapText="1"/>
    </xf>
    <xf numFmtId="0" fontId="7" fillId="8" borderId="0" xfId="0" applyFont="1" applyFill="1" applyBorder="1" applyAlignment="1">
      <alignment horizontal="center" vertical="top"/>
    </xf>
    <xf numFmtId="4" fontId="26" fillId="8" borderId="0" xfId="0" applyNumberFormat="1" applyFont="1" applyFill="1" applyBorder="1" applyAlignment="1">
      <alignment horizontal="center" vertical="top" wrapText="1"/>
    </xf>
    <xf numFmtId="0" fontId="32" fillId="13" borderId="21" xfId="0" applyFont="1" applyFill="1" applyBorder="1" applyAlignment="1">
      <alignment horizontal="center" vertical="center"/>
    </xf>
    <xf numFmtId="0" fontId="32" fillId="13" borderId="8" xfId="0" applyFont="1" applyFill="1" applyBorder="1" applyAlignment="1">
      <alignment horizontal="center" vertical="center"/>
    </xf>
    <xf numFmtId="0" fontId="32" fillId="13" borderId="9" xfId="0" applyFont="1" applyFill="1" applyBorder="1" applyAlignment="1">
      <alignment horizontal="center" vertical="center"/>
    </xf>
  </cellXfs>
  <cellStyles count="19">
    <cellStyle name="amount" xfId="1" xr:uid="{00000000-0005-0000-0000-000000000000}"/>
    <cellStyle name="Body text" xfId="2" xr:uid="{00000000-0005-0000-0000-000001000000}"/>
    <cellStyle name="header" xfId="3" xr:uid="{00000000-0005-0000-0000-000002000000}"/>
    <cellStyle name="Header Total" xfId="4" xr:uid="{00000000-0005-0000-0000-000003000000}"/>
    <cellStyle name="Header1" xfId="5" xr:uid="{00000000-0005-0000-0000-000004000000}"/>
    <cellStyle name="Header2" xfId="6" xr:uid="{00000000-0005-0000-0000-000005000000}"/>
    <cellStyle name="Header3" xfId="7" xr:uid="{00000000-0005-0000-0000-000006000000}"/>
    <cellStyle name="Hyperlink" xfId="8" builtinId="8"/>
    <cellStyle name="NonPrint_Heading" xfId="9" xr:uid="{00000000-0005-0000-0000-000008000000}"/>
    <cellStyle name="Normal" xfId="0" builtinId="0"/>
    <cellStyle name="Normal 2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5" xfId="18" xr:uid="{1E0A90CE-1563-4BA9-80DB-A4F6015342A3}"/>
    <cellStyle name="Normal_2007 AvValues Tax Income Info" xfId="14" xr:uid="{00000000-0005-0000-0000-00000E000000}"/>
    <cellStyle name="Product Title" xfId="15" xr:uid="{00000000-0005-0000-0000-00000F000000}"/>
    <cellStyle name="Text" xfId="16" xr:uid="{00000000-0005-0000-0000-000010000000}"/>
    <cellStyle name="Title" xfId="17" builtinId="1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IU124"/>
  <sheetViews>
    <sheetView zoomScaleNormal="100" workbookViewId="0">
      <selection activeCell="D18" sqref="D18:F18"/>
    </sheetView>
  </sheetViews>
  <sheetFormatPr defaultRowHeight="12.75" x14ac:dyDescent="0.2"/>
  <cols>
    <col min="1" max="1" width="3" style="9" customWidth="1"/>
    <col min="2" max="2" width="2.85546875" style="9" customWidth="1"/>
    <col min="3" max="3" width="16.28515625" style="9" customWidth="1"/>
    <col min="4" max="4" width="21.85546875" style="10" customWidth="1"/>
    <col min="5" max="5" width="17.42578125" style="10" customWidth="1"/>
    <col min="6" max="6" width="51.85546875" style="11" customWidth="1"/>
    <col min="7" max="7" width="17.28515625" style="29" customWidth="1"/>
    <col min="8" max="8" width="9.140625" style="9"/>
    <col min="9" max="10" width="10.140625" style="9" bestFit="1" customWidth="1"/>
    <col min="11" max="16384" width="9.140625" style="9"/>
  </cols>
  <sheetData>
    <row r="1" spans="1:255" ht="13.5" thickBot="1" x14ac:dyDescent="0.25"/>
    <row r="2" spans="1:255" s="17" customFormat="1" ht="31.5" customHeight="1" thickBot="1" x14ac:dyDescent="0.25">
      <c r="A2" s="14"/>
      <c r="C2" s="57" t="s">
        <v>91</v>
      </c>
      <c r="D2" s="58"/>
      <c r="E2" s="59"/>
      <c r="F2" s="60"/>
      <c r="G2" s="34"/>
    </row>
    <row r="3" spans="1:255" s="29" customFormat="1" ht="16.5" thickBot="1" x14ac:dyDescent="0.3">
      <c r="A3" s="31"/>
      <c r="D3" s="30"/>
      <c r="E3" s="51"/>
      <c r="F3" s="32"/>
    </row>
    <row r="4" spans="1:255" s="24" customFormat="1" ht="29.25" customHeight="1" thickBot="1" x14ac:dyDescent="0.25">
      <c r="C4" s="61">
        <f>C11+C15</f>
        <v>80217.63</v>
      </c>
      <c r="D4" s="269" t="s">
        <v>92</v>
      </c>
      <c r="E4" s="269"/>
      <c r="F4" s="270"/>
      <c r="G4" s="53"/>
    </row>
    <row r="5" spans="1:255" s="24" customFormat="1" ht="29.25" customHeight="1" x14ac:dyDescent="0.2">
      <c r="C5" s="44" t="s">
        <v>6</v>
      </c>
      <c r="D5" s="42" t="s">
        <v>7</v>
      </c>
      <c r="E5" s="42" t="s">
        <v>5</v>
      </c>
      <c r="F5" s="43" t="s">
        <v>8</v>
      </c>
      <c r="G5" s="53"/>
    </row>
    <row r="6" spans="1:255" ht="15" customHeight="1" x14ac:dyDescent="0.25">
      <c r="C6" s="47" t="s">
        <v>27</v>
      </c>
      <c r="D6" s="48"/>
      <c r="E6" s="52"/>
      <c r="F6" s="49"/>
      <c r="G6" s="19"/>
    </row>
    <row r="7" spans="1:255" s="13" customFormat="1" ht="23.1" customHeight="1" x14ac:dyDescent="0.2">
      <c r="A7" s="24"/>
      <c r="B7" s="24"/>
      <c r="C7" s="33">
        <f>'AGG BofA CreditsPayer CY 2021'!G12</f>
        <v>755</v>
      </c>
      <c r="D7" s="45" t="s">
        <v>94</v>
      </c>
      <c r="E7" s="40"/>
      <c r="F7" s="46" t="s">
        <v>99</v>
      </c>
      <c r="G7" s="5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</row>
    <row r="8" spans="1:255" s="13" customFormat="1" ht="23.1" customHeight="1" x14ac:dyDescent="0.2">
      <c r="A8" s="24"/>
      <c r="B8" s="24"/>
      <c r="C8" s="33">
        <f>'AGG BofA CreditsPayer CY 2021'!D29</f>
        <v>51000</v>
      </c>
      <c r="D8" s="45" t="s">
        <v>388</v>
      </c>
      <c r="E8" s="40"/>
      <c r="F8" s="46" t="s">
        <v>384</v>
      </c>
      <c r="G8" s="5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</row>
    <row r="9" spans="1:255" ht="23.1" customHeight="1" x14ac:dyDescent="0.2">
      <c r="C9" s="33">
        <f>'AGG BofA CreditsPayer CY 2021'!C31</f>
        <v>6000</v>
      </c>
      <c r="D9" s="45" t="s">
        <v>385</v>
      </c>
      <c r="E9" s="40"/>
      <c r="F9" s="46" t="s">
        <v>99</v>
      </c>
      <c r="G9" s="55"/>
    </row>
    <row r="10" spans="1:255" s="13" customFormat="1" ht="23.1" customHeight="1" x14ac:dyDescent="0.2">
      <c r="A10" s="24"/>
      <c r="B10" s="24"/>
      <c r="C10" s="33">
        <f>'AGG BofA CreditsPayer CY 2021'!C30</f>
        <v>15000</v>
      </c>
      <c r="D10" s="45" t="s">
        <v>9</v>
      </c>
      <c r="E10" s="40"/>
      <c r="F10" s="41" t="s">
        <v>386</v>
      </c>
      <c r="G10" s="5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</row>
    <row r="11" spans="1:255" s="24" customFormat="1" ht="29.25" customHeight="1" x14ac:dyDescent="0.2">
      <c r="C11" s="62">
        <f>SUM(C7:C10)</f>
        <v>72755</v>
      </c>
      <c r="D11" s="271" t="s">
        <v>93</v>
      </c>
      <c r="E11" s="271"/>
      <c r="F11" s="272"/>
      <c r="G11" s="53"/>
    </row>
    <row r="12" spans="1:255" ht="15" customHeight="1" thickBot="1" x14ac:dyDescent="0.3">
      <c r="C12" s="120" t="s">
        <v>28</v>
      </c>
      <c r="D12" s="117"/>
      <c r="E12" s="118"/>
      <c r="F12" s="119"/>
      <c r="G12" s="50"/>
      <c r="M12" s="27"/>
    </row>
    <row r="13" spans="1:255" s="13" customFormat="1" ht="27.75" customHeight="1" x14ac:dyDescent="0.2">
      <c r="A13" s="24"/>
      <c r="B13" s="24"/>
      <c r="C13" s="123">
        <f>'AGG BofA CreditsPayer CY 2021'!C10</f>
        <v>398.98</v>
      </c>
      <c r="D13" s="124" t="s">
        <v>383</v>
      </c>
      <c r="E13" s="125"/>
      <c r="F13" s="126" t="s">
        <v>99</v>
      </c>
      <c r="G13" s="56"/>
      <c r="H13" s="24"/>
      <c r="I13" s="24"/>
      <c r="J13" s="24"/>
      <c r="K13" s="24"/>
      <c r="L13" s="24"/>
      <c r="M13" s="27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</row>
    <row r="14" spans="1:255" s="13" customFormat="1" ht="27.75" customHeight="1" thickBot="1" x14ac:dyDescent="0.25">
      <c r="A14" s="24"/>
      <c r="B14" s="24"/>
      <c r="C14" s="36">
        <f>'AGG BofA CreditsPayer CY 2021'!E29</f>
        <v>7063.65</v>
      </c>
      <c r="D14" s="121" t="s">
        <v>388</v>
      </c>
      <c r="E14" s="122"/>
      <c r="F14" s="127" t="s">
        <v>99</v>
      </c>
      <c r="G14" s="56"/>
      <c r="H14" s="24"/>
      <c r="I14" s="24"/>
      <c r="J14" s="24"/>
      <c r="K14" s="24"/>
      <c r="L14" s="24"/>
      <c r="M14" s="27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</row>
    <row r="15" spans="1:255" s="24" customFormat="1" ht="29.25" customHeight="1" thickBot="1" x14ac:dyDescent="0.25">
      <c r="C15" s="128">
        <f>SUM(C13:C14)</f>
        <v>7462.6299999999992</v>
      </c>
      <c r="D15" s="276" t="s">
        <v>95</v>
      </c>
      <c r="E15" s="276"/>
      <c r="F15" s="277"/>
      <c r="G15" s="53"/>
      <c r="I15" s="37"/>
      <c r="J15" s="37"/>
    </row>
    <row r="16" spans="1:255" ht="23.1" customHeight="1" x14ac:dyDescent="0.2">
      <c r="C16" s="25"/>
      <c r="D16" s="273"/>
      <c r="E16" s="274"/>
      <c r="F16" s="274"/>
    </row>
    <row r="17" spans="1:255" ht="23.1" customHeight="1" x14ac:dyDescent="0.2">
      <c r="C17" s="25"/>
      <c r="D17" s="273"/>
      <c r="E17" s="274"/>
      <c r="F17" s="274"/>
    </row>
    <row r="18" spans="1:255" s="13" customFormat="1" ht="23.1" customHeight="1" x14ac:dyDescent="0.2">
      <c r="A18" s="24"/>
      <c r="B18" s="24"/>
      <c r="C18" s="25"/>
      <c r="D18" s="273"/>
      <c r="E18" s="275"/>
      <c r="F18" s="275"/>
      <c r="G18" s="5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</row>
    <row r="19" spans="1:255" ht="23.1" customHeight="1" x14ac:dyDescent="0.2">
      <c r="C19" s="25"/>
      <c r="D19" s="273"/>
      <c r="E19" s="274"/>
      <c r="F19" s="274"/>
    </row>
    <row r="20" spans="1:255" s="13" customFormat="1" ht="23.1" customHeight="1" x14ac:dyDescent="0.2">
      <c r="A20" s="24"/>
      <c r="B20" s="24"/>
      <c r="C20" s="25"/>
      <c r="D20" s="273"/>
      <c r="E20" s="275"/>
      <c r="F20" s="275"/>
      <c r="G20" s="53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</row>
    <row r="21" spans="1:255" ht="23.1" customHeight="1" x14ac:dyDescent="0.2">
      <c r="C21" s="25"/>
      <c r="D21" s="273"/>
      <c r="E21" s="274"/>
      <c r="F21" s="274"/>
    </row>
    <row r="22" spans="1:255" s="13" customFormat="1" ht="23.1" customHeight="1" x14ac:dyDescent="0.2">
      <c r="A22" s="24"/>
      <c r="B22" s="24"/>
      <c r="C22" s="25"/>
      <c r="D22" s="273"/>
      <c r="E22" s="275"/>
      <c r="F22" s="275"/>
      <c r="G22" s="53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</row>
    <row r="23" spans="1:255" ht="23.1" customHeight="1" x14ac:dyDescent="0.2">
      <c r="C23" s="25"/>
      <c r="D23" s="273"/>
      <c r="E23" s="274"/>
      <c r="F23" s="274"/>
    </row>
    <row r="24" spans="1:255" s="13" customFormat="1" ht="23.1" customHeight="1" x14ac:dyDescent="0.2">
      <c r="A24" s="24"/>
      <c r="B24" s="24"/>
      <c r="C24" s="25"/>
      <c r="D24" s="273"/>
      <c r="E24" s="275"/>
      <c r="F24" s="275"/>
      <c r="G24" s="53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</row>
    <row r="25" spans="1:255" ht="23.1" customHeight="1" x14ac:dyDescent="0.2">
      <c r="C25" s="25"/>
      <c r="D25" s="273"/>
      <c r="E25" s="274"/>
      <c r="F25" s="274"/>
    </row>
    <row r="26" spans="1:255" s="13" customFormat="1" ht="23.1" customHeight="1" x14ac:dyDescent="0.2">
      <c r="A26" s="24"/>
      <c r="B26" s="24"/>
      <c r="C26" s="25"/>
      <c r="D26" s="273"/>
      <c r="E26" s="275"/>
      <c r="F26" s="275"/>
      <c r="G26" s="5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</row>
    <row r="27" spans="1:255" ht="23.1" customHeight="1" x14ac:dyDescent="0.2">
      <c r="C27" s="25"/>
      <c r="D27" s="273"/>
      <c r="E27" s="274"/>
      <c r="F27" s="274"/>
    </row>
    <row r="28" spans="1:255" s="13" customFormat="1" ht="23.1" customHeight="1" x14ac:dyDescent="0.2">
      <c r="A28" s="24"/>
      <c r="B28" s="24"/>
      <c r="C28" s="25"/>
      <c r="D28" s="273"/>
      <c r="E28" s="275"/>
      <c r="F28" s="275"/>
      <c r="G28" s="53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</row>
    <row r="29" spans="1:255" ht="23.1" customHeight="1" x14ac:dyDescent="0.2">
      <c r="C29" s="25"/>
      <c r="D29" s="273"/>
      <c r="E29" s="274"/>
      <c r="F29" s="274"/>
    </row>
    <row r="30" spans="1:255" s="13" customFormat="1" ht="23.1" customHeight="1" x14ac:dyDescent="0.2">
      <c r="A30" s="24"/>
      <c r="B30" s="24"/>
      <c r="C30" s="25"/>
      <c r="D30" s="273"/>
      <c r="E30" s="275"/>
      <c r="F30" s="275"/>
      <c r="G30" s="5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</row>
    <row r="31" spans="1:255" ht="23.1" customHeight="1" x14ac:dyDescent="0.2">
      <c r="C31" s="25"/>
      <c r="D31" s="273"/>
      <c r="E31" s="274"/>
      <c r="F31" s="274"/>
    </row>
    <row r="32" spans="1:255" s="13" customFormat="1" ht="23.1" customHeight="1" x14ac:dyDescent="0.2">
      <c r="A32" s="24"/>
      <c r="B32" s="24"/>
      <c r="C32" s="25"/>
      <c r="D32" s="273"/>
      <c r="E32" s="275"/>
      <c r="F32" s="275"/>
      <c r="G32" s="53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</row>
    <row r="33" spans="1:255" ht="23.1" customHeight="1" x14ac:dyDescent="0.2">
      <c r="C33" s="25"/>
      <c r="D33" s="273"/>
      <c r="E33" s="274"/>
      <c r="F33" s="274"/>
    </row>
    <row r="34" spans="1:255" s="13" customFormat="1" ht="23.1" customHeight="1" x14ac:dyDescent="0.2">
      <c r="A34" s="24"/>
      <c r="B34" s="24"/>
      <c r="C34" s="25"/>
      <c r="D34" s="273"/>
      <c r="E34" s="275"/>
      <c r="F34" s="275"/>
      <c r="G34" s="53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</row>
    <row r="35" spans="1:255" ht="23.1" customHeight="1" x14ac:dyDescent="0.2">
      <c r="C35" s="25"/>
      <c r="D35" s="273"/>
      <c r="E35" s="274"/>
      <c r="F35" s="274"/>
    </row>
    <row r="36" spans="1:255" s="13" customFormat="1" ht="23.1" customHeight="1" x14ac:dyDescent="0.2">
      <c r="A36" s="24"/>
      <c r="B36" s="24"/>
      <c r="C36" s="25"/>
      <c r="D36" s="273"/>
      <c r="E36" s="275"/>
      <c r="F36" s="275"/>
      <c r="G36" s="53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</row>
    <row r="37" spans="1:255" ht="23.1" customHeight="1" x14ac:dyDescent="0.2">
      <c r="C37" s="25"/>
      <c r="D37" s="273"/>
      <c r="E37" s="274"/>
      <c r="F37" s="274"/>
    </row>
    <row r="38" spans="1:255" s="13" customFormat="1" ht="23.1" customHeight="1" x14ac:dyDescent="0.2">
      <c r="A38" s="24"/>
      <c r="B38" s="24"/>
      <c r="C38" s="25"/>
      <c r="D38" s="273"/>
      <c r="E38" s="275"/>
      <c r="F38" s="275"/>
      <c r="G38" s="53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</row>
    <row r="39" spans="1:255" ht="23.1" customHeight="1" x14ac:dyDescent="0.2">
      <c r="C39" s="25"/>
      <c r="D39" s="273"/>
      <c r="E39" s="274"/>
      <c r="F39" s="274"/>
    </row>
    <row r="40" spans="1:255" s="13" customFormat="1" ht="23.1" customHeight="1" x14ac:dyDescent="0.2">
      <c r="A40" s="24"/>
      <c r="B40" s="24"/>
      <c r="C40" s="25"/>
      <c r="D40" s="273"/>
      <c r="E40" s="275"/>
      <c r="F40" s="275"/>
      <c r="G40" s="53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</row>
    <row r="41" spans="1:255" ht="23.1" customHeight="1" x14ac:dyDescent="0.2">
      <c r="C41" s="25"/>
      <c r="D41" s="273"/>
      <c r="E41" s="274"/>
      <c r="F41" s="274"/>
    </row>
    <row r="42" spans="1:255" s="13" customFormat="1" ht="23.1" customHeight="1" x14ac:dyDescent="0.2">
      <c r="A42" s="24"/>
      <c r="B42" s="24"/>
      <c r="C42" s="25"/>
      <c r="D42" s="273"/>
      <c r="E42" s="275"/>
      <c r="F42" s="275"/>
      <c r="G42" s="53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</row>
    <row r="43" spans="1:255" ht="23.1" customHeight="1" x14ac:dyDescent="0.2">
      <c r="C43" s="25"/>
      <c r="D43" s="273"/>
      <c r="E43" s="274"/>
      <c r="F43" s="274"/>
    </row>
    <row r="44" spans="1:255" s="13" customFormat="1" ht="23.1" customHeight="1" x14ac:dyDescent="0.2">
      <c r="A44" s="24"/>
      <c r="B44" s="24"/>
      <c r="C44" s="25"/>
      <c r="D44" s="273"/>
      <c r="E44" s="275"/>
      <c r="F44" s="275"/>
      <c r="G44" s="53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</row>
    <row r="45" spans="1:255" ht="23.1" customHeight="1" x14ac:dyDescent="0.2">
      <c r="C45" s="25"/>
      <c r="D45" s="273"/>
      <c r="E45" s="274"/>
      <c r="F45" s="274"/>
    </row>
    <row r="46" spans="1:255" s="13" customFormat="1" ht="23.1" customHeight="1" x14ac:dyDescent="0.2">
      <c r="A46" s="24"/>
      <c r="B46" s="24"/>
      <c r="C46" s="25"/>
      <c r="D46" s="273"/>
      <c r="E46" s="275"/>
      <c r="F46" s="275"/>
      <c r="G46" s="53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</row>
    <row r="47" spans="1:255" ht="23.1" customHeight="1" x14ac:dyDescent="0.2">
      <c r="C47" s="25"/>
      <c r="D47" s="273"/>
      <c r="E47" s="274"/>
      <c r="F47" s="274"/>
    </row>
    <row r="48" spans="1:255" s="13" customFormat="1" ht="23.1" customHeight="1" x14ac:dyDescent="0.2">
      <c r="A48" s="24"/>
      <c r="B48" s="24"/>
      <c r="C48" s="25"/>
      <c r="D48" s="273"/>
      <c r="E48" s="275"/>
      <c r="F48" s="275"/>
      <c r="G48" s="53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  <c r="IQ48" s="24"/>
      <c r="IR48" s="24"/>
      <c r="IS48" s="24"/>
      <c r="IT48" s="24"/>
      <c r="IU48" s="24"/>
    </row>
    <row r="49" spans="1:255" ht="23.1" customHeight="1" x14ac:dyDescent="0.2">
      <c r="C49" s="25"/>
      <c r="D49" s="273"/>
      <c r="E49" s="274"/>
      <c r="F49" s="274"/>
    </row>
    <row r="50" spans="1:255" s="13" customFormat="1" ht="23.1" customHeight="1" x14ac:dyDescent="0.2">
      <c r="A50" s="24"/>
      <c r="B50" s="24"/>
      <c r="C50" s="25"/>
      <c r="D50" s="273"/>
      <c r="E50" s="275"/>
      <c r="F50" s="275"/>
      <c r="G50" s="53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  <c r="IN50" s="24"/>
      <c r="IO50" s="24"/>
      <c r="IP50" s="24"/>
      <c r="IQ50" s="24"/>
      <c r="IR50" s="24"/>
      <c r="IS50" s="24"/>
      <c r="IT50" s="24"/>
      <c r="IU50" s="24"/>
    </row>
    <row r="51" spans="1:255" ht="23.1" customHeight="1" x14ac:dyDescent="0.2">
      <c r="C51" s="25"/>
      <c r="D51" s="273"/>
      <c r="E51" s="274"/>
      <c r="F51" s="274"/>
    </row>
    <row r="52" spans="1:255" s="13" customFormat="1" ht="23.1" customHeight="1" x14ac:dyDescent="0.2">
      <c r="A52" s="24"/>
      <c r="B52" s="24"/>
      <c r="C52" s="25"/>
      <c r="D52" s="273"/>
      <c r="E52" s="275"/>
      <c r="F52" s="275"/>
      <c r="G52" s="53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</row>
    <row r="53" spans="1:255" ht="23.1" customHeight="1" x14ac:dyDescent="0.2">
      <c r="C53" s="25"/>
      <c r="D53" s="273"/>
      <c r="E53" s="274"/>
      <c r="F53" s="274"/>
    </row>
    <row r="54" spans="1:255" s="13" customFormat="1" ht="23.1" customHeight="1" x14ac:dyDescent="0.2">
      <c r="A54" s="24"/>
      <c r="B54" s="24"/>
      <c r="C54" s="25"/>
      <c r="D54" s="273"/>
      <c r="E54" s="275"/>
      <c r="F54" s="275"/>
      <c r="G54" s="53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24"/>
      <c r="HW54" s="24"/>
      <c r="HX54" s="24"/>
      <c r="HY54" s="24"/>
      <c r="HZ54" s="24"/>
      <c r="IA54" s="24"/>
      <c r="IB54" s="24"/>
      <c r="IC54" s="24"/>
      <c r="ID54" s="24"/>
      <c r="IE54" s="24"/>
      <c r="IF54" s="24"/>
      <c r="IG54" s="24"/>
      <c r="IH54" s="24"/>
      <c r="II54" s="24"/>
      <c r="IJ54" s="24"/>
      <c r="IK54" s="24"/>
      <c r="IL54" s="24"/>
      <c r="IM54" s="24"/>
      <c r="IN54" s="24"/>
      <c r="IO54" s="24"/>
      <c r="IP54" s="24"/>
      <c r="IQ54" s="24"/>
      <c r="IR54" s="24"/>
      <c r="IS54" s="24"/>
      <c r="IT54" s="24"/>
      <c r="IU54" s="24"/>
    </row>
    <row r="55" spans="1:255" ht="23.1" customHeight="1" x14ac:dyDescent="0.2">
      <c r="C55" s="25"/>
      <c r="D55" s="273"/>
      <c r="E55" s="274"/>
      <c r="F55" s="274"/>
    </row>
    <row r="56" spans="1:255" s="13" customFormat="1" ht="23.1" customHeight="1" x14ac:dyDescent="0.2">
      <c r="A56" s="24"/>
      <c r="B56" s="24"/>
      <c r="C56" s="25"/>
      <c r="D56" s="273"/>
      <c r="E56" s="275"/>
      <c r="F56" s="275"/>
      <c r="G56" s="53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</row>
    <row r="57" spans="1:255" ht="23.1" customHeight="1" x14ac:dyDescent="0.2">
      <c r="C57" s="25"/>
      <c r="D57" s="273"/>
      <c r="E57" s="274"/>
      <c r="F57" s="274"/>
    </row>
    <row r="58" spans="1:255" s="13" customFormat="1" ht="23.1" customHeight="1" x14ac:dyDescent="0.2">
      <c r="A58" s="24"/>
      <c r="B58" s="24"/>
      <c r="C58" s="25"/>
      <c r="D58" s="273"/>
      <c r="E58" s="275"/>
      <c r="F58" s="275"/>
      <c r="G58" s="53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 s="24"/>
      <c r="IS58" s="24"/>
      <c r="IT58" s="24"/>
      <c r="IU58" s="24"/>
    </row>
    <row r="59" spans="1:255" ht="23.1" customHeight="1" x14ac:dyDescent="0.2">
      <c r="C59" s="25"/>
      <c r="D59" s="273"/>
      <c r="E59" s="274"/>
      <c r="F59" s="274"/>
    </row>
    <row r="60" spans="1:255" s="13" customFormat="1" ht="23.1" customHeight="1" x14ac:dyDescent="0.2">
      <c r="A60" s="24"/>
      <c r="B60" s="24"/>
      <c r="C60" s="25"/>
      <c r="D60" s="273"/>
      <c r="E60" s="275"/>
      <c r="F60" s="275"/>
      <c r="G60" s="53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  <c r="IK60" s="24"/>
      <c r="IL60" s="24"/>
      <c r="IM60" s="24"/>
      <c r="IN60" s="24"/>
      <c r="IO60" s="24"/>
      <c r="IP60" s="24"/>
      <c r="IQ60" s="24"/>
      <c r="IR60" s="24"/>
      <c r="IS60" s="24"/>
      <c r="IT60" s="24"/>
      <c r="IU60" s="24"/>
    </row>
    <row r="61" spans="1:255" ht="23.1" customHeight="1" x14ac:dyDescent="0.2">
      <c r="C61" s="25"/>
      <c r="D61" s="273"/>
      <c r="E61" s="274"/>
      <c r="F61" s="274"/>
    </row>
    <row r="62" spans="1:255" s="13" customFormat="1" ht="23.1" customHeight="1" x14ac:dyDescent="0.2">
      <c r="A62" s="24"/>
      <c r="B62" s="24"/>
      <c r="C62" s="25"/>
      <c r="D62" s="273"/>
      <c r="E62" s="275"/>
      <c r="F62" s="275"/>
      <c r="G62" s="53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  <c r="ID62" s="24"/>
      <c r="IE62" s="24"/>
      <c r="IF62" s="24"/>
      <c r="IG62" s="24"/>
      <c r="IH62" s="24"/>
      <c r="II62" s="24"/>
      <c r="IJ62" s="24"/>
      <c r="IK62" s="24"/>
      <c r="IL62" s="24"/>
      <c r="IM62" s="24"/>
      <c r="IN62" s="24"/>
      <c r="IO62" s="24"/>
      <c r="IP62" s="24"/>
      <c r="IQ62" s="24"/>
      <c r="IR62" s="24"/>
      <c r="IS62" s="24"/>
      <c r="IT62" s="24"/>
      <c r="IU62" s="24"/>
    </row>
    <row r="63" spans="1:255" ht="23.1" customHeight="1" x14ac:dyDescent="0.2">
      <c r="C63" s="25"/>
      <c r="D63" s="273"/>
      <c r="E63" s="274"/>
      <c r="F63" s="274"/>
    </row>
    <row r="64" spans="1:255" s="13" customFormat="1" ht="23.1" customHeight="1" x14ac:dyDescent="0.2">
      <c r="A64" s="24"/>
      <c r="B64" s="24"/>
      <c r="C64" s="25"/>
      <c r="D64" s="273"/>
      <c r="E64" s="275"/>
      <c r="F64" s="275"/>
      <c r="G64" s="53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24"/>
      <c r="IS64" s="24"/>
      <c r="IT64" s="24"/>
      <c r="IU64" s="24"/>
    </row>
    <row r="65" spans="1:255" ht="23.1" customHeight="1" x14ac:dyDescent="0.2">
      <c r="C65" s="25"/>
      <c r="D65" s="273"/>
      <c r="E65" s="274"/>
      <c r="F65" s="274"/>
    </row>
    <row r="66" spans="1:255" s="13" customFormat="1" ht="23.1" customHeight="1" x14ac:dyDescent="0.2">
      <c r="A66" s="24"/>
      <c r="B66" s="24"/>
      <c r="C66" s="25"/>
      <c r="D66" s="273"/>
      <c r="E66" s="275"/>
      <c r="F66" s="275"/>
      <c r="G66" s="53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  <c r="IJ66" s="24"/>
      <c r="IK66" s="24"/>
      <c r="IL66" s="24"/>
      <c r="IM66" s="24"/>
      <c r="IN66" s="24"/>
      <c r="IO66" s="24"/>
      <c r="IP66" s="24"/>
      <c r="IQ66" s="24"/>
      <c r="IR66" s="24"/>
      <c r="IS66" s="24"/>
      <c r="IT66" s="24"/>
      <c r="IU66" s="24"/>
    </row>
    <row r="67" spans="1:255" ht="23.1" customHeight="1" x14ac:dyDescent="0.2">
      <c r="C67" s="25"/>
      <c r="D67" s="273"/>
      <c r="E67" s="274"/>
      <c r="F67" s="274"/>
    </row>
    <row r="68" spans="1:255" s="13" customFormat="1" ht="23.1" customHeight="1" x14ac:dyDescent="0.2">
      <c r="A68" s="24"/>
      <c r="B68" s="24"/>
      <c r="C68" s="25"/>
      <c r="D68" s="273"/>
      <c r="E68" s="275"/>
      <c r="F68" s="275"/>
      <c r="G68" s="53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 s="24"/>
      <c r="IS68" s="24"/>
      <c r="IT68" s="24"/>
      <c r="IU68" s="24"/>
    </row>
    <row r="69" spans="1:255" ht="23.1" customHeight="1" x14ac:dyDescent="0.2">
      <c r="C69" s="25"/>
      <c r="D69" s="273"/>
      <c r="E69" s="274"/>
      <c r="F69" s="274"/>
    </row>
    <row r="70" spans="1:255" s="13" customFormat="1" ht="23.1" customHeight="1" x14ac:dyDescent="0.2">
      <c r="A70" s="24"/>
      <c r="B70" s="24"/>
      <c r="C70" s="25"/>
      <c r="D70" s="273"/>
      <c r="E70" s="275"/>
      <c r="F70" s="275"/>
      <c r="G70" s="53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  <c r="ID70" s="24"/>
      <c r="IE70" s="24"/>
      <c r="IF70" s="24"/>
      <c r="IG70" s="24"/>
      <c r="IH70" s="24"/>
      <c r="II70" s="24"/>
      <c r="IJ70" s="24"/>
      <c r="IK70" s="24"/>
      <c r="IL70" s="24"/>
      <c r="IM70" s="24"/>
      <c r="IN70" s="24"/>
      <c r="IO70" s="24"/>
      <c r="IP70" s="24"/>
      <c r="IQ70" s="24"/>
      <c r="IR70" s="24"/>
      <c r="IS70" s="24"/>
      <c r="IT70" s="24"/>
      <c r="IU70" s="24"/>
    </row>
    <row r="71" spans="1:255" ht="23.1" customHeight="1" x14ac:dyDescent="0.2">
      <c r="C71" s="25"/>
      <c r="D71" s="273"/>
      <c r="E71" s="274"/>
      <c r="F71" s="274"/>
    </row>
    <row r="72" spans="1:255" s="13" customFormat="1" ht="23.1" customHeight="1" x14ac:dyDescent="0.2">
      <c r="A72" s="24"/>
      <c r="B72" s="24"/>
      <c r="C72" s="25"/>
      <c r="D72" s="273"/>
      <c r="E72" s="275"/>
      <c r="F72" s="275"/>
      <c r="G72" s="53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  <c r="ID72" s="24"/>
      <c r="IE72" s="24"/>
      <c r="IF72" s="24"/>
      <c r="IG72" s="24"/>
      <c r="IH72" s="24"/>
      <c r="II72" s="24"/>
      <c r="IJ72" s="24"/>
      <c r="IK72" s="24"/>
      <c r="IL72" s="24"/>
      <c r="IM72" s="24"/>
      <c r="IN72" s="24"/>
      <c r="IO72" s="24"/>
      <c r="IP72" s="24"/>
      <c r="IQ72" s="24"/>
      <c r="IR72" s="24"/>
      <c r="IS72" s="24"/>
      <c r="IT72" s="24"/>
      <c r="IU72" s="24"/>
    </row>
    <row r="73" spans="1:255" ht="23.1" customHeight="1" x14ac:dyDescent="0.2">
      <c r="C73" s="25"/>
      <c r="D73" s="273"/>
      <c r="E73" s="274"/>
      <c r="F73" s="274"/>
    </row>
    <row r="74" spans="1:255" s="13" customFormat="1" ht="23.1" customHeight="1" x14ac:dyDescent="0.2">
      <c r="A74" s="24"/>
      <c r="B74" s="24"/>
      <c r="C74" s="25"/>
      <c r="D74" s="273"/>
      <c r="E74" s="275"/>
      <c r="F74" s="275"/>
      <c r="G74" s="53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4"/>
      <c r="HI74" s="24"/>
      <c r="HJ74" s="24"/>
      <c r="HK74" s="24"/>
      <c r="HL74" s="24"/>
      <c r="HM74" s="24"/>
      <c r="HN74" s="24"/>
      <c r="HO74" s="24"/>
      <c r="HP74" s="24"/>
      <c r="HQ74" s="24"/>
      <c r="HR74" s="24"/>
      <c r="HS74" s="24"/>
      <c r="HT74" s="24"/>
      <c r="HU74" s="24"/>
      <c r="HV74" s="24"/>
      <c r="HW74" s="24"/>
      <c r="HX74" s="24"/>
      <c r="HY74" s="24"/>
      <c r="HZ74" s="24"/>
      <c r="IA74" s="24"/>
      <c r="IB74" s="24"/>
      <c r="IC74" s="24"/>
      <c r="ID74" s="24"/>
      <c r="IE74" s="24"/>
      <c r="IF74" s="24"/>
      <c r="IG74" s="24"/>
      <c r="IH74" s="24"/>
      <c r="II74" s="24"/>
      <c r="IJ74" s="24"/>
      <c r="IK74" s="24"/>
      <c r="IL74" s="24"/>
      <c r="IM74" s="24"/>
      <c r="IN74" s="24"/>
      <c r="IO74" s="24"/>
      <c r="IP74" s="24"/>
      <c r="IQ74" s="24"/>
      <c r="IR74" s="24"/>
      <c r="IS74" s="24"/>
      <c r="IT74" s="24"/>
      <c r="IU74" s="24"/>
    </row>
    <row r="75" spans="1:255" ht="23.1" customHeight="1" x14ac:dyDescent="0.2">
      <c r="C75" s="25"/>
      <c r="D75" s="273"/>
      <c r="E75" s="274"/>
      <c r="F75" s="274"/>
    </row>
    <row r="76" spans="1:255" s="13" customFormat="1" ht="23.1" customHeight="1" x14ac:dyDescent="0.2">
      <c r="A76" s="24"/>
      <c r="B76" s="24"/>
      <c r="C76" s="25"/>
      <c r="D76" s="273"/>
      <c r="E76" s="275"/>
      <c r="F76" s="275"/>
      <c r="G76" s="53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 s="24"/>
      <c r="GV76" s="24"/>
      <c r="GW76" s="24"/>
      <c r="GX76" s="24"/>
      <c r="GY76" s="24"/>
      <c r="GZ76" s="24"/>
      <c r="HA76" s="24"/>
      <c r="HB76" s="24"/>
      <c r="HC76" s="24"/>
      <c r="HD76" s="24"/>
      <c r="HE76" s="24"/>
      <c r="HF76" s="24"/>
      <c r="HG76" s="24"/>
      <c r="HH76" s="24"/>
      <c r="HI76" s="24"/>
      <c r="HJ76" s="24"/>
      <c r="HK76" s="24"/>
      <c r="HL76" s="24"/>
      <c r="HM76" s="24"/>
      <c r="HN76" s="24"/>
      <c r="HO76" s="24"/>
      <c r="HP76" s="24"/>
      <c r="HQ76" s="24"/>
      <c r="HR76" s="24"/>
      <c r="HS76" s="24"/>
      <c r="HT76" s="24"/>
      <c r="HU76" s="24"/>
      <c r="HV76" s="24"/>
      <c r="HW76" s="24"/>
      <c r="HX76" s="24"/>
      <c r="HY76" s="24"/>
      <c r="HZ76" s="24"/>
      <c r="IA76" s="24"/>
      <c r="IB76" s="24"/>
      <c r="IC76" s="24"/>
      <c r="ID76" s="24"/>
      <c r="IE76" s="24"/>
      <c r="IF76" s="24"/>
      <c r="IG76" s="24"/>
      <c r="IH76" s="24"/>
      <c r="II76" s="24"/>
      <c r="IJ76" s="24"/>
      <c r="IK76" s="24"/>
      <c r="IL76" s="24"/>
      <c r="IM76" s="24"/>
      <c r="IN76" s="24"/>
      <c r="IO76" s="24"/>
      <c r="IP76" s="24"/>
      <c r="IQ76" s="24"/>
      <c r="IR76" s="24"/>
      <c r="IS76" s="24"/>
      <c r="IT76" s="24"/>
      <c r="IU76" s="24"/>
    </row>
    <row r="77" spans="1:255" ht="23.1" customHeight="1" x14ac:dyDescent="0.2">
      <c r="C77" s="25"/>
      <c r="D77" s="273"/>
      <c r="E77" s="274"/>
      <c r="F77" s="274"/>
    </row>
    <row r="78" spans="1:255" s="13" customFormat="1" ht="23.1" customHeight="1" x14ac:dyDescent="0.2">
      <c r="A78" s="24"/>
      <c r="B78" s="24"/>
      <c r="C78" s="25"/>
      <c r="D78" s="273"/>
      <c r="E78" s="275"/>
      <c r="F78" s="275"/>
      <c r="G78" s="53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  <c r="HF78" s="24"/>
      <c r="HG78" s="24"/>
      <c r="HH78" s="24"/>
      <c r="HI78" s="24"/>
      <c r="HJ78" s="24"/>
      <c r="HK78" s="24"/>
      <c r="HL78" s="24"/>
      <c r="HM78" s="24"/>
      <c r="HN78" s="24"/>
      <c r="HO78" s="24"/>
      <c r="HP78" s="24"/>
      <c r="HQ78" s="24"/>
      <c r="HR78" s="24"/>
      <c r="HS78" s="24"/>
      <c r="HT78" s="24"/>
      <c r="HU78" s="24"/>
      <c r="HV78" s="24"/>
      <c r="HW78" s="24"/>
      <c r="HX78" s="24"/>
      <c r="HY78" s="24"/>
      <c r="HZ78" s="24"/>
      <c r="IA78" s="24"/>
      <c r="IB78" s="24"/>
      <c r="IC78" s="24"/>
      <c r="ID78" s="24"/>
      <c r="IE78" s="24"/>
      <c r="IF78" s="24"/>
      <c r="IG78" s="24"/>
      <c r="IH78" s="24"/>
      <c r="II78" s="24"/>
      <c r="IJ78" s="24"/>
      <c r="IK78" s="24"/>
      <c r="IL78" s="24"/>
      <c r="IM78" s="24"/>
      <c r="IN78" s="24"/>
      <c r="IO78" s="24"/>
      <c r="IP78" s="24"/>
      <c r="IQ78" s="24"/>
      <c r="IR78" s="24"/>
      <c r="IS78" s="24"/>
      <c r="IT78" s="24"/>
      <c r="IU78" s="24"/>
    </row>
    <row r="79" spans="1:255" ht="23.1" customHeight="1" x14ac:dyDescent="0.2">
      <c r="C79" s="25"/>
      <c r="D79" s="273"/>
      <c r="E79" s="274"/>
      <c r="F79" s="274"/>
    </row>
    <row r="80" spans="1:255" s="13" customFormat="1" ht="23.1" customHeight="1" x14ac:dyDescent="0.2">
      <c r="A80" s="24"/>
      <c r="B80" s="24"/>
      <c r="C80" s="25"/>
      <c r="D80" s="273"/>
      <c r="E80" s="275"/>
      <c r="F80" s="275"/>
      <c r="G80" s="53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</row>
    <row r="81" spans="1:255" ht="23.1" customHeight="1" x14ac:dyDescent="0.2">
      <c r="C81" s="25"/>
      <c r="D81" s="273"/>
      <c r="E81" s="274"/>
      <c r="F81" s="274"/>
    </row>
    <row r="82" spans="1:255" s="13" customFormat="1" ht="23.1" customHeight="1" x14ac:dyDescent="0.2">
      <c r="A82" s="24"/>
      <c r="B82" s="24"/>
      <c r="C82" s="25"/>
      <c r="D82" s="273"/>
      <c r="E82" s="275"/>
      <c r="F82" s="275"/>
      <c r="G82" s="53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  <c r="HF82" s="24"/>
      <c r="HG82" s="24"/>
      <c r="HH82" s="24"/>
      <c r="HI82" s="24"/>
      <c r="HJ82" s="24"/>
      <c r="HK82" s="24"/>
      <c r="HL82" s="24"/>
      <c r="HM82" s="24"/>
      <c r="HN82" s="24"/>
      <c r="HO82" s="24"/>
      <c r="HP82" s="24"/>
      <c r="HQ82" s="24"/>
      <c r="HR82" s="24"/>
      <c r="HS82" s="24"/>
      <c r="HT82" s="24"/>
      <c r="HU82" s="24"/>
      <c r="HV82" s="24"/>
      <c r="HW82" s="24"/>
      <c r="HX82" s="24"/>
      <c r="HY82" s="24"/>
      <c r="HZ82" s="24"/>
      <c r="IA82" s="24"/>
      <c r="IB82" s="24"/>
      <c r="IC82" s="24"/>
      <c r="ID82" s="24"/>
      <c r="IE82" s="24"/>
      <c r="IF82" s="24"/>
      <c r="IG82" s="24"/>
      <c r="IH82" s="24"/>
      <c r="II82" s="24"/>
      <c r="IJ82" s="24"/>
      <c r="IK82" s="24"/>
      <c r="IL82" s="24"/>
      <c r="IM82" s="24"/>
      <c r="IN82" s="24"/>
      <c r="IO82" s="24"/>
      <c r="IP82" s="24"/>
      <c r="IQ82" s="24"/>
      <c r="IR82" s="24"/>
      <c r="IS82" s="24"/>
      <c r="IT82" s="24"/>
      <c r="IU82" s="24"/>
    </row>
    <row r="83" spans="1:255" ht="23.1" customHeight="1" x14ac:dyDescent="0.2">
      <c r="C83" s="25"/>
      <c r="D83" s="273"/>
      <c r="E83" s="274"/>
      <c r="F83" s="274"/>
    </row>
    <row r="84" spans="1:255" ht="12.6" customHeight="1" x14ac:dyDescent="0.2">
      <c r="C84" s="12"/>
    </row>
    <row r="85" spans="1:255" ht="12.6" customHeight="1" x14ac:dyDescent="0.2">
      <c r="C85" s="12"/>
    </row>
    <row r="86" spans="1:255" ht="12.6" customHeight="1" x14ac:dyDescent="0.2">
      <c r="C86" s="12"/>
    </row>
    <row r="87" spans="1:255" ht="12.6" customHeight="1" x14ac:dyDescent="0.2">
      <c r="C87" s="12"/>
    </row>
    <row r="88" spans="1:255" ht="12.6" customHeight="1" x14ac:dyDescent="0.2">
      <c r="C88" s="12"/>
    </row>
    <row r="89" spans="1:255" ht="12.6" customHeight="1" x14ac:dyDescent="0.2">
      <c r="C89" s="12"/>
    </row>
    <row r="90" spans="1:255" ht="12.6" customHeight="1" x14ac:dyDescent="0.2">
      <c r="C90" s="12"/>
    </row>
    <row r="91" spans="1:255" ht="12.6" customHeight="1" x14ac:dyDescent="0.2">
      <c r="C91" s="12"/>
    </row>
    <row r="92" spans="1:255" ht="12.6" customHeight="1" x14ac:dyDescent="0.2">
      <c r="C92" s="12"/>
    </row>
    <row r="93" spans="1:255" ht="12.6" customHeight="1" x14ac:dyDescent="0.2">
      <c r="C93" s="12"/>
    </row>
    <row r="94" spans="1:255" ht="12.6" customHeight="1" x14ac:dyDescent="0.2">
      <c r="C94" s="12"/>
    </row>
    <row r="95" spans="1:255" ht="12.6" customHeight="1" x14ac:dyDescent="0.2">
      <c r="C95" s="12"/>
    </row>
    <row r="96" spans="1:255" ht="12.6" customHeight="1" x14ac:dyDescent="0.2">
      <c r="C96" s="12"/>
    </row>
    <row r="97" spans="3:3" ht="12.6" customHeight="1" x14ac:dyDescent="0.2">
      <c r="C97" s="12"/>
    </row>
    <row r="98" spans="3:3" ht="12.6" customHeight="1" x14ac:dyDescent="0.2">
      <c r="C98" s="12"/>
    </row>
    <row r="99" spans="3:3" ht="12.6" customHeight="1" x14ac:dyDescent="0.2">
      <c r="C99" s="12"/>
    </row>
    <row r="100" spans="3:3" ht="12.6" customHeight="1" x14ac:dyDescent="0.2">
      <c r="C100" s="12"/>
    </row>
    <row r="101" spans="3:3" ht="12.6" customHeight="1" x14ac:dyDescent="0.2">
      <c r="C101" s="12"/>
    </row>
    <row r="102" spans="3:3" ht="12.6" customHeight="1" x14ac:dyDescent="0.2">
      <c r="C102" s="12"/>
    </row>
    <row r="103" spans="3:3" ht="12.6" customHeight="1" x14ac:dyDescent="0.2">
      <c r="C103" s="12"/>
    </row>
    <row r="104" spans="3:3" ht="12.6" customHeight="1" x14ac:dyDescent="0.2">
      <c r="C104" s="12"/>
    </row>
    <row r="105" spans="3:3" ht="12.6" customHeight="1" x14ac:dyDescent="0.2">
      <c r="C105" s="12"/>
    </row>
    <row r="106" spans="3:3" ht="12.6" customHeight="1" x14ac:dyDescent="0.2">
      <c r="C106" s="12"/>
    </row>
    <row r="107" spans="3:3" ht="12.6" customHeight="1" x14ac:dyDescent="0.2">
      <c r="C107" s="12"/>
    </row>
    <row r="108" spans="3:3" ht="12.6" customHeight="1" x14ac:dyDescent="0.2">
      <c r="C108" s="12"/>
    </row>
    <row r="109" spans="3:3" ht="12.6" customHeight="1" x14ac:dyDescent="0.2">
      <c r="C109" s="12"/>
    </row>
    <row r="110" spans="3:3" ht="12.6" customHeight="1" x14ac:dyDescent="0.2">
      <c r="C110" s="12"/>
    </row>
    <row r="111" spans="3:3" ht="12.6" customHeight="1" x14ac:dyDescent="0.2">
      <c r="C111" s="12"/>
    </row>
    <row r="112" spans="3:3" ht="12.6" customHeight="1" x14ac:dyDescent="0.2">
      <c r="C112" s="12"/>
    </row>
    <row r="113" spans="3:3" ht="12.6" customHeight="1" x14ac:dyDescent="0.2">
      <c r="C113" s="12"/>
    </row>
    <row r="114" spans="3:3" ht="12.6" customHeight="1" x14ac:dyDescent="0.2">
      <c r="C114" s="12"/>
    </row>
    <row r="115" spans="3:3" ht="12.6" customHeight="1" x14ac:dyDescent="0.2">
      <c r="C115" s="12"/>
    </row>
    <row r="116" spans="3:3" ht="12.6" customHeight="1" x14ac:dyDescent="0.2">
      <c r="C116" s="12"/>
    </row>
    <row r="117" spans="3:3" ht="12.6" customHeight="1" x14ac:dyDescent="0.2">
      <c r="C117" s="12"/>
    </row>
    <row r="118" spans="3:3" ht="12.6" customHeight="1" x14ac:dyDescent="0.2">
      <c r="C118" s="12"/>
    </row>
    <row r="119" spans="3:3" ht="12.6" customHeight="1" x14ac:dyDescent="0.2">
      <c r="C119" s="12"/>
    </row>
    <row r="120" spans="3:3" ht="12.6" customHeight="1" x14ac:dyDescent="0.2">
      <c r="C120" s="12"/>
    </row>
    <row r="121" spans="3:3" ht="12.6" customHeight="1" x14ac:dyDescent="0.2">
      <c r="C121" s="12"/>
    </row>
    <row r="122" spans="3:3" ht="12.6" customHeight="1" x14ac:dyDescent="0.2">
      <c r="C122" s="12"/>
    </row>
    <row r="123" spans="3:3" ht="12.6" customHeight="1" x14ac:dyDescent="0.2">
      <c r="C123" s="12"/>
    </row>
    <row r="124" spans="3:3" ht="12.6" customHeight="1" x14ac:dyDescent="0.2">
      <c r="C124" s="12"/>
    </row>
  </sheetData>
  <mergeCells count="71">
    <mergeCell ref="D80:F80"/>
    <mergeCell ref="D81:F81"/>
    <mergeCell ref="D82:F82"/>
    <mergeCell ref="D83:F83"/>
    <mergeCell ref="D74:F74"/>
    <mergeCell ref="D75:F75"/>
    <mergeCell ref="D76:F76"/>
    <mergeCell ref="D77:F77"/>
    <mergeCell ref="D78:F78"/>
    <mergeCell ref="D79:F79"/>
    <mergeCell ref="D73:F73"/>
    <mergeCell ref="D62:F62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72:F72"/>
    <mergeCell ref="D61:F61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49:F49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37:F37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4:F4"/>
    <mergeCell ref="D11:F11"/>
    <mergeCell ref="D25:F25"/>
    <mergeCell ref="D17:F17"/>
    <mergeCell ref="D18:F18"/>
    <mergeCell ref="D19:F19"/>
    <mergeCell ref="D15:F15"/>
    <mergeCell ref="D16:F16"/>
    <mergeCell ref="D20:F20"/>
    <mergeCell ref="D21:F21"/>
    <mergeCell ref="D22:F22"/>
    <mergeCell ref="D23:F23"/>
    <mergeCell ref="D24:F24"/>
  </mergeCells>
  <phoneticPr fontId="3" type="noConversion"/>
  <pageMargins left="0.25" right="0.1" top="0.79" bottom="0.59" header="0.23" footer="0.25"/>
  <pageSetup scale="90" orientation="portrait" horizontalDpi="4294967293" verticalDpi="4294967293" r:id="rId1"/>
  <headerFooter alignWithMargins="0">
    <oddHeader>&amp;C&amp;"Arial,Bold"Aero Business Development llc
Tax Year CY 2020</oddHead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501FB-18A5-41A4-B1ED-A608952D7DE0}">
  <sheetPr>
    <tabColor theme="3" tint="0.39997558519241921"/>
    <pageSetUpPr fitToPage="1"/>
  </sheetPr>
  <dimension ref="B1:F131"/>
  <sheetViews>
    <sheetView workbookViewId="0">
      <selection activeCell="C23" sqref="C23"/>
    </sheetView>
  </sheetViews>
  <sheetFormatPr defaultRowHeight="12.75" x14ac:dyDescent="0.2"/>
  <cols>
    <col min="2" max="3" width="16.28515625" style="9" customWidth="1"/>
    <col min="4" max="4" width="21.85546875" style="10" customWidth="1"/>
    <col min="5" max="5" width="17.42578125" style="10" customWidth="1"/>
    <col min="6" max="6" width="51.85546875" style="11" customWidth="1"/>
  </cols>
  <sheetData>
    <row r="1" spans="2:6" ht="13.5" thickBot="1" x14ac:dyDescent="0.25"/>
    <row r="2" spans="2:6" ht="24" thickBot="1" x14ac:dyDescent="0.25">
      <c r="B2" s="57" t="s">
        <v>96</v>
      </c>
      <c r="C2" s="263"/>
      <c r="D2" s="58"/>
      <c r="E2" s="59"/>
      <c r="F2" s="60"/>
    </row>
    <row r="3" spans="2:6" ht="13.5" thickBot="1" x14ac:dyDescent="0.25">
      <c r="B3" s="29"/>
      <c r="C3" s="29"/>
      <c r="D3" s="30"/>
      <c r="E3" s="51"/>
      <c r="F3" s="32"/>
    </row>
    <row r="4" spans="2:6" ht="16.5" thickBot="1" x14ac:dyDescent="0.25">
      <c r="B4" s="61">
        <f>B22</f>
        <v>57600</v>
      </c>
      <c r="C4" s="264"/>
      <c r="D4" s="269" t="s">
        <v>97</v>
      </c>
      <c r="E4" s="269"/>
      <c r="F4" s="270"/>
    </row>
    <row r="5" spans="2:6" x14ac:dyDescent="0.2">
      <c r="B5" s="44" t="s">
        <v>3</v>
      </c>
      <c r="C5" s="265"/>
      <c r="D5" s="42" t="s">
        <v>39</v>
      </c>
      <c r="E5" s="42" t="s">
        <v>40</v>
      </c>
      <c r="F5" s="43" t="s">
        <v>8</v>
      </c>
    </row>
    <row r="6" spans="2:6" x14ac:dyDescent="0.2">
      <c r="B6" s="33">
        <v>5000</v>
      </c>
      <c r="C6" s="266"/>
      <c r="D6" s="45" t="s">
        <v>41</v>
      </c>
      <c r="E6" s="137">
        <v>44237</v>
      </c>
      <c r="F6" s="46" t="s">
        <v>43</v>
      </c>
    </row>
    <row r="7" spans="2:6" x14ac:dyDescent="0.2">
      <c r="B7" s="33">
        <v>2500</v>
      </c>
      <c r="C7" s="266"/>
      <c r="D7" s="45" t="s">
        <v>41</v>
      </c>
      <c r="E7" s="137">
        <v>44284</v>
      </c>
      <c r="F7" s="46" t="s">
        <v>43</v>
      </c>
    </row>
    <row r="8" spans="2:6" x14ac:dyDescent="0.2">
      <c r="B8" s="33">
        <v>6000</v>
      </c>
      <c r="C8" s="266"/>
      <c r="D8" s="45" t="s">
        <v>41</v>
      </c>
      <c r="E8" s="137">
        <v>44348</v>
      </c>
      <c r="F8" s="46" t="s">
        <v>43</v>
      </c>
    </row>
    <row r="9" spans="2:6" x14ac:dyDescent="0.2">
      <c r="B9" s="33">
        <v>5000</v>
      </c>
      <c r="C9" s="266"/>
      <c r="D9" s="45" t="s">
        <v>41</v>
      </c>
      <c r="E9" s="137">
        <v>44552</v>
      </c>
      <c r="F9" s="46" t="s">
        <v>43</v>
      </c>
    </row>
    <row r="10" spans="2:6" x14ac:dyDescent="0.2">
      <c r="B10" s="33">
        <v>700</v>
      </c>
      <c r="C10" s="266">
        <f>SUM(B6:B10)</f>
        <v>19200</v>
      </c>
      <c r="D10" s="45" t="s">
        <v>41</v>
      </c>
      <c r="E10" s="137">
        <v>44560</v>
      </c>
      <c r="F10" s="46" t="s">
        <v>43</v>
      </c>
    </row>
    <row r="11" spans="2:6" x14ac:dyDescent="0.2">
      <c r="B11" s="33">
        <v>5000</v>
      </c>
      <c r="C11" s="266"/>
      <c r="D11" s="45" t="s">
        <v>15</v>
      </c>
      <c r="E11" s="137">
        <v>44237</v>
      </c>
      <c r="F11" s="46" t="s">
        <v>43</v>
      </c>
    </row>
    <row r="12" spans="2:6" x14ac:dyDescent="0.2">
      <c r="B12" s="33">
        <v>2500</v>
      </c>
      <c r="C12" s="266"/>
      <c r="D12" s="45" t="s">
        <v>15</v>
      </c>
      <c r="E12" s="137">
        <v>44284</v>
      </c>
      <c r="F12" s="46" t="s">
        <v>43</v>
      </c>
    </row>
    <row r="13" spans="2:6" x14ac:dyDescent="0.2">
      <c r="B13" s="33">
        <v>6000</v>
      </c>
      <c r="C13" s="266"/>
      <c r="D13" s="45" t="s">
        <v>15</v>
      </c>
      <c r="E13" s="137">
        <v>44348</v>
      </c>
      <c r="F13" s="46" t="s">
        <v>43</v>
      </c>
    </row>
    <row r="14" spans="2:6" x14ac:dyDescent="0.2">
      <c r="B14" s="33">
        <v>5000</v>
      </c>
      <c r="C14" s="266"/>
      <c r="D14" s="45" t="s">
        <v>15</v>
      </c>
      <c r="E14" s="137">
        <v>44552</v>
      </c>
      <c r="F14" s="46" t="s">
        <v>43</v>
      </c>
    </row>
    <row r="15" spans="2:6" x14ac:dyDescent="0.2">
      <c r="B15" s="33">
        <v>700</v>
      </c>
      <c r="C15" s="266">
        <f>SUM(B11:B15)</f>
        <v>19200</v>
      </c>
      <c r="D15" s="45" t="s">
        <v>15</v>
      </c>
      <c r="E15" s="137">
        <v>44560</v>
      </c>
      <c r="F15" s="46" t="s">
        <v>43</v>
      </c>
    </row>
    <row r="16" spans="2:6" x14ac:dyDescent="0.2">
      <c r="B16" s="33">
        <v>5000</v>
      </c>
      <c r="C16" s="266"/>
      <c r="D16" s="45" t="s">
        <v>42</v>
      </c>
      <c r="E16" s="137">
        <v>44237</v>
      </c>
      <c r="F16" s="41" t="s">
        <v>43</v>
      </c>
    </row>
    <row r="17" spans="2:6" x14ac:dyDescent="0.2">
      <c r="B17" s="33">
        <v>2500</v>
      </c>
      <c r="C17" s="266"/>
      <c r="D17" s="45" t="s">
        <v>42</v>
      </c>
      <c r="E17" s="137">
        <v>44284</v>
      </c>
      <c r="F17" s="41" t="s">
        <v>43</v>
      </c>
    </row>
    <row r="18" spans="2:6" x14ac:dyDescent="0.2">
      <c r="B18" s="33">
        <v>6000</v>
      </c>
      <c r="C18" s="266"/>
      <c r="D18" s="45" t="s">
        <v>42</v>
      </c>
      <c r="E18" s="137">
        <v>44348</v>
      </c>
      <c r="F18" s="41" t="s">
        <v>43</v>
      </c>
    </row>
    <row r="19" spans="2:6" x14ac:dyDescent="0.2">
      <c r="B19" s="33">
        <v>5000</v>
      </c>
      <c r="C19" s="266"/>
      <c r="D19" s="45" t="s">
        <v>42</v>
      </c>
      <c r="E19" s="137">
        <v>44552</v>
      </c>
      <c r="F19" s="41" t="s">
        <v>43</v>
      </c>
    </row>
    <row r="20" spans="2:6" x14ac:dyDescent="0.2">
      <c r="B20" s="33">
        <v>700</v>
      </c>
      <c r="C20" s="266">
        <f>SUM(B16:B20)</f>
        <v>19200</v>
      </c>
      <c r="D20" s="45" t="s">
        <v>42</v>
      </c>
      <c r="E20" s="137">
        <v>44560</v>
      </c>
      <c r="F20" s="41" t="s">
        <v>43</v>
      </c>
    </row>
    <row r="21" spans="2:6" ht="13.5" thickBot="1" x14ac:dyDescent="0.25">
      <c r="B21" s="35"/>
      <c r="C21" s="267"/>
      <c r="D21" s="45"/>
      <c r="E21" s="15"/>
      <c r="F21" s="41"/>
    </row>
    <row r="22" spans="2:6" ht="13.5" thickBot="1" x14ac:dyDescent="0.25">
      <c r="B22" s="138">
        <f>SUM(B6:B21)</f>
        <v>57600</v>
      </c>
      <c r="C22" s="268">
        <f>C10+C15+C20</f>
        <v>57600</v>
      </c>
      <c r="D22" s="276" t="s">
        <v>98</v>
      </c>
      <c r="E22" s="276"/>
      <c r="F22" s="277"/>
    </row>
    <row r="23" spans="2:6" x14ac:dyDescent="0.2">
      <c r="B23" s="25"/>
      <c r="C23" s="25"/>
      <c r="D23" s="273"/>
      <c r="E23" s="274"/>
      <c r="F23" s="274"/>
    </row>
    <row r="24" spans="2:6" x14ac:dyDescent="0.2">
      <c r="B24" s="25"/>
      <c r="C24" s="25"/>
      <c r="D24" s="273"/>
      <c r="E24" s="274"/>
      <c r="F24" s="274"/>
    </row>
    <row r="25" spans="2:6" x14ac:dyDescent="0.2">
      <c r="B25" s="25"/>
      <c r="C25" s="25"/>
      <c r="D25" s="273"/>
      <c r="E25" s="275"/>
      <c r="F25" s="275"/>
    </row>
    <row r="26" spans="2:6" x14ac:dyDescent="0.2">
      <c r="B26" s="25"/>
      <c r="C26" s="25"/>
      <c r="D26" s="273"/>
      <c r="E26" s="274"/>
      <c r="F26" s="274"/>
    </row>
    <row r="27" spans="2:6" x14ac:dyDescent="0.2">
      <c r="B27" s="25"/>
      <c r="C27" s="25"/>
      <c r="D27" s="273"/>
      <c r="E27" s="275"/>
      <c r="F27" s="275"/>
    </row>
    <row r="28" spans="2:6" x14ac:dyDescent="0.2">
      <c r="B28" s="25"/>
      <c r="C28" s="25"/>
      <c r="D28" s="273"/>
      <c r="E28" s="274"/>
      <c r="F28" s="274"/>
    </row>
    <row r="29" spans="2:6" x14ac:dyDescent="0.2">
      <c r="B29" s="25"/>
      <c r="C29" s="25"/>
      <c r="D29" s="273"/>
      <c r="E29" s="275"/>
      <c r="F29" s="275"/>
    </row>
    <row r="30" spans="2:6" x14ac:dyDescent="0.2">
      <c r="B30" s="25"/>
      <c r="C30" s="25"/>
      <c r="D30" s="273"/>
      <c r="E30" s="274"/>
      <c r="F30" s="274"/>
    </row>
    <row r="31" spans="2:6" x14ac:dyDescent="0.2">
      <c r="B31" s="25"/>
      <c r="C31" s="25"/>
      <c r="D31" s="273"/>
      <c r="E31" s="275"/>
      <c r="F31" s="275"/>
    </row>
    <row r="32" spans="2:6" x14ac:dyDescent="0.2">
      <c r="B32" s="25"/>
      <c r="C32" s="25"/>
      <c r="D32" s="273"/>
      <c r="E32" s="274"/>
      <c r="F32" s="274"/>
    </row>
    <row r="33" spans="2:6" x14ac:dyDescent="0.2">
      <c r="B33" s="25"/>
      <c r="C33" s="25"/>
      <c r="D33" s="273"/>
      <c r="E33" s="275"/>
      <c r="F33" s="275"/>
    </row>
    <row r="34" spans="2:6" x14ac:dyDescent="0.2">
      <c r="B34" s="25"/>
      <c r="C34" s="25"/>
      <c r="D34" s="273"/>
      <c r="E34" s="274"/>
      <c r="F34" s="274"/>
    </row>
    <row r="35" spans="2:6" x14ac:dyDescent="0.2">
      <c r="B35" s="25"/>
      <c r="C35" s="25"/>
      <c r="D35" s="273"/>
      <c r="E35" s="275"/>
      <c r="F35" s="275"/>
    </row>
    <row r="36" spans="2:6" x14ac:dyDescent="0.2">
      <c r="B36" s="25"/>
      <c r="C36" s="25"/>
      <c r="D36" s="273"/>
      <c r="E36" s="274"/>
      <c r="F36" s="274"/>
    </row>
    <row r="37" spans="2:6" x14ac:dyDescent="0.2">
      <c r="B37" s="25"/>
      <c r="C37" s="25"/>
      <c r="D37" s="273"/>
      <c r="E37" s="275"/>
      <c r="F37" s="275"/>
    </row>
    <row r="38" spans="2:6" x14ac:dyDescent="0.2">
      <c r="B38" s="25"/>
      <c r="C38" s="25"/>
      <c r="D38" s="273"/>
      <c r="E38" s="274"/>
      <c r="F38" s="274"/>
    </row>
    <row r="39" spans="2:6" x14ac:dyDescent="0.2">
      <c r="B39" s="25"/>
      <c r="C39" s="25"/>
      <c r="D39" s="273"/>
      <c r="E39" s="275"/>
      <c r="F39" s="275"/>
    </row>
    <row r="40" spans="2:6" x14ac:dyDescent="0.2">
      <c r="B40" s="25"/>
      <c r="C40" s="25"/>
      <c r="D40" s="273"/>
      <c r="E40" s="274"/>
      <c r="F40" s="274"/>
    </row>
    <row r="41" spans="2:6" x14ac:dyDescent="0.2">
      <c r="B41" s="25"/>
      <c r="C41" s="25"/>
      <c r="D41" s="273"/>
      <c r="E41" s="275"/>
      <c r="F41" s="275"/>
    </row>
    <row r="42" spans="2:6" x14ac:dyDescent="0.2">
      <c r="B42" s="25"/>
      <c r="C42" s="25"/>
      <c r="D42" s="273"/>
      <c r="E42" s="274"/>
      <c r="F42" s="274"/>
    </row>
    <row r="43" spans="2:6" x14ac:dyDescent="0.2">
      <c r="B43" s="25"/>
      <c r="C43" s="25"/>
      <c r="D43" s="273"/>
      <c r="E43" s="275"/>
      <c r="F43" s="275"/>
    </row>
    <row r="44" spans="2:6" x14ac:dyDescent="0.2">
      <c r="B44" s="25"/>
      <c r="C44" s="25"/>
      <c r="D44" s="273"/>
      <c r="E44" s="274"/>
      <c r="F44" s="274"/>
    </row>
    <row r="45" spans="2:6" x14ac:dyDescent="0.2">
      <c r="B45" s="25"/>
      <c r="C45" s="25"/>
      <c r="D45" s="273"/>
      <c r="E45" s="275"/>
      <c r="F45" s="275"/>
    </row>
    <row r="46" spans="2:6" x14ac:dyDescent="0.2">
      <c r="B46" s="25"/>
      <c r="C46" s="25"/>
      <c r="D46" s="273"/>
      <c r="E46" s="274"/>
      <c r="F46" s="274"/>
    </row>
    <row r="47" spans="2:6" x14ac:dyDescent="0.2">
      <c r="B47" s="25"/>
      <c r="C47" s="25"/>
      <c r="D47" s="273"/>
      <c r="E47" s="275"/>
      <c r="F47" s="275"/>
    </row>
    <row r="48" spans="2:6" x14ac:dyDescent="0.2">
      <c r="B48" s="25"/>
      <c r="C48" s="25"/>
      <c r="D48" s="273"/>
      <c r="E48" s="274"/>
      <c r="F48" s="274"/>
    </row>
    <row r="49" spans="2:6" x14ac:dyDescent="0.2">
      <c r="B49" s="25"/>
      <c r="C49" s="25"/>
      <c r="D49" s="273"/>
      <c r="E49" s="275"/>
      <c r="F49" s="275"/>
    </row>
    <row r="50" spans="2:6" x14ac:dyDescent="0.2">
      <c r="B50" s="25"/>
      <c r="C50" s="25"/>
      <c r="D50" s="273"/>
      <c r="E50" s="274"/>
      <c r="F50" s="274"/>
    </row>
    <row r="51" spans="2:6" x14ac:dyDescent="0.2">
      <c r="B51" s="25"/>
      <c r="C51" s="25"/>
      <c r="D51" s="273"/>
      <c r="E51" s="275"/>
      <c r="F51" s="275"/>
    </row>
    <row r="52" spans="2:6" x14ac:dyDescent="0.2">
      <c r="B52" s="25"/>
      <c r="C52" s="25"/>
      <c r="D52" s="273"/>
      <c r="E52" s="274"/>
      <c r="F52" s="274"/>
    </row>
    <row r="53" spans="2:6" x14ac:dyDescent="0.2">
      <c r="B53" s="25"/>
      <c r="C53" s="25"/>
      <c r="D53" s="273"/>
      <c r="E53" s="275"/>
      <c r="F53" s="275"/>
    </row>
    <row r="54" spans="2:6" x14ac:dyDescent="0.2">
      <c r="B54" s="25"/>
      <c r="C54" s="25"/>
      <c r="D54" s="273"/>
      <c r="E54" s="274"/>
      <c r="F54" s="274"/>
    </row>
    <row r="55" spans="2:6" x14ac:dyDescent="0.2">
      <c r="B55" s="25"/>
      <c r="C55" s="25"/>
      <c r="D55" s="273"/>
      <c r="E55" s="275"/>
      <c r="F55" s="275"/>
    </row>
    <row r="56" spans="2:6" x14ac:dyDescent="0.2">
      <c r="B56" s="25"/>
      <c r="C56" s="25"/>
      <c r="D56" s="273"/>
      <c r="E56" s="274"/>
      <c r="F56" s="274"/>
    </row>
    <row r="57" spans="2:6" x14ac:dyDescent="0.2">
      <c r="B57" s="25"/>
      <c r="C57" s="25"/>
      <c r="D57" s="273"/>
      <c r="E57" s="275"/>
      <c r="F57" s="275"/>
    </row>
    <row r="58" spans="2:6" x14ac:dyDescent="0.2">
      <c r="B58" s="25"/>
      <c r="C58" s="25"/>
      <c r="D58" s="273"/>
      <c r="E58" s="274"/>
      <c r="F58" s="274"/>
    </row>
    <row r="59" spans="2:6" x14ac:dyDescent="0.2">
      <c r="B59" s="25"/>
      <c r="C59" s="25"/>
      <c r="D59" s="273"/>
      <c r="E59" s="275"/>
      <c r="F59" s="275"/>
    </row>
    <row r="60" spans="2:6" x14ac:dyDescent="0.2">
      <c r="B60" s="25"/>
      <c r="C60" s="25"/>
      <c r="D60" s="273"/>
      <c r="E60" s="274"/>
      <c r="F60" s="274"/>
    </row>
    <row r="61" spans="2:6" x14ac:dyDescent="0.2">
      <c r="B61" s="25"/>
      <c r="C61" s="25"/>
      <c r="D61" s="273"/>
      <c r="E61" s="275"/>
      <c r="F61" s="275"/>
    </row>
    <row r="62" spans="2:6" x14ac:dyDescent="0.2">
      <c r="B62" s="25"/>
      <c r="C62" s="25"/>
      <c r="D62" s="273"/>
      <c r="E62" s="274"/>
      <c r="F62" s="274"/>
    </row>
    <row r="63" spans="2:6" x14ac:dyDescent="0.2">
      <c r="B63" s="25"/>
      <c r="C63" s="25"/>
      <c r="D63" s="273"/>
      <c r="E63" s="275"/>
      <c r="F63" s="275"/>
    </row>
    <row r="64" spans="2:6" x14ac:dyDescent="0.2">
      <c r="B64" s="25"/>
      <c r="C64" s="25"/>
      <c r="D64" s="273"/>
      <c r="E64" s="274"/>
      <c r="F64" s="274"/>
    </row>
    <row r="65" spans="2:6" x14ac:dyDescent="0.2">
      <c r="B65" s="25"/>
      <c r="C65" s="25"/>
      <c r="D65" s="273"/>
      <c r="E65" s="275"/>
      <c r="F65" s="275"/>
    </row>
    <row r="66" spans="2:6" x14ac:dyDescent="0.2">
      <c r="B66" s="25"/>
      <c r="C66" s="25"/>
      <c r="D66" s="273"/>
      <c r="E66" s="274"/>
      <c r="F66" s="274"/>
    </row>
    <row r="67" spans="2:6" x14ac:dyDescent="0.2">
      <c r="B67" s="25"/>
      <c r="C67" s="25"/>
      <c r="D67" s="273"/>
      <c r="E67" s="275"/>
      <c r="F67" s="275"/>
    </row>
    <row r="68" spans="2:6" x14ac:dyDescent="0.2">
      <c r="B68" s="25"/>
      <c r="C68" s="25"/>
      <c r="D68" s="273"/>
      <c r="E68" s="274"/>
      <c r="F68" s="274"/>
    </row>
    <row r="69" spans="2:6" x14ac:dyDescent="0.2">
      <c r="B69" s="25"/>
      <c r="C69" s="25"/>
      <c r="D69" s="273"/>
      <c r="E69" s="275"/>
      <c r="F69" s="275"/>
    </row>
    <row r="70" spans="2:6" x14ac:dyDescent="0.2">
      <c r="B70" s="25"/>
      <c r="C70" s="25"/>
      <c r="D70" s="273"/>
      <c r="E70" s="274"/>
      <c r="F70" s="274"/>
    </row>
    <row r="71" spans="2:6" x14ac:dyDescent="0.2">
      <c r="B71" s="25"/>
      <c r="C71" s="25"/>
      <c r="D71" s="273"/>
      <c r="E71" s="275"/>
      <c r="F71" s="275"/>
    </row>
    <row r="72" spans="2:6" x14ac:dyDescent="0.2">
      <c r="B72" s="25"/>
      <c r="C72" s="25"/>
      <c r="D72" s="273"/>
      <c r="E72" s="274"/>
      <c r="F72" s="274"/>
    </row>
    <row r="73" spans="2:6" x14ac:dyDescent="0.2">
      <c r="B73" s="25"/>
      <c r="C73" s="25"/>
      <c r="D73" s="273"/>
      <c r="E73" s="275"/>
      <c r="F73" s="275"/>
    </row>
    <row r="74" spans="2:6" x14ac:dyDescent="0.2">
      <c r="B74" s="25"/>
      <c r="C74" s="25"/>
      <c r="D74" s="273"/>
      <c r="E74" s="274"/>
      <c r="F74" s="274"/>
    </row>
    <row r="75" spans="2:6" x14ac:dyDescent="0.2">
      <c r="B75" s="25"/>
      <c r="C75" s="25"/>
      <c r="D75" s="273"/>
      <c r="E75" s="275"/>
      <c r="F75" s="275"/>
    </row>
    <row r="76" spans="2:6" x14ac:dyDescent="0.2">
      <c r="B76" s="25"/>
      <c r="C76" s="25"/>
      <c r="D76" s="273"/>
      <c r="E76" s="274"/>
      <c r="F76" s="274"/>
    </row>
    <row r="77" spans="2:6" x14ac:dyDescent="0.2">
      <c r="B77" s="25"/>
      <c r="C77" s="25"/>
      <c r="D77" s="273"/>
      <c r="E77" s="275"/>
      <c r="F77" s="275"/>
    </row>
    <row r="78" spans="2:6" x14ac:dyDescent="0.2">
      <c r="B78" s="25"/>
      <c r="C78" s="25"/>
      <c r="D78" s="273"/>
      <c r="E78" s="274"/>
      <c r="F78" s="274"/>
    </row>
    <row r="79" spans="2:6" x14ac:dyDescent="0.2">
      <c r="B79" s="25"/>
      <c r="C79" s="25"/>
      <c r="D79" s="273"/>
      <c r="E79" s="275"/>
      <c r="F79" s="275"/>
    </row>
    <row r="80" spans="2:6" x14ac:dyDescent="0.2">
      <c r="B80" s="25"/>
      <c r="C80" s="25"/>
      <c r="D80" s="273"/>
      <c r="E80" s="274"/>
      <c r="F80" s="274"/>
    </row>
    <row r="81" spans="2:6" x14ac:dyDescent="0.2">
      <c r="B81" s="25"/>
      <c r="C81" s="25"/>
      <c r="D81" s="273"/>
      <c r="E81" s="275"/>
      <c r="F81" s="275"/>
    </row>
    <row r="82" spans="2:6" x14ac:dyDescent="0.2">
      <c r="B82" s="25"/>
      <c r="C82" s="25"/>
      <c r="D82" s="273"/>
      <c r="E82" s="274"/>
      <c r="F82" s="274"/>
    </row>
    <row r="83" spans="2:6" x14ac:dyDescent="0.2">
      <c r="B83" s="25"/>
      <c r="C83" s="25"/>
      <c r="D83" s="273"/>
      <c r="E83" s="275"/>
      <c r="F83" s="275"/>
    </row>
    <row r="84" spans="2:6" x14ac:dyDescent="0.2">
      <c r="B84" s="25"/>
      <c r="C84" s="25"/>
      <c r="D84" s="273"/>
      <c r="E84" s="274"/>
      <c r="F84" s="274"/>
    </row>
    <row r="85" spans="2:6" x14ac:dyDescent="0.2">
      <c r="B85" s="25"/>
      <c r="C85" s="25"/>
      <c r="D85" s="273"/>
      <c r="E85" s="275"/>
      <c r="F85" s="275"/>
    </row>
    <row r="86" spans="2:6" x14ac:dyDescent="0.2">
      <c r="B86" s="25"/>
      <c r="C86" s="25"/>
      <c r="D86" s="273"/>
      <c r="E86" s="274"/>
      <c r="F86" s="274"/>
    </row>
    <row r="87" spans="2:6" x14ac:dyDescent="0.2">
      <c r="B87" s="25"/>
      <c r="C87" s="25"/>
      <c r="D87" s="273"/>
      <c r="E87" s="275"/>
      <c r="F87" s="275"/>
    </row>
    <row r="88" spans="2:6" x14ac:dyDescent="0.2">
      <c r="B88" s="25"/>
      <c r="C88" s="25"/>
      <c r="D88" s="273"/>
      <c r="E88" s="274"/>
      <c r="F88" s="274"/>
    </row>
    <row r="89" spans="2:6" x14ac:dyDescent="0.2">
      <c r="B89" s="25"/>
      <c r="C89" s="25"/>
      <c r="D89" s="273"/>
      <c r="E89" s="275"/>
      <c r="F89" s="275"/>
    </row>
    <row r="90" spans="2:6" x14ac:dyDescent="0.2">
      <c r="B90" s="25"/>
      <c r="C90" s="25"/>
      <c r="D90" s="273"/>
      <c r="E90" s="274"/>
      <c r="F90" s="274"/>
    </row>
    <row r="91" spans="2:6" x14ac:dyDescent="0.2">
      <c r="B91" s="12"/>
      <c r="C91" s="12"/>
    </row>
    <row r="92" spans="2:6" x14ac:dyDescent="0.2">
      <c r="B92" s="12"/>
      <c r="C92" s="12"/>
    </row>
    <row r="93" spans="2:6" x14ac:dyDescent="0.2">
      <c r="B93" s="12"/>
      <c r="C93" s="12"/>
    </row>
    <row r="94" spans="2:6" x14ac:dyDescent="0.2">
      <c r="B94" s="12"/>
      <c r="C94" s="12"/>
    </row>
    <row r="95" spans="2:6" x14ac:dyDescent="0.2">
      <c r="B95" s="12"/>
      <c r="C95" s="12"/>
    </row>
    <row r="96" spans="2:6" x14ac:dyDescent="0.2">
      <c r="B96" s="12"/>
      <c r="C96" s="12"/>
    </row>
    <row r="97" spans="2:3" x14ac:dyDescent="0.2">
      <c r="B97" s="12"/>
      <c r="C97" s="12"/>
    </row>
    <row r="98" spans="2:3" x14ac:dyDescent="0.2">
      <c r="B98" s="12"/>
      <c r="C98" s="12"/>
    </row>
    <row r="99" spans="2:3" x14ac:dyDescent="0.2">
      <c r="B99" s="12"/>
      <c r="C99" s="12"/>
    </row>
    <row r="100" spans="2:3" x14ac:dyDescent="0.2">
      <c r="B100" s="12"/>
      <c r="C100" s="12"/>
    </row>
    <row r="101" spans="2:3" x14ac:dyDescent="0.2">
      <c r="B101" s="12"/>
      <c r="C101" s="12"/>
    </row>
    <row r="102" spans="2:3" x14ac:dyDescent="0.2">
      <c r="B102" s="12"/>
      <c r="C102" s="12"/>
    </row>
    <row r="103" spans="2:3" x14ac:dyDescent="0.2">
      <c r="B103" s="12"/>
      <c r="C103" s="12"/>
    </row>
    <row r="104" spans="2:3" x14ac:dyDescent="0.2">
      <c r="B104" s="12"/>
      <c r="C104" s="12"/>
    </row>
    <row r="105" spans="2:3" x14ac:dyDescent="0.2">
      <c r="B105" s="12"/>
      <c r="C105" s="12"/>
    </row>
    <row r="106" spans="2:3" x14ac:dyDescent="0.2">
      <c r="B106" s="12"/>
      <c r="C106" s="12"/>
    </row>
    <row r="107" spans="2:3" x14ac:dyDescent="0.2">
      <c r="B107" s="12"/>
      <c r="C107" s="12"/>
    </row>
    <row r="108" spans="2:3" x14ac:dyDescent="0.2">
      <c r="B108" s="12"/>
      <c r="C108" s="12"/>
    </row>
    <row r="109" spans="2:3" x14ac:dyDescent="0.2">
      <c r="B109" s="12"/>
      <c r="C109" s="12"/>
    </row>
    <row r="110" spans="2:3" x14ac:dyDescent="0.2">
      <c r="B110" s="12"/>
      <c r="C110" s="12"/>
    </row>
    <row r="111" spans="2:3" x14ac:dyDescent="0.2">
      <c r="B111" s="12"/>
      <c r="C111" s="12"/>
    </row>
    <row r="112" spans="2:3" x14ac:dyDescent="0.2">
      <c r="B112" s="12"/>
      <c r="C112" s="12"/>
    </row>
    <row r="113" spans="2:3" x14ac:dyDescent="0.2">
      <c r="B113" s="12"/>
      <c r="C113" s="12"/>
    </row>
    <row r="114" spans="2:3" x14ac:dyDescent="0.2">
      <c r="B114" s="12"/>
      <c r="C114" s="12"/>
    </row>
    <row r="115" spans="2:3" x14ac:dyDescent="0.2">
      <c r="B115" s="12"/>
      <c r="C115" s="12"/>
    </row>
    <row r="116" spans="2:3" x14ac:dyDescent="0.2">
      <c r="B116" s="12"/>
      <c r="C116" s="12"/>
    </row>
    <row r="117" spans="2:3" x14ac:dyDescent="0.2">
      <c r="B117" s="12"/>
      <c r="C117" s="12"/>
    </row>
    <row r="118" spans="2:3" x14ac:dyDescent="0.2">
      <c r="B118" s="12"/>
      <c r="C118" s="12"/>
    </row>
    <row r="119" spans="2:3" x14ac:dyDescent="0.2">
      <c r="B119" s="12"/>
      <c r="C119" s="12"/>
    </row>
    <row r="120" spans="2:3" x14ac:dyDescent="0.2">
      <c r="B120" s="12"/>
      <c r="C120" s="12"/>
    </row>
    <row r="121" spans="2:3" x14ac:dyDescent="0.2">
      <c r="B121" s="12"/>
      <c r="C121" s="12"/>
    </row>
    <row r="122" spans="2:3" x14ac:dyDescent="0.2">
      <c r="B122" s="12"/>
      <c r="C122" s="12"/>
    </row>
    <row r="123" spans="2:3" x14ac:dyDescent="0.2">
      <c r="B123" s="12"/>
      <c r="C123" s="12"/>
    </row>
    <row r="124" spans="2:3" x14ac:dyDescent="0.2">
      <c r="B124" s="12"/>
      <c r="C124" s="12"/>
    </row>
    <row r="125" spans="2:3" x14ac:dyDescent="0.2">
      <c r="B125" s="12"/>
      <c r="C125" s="12"/>
    </row>
    <row r="126" spans="2:3" x14ac:dyDescent="0.2">
      <c r="B126" s="12"/>
      <c r="C126" s="12"/>
    </row>
    <row r="127" spans="2:3" x14ac:dyDescent="0.2">
      <c r="B127" s="12"/>
      <c r="C127" s="12"/>
    </row>
    <row r="128" spans="2:3" x14ac:dyDescent="0.2">
      <c r="B128" s="12"/>
      <c r="C128" s="12"/>
    </row>
    <row r="129" spans="2:3" x14ac:dyDescent="0.2">
      <c r="B129" s="12"/>
      <c r="C129" s="12"/>
    </row>
    <row r="130" spans="2:3" x14ac:dyDescent="0.2">
      <c r="B130" s="12"/>
      <c r="C130" s="12"/>
    </row>
    <row r="131" spans="2:3" x14ac:dyDescent="0.2">
      <c r="B131" s="12"/>
      <c r="C131" s="12"/>
    </row>
  </sheetData>
  <mergeCells count="70">
    <mergeCell ref="D88:F88"/>
    <mergeCell ref="D89:F89"/>
    <mergeCell ref="D90:F90"/>
    <mergeCell ref="D85:F85"/>
    <mergeCell ref="D86:F86"/>
    <mergeCell ref="D87:F87"/>
    <mergeCell ref="D82:F82"/>
    <mergeCell ref="D83:F83"/>
    <mergeCell ref="D84:F84"/>
    <mergeCell ref="D79:F79"/>
    <mergeCell ref="D80:F80"/>
    <mergeCell ref="D81:F81"/>
    <mergeCell ref="D76:F76"/>
    <mergeCell ref="D77:F77"/>
    <mergeCell ref="D78:F78"/>
    <mergeCell ref="D73:F73"/>
    <mergeCell ref="D74:F74"/>
    <mergeCell ref="D75:F75"/>
    <mergeCell ref="D70:F70"/>
    <mergeCell ref="D71:F71"/>
    <mergeCell ref="D72:F72"/>
    <mergeCell ref="D67:F67"/>
    <mergeCell ref="D68:F68"/>
    <mergeCell ref="D69:F69"/>
    <mergeCell ref="D64:F64"/>
    <mergeCell ref="D65:F65"/>
    <mergeCell ref="D66:F66"/>
    <mergeCell ref="D61:F61"/>
    <mergeCell ref="D62:F62"/>
    <mergeCell ref="D63:F63"/>
    <mergeCell ref="D58:F58"/>
    <mergeCell ref="D59:F59"/>
    <mergeCell ref="D60:F60"/>
    <mergeCell ref="D55:F55"/>
    <mergeCell ref="D56:F56"/>
    <mergeCell ref="D57:F57"/>
    <mergeCell ref="D52:F52"/>
    <mergeCell ref="D53:F53"/>
    <mergeCell ref="D54:F54"/>
    <mergeCell ref="D49:F49"/>
    <mergeCell ref="D50:F50"/>
    <mergeCell ref="D51:F51"/>
    <mergeCell ref="D46:F46"/>
    <mergeCell ref="D47:F47"/>
    <mergeCell ref="D48:F48"/>
    <mergeCell ref="D43:F43"/>
    <mergeCell ref="D44:F44"/>
    <mergeCell ref="D45:F45"/>
    <mergeCell ref="D40:F40"/>
    <mergeCell ref="D41:F41"/>
    <mergeCell ref="D42:F42"/>
    <mergeCell ref="D37:F37"/>
    <mergeCell ref="D38:F38"/>
    <mergeCell ref="D39:F39"/>
    <mergeCell ref="D34:F34"/>
    <mergeCell ref="D35:F35"/>
    <mergeCell ref="D36:F36"/>
    <mergeCell ref="D31:F31"/>
    <mergeCell ref="D32:F32"/>
    <mergeCell ref="D33:F33"/>
    <mergeCell ref="D28:F28"/>
    <mergeCell ref="D29:F29"/>
    <mergeCell ref="D30:F30"/>
    <mergeCell ref="D26:F26"/>
    <mergeCell ref="D27:F27"/>
    <mergeCell ref="D22:F22"/>
    <mergeCell ref="D23:F23"/>
    <mergeCell ref="D24:F24"/>
    <mergeCell ref="D25:F25"/>
    <mergeCell ref="D4:F4"/>
  </mergeCells>
  <pageMargins left="0.25" right="0.25" top="0.75" bottom="0.75" header="0.3" footer="0.3"/>
  <pageSetup scale="89" fitToHeight="0" orientation="portrait" horizontalDpi="4294967293" verticalDpi="4294967293" r:id="rId1"/>
  <headerFooter>
    <oddHeader>&amp;C&amp;"Arial,Bold"AviaGlobal Group LLC
Tax Year CY 2020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L62"/>
  <sheetViews>
    <sheetView tabSelected="1" zoomScale="90" zoomScaleNormal="90" workbookViewId="0">
      <selection activeCell="L14" sqref="L14"/>
    </sheetView>
  </sheetViews>
  <sheetFormatPr defaultRowHeight="12.75" x14ac:dyDescent="0.2"/>
  <cols>
    <col min="2" max="2" width="32.42578125" customWidth="1"/>
    <col min="3" max="4" width="31.7109375" style="6" customWidth="1"/>
    <col min="5" max="5" width="31.7109375" style="28" customWidth="1"/>
    <col min="6" max="6" width="21.85546875" style="3" customWidth="1"/>
    <col min="7" max="7" width="15" style="2" customWidth="1"/>
    <col min="8" max="8" width="12.7109375" customWidth="1"/>
    <col min="9" max="9" width="13.5703125" customWidth="1"/>
    <col min="10" max="10" width="12.7109375" customWidth="1"/>
    <col min="11" max="11" width="17.5703125" customWidth="1"/>
    <col min="12" max="12" width="13" customWidth="1"/>
  </cols>
  <sheetData>
    <row r="1" spans="2:12" ht="13.5" thickBot="1" x14ac:dyDescent="0.25"/>
    <row r="2" spans="2:12" s="17" customFormat="1" ht="31.5" customHeight="1" thickBot="1" x14ac:dyDescent="0.25">
      <c r="B2" s="57" t="s">
        <v>89</v>
      </c>
      <c r="C2" s="58"/>
      <c r="D2" s="58"/>
      <c r="E2" s="93"/>
      <c r="F2" s="96"/>
      <c r="G2" s="97"/>
      <c r="H2" s="98"/>
      <c r="I2" s="98"/>
      <c r="J2" s="34"/>
    </row>
    <row r="3" spans="2:12" ht="12.75" customHeight="1" thickBot="1" x14ac:dyDescent="0.25">
      <c r="B3" s="95"/>
      <c r="D3" s="94"/>
      <c r="E3" s="91"/>
      <c r="F3" s="99"/>
      <c r="G3" s="99"/>
      <c r="H3" s="281"/>
      <c r="I3" s="281"/>
    </row>
    <row r="4" spans="2:12" s="4" customFormat="1" ht="26.25" customHeight="1" thickBot="1" x14ac:dyDescent="0.25">
      <c r="B4" s="282" t="s">
        <v>90</v>
      </c>
      <c r="C4" s="283"/>
      <c r="D4" s="283"/>
      <c r="E4" s="284"/>
      <c r="F4" s="99"/>
      <c r="G4" s="99"/>
      <c r="H4" s="100"/>
      <c r="I4" s="100"/>
    </row>
    <row r="5" spans="2:12" s="1" customFormat="1" ht="15.75" x14ac:dyDescent="0.25">
      <c r="B5" s="102" t="s">
        <v>0</v>
      </c>
      <c r="C5" s="66" t="s">
        <v>1</v>
      </c>
      <c r="D5" s="66" t="s">
        <v>2</v>
      </c>
      <c r="E5" s="109" t="s">
        <v>3</v>
      </c>
      <c r="F5" s="101"/>
      <c r="G5" s="101"/>
      <c r="H5" s="101"/>
      <c r="I5" s="101"/>
    </row>
    <row r="6" spans="2:12" s="21" customFormat="1" ht="27" customHeight="1" x14ac:dyDescent="0.2">
      <c r="B6" s="38" t="s">
        <v>10</v>
      </c>
      <c r="C6" s="63" t="s">
        <v>11</v>
      </c>
      <c r="D6" s="64" t="s">
        <v>12</v>
      </c>
      <c r="E6" s="115">
        <f>E52+E51</f>
        <v>313.5</v>
      </c>
      <c r="H6" s="39"/>
    </row>
    <row r="7" spans="2:12" s="21" customFormat="1" ht="33" customHeight="1" x14ac:dyDescent="0.2">
      <c r="B7" s="38" t="s">
        <v>14</v>
      </c>
      <c r="C7" s="63" t="s">
        <v>16</v>
      </c>
      <c r="D7" s="63" t="s">
        <v>13</v>
      </c>
      <c r="E7" s="115">
        <f>E21</f>
        <v>6499.74</v>
      </c>
      <c r="H7" s="39"/>
    </row>
    <row r="8" spans="2:12" s="21" customFormat="1" ht="33" customHeight="1" x14ac:dyDescent="0.2">
      <c r="B8" s="38" t="s">
        <v>14</v>
      </c>
      <c r="C8" s="63" t="s">
        <v>16</v>
      </c>
      <c r="D8" s="63" t="s">
        <v>15</v>
      </c>
      <c r="E8" s="115">
        <f>E33</f>
        <v>9229.43</v>
      </c>
      <c r="H8" s="39"/>
    </row>
    <row r="9" spans="2:12" s="21" customFormat="1" ht="33" customHeight="1" thickBot="1" x14ac:dyDescent="0.25">
      <c r="B9" s="38" t="s">
        <v>14</v>
      </c>
      <c r="C9" s="63" t="s">
        <v>16</v>
      </c>
      <c r="D9" s="63" t="s">
        <v>25</v>
      </c>
      <c r="E9" s="115">
        <f>E48</f>
        <v>28495.770000000004</v>
      </c>
      <c r="H9" s="39"/>
    </row>
    <row r="10" spans="2:12" s="7" customFormat="1" ht="22.5" customHeight="1" thickBot="1" x14ac:dyDescent="0.3">
      <c r="B10" s="278" t="s">
        <v>24</v>
      </c>
      <c r="C10" s="279"/>
      <c r="D10" s="65"/>
      <c r="E10" s="116">
        <f>SUM(E6:E9)</f>
        <v>44538.44</v>
      </c>
      <c r="F10" s="22">
        <f>F21+F33+F48+E6</f>
        <v>27556.230000000003</v>
      </c>
    </row>
    <row r="11" spans="2:12" ht="13.5" thickBot="1" x14ac:dyDescent="0.25"/>
    <row r="12" spans="2:12" ht="18.75" thickBot="1" x14ac:dyDescent="0.25">
      <c r="B12" s="103" t="s">
        <v>18</v>
      </c>
      <c r="C12" s="89"/>
      <c r="D12" s="89"/>
      <c r="E12" s="110"/>
    </row>
    <row r="13" spans="2:12" ht="13.5" thickBot="1" x14ac:dyDescent="0.25">
      <c r="B13" s="104"/>
      <c r="C13" s="105"/>
      <c r="D13" s="105"/>
      <c r="E13" s="111"/>
      <c r="H13" s="280"/>
      <c r="I13" s="280"/>
      <c r="J13" s="280"/>
      <c r="K13" s="23"/>
    </row>
    <row r="14" spans="2:12" ht="45" x14ac:dyDescent="0.2">
      <c r="B14" s="83" t="s">
        <v>23</v>
      </c>
      <c r="C14" s="84" t="s">
        <v>20</v>
      </c>
      <c r="D14" s="84" t="s">
        <v>19</v>
      </c>
      <c r="E14" s="85" t="s">
        <v>17</v>
      </c>
      <c r="G14" s="73"/>
      <c r="H14" s="67"/>
      <c r="I14" s="68"/>
      <c r="J14" s="67"/>
      <c r="K14" s="82"/>
    </row>
    <row r="15" spans="2:12" x14ac:dyDescent="0.2">
      <c r="B15" s="86" t="s">
        <v>78</v>
      </c>
      <c r="C15" s="74" t="s">
        <v>79</v>
      </c>
      <c r="D15" s="75">
        <v>43863</v>
      </c>
      <c r="E15" s="112">
        <v>1940.02</v>
      </c>
      <c r="G15" s="69"/>
      <c r="H15" s="69"/>
      <c r="I15" s="70"/>
      <c r="J15" s="69"/>
      <c r="K15" s="2"/>
      <c r="L15" s="2"/>
    </row>
    <row r="16" spans="2:12" x14ac:dyDescent="0.2">
      <c r="B16" s="86" t="s">
        <v>78</v>
      </c>
      <c r="C16" s="74" t="s">
        <v>80</v>
      </c>
      <c r="D16" s="75">
        <v>43863</v>
      </c>
      <c r="E16" s="113">
        <v>660</v>
      </c>
      <c r="G16" s="69"/>
      <c r="H16" s="69"/>
      <c r="I16" s="70"/>
      <c r="J16" s="69"/>
    </row>
    <row r="17" spans="2:12" x14ac:dyDescent="0.2">
      <c r="B17" s="86" t="s">
        <v>83</v>
      </c>
      <c r="C17" s="74" t="s">
        <v>81</v>
      </c>
      <c r="D17" s="75">
        <v>43863</v>
      </c>
      <c r="E17" s="114">
        <v>529.20000000000005</v>
      </c>
      <c r="F17" s="8"/>
      <c r="G17" s="69"/>
      <c r="H17" s="69"/>
      <c r="I17" s="70"/>
      <c r="J17" s="69"/>
    </row>
    <row r="18" spans="2:12" x14ac:dyDescent="0.2">
      <c r="B18" s="86" t="s">
        <v>83</v>
      </c>
      <c r="C18" s="74" t="s">
        <v>82</v>
      </c>
      <c r="D18" s="75">
        <v>43863</v>
      </c>
      <c r="E18" s="113">
        <v>1332.61</v>
      </c>
      <c r="F18" s="8">
        <f>SUM(E15:E18)</f>
        <v>4461.83</v>
      </c>
      <c r="G18" s="69"/>
      <c r="H18" s="69"/>
      <c r="I18" s="70"/>
      <c r="J18" s="69"/>
    </row>
    <row r="19" spans="2:12" x14ac:dyDescent="0.2">
      <c r="B19" s="86" t="s">
        <v>84</v>
      </c>
      <c r="C19" s="74" t="s">
        <v>85</v>
      </c>
      <c r="D19" s="90">
        <v>43880</v>
      </c>
      <c r="E19" s="113">
        <v>1637.91</v>
      </c>
      <c r="G19" s="69"/>
      <c r="H19" s="69"/>
      <c r="I19" s="70"/>
      <c r="J19" s="69"/>
    </row>
    <row r="20" spans="2:12" ht="13.5" thickBot="1" x14ac:dyDescent="0.25">
      <c r="B20" s="86" t="s">
        <v>86</v>
      </c>
      <c r="C20" s="74" t="s">
        <v>87</v>
      </c>
      <c r="D20" s="90">
        <v>44193</v>
      </c>
      <c r="E20" s="113">
        <v>400</v>
      </c>
      <c r="F20" s="3">
        <f>525+875</f>
        <v>1400</v>
      </c>
      <c r="G20" s="69"/>
      <c r="H20" s="69"/>
      <c r="I20" s="70"/>
      <c r="J20" s="69"/>
    </row>
    <row r="21" spans="2:12" s="18" customFormat="1" ht="22.5" customHeight="1" thickBot="1" x14ac:dyDescent="0.25">
      <c r="B21" s="76" t="s">
        <v>4</v>
      </c>
      <c r="C21" s="77"/>
      <c r="D21" s="77"/>
      <c r="E21" s="87">
        <f>SUM(E15:E20)</f>
        <v>6499.74</v>
      </c>
      <c r="F21" s="18">
        <f>SUM(F15:F20)</f>
        <v>5861.83</v>
      </c>
      <c r="G21" s="71"/>
      <c r="H21" s="71"/>
      <c r="I21" s="72"/>
      <c r="J21" s="71"/>
      <c r="K21" s="26"/>
      <c r="L21" s="26"/>
    </row>
    <row r="22" spans="2:12" ht="13.5" thickBot="1" x14ac:dyDescent="0.25">
      <c r="B22" s="106"/>
      <c r="C22" s="105"/>
      <c r="D22" s="105"/>
      <c r="E22" s="111"/>
      <c r="F22" s="20"/>
      <c r="G22" s="69"/>
      <c r="H22" s="2"/>
      <c r="I22" s="16"/>
      <c r="J22" s="2"/>
      <c r="K22" s="2"/>
      <c r="L22" s="2"/>
    </row>
    <row r="23" spans="2:12" ht="45" x14ac:dyDescent="0.2">
      <c r="B23" s="83" t="s">
        <v>21</v>
      </c>
      <c r="C23" s="84" t="s">
        <v>20</v>
      </c>
      <c r="D23" s="84" t="s">
        <v>19</v>
      </c>
      <c r="E23" s="92" t="s">
        <v>26</v>
      </c>
      <c r="G23" s="73"/>
      <c r="H23" s="67"/>
      <c r="I23" s="68"/>
      <c r="J23" s="67"/>
      <c r="K23" s="82"/>
    </row>
    <row r="24" spans="2:12" x14ac:dyDescent="0.2">
      <c r="B24" s="86">
        <v>1055</v>
      </c>
      <c r="C24" s="74" t="s">
        <v>69</v>
      </c>
      <c r="D24" s="75">
        <v>43864</v>
      </c>
      <c r="E24" s="143">
        <v>1455.67</v>
      </c>
      <c r="G24" s="69"/>
      <c r="H24" s="69"/>
      <c r="I24" s="70"/>
      <c r="J24" s="69"/>
      <c r="K24" s="2"/>
      <c r="L24" s="2"/>
    </row>
    <row r="25" spans="2:12" x14ac:dyDescent="0.2">
      <c r="B25" s="86">
        <v>1056</v>
      </c>
      <c r="C25" s="74" t="s">
        <v>70</v>
      </c>
      <c r="D25" s="75">
        <v>43864</v>
      </c>
      <c r="E25" s="113">
        <v>516.70000000000005</v>
      </c>
      <c r="G25" s="69"/>
      <c r="H25" s="69"/>
      <c r="I25" s="70"/>
      <c r="J25" s="69"/>
    </row>
    <row r="26" spans="2:12" x14ac:dyDescent="0.2">
      <c r="B26" s="86">
        <v>1057</v>
      </c>
      <c r="C26" s="74" t="s">
        <v>72</v>
      </c>
      <c r="D26" s="75">
        <v>43864</v>
      </c>
      <c r="E26" s="114">
        <v>329</v>
      </c>
      <c r="G26" s="69"/>
      <c r="H26" s="69"/>
      <c r="I26" s="70"/>
      <c r="J26" s="69"/>
    </row>
    <row r="27" spans="2:12" x14ac:dyDescent="0.2">
      <c r="B27" s="86">
        <v>1058</v>
      </c>
      <c r="C27" s="74" t="s">
        <v>73</v>
      </c>
      <c r="D27" s="75">
        <v>43864</v>
      </c>
      <c r="E27" s="113">
        <v>1876.63</v>
      </c>
      <c r="F27" s="8">
        <f>SUM(E24:E27)</f>
        <v>4178</v>
      </c>
      <c r="G27" s="69"/>
      <c r="H27" s="69"/>
      <c r="I27" s="70"/>
      <c r="J27" s="69"/>
    </row>
    <row r="28" spans="2:12" x14ac:dyDescent="0.2">
      <c r="B28" s="86">
        <v>1060</v>
      </c>
      <c r="C28" s="74" t="s">
        <v>71</v>
      </c>
      <c r="D28" s="75">
        <v>43900</v>
      </c>
      <c r="E28" s="113">
        <v>698.88</v>
      </c>
      <c r="F28" s="8"/>
      <c r="G28" s="69"/>
      <c r="H28" s="69"/>
      <c r="I28" s="70"/>
      <c r="J28" s="69"/>
    </row>
    <row r="29" spans="2:12" x14ac:dyDescent="0.2">
      <c r="B29" s="86">
        <v>1061</v>
      </c>
      <c r="C29" s="74" t="s">
        <v>74</v>
      </c>
      <c r="D29" s="75">
        <v>43900</v>
      </c>
      <c r="E29" s="113">
        <v>1715.77</v>
      </c>
      <c r="F29" s="8"/>
      <c r="G29" s="69"/>
      <c r="H29" s="69"/>
      <c r="I29" s="70"/>
      <c r="J29" s="69"/>
    </row>
    <row r="30" spans="2:12" x14ac:dyDescent="0.2">
      <c r="B30" s="86">
        <v>1062</v>
      </c>
      <c r="C30" s="74" t="s">
        <v>75</v>
      </c>
      <c r="D30" s="75">
        <v>43900</v>
      </c>
      <c r="E30" s="113">
        <v>1375.53</v>
      </c>
      <c r="F30" s="8"/>
      <c r="G30" s="69"/>
      <c r="H30" s="69"/>
      <c r="I30" s="70"/>
      <c r="J30" s="69"/>
    </row>
    <row r="31" spans="2:12" x14ac:dyDescent="0.2">
      <c r="B31" s="86">
        <v>1063</v>
      </c>
      <c r="C31" s="74" t="s">
        <v>77</v>
      </c>
      <c r="D31" s="75">
        <v>43920</v>
      </c>
      <c r="E31" s="113">
        <v>1049.71</v>
      </c>
      <c r="F31" s="8"/>
      <c r="G31" s="69"/>
      <c r="H31" s="69"/>
      <c r="I31" s="70"/>
      <c r="J31" s="69"/>
    </row>
    <row r="32" spans="2:12" ht="13.5" thickBot="1" x14ac:dyDescent="0.25">
      <c r="B32" s="86">
        <v>1063</v>
      </c>
      <c r="C32" s="74" t="s">
        <v>76</v>
      </c>
      <c r="D32" s="75">
        <v>44064</v>
      </c>
      <c r="E32" s="113">
        <v>211.54</v>
      </c>
      <c r="F32" s="8"/>
      <c r="G32" s="69"/>
      <c r="H32" s="69"/>
      <c r="I32" s="70"/>
      <c r="J32" s="69"/>
    </row>
    <row r="33" spans="2:12" s="18" customFormat="1" ht="22.5" customHeight="1" thickBot="1" x14ac:dyDescent="0.25">
      <c r="B33" s="76" t="s">
        <v>4</v>
      </c>
      <c r="C33" s="77"/>
      <c r="D33" s="77"/>
      <c r="E33" s="87">
        <f>SUM(E24:E32)</f>
        <v>9229.43</v>
      </c>
      <c r="F33" s="18">
        <f>SUM(F24:F32)</f>
        <v>4178</v>
      </c>
      <c r="G33" s="71"/>
      <c r="H33" s="71"/>
      <c r="I33" s="72"/>
      <c r="J33" s="71"/>
      <c r="K33" s="26"/>
      <c r="L33" s="26"/>
    </row>
    <row r="34" spans="2:12" s="78" customFormat="1" ht="16.5" thickBot="1" x14ac:dyDescent="0.25">
      <c r="B34" s="107"/>
      <c r="C34" s="80"/>
      <c r="D34" s="80"/>
      <c r="E34" s="108"/>
      <c r="F34" s="81"/>
      <c r="G34" s="79"/>
    </row>
    <row r="35" spans="2:12" ht="45" x14ac:dyDescent="0.2">
      <c r="B35" s="83" t="s">
        <v>22</v>
      </c>
      <c r="C35" s="84" t="s">
        <v>20</v>
      </c>
      <c r="D35" s="84" t="s">
        <v>19</v>
      </c>
      <c r="E35" s="92" t="s">
        <v>26</v>
      </c>
      <c r="G35" s="73"/>
      <c r="H35" s="67"/>
      <c r="I35" s="68"/>
      <c r="J35" s="67"/>
      <c r="K35" s="82"/>
    </row>
    <row r="36" spans="2:12" x14ac:dyDescent="0.2">
      <c r="B36" s="130" t="s">
        <v>44</v>
      </c>
      <c r="C36" s="130" t="s">
        <v>45</v>
      </c>
      <c r="D36" s="129">
        <v>43836</v>
      </c>
      <c r="E36" s="112">
        <v>2555.1999999999998</v>
      </c>
      <c r="G36" s="69"/>
      <c r="H36" s="69"/>
      <c r="I36" s="70"/>
      <c r="J36" s="69"/>
      <c r="K36" s="2"/>
      <c r="L36" s="2"/>
    </row>
    <row r="37" spans="2:12" x14ac:dyDescent="0.2">
      <c r="B37" s="130" t="s">
        <v>46</v>
      </c>
      <c r="C37" s="130" t="s">
        <v>47</v>
      </c>
      <c r="D37" s="129">
        <v>43864</v>
      </c>
      <c r="E37" s="113">
        <v>319.87</v>
      </c>
      <c r="G37" s="69"/>
      <c r="H37" s="69"/>
      <c r="I37" s="70"/>
      <c r="J37" s="69"/>
    </row>
    <row r="38" spans="2:12" x14ac:dyDescent="0.2">
      <c r="B38" s="130" t="s">
        <v>48</v>
      </c>
      <c r="C38" s="130" t="s">
        <v>57</v>
      </c>
      <c r="D38" s="129">
        <v>43864</v>
      </c>
      <c r="E38" s="140">
        <v>2983.66</v>
      </c>
      <c r="G38" s="69"/>
      <c r="H38" s="69"/>
      <c r="I38" s="70"/>
      <c r="J38" s="69"/>
    </row>
    <row r="39" spans="2:12" x14ac:dyDescent="0.2">
      <c r="B39" s="130" t="s">
        <v>49</v>
      </c>
      <c r="C39" s="130" t="s">
        <v>53</v>
      </c>
      <c r="D39" s="129">
        <v>43864</v>
      </c>
      <c r="E39" s="113">
        <v>7446.62</v>
      </c>
      <c r="G39" s="69"/>
      <c r="H39" s="69"/>
      <c r="I39" s="70"/>
      <c r="J39" s="69"/>
    </row>
    <row r="40" spans="2:12" x14ac:dyDescent="0.2">
      <c r="B40" s="130" t="s">
        <v>50</v>
      </c>
      <c r="C40" s="130" t="s">
        <v>54</v>
      </c>
      <c r="D40" s="129">
        <v>43864</v>
      </c>
      <c r="E40" s="113">
        <v>1866.63</v>
      </c>
      <c r="G40" s="69"/>
      <c r="H40" s="69"/>
      <c r="I40" s="70"/>
      <c r="J40" s="69"/>
    </row>
    <row r="41" spans="2:12" x14ac:dyDescent="0.2">
      <c r="B41" s="130" t="s">
        <v>51</v>
      </c>
      <c r="C41" s="130" t="s">
        <v>55</v>
      </c>
      <c r="D41" s="129">
        <v>43864</v>
      </c>
      <c r="E41" s="140">
        <v>2030.92</v>
      </c>
      <c r="F41" s="8">
        <f>SUM(E36:E41)</f>
        <v>17202.900000000001</v>
      </c>
      <c r="G41" s="69"/>
      <c r="H41" s="69"/>
      <c r="I41" s="70"/>
      <c r="J41" s="69"/>
    </row>
    <row r="42" spans="2:12" x14ac:dyDescent="0.2">
      <c r="B42" s="130" t="s">
        <v>67</v>
      </c>
      <c r="C42" s="130" t="s">
        <v>56</v>
      </c>
      <c r="D42" s="129">
        <v>44182</v>
      </c>
      <c r="E42" s="139">
        <v>226.97</v>
      </c>
      <c r="F42" s="8"/>
      <c r="G42" s="69"/>
      <c r="H42" s="69"/>
      <c r="I42" s="70"/>
      <c r="J42" s="69"/>
    </row>
    <row r="43" spans="2:12" x14ac:dyDescent="0.2">
      <c r="B43" s="130" t="s">
        <v>52</v>
      </c>
      <c r="C43" s="130" t="s">
        <v>62</v>
      </c>
      <c r="D43" s="129">
        <v>43922</v>
      </c>
      <c r="E43" s="139">
        <v>4111.83</v>
      </c>
      <c r="F43" s="8"/>
      <c r="G43" s="69"/>
      <c r="H43" s="69"/>
      <c r="I43" s="70"/>
      <c r="J43" s="69"/>
    </row>
    <row r="44" spans="2:12" x14ac:dyDescent="0.2">
      <c r="B44" s="130" t="s">
        <v>58</v>
      </c>
      <c r="C44" s="130" t="s">
        <v>63</v>
      </c>
      <c r="D44" s="129">
        <v>43922</v>
      </c>
      <c r="E44" s="139">
        <v>676.01</v>
      </c>
      <c r="F44" s="8"/>
      <c r="G44" s="69"/>
      <c r="H44" s="69"/>
      <c r="I44" s="70"/>
      <c r="J44" s="69"/>
    </row>
    <row r="45" spans="2:12" x14ac:dyDescent="0.2">
      <c r="B45" s="130" t="s">
        <v>59</v>
      </c>
      <c r="C45" s="130" t="s">
        <v>64</v>
      </c>
      <c r="D45" s="129">
        <v>44182</v>
      </c>
      <c r="E45" s="140">
        <v>1983.54</v>
      </c>
      <c r="F45" s="8"/>
      <c r="G45" s="69"/>
      <c r="H45" s="69"/>
      <c r="I45" s="70"/>
      <c r="J45" s="69"/>
    </row>
    <row r="46" spans="2:12" x14ac:dyDescent="0.2">
      <c r="B46" s="130" t="s">
        <v>60</v>
      </c>
      <c r="C46" s="130" t="s">
        <v>65</v>
      </c>
      <c r="D46" s="129">
        <v>44182</v>
      </c>
      <c r="E46" s="139">
        <v>4294.5200000000004</v>
      </c>
      <c r="F46" s="8"/>
      <c r="G46" s="69"/>
      <c r="H46" s="69"/>
      <c r="I46" s="70"/>
      <c r="J46" s="69"/>
    </row>
    <row r="47" spans="2:12" ht="13.5" thickBot="1" x14ac:dyDescent="0.25">
      <c r="B47" s="130" t="s">
        <v>61</v>
      </c>
      <c r="C47" s="130" t="s">
        <v>66</v>
      </c>
      <c r="D47" s="142">
        <v>44195</v>
      </c>
      <c r="E47" s="141" t="s">
        <v>68</v>
      </c>
      <c r="G47" s="69"/>
      <c r="H47" s="69"/>
      <c r="I47" s="70"/>
      <c r="J47" s="69"/>
    </row>
    <row r="48" spans="2:12" s="18" customFormat="1" ht="22.5" customHeight="1" thickBot="1" x14ac:dyDescent="0.25">
      <c r="B48" s="76" t="s">
        <v>4</v>
      </c>
      <c r="C48" s="77"/>
      <c r="D48" s="77"/>
      <c r="E48" s="87">
        <f>SUM(E36:E47)</f>
        <v>28495.770000000004</v>
      </c>
      <c r="F48" s="18">
        <f>SUM(F36:F47)</f>
        <v>17202.900000000001</v>
      </c>
      <c r="G48" s="71"/>
      <c r="H48" s="71"/>
      <c r="I48" s="72"/>
      <c r="J48" s="71"/>
      <c r="K48" s="26"/>
      <c r="L48" s="26"/>
    </row>
    <row r="49" spans="2:12" ht="13.5" thickBot="1" x14ac:dyDescent="0.25">
      <c r="G49" s="88"/>
    </row>
    <row r="50" spans="2:12" ht="18.75" thickBot="1" x14ac:dyDescent="0.25">
      <c r="B50" s="103" t="s">
        <v>32</v>
      </c>
      <c r="C50" s="89"/>
      <c r="D50" s="89"/>
      <c r="E50" s="110"/>
    </row>
    <row r="51" spans="2:12" x14ac:dyDescent="0.2">
      <c r="B51" s="133" t="s">
        <v>88</v>
      </c>
      <c r="C51" s="133" t="s">
        <v>29</v>
      </c>
      <c r="D51" s="132" t="s">
        <v>30</v>
      </c>
      <c r="E51" s="114">
        <v>14</v>
      </c>
      <c r="G51" s="88"/>
    </row>
    <row r="52" spans="2:12" x14ac:dyDescent="0.2">
      <c r="B52" s="134" t="s">
        <v>88</v>
      </c>
      <c r="C52" s="134" t="s">
        <v>31</v>
      </c>
      <c r="D52" s="131" t="s">
        <v>30</v>
      </c>
      <c r="E52" s="114">
        <v>299.5</v>
      </c>
      <c r="G52" s="69"/>
      <c r="H52" s="69"/>
      <c r="I52" s="70"/>
      <c r="J52" s="69"/>
    </row>
    <row r="53" spans="2:12" x14ac:dyDescent="0.2">
      <c r="B53" s="135" t="s">
        <v>33</v>
      </c>
      <c r="C53" s="135" t="s">
        <v>34</v>
      </c>
      <c r="D53" s="5" t="s">
        <v>35</v>
      </c>
      <c r="E53" s="114">
        <v>875</v>
      </c>
    </row>
    <row r="54" spans="2:12" ht="13.5" thickBot="1" x14ac:dyDescent="0.25">
      <c r="B54" s="135" t="s">
        <v>36</v>
      </c>
      <c r="C54" s="135" t="s">
        <v>38</v>
      </c>
      <c r="D54" s="5" t="s">
        <v>37</v>
      </c>
      <c r="E54" s="114">
        <v>106</v>
      </c>
    </row>
    <row r="55" spans="2:12" s="18" customFormat="1" ht="22.5" customHeight="1" thickBot="1" x14ac:dyDescent="0.25">
      <c r="B55" s="76" t="s">
        <v>4</v>
      </c>
      <c r="C55" s="77"/>
      <c r="D55" s="77"/>
      <c r="E55" s="87">
        <f>SUM(E51:E54)</f>
        <v>1294.5</v>
      </c>
      <c r="F55" s="18">
        <f>SUM(F49:F54)</f>
        <v>0</v>
      </c>
      <c r="G55" s="71"/>
      <c r="H55" s="71"/>
      <c r="I55" s="72"/>
      <c r="J55" s="71"/>
      <c r="K55" s="26"/>
      <c r="L55" s="26"/>
    </row>
    <row r="56" spans="2:12" x14ac:dyDescent="0.2">
      <c r="B56" s="136"/>
    </row>
    <row r="57" spans="2:12" x14ac:dyDescent="0.2">
      <c r="B57" s="136"/>
    </row>
    <row r="58" spans="2:12" x14ac:dyDescent="0.2">
      <c r="B58" s="136"/>
    </row>
    <row r="59" spans="2:12" x14ac:dyDescent="0.2">
      <c r="B59" s="136"/>
    </row>
    <row r="60" spans="2:12" x14ac:dyDescent="0.2">
      <c r="B60" s="136"/>
    </row>
    <row r="61" spans="2:12" x14ac:dyDescent="0.2">
      <c r="B61" s="136"/>
    </row>
    <row r="62" spans="2:12" x14ac:dyDescent="0.2">
      <c r="B62" s="136"/>
    </row>
  </sheetData>
  <mergeCells count="4">
    <mergeCell ref="B10:C10"/>
    <mergeCell ref="H13:J13"/>
    <mergeCell ref="H3:I3"/>
    <mergeCell ref="B4:E4"/>
  </mergeCells>
  <phoneticPr fontId="3" type="noConversion"/>
  <pageMargins left="0.25" right="0.06" top="0.67" bottom="0.51" header="0.16" footer="0.12"/>
  <pageSetup scale="82" fitToHeight="0" orientation="portrait" horizontalDpi="4294967293" verticalDpi="4294967293" r:id="rId1"/>
  <headerFooter alignWithMargins="0">
    <oddHeader>&amp;C&amp;"Arial,Bold"&amp;12AviaGlobal Group LLC Expense Summary
Tax Year CY 2020</oddHeader>
    <oddFooter>&amp;LHal Adams
&amp;F&amp;RPage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E7068-1D58-4036-988C-2204498752FD}">
  <sheetPr>
    <tabColor rgb="FF92D050"/>
    <pageSetUpPr fitToPage="1"/>
  </sheetPr>
  <dimension ref="A1:H42"/>
  <sheetViews>
    <sheetView topLeftCell="A10" workbookViewId="0">
      <selection activeCell="E32" sqref="E32"/>
    </sheetView>
  </sheetViews>
  <sheetFormatPr defaultRowHeight="15" x14ac:dyDescent="0.25"/>
  <cols>
    <col min="1" max="1" width="14.5703125" style="144" customWidth="1"/>
    <col min="2" max="2" width="105" style="144" customWidth="1"/>
    <col min="3" max="4" width="14.5703125" style="144" customWidth="1"/>
    <col min="5" max="5" width="16.28515625" style="144" customWidth="1"/>
    <col min="6" max="6" width="14.5703125" style="146" customWidth="1"/>
    <col min="7" max="7" width="14.5703125" style="144" customWidth="1"/>
    <col min="8" max="8" width="60.7109375" style="145" customWidth="1"/>
    <col min="9" max="16384" width="9.140625" style="144"/>
  </cols>
  <sheetData>
    <row r="1" spans="1:8" ht="15.75" thickBot="1" x14ac:dyDescent="0.3"/>
    <row r="2" spans="1:8" s="205" customFormat="1" ht="36" customHeight="1" thickBot="1" x14ac:dyDescent="0.3">
      <c r="A2" s="209" t="s">
        <v>8</v>
      </c>
      <c r="B2" s="194" t="s">
        <v>139</v>
      </c>
      <c r="C2" s="208" t="s">
        <v>138</v>
      </c>
      <c r="D2" s="206"/>
      <c r="E2" s="206"/>
      <c r="F2" s="207"/>
      <c r="G2" s="206"/>
      <c r="H2" s="145"/>
    </row>
    <row r="3" spans="1:8" ht="18.75" x14ac:dyDescent="0.3">
      <c r="A3" s="192" t="s">
        <v>137</v>
      </c>
      <c r="B3" s="192"/>
      <c r="C3" s="204">
        <v>3729.68</v>
      </c>
      <c r="D3" s="201"/>
      <c r="E3" s="201"/>
      <c r="F3" s="202"/>
      <c r="G3" s="201"/>
    </row>
    <row r="4" spans="1:8" ht="18.75" x14ac:dyDescent="0.3">
      <c r="A4" s="192" t="s">
        <v>136</v>
      </c>
      <c r="B4" s="192"/>
      <c r="C4" s="204">
        <v>80973.509999999995</v>
      </c>
      <c r="D4" s="201"/>
      <c r="E4" s="201"/>
      <c r="F4" s="202"/>
      <c r="G4" s="201"/>
    </row>
    <row r="5" spans="1:8" ht="18.75" x14ac:dyDescent="0.3">
      <c r="A5" s="192" t="s">
        <v>135</v>
      </c>
      <c r="B5" s="192"/>
      <c r="C5" s="204">
        <v>-84039.48</v>
      </c>
      <c r="D5" s="201"/>
      <c r="E5" s="201"/>
      <c r="F5" s="202"/>
      <c r="G5" s="201"/>
    </row>
    <row r="6" spans="1:8" ht="19.5" thickBot="1" x14ac:dyDescent="0.35">
      <c r="A6" s="192" t="s">
        <v>134</v>
      </c>
      <c r="B6" s="192"/>
      <c r="C6" s="203">
        <v>663.71</v>
      </c>
      <c r="D6" s="201"/>
      <c r="E6" s="201"/>
      <c r="F6" s="202"/>
      <c r="G6" s="201"/>
    </row>
    <row r="7" spans="1:8" ht="15.75" thickBot="1" x14ac:dyDescent="0.3"/>
    <row r="8" spans="1:8" ht="38.25" thickBot="1" x14ac:dyDescent="0.35">
      <c r="A8" s="200" t="s">
        <v>133</v>
      </c>
      <c r="B8" s="199" t="s">
        <v>132</v>
      </c>
      <c r="C8" s="198" t="s">
        <v>128</v>
      </c>
      <c r="D8" s="197" t="s">
        <v>131</v>
      </c>
      <c r="E8" s="197" t="s">
        <v>130</v>
      </c>
      <c r="F8" s="196" t="s">
        <v>129</v>
      </c>
      <c r="G8" s="195" t="s">
        <v>128</v>
      </c>
      <c r="H8" s="194" t="s">
        <v>127</v>
      </c>
    </row>
    <row r="9" spans="1:8" ht="18.75" x14ac:dyDescent="0.3">
      <c r="A9" s="193"/>
      <c r="B9" s="192"/>
      <c r="C9" s="190"/>
      <c r="D9" s="190"/>
      <c r="E9" s="190"/>
      <c r="F9" s="191"/>
      <c r="G9" s="190"/>
    </row>
    <row r="10" spans="1:8" s="147" customFormat="1" ht="15.75" x14ac:dyDescent="0.25">
      <c r="A10" s="167">
        <v>44321</v>
      </c>
      <c r="B10" s="147" t="s">
        <v>126</v>
      </c>
      <c r="C10" s="166">
        <v>398.98</v>
      </c>
      <c r="D10" s="165"/>
      <c r="E10" s="165">
        <f>C10</f>
        <v>398.98</v>
      </c>
      <c r="F10" s="164"/>
      <c r="G10" s="163">
        <f>C10</f>
        <v>398.98</v>
      </c>
      <c r="H10" s="162" t="s">
        <v>125</v>
      </c>
    </row>
    <row r="11" spans="1:8" s="147" customFormat="1" ht="15.75" x14ac:dyDescent="0.25">
      <c r="A11" s="167">
        <v>44202</v>
      </c>
      <c r="B11" s="147" t="s">
        <v>124</v>
      </c>
      <c r="C11" s="181">
        <v>255</v>
      </c>
      <c r="D11" s="180">
        <f>C11</f>
        <v>255</v>
      </c>
      <c r="E11" s="180"/>
      <c r="F11" s="179"/>
      <c r="G11" s="178"/>
      <c r="H11" s="189" t="s">
        <v>387</v>
      </c>
    </row>
    <row r="12" spans="1:8" s="147" customFormat="1" ht="15.75" x14ac:dyDescent="0.25">
      <c r="A12" s="167">
        <v>44420</v>
      </c>
      <c r="B12" s="147" t="s">
        <v>123</v>
      </c>
      <c r="C12" s="173">
        <v>500</v>
      </c>
      <c r="D12" s="170">
        <f>C12</f>
        <v>500</v>
      </c>
      <c r="E12" s="170"/>
      <c r="F12" s="172"/>
      <c r="G12" s="169">
        <f>SUM(C11:C12)</f>
        <v>755</v>
      </c>
      <c r="H12" s="168" t="s">
        <v>387</v>
      </c>
    </row>
    <row r="13" spans="1:8" s="147" customFormat="1" ht="15.75" x14ac:dyDescent="0.25">
      <c r="A13" s="188" t="s">
        <v>108</v>
      </c>
      <c r="B13" s="187" t="s">
        <v>122</v>
      </c>
      <c r="C13" s="186">
        <v>755.88</v>
      </c>
      <c r="D13" s="185"/>
      <c r="E13" s="185"/>
      <c r="F13" s="184">
        <v>755.88</v>
      </c>
      <c r="G13" s="183">
        <f>F13</f>
        <v>755.88</v>
      </c>
      <c r="H13" s="182" t="s">
        <v>121</v>
      </c>
    </row>
    <row r="14" spans="1:8" s="147" customFormat="1" ht="15.75" x14ac:dyDescent="0.25">
      <c r="A14" s="167">
        <v>44287</v>
      </c>
      <c r="B14" s="147" t="s">
        <v>107</v>
      </c>
      <c r="C14" s="181">
        <v>6000</v>
      </c>
      <c r="D14" s="180">
        <f>C14</f>
        <v>6000</v>
      </c>
      <c r="E14" s="180"/>
      <c r="F14" s="179"/>
      <c r="G14" s="178"/>
      <c r="H14" s="174" t="s">
        <v>110</v>
      </c>
    </row>
    <row r="15" spans="1:8" s="147" customFormat="1" ht="15.75" x14ac:dyDescent="0.25">
      <c r="A15" s="148" t="s">
        <v>120</v>
      </c>
      <c r="B15" s="147" t="s">
        <v>107</v>
      </c>
      <c r="C15" s="177">
        <v>6285.88</v>
      </c>
      <c r="D15" s="150">
        <v>6000</v>
      </c>
      <c r="E15" s="176">
        <v>285.88</v>
      </c>
      <c r="F15" s="176"/>
      <c r="G15" s="175"/>
      <c r="H15" s="174" t="s">
        <v>116</v>
      </c>
    </row>
    <row r="16" spans="1:8" s="147" customFormat="1" ht="15.75" x14ac:dyDescent="0.25">
      <c r="A16" s="148" t="s">
        <v>119</v>
      </c>
      <c r="B16" s="147" t="s">
        <v>107</v>
      </c>
      <c r="C16" s="177">
        <v>6000</v>
      </c>
      <c r="D16" s="150">
        <v>6000</v>
      </c>
      <c r="E16" s="150"/>
      <c r="F16" s="176"/>
      <c r="G16" s="175"/>
      <c r="H16" s="174" t="s">
        <v>110</v>
      </c>
    </row>
    <row r="17" spans="1:8" s="147" customFormat="1" ht="15.75" x14ac:dyDescent="0.25">
      <c r="A17" s="148" t="s">
        <v>118</v>
      </c>
      <c r="B17" s="147" t="s">
        <v>107</v>
      </c>
      <c r="C17" s="177">
        <v>6000</v>
      </c>
      <c r="D17" s="150">
        <v>6000</v>
      </c>
      <c r="E17" s="150"/>
      <c r="F17" s="176"/>
      <c r="G17" s="175"/>
      <c r="H17" s="174" t="s">
        <v>110</v>
      </c>
    </row>
    <row r="18" spans="1:8" s="147" customFormat="1" ht="15.75" x14ac:dyDescent="0.25">
      <c r="A18" s="167">
        <v>44231</v>
      </c>
      <c r="B18" s="147" t="s">
        <v>107</v>
      </c>
      <c r="C18" s="177">
        <v>6000</v>
      </c>
      <c r="D18" s="150">
        <v>6000</v>
      </c>
      <c r="E18" s="150"/>
      <c r="F18" s="176"/>
      <c r="G18" s="175"/>
      <c r="H18" s="174" t="s">
        <v>110</v>
      </c>
    </row>
    <row r="19" spans="1:8" s="147" customFormat="1" ht="15.75" x14ac:dyDescent="0.25">
      <c r="A19" s="148" t="s">
        <v>117</v>
      </c>
      <c r="B19" s="147" t="s">
        <v>107</v>
      </c>
      <c r="C19" s="177">
        <v>6541.85</v>
      </c>
      <c r="D19" s="150">
        <v>6000</v>
      </c>
      <c r="E19" s="176">
        <v>541.85</v>
      </c>
      <c r="F19" s="176"/>
      <c r="G19" s="175"/>
      <c r="H19" s="174" t="s">
        <v>116</v>
      </c>
    </row>
    <row r="20" spans="1:8" s="147" customFormat="1" ht="15.75" x14ac:dyDescent="0.25">
      <c r="A20" s="148" t="s">
        <v>115</v>
      </c>
      <c r="B20" s="147" t="s">
        <v>107</v>
      </c>
      <c r="C20" s="177">
        <v>3000</v>
      </c>
      <c r="D20" s="150">
        <v>3000</v>
      </c>
      <c r="E20" s="150"/>
      <c r="F20" s="176"/>
      <c r="G20" s="175"/>
      <c r="H20" s="174" t="s">
        <v>110</v>
      </c>
    </row>
    <row r="21" spans="1:8" s="147" customFormat="1" ht="15.75" x14ac:dyDescent="0.25">
      <c r="A21" s="167">
        <v>44236</v>
      </c>
      <c r="B21" s="147" t="s">
        <v>107</v>
      </c>
      <c r="C21" s="177">
        <v>3000</v>
      </c>
      <c r="D21" s="150">
        <v>3000</v>
      </c>
      <c r="E21" s="150"/>
      <c r="F21" s="176"/>
      <c r="G21" s="175"/>
      <c r="H21" s="174" t="s">
        <v>110</v>
      </c>
    </row>
    <row r="22" spans="1:8" s="147" customFormat="1" ht="15.75" x14ac:dyDescent="0.25">
      <c r="A22" s="148" t="s">
        <v>114</v>
      </c>
      <c r="B22" s="147" t="s">
        <v>107</v>
      </c>
      <c r="C22" s="177">
        <v>1605.98</v>
      </c>
      <c r="D22" s="150">
        <v>1500</v>
      </c>
      <c r="E22" s="176">
        <v>105.98</v>
      </c>
      <c r="F22" s="176"/>
      <c r="G22" s="175"/>
      <c r="H22" s="174" t="s">
        <v>106</v>
      </c>
    </row>
    <row r="23" spans="1:8" s="147" customFormat="1" ht="15.75" x14ac:dyDescent="0.25">
      <c r="A23" s="148" t="s">
        <v>113</v>
      </c>
      <c r="B23" s="147" t="s">
        <v>107</v>
      </c>
      <c r="C23" s="177">
        <v>5692.3</v>
      </c>
      <c r="D23" s="150"/>
      <c r="E23" s="150">
        <v>5692.3</v>
      </c>
      <c r="F23" s="176"/>
      <c r="G23" s="175"/>
      <c r="H23" s="174" t="s">
        <v>106</v>
      </c>
    </row>
    <row r="24" spans="1:8" s="147" customFormat="1" ht="15.75" x14ac:dyDescent="0.25">
      <c r="A24" s="148" t="s">
        <v>112</v>
      </c>
      <c r="B24" s="147" t="s">
        <v>107</v>
      </c>
      <c r="C24" s="177">
        <v>1500</v>
      </c>
      <c r="D24" s="150">
        <v>1500</v>
      </c>
      <c r="E24" s="150"/>
      <c r="F24" s="176"/>
      <c r="G24" s="175"/>
      <c r="H24" s="174" t="s">
        <v>110</v>
      </c>
    </row>
    <row r="25" spans="1:8" s="147" customFormat="1" ht="15.75" x14ac:dyDescent="0.25">
      <c r="A25" s="167">
        <v>44297</v>
      </c>
      <c r="B25" s="147" t="s">
        <v>107</v>
      </c>
      <c r="C25" s="177">
        <v>1500</v>
      </c>
      <c r="D25" s="150">
        <v>1500</v>
      </c>
      <c r="E25" s="150"/>
      <c r="F25" s="176"/>
      <c r="G25" s="175"/>
      <c r="H25" s="174" t="s">
        <v>110</v>
      </c>
    </row>
    <row r="26" spans="1:8" s="147" customFormat="1" ht="15.75" x14ac:dyDescent="0.25">
      <c r="A26" s="148" t="s">
        <v>111</v>
      </c>
      <c r="B26" s="147" t="s">
        <v>107</v>
      </c>
      <c r="C26" s="177">
        <v>1500</v>
      </c>
      <c r="D26" s="150">
        <v>1500</v>
      </c>
      <c r="E26" s="150"/>
      <c r="F26" s="176"/>
      <c r="G26" s="175"/>
      <c r="H26" s="174" t="s">
        <v>110</v>
      </c>
    </row>
    <row r="27" spans="1:8" s="147" customFormat="1" ht="15.75" x14ac:dyDescent="0.25">
      <c r="A27" s="148" t="s">
        <v>109</v>
      </c>
      <c r="B27" s="147" t="s">
        <v>107</v>
      </c>
      <c r="C27" s="177">
        <v>1889.95</v>
      </c>
      <c r="D27" s="150">
        <v>1500</v>
      </c>
      <c r="E27" s="176">
        <v>389.95</v>
      </c>
      <c r="F27" s="176"/>
      <c r="G27" s="175"/>
      <c r="H27" s="174" t="s">
        <v>106</v>
      </c>
    </row>
    <row r="28" spans="1:8" s="147" customFormat="1" ht="15.75" x14ac:dyDescent="0.25">
      <c r="A28" s="148" t="s">
        <v>108</v>
      </c>
      <c r="B28" s="147" t="s">
        <v>107</v>
      </c>
      <c r="C28" s="173">
        <v>1547.69</v>
      </c>
      <c r="D28" s="170">
        <v>1500</v>
      </c>
      <c r="E28" s="172">
        <v>47.69</v>
      </c>
      <c r="F28" s="172"/>
      <c r="G28" s="169"/>
      <c r="H28" s="171" t="s">
        <v>106</v>
      </c>
    </row>
    <row r="29" spans="1:8" s="147" customFormat="1" ht="15.75" x14ac:dyDescent="0.25">
      <c r="A29" s="148"/>
      <c r="B29" s="249" t="s">
        <v>105</v>
      </c>
      <c r="C29" s="261"/>
      <c r="D29" s="261">
        <f>SUM(D14:D28)</f>
        <v>51000</v>
      </c>
      <c r="E29" s="261">
        <f>SUM(E14:E28)</f>
        <v>7063.65</v>
      </c>
      <c r="F29" s="170"/>
      <c r="G29" s="169">
        <f>SUM(D29:F29)</f>
        <v>58063.65</v>
      </c>
      <c r="H29" s="168" t="s">
        <v>104</v>
      </c>
    </row>
    <row r="30" spans="1:8" s="147" customFormat="1" ht="15.75" x14ac:dyDescent="0.25">
      <c r="A30" s="167">
        <v>44481</v>
      </c>
      <c r="B30" s="147" t="s">
        <v>103</v>
      </c>
      <c r="C30" s="166">
        <v>15000</v>
      </c>
      <c r="D30" s="165">
        <v>15000</v>
      </c>
      <c r="E30" s="165"/>
      <c r="F30" s="164"/>
      <c r="G30" s="163">
        <f>C30</f>
        <v>15000</v>
      </c>
      <c r="H30" s="162" t="s">
        <v>102</v>
      </c>
    </row>
    <row r="31" spans="1:8" s="147" customFormat="1" ht="47.25" x14ac:dyDescent="0.25">
      <c r="A31" s="161" t="s">
        <v>101</v>
      </c>
      <c r="B31" s="160" t="s">
        <v>100</v>
      </c>
      <c r="C31" s="159">
        <v>6000</v>
      </c>
      <c r="D31" s="158">
        <v>6000</v>
      </c>
      <c r="E31" s="158"/>
      <c r="F31" s="157"/>
      <c r="G31" s="156">
        <f>C31</f>
        <v>6000</v>
      </c>
      <c r="H31" s="155" t="s">
        <v>99</v>
      </c>
    </row>
    <row r="32" spans="1:8" s="147" customFormat="1" ht="16.5" thickBot="1" x14ac:dyDescent="0.3">
      <c r="A32" s="148"/>
      <c r="C32" s="154">
        <f>SUM(C10:C31)</f>
        <v>80973.510000000009</v>
      </c>
      <c r="D32" s="153">
        <f>D31+D30+D29+D12+D11</f>
        <v>72755</v>
      </c>
      <c r="E32" s="153">
        <f>E29+E10</f>
        <v>7462.6299999999992</v>
      </c>
      <c r="F32" s="152">
        <f>F13</f>
        <v>755.88</v>
      </c>
      <c r="G32" s="151">
        <f>SUM(G10:G31)</f>
        <v>80973.510000000009</v>
      </c>
      <c r="H32" s="148"/>
    </row>
    <row r="33" spans="1:8" s="147" customFormat="1" ht="16.5" thickTop="1" x14ac:dyDescent="0.25">
      <c r="A33" s="148"/>
      <c r="F33" s="149"/>
      <c r="G33" s="150">
        <f>SUM(D32:F32)</f>
        <v>80973.510000000009</v>
      </c>
      <c r="H33" s="148"/>
    </row>
    <row r="34" spans="1:8" s="147" customFormat="1" ht="15.75" x14ac:dyDescent="0.25">
      <c r="A34" s="148"/>
      <c r="E34" s="150">
        <f>G32-C32</f>
        <v>0</v>
      </c>
      <c r="F34" s="149"/>
      <c r="G34" s="150">
        <f>G32-G13</f>
        <v>80217.63</v>
      </c>
      <c r="H34" s="148"/>
    </row>
    <row r="35" spans="1:8" s="147" customFormat="1" ht="15.75" x14ac:dyDescent="0.25">
      <c r="A35" s="148"/>
      <c r="F35" s="149"/>
      <c r="H35" s="148"/>
    </row>
    <row r="36" spans="1:8" s="147" customFormat="1" ht="15.75" x14ac:dyDescent="0.25">
      <c r="A36" s="148"/>
      <c r="F36" s="149"/>
      <c r="H36" s="148"/>
    </row>
    <row r="37" spans="1:8" s="147" customFormat="1" ht="15.75" x14ac:dyDescent="0.25">
      <c r="A37" s="148"/>
      <c r="F37" s="149"/>
      <c r="H37" s="148"/>
    </row>
    <row r="38" spans="1:8" x14ac:dyDescent="0.25">
      <c r="A38" s="145"/>
    </row>
    <row r="39" spans="1:8" x14ac:dyDescent="0.25">
      <c r="A39" s="145"/>
    </row>
    <row r="40" spans="1:8" x14ac:dyDescent="0.25">
      <c r="A40" s="145"/>
    </row>
    <row r="41" spans="1:8" x14ac:dyDescent="0.25">
      <c r="A41" s="145"/>
    </row>
    <row r="42" spans="1:8" x14ac:dyDescent="0.25">
      <c r="A42" s="145"/>
    </row>
  </sheetData>
  <pageMargins left="0.25" right="0.25" top="0.75" bottom="0.75" header="0.3" footer="0.3"/>
  <pageSetup scale="63" fitToHeight="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4250B-91E1-4197-8DB3-8B2F79223D11}">
  <sheetPr>
    <tabColor rgb="FF92D050"/>
    <pageSetUpPr fitToPage="1"/>
  </sheetPr>
  <dimension ref="A1:D41"/>
  <sheetViews>
    <sheetView workbookViewId="0">
      <selection activeCell="I13" sqref="I13"/>
    </sheetView>
  </sheetViews>
  <sheetFormatPr defaultRowHeight="15" x14ac:dyDescent="0.25"/>
  <cols>
    <col min="1" max="1" width="14.5703125" style="144" customWidth="1"/>
    <col min="2" max="2" width="105" style="144" customWidth="1"/>
    <col min="3" max="3" width="14.5703125" style="205" customWidth="1"/>
    <col min="4" max="4" width="70" style="210" customWidth="1"/>
    <col min="5" max="16384" width="9.140625" style="144"/>
  </cols>
  <sheetData>
    <row r="1" spans="1:4" ht="15.75" thickBot="1" x14ac:dyDescent="0.3"/>
    <row r="2" spans="1:4" s="205" customFormat="1" ht="36" customHeight="1" thickBot="1" x14ac:dyDescent="0.25">
      <c r="A2" s="209" t="s">
        <v>8</v>
      </c>
      <c r="B2" s="194" t="s">
        <v>139</v>
      </c>
      <c r="C2" s="208" t="s">
        <v>138</v>
      </c>
      <c r="D2" s="210"/>
    </row>
    <row r="3" spans="1:4" ht="18.75" x14ac:dyDescent="0.3">
      <c r="A3" s="192" t="s">
        <v>137</v>
      </c>
      <c r="B3" s="192"/>
      <c r="C3" s="220">
        <v>3729.68</v>
      </c>
    </row>
    <row r="4" spans="1:4" ht="18.75" x14ac:dyDescent="0.3">
      <c r="A4" s="192" t="s">
        <v>136</v>
      </c>
      <c r="B4" s="192"/>
      <c r="C4" s="220">
        <v>80973.509999999995</v>
      </c>
    </row>
    <row r="5" spans="1:4" ht="18.75" x14ac:dyDescent="0.3">
      <c r="A5" s="192" t="s">
        <v>135</v>
      </c>
      <c r="B5" s="192"/>
      <c r="C5" s="220">
        <v>-84039.48</v>
      </c>
    </row>
    <row r="6" spans="1:4" ht="19.5" thickBot="1" x14ac:dyDescent="0.35">
      <c r="A6" s="192" t="s">
        <v>134</v>
      </c>
      <c r="B6" s="192"/>
      <c r="C6" s="219">
        <v>663.71</v>
      </c>
      <c r="D6" s="210" t="s">
        <v>162</v>
      </c>
    </row>
    <row r="7" spans="1:4" ht="15.75" thickBot="1" x14ac:dyDescent="0.3"/>
    <row r="8" spans="1:4" ht="19.5" thickBot="1" x14ac:dyDescent="0.35">
      <c r="A8" s="200" t="s">
        <v>133</v>
      </c>
      <c r="B8" s="218" t="s">
        <v>161</v>
      </c>
      <c r="C8" s="194" t="s">
        <v>3</v>
      </c>
      <c r="D8" s="217" t="s">
        <v>160</v>
      </c>
    </row>
    <row r="9" spans="1:4" ht="18.75" x14ac:dyDescent="0.3">
      <c r="A9" s="193"/>
      <c r="B9" s="192"/>
      <c r="C9" s="216"/>
    </row>
    <row r="10" spans="1:4" s="147" customFormat="1" ht="15.75" x14ac:dyDescent="0.25">
      <c r="A10" s="167">
        <v>44287</v>
      </c>
      <c r="B10" s="147" t="s">
        <v>107</v>
      </c>
      <c r="C10" s="214">
        <v>6000</v>
      </c>
      <c r="D10" s="211" t="s">
        <v>159</v>
      </c>
    </row>
    <row r="11" spans="1:4" s="147" customFormat="1" ht="15.75" x14ac:dyDescent="0.25">
      <c r="A11" s="148" t="s">
        <v>120</v>
      </c>
      <c r="B11" s="147" t="s">
        <v>107</v>
      </c>
      <c r="C11" s="214">
        <v>6285.88</v>
      </c>
      <c r="D11" s="211" t="s">
        <v>158</v>
      </c>
    </row>
    <row r="12" spans="1:4" s="147" customFormat="1" ht="15.75" x14ac:dyDescent="0.25">
      <c r="A12" s="148" t="s">
        <v>119</v>
      </c>
      <c r="B12" s="147" t="s">
        <v>107</v>
      </c>
      <c r="C12" s="214">
        <v>6000</v>
      </c>
      <c r="D12" s="211" t="s">
        <v>157</v>
      </c>
    </row>
    <row r="13" spans="1:4" s="147" customFormat="1" ht="15.75" x14ac:dyDescent="0.25">
      <c r="A13" s="148" t="s">
        <v>118</v>
      </c>
      <c r="B13" s="147" t="s">
        <v>107</v>
      </c>
      <c r="C13" s="214">
        <v>6000</v>
      </c>
      <c r="D13" s="211" t="s">
        <v>156</v>
      </c>
    </row>
    <row r="14" spans="1:4" s="147" customFormat="1" ht="15.75" x14ac:dyDescent="0.25">
      <c r="A14" s="167">
        <v>44231</v>
      </c>
      <c r="B14" s="147" t="s">
        <v>107</v>
      </c>
      <c r="C14" s="214">
        <v>6000</v>
      </c>
      <c r="D14" s="211" t="s">
        <v>155</v>
      </c>
    </row>
    <row r="15" spans="1:4" s="147" customFormat="1" ht="15.75" x14ac:dyDescent="0.25">
      <c r="A15" s="167">
        <v>44321</v>
      </c>
      <c r="B15" s="147" t="s">
        <v>126</v>
      </c>
      <c r="C15" s="214">
        <v>398.98</v>
      </c>
      <c r="D15" s="211" t="s">
        <v>154</v>
      </c>
    </row>
    <row r="16" spans="1:4" s="147" customFormat="1" ht="15.75" x14ac:dyDescent="0.25">
      <c r="A16" s="148" t="s">
        <v>117</v>
      </c>
      <c r="B16" s="147" t="s">
        <v>107</v>
      </c>
      <c r="C16" s="214">
        <v>6541.85</v>
      </c>
      <c r="D16" s="211" t="s">
        <v>153</v>
      </c>
    </row>
    <row r="17" spans="1:4" s="147" customFormat="1" ht="47.25" x14ac:dyDescent="0.25">
      <c r="A17" s="161" t="s">
        <v>101</v>
      </c>
      <c r="B17" s="160" t="s">
        <v>100</v>
      </c>
      <c r="C17" s="214">
        <v>6000</v>
      </c>
      <c r="D17" s="215" t="s">
        <v>152</v>
      </c>
    </row>
    <row r="18" spans="1:4" s="147" customFormat="1" ht="15.75" x14ac:dyDescent="0.25">
      <c r="A18" s="167">
        <v>44202</v>
      </c>
      <c r="B18" s="147" t="s">
        <v>124</v>
      </c>
      <c r="C18" s="214">
        <v>255</v>
      </c>
      <c r="D18" s="211" t="s">
        <v>151</v>
      </c>
    </row>
    <row r="19" spans="1:4" s="147" customFormat="1" ht="15.75" x14ac:dyDescent="0.25">
      <c r="A19" s="148" t="s">
        <v>115</v>
      </c>
      <c r="B19" s="147" t="s">
        <v>107</v>
      </c>
      <c r="C19" s="214">
        <v>3000</v>
      </c>
      <c r="D19" s="211" t="s">
        <v>150</v>
      </c>
    </row>
    <row r="20" spans="1:4" s="147" customFormat="1" ht="15.75" x14ac:dyDescent="0.25">
      <c r="A20" s="167">
        <v>44236</v>
      </c>
      <c r="B20" s="147" t="s">
        <v>107</v>
      </c>
      <c r="C20" s="214">
        <v>3000</v>
      </c>
      <c r="D20" s="211" t="s">
        <v>150</v>
      </c>
    </row>
    <row r="21" spans="1:4" s="147" customFormat="1" ht="15.75" x14ac:dyDescent="0.25">
      <c r="A21" s="148" t="s">
        <v>114</v>
      </c>
      <c r="B21" s="147" t="s">
        <v>107</v>
      </c>
      <c r="C21" s="214">
        <v>1605.98</v>
      </c>
      <c r="D21" s="211" t="s">
        <v>149</v>
      </c>
    </row>
    <row r="22" spans="1:4" s="147" customFormat="1" ht="15.75" x14ac:dyDescent="0.25">
      <c r="A22" s="148" t="s">
        <v>113</v>
      </c>
      <c r="B22" s="147" t="s">
        <v>107</v>
      </c>
      <c r="C22" s="214">
        <v>5692.3</v>
      </c>
      <c r="D22" s="211" t="s">
        <v>148</v>
      </c>
    </row>
    <row r="23" spans="1:4" s="147" customFormat="1" ht="15.75" x14ac:dyDescent="0.25">
      <c r="A23" s="148" t="s">
        <v>112</v>
      </c>
      <c r="B23" s="147" t="s">
        <v>107</v>
      </c>
      <c r="C23" s="214">
        <v>1500</v>
      </c>
      <c r="D23" s="211" t="s">
        <v>147</v>
      </c>
    </row>
    <row r="24" spans="1:4" s="147" customFormat="1" ht="15.75" x14ac:dyDescent="0.25">
      <c r="A24" s="167">
        <v>44297</v>
      </c>
      <c r="B24" s="147" t="s">
        <v>107</v>
      </c>
      <c r="C24" s="214">
        <v>1500</v>
      </c>
      <c r="D24" s="211" t="s">
        <v>146</v>
      </c>
    </row>
    <row r="25" spans="1:4" s="147" customFormat="1" ht="15.75" x14ac:dyDescent="0.25">
      <c r="A25" s="148" t="s">
        <v>111</v>
      </c>
      <c r="B25" s="147" t="s">
        <v>107</v>
      </c>
      <c r="C25" s="214">
        <v>1500</v>
      </c>
      <c r="D25" s="211" t="s">
        <v>145</v>
      </c>
    </row>
    <row r="26" spans="1:4" s="147" customFormat="1" ht="15.75" x14ac:dyDescent="0.25">
      <c r="A26" s="167">
        <v>44420</v>
      </c>
      <c r="B26" s="147" t="s">
        <v>123</v>
      </c>
      <c r="C26" s="214">
        <v>500</v>
      </c>
      <c r="D26" s="211" t="s">
        <v>144</v>
      </c>
    </row>
    <row r="27" spans="1:4" s="147" customFormat="1" ht="15.75" x14ac:dyDescent="0.25">
      <c r="A27" s="167">
        <v>44481</v>
      </c>
      <c r="B27" s="147" t="s">
        <v>103</v>
      </c>
      <c r="C27" s="214">
        <v>15000</v>
      </c>
      <c r="D27" s="211" t="s">
        <v>143</v>
      </c>
    </row>
    <row r="28" spans="1:4" s="147" customFormat="1" ht="15.75" x14ac:dyDescent="0.25">
      <c r="A28" s="148" t="s">
        <v>109</v>
      </c>
      <c r="B28" s="147" t="s">
        <v>107</v>
      </c>
      <c r="C28" s="214">
        <v>1889.95</v>
      </c>
      <c r="D28" s="211" t="s">
        <v>142</v>
      </c>
    </row>
    <row r="29" spans="1:4" s="147" customFormat="1" ht="15.75" x14ac:dyDescent="0.25">
      <c r="A29" s="148" t="s">
        <v>108</v>
      </c>
      <c r="B29" s="147" t="s">
        <v>107</v>
      </c>
      <c r="C29" s="214">
        <v>1547.69</v>
      </c>
      <c r="D29" s="211" t="s">
        <v>141</v>
      </c>
    </row>
    <row r="30" spans="1:4" s="147" customFormat="1" ht="15.75" x14ac:dyDescent="0.25">
      <c r="A30" s="148" t="s">
        <v>108</v>
      </c>
      <c r="B30" s="147" t="s">
        <v>140</v>
      </c>
      <c r="C30" s="213">
        <v>755.88</v>
      </c>
      <c r="D30" s="211" t="s">
        <v>121</v>
      </c>
    </row>
    <row r="31" spans="1:4" s="147" customFormat="1" ht="16.5" thickBot="1" x14ac:dyDescent="0.3">
      <c r="A31" s="148"/>
      <c r="C31" s="212">
        <f>SUM(C10:C30)</f>
        <v>80973.510000000009</v>
      </c>
      <c r="D31" s="211"/>
    </row>
    <row r="32" spans="1:4" s="147" customFormat="1" ht="16.5" thickTop="1" x14ac:dyDescent="0.25">
      <c r="A32" s="148"/>
      <c r="C32" s="161"/>
      <c r="D32" s="211"/>
    </row>
    <row r="33" spans="1:4" s="147" customFormat="1" ht="15.75" x14ac:dyDescent="0.25">
      <c r="A33" s="148"/>
      <c r="C33" s="161"/>
      <c r="D33" s="211"/>
    </row>
    <row r="34" spans="1:4" s="147" customFormat="1" ht="15.75" x14ac:dyDescent="0.25">
      <c r="A34" s="148"/>
      <c r="C34" s="161"/>
      <c r="D34" s="211"/>
    </row>
    <row r="35" spans="1:4" s="147" customFormat="1" ht="15.75" x14ac:dyDescent="0.25">
      <c r="A35" s="148"/>
      <c r="C35" s="161"/>
      <c r="D35" s="211"/>
    </row>
    <row r="36" spans="1:4" s="147" customFormat="1" ht="15.75" x14ac:dyDescent="0.25">
      <c r="A36" s="148"/>
      <c r="C36" s="161"/>
      <c r="D36" s="211"/>
    </row>
    <row r="37" spans="1:4" x14ac:dyDescent="0.25">
      <c r="A37" s="145"/>
    </row>
    <row r="38" spans="1:4" x14ac:dyDescent="0.25">
      <c r="A38" s="145"/>
    </row>
    <row r="39" spans="1:4" x14ac:dyDescent="0.25">
      <c r="A39" s="145"/>
    </row>
    <row r="40" spans="1:4" x14ac:dyDescent="0.25">
      <c r="A40" s="145"/>
    </row>
    <row r="41" spans="1:4" x14ac:dyDescent="0.25">
      <c r="A41" s="145"/>
    </row>
  </sheetData>
  <pageMargins left="0.25" right="0.25" top="0.75" bottom="0.75" header="0.3" footer="0.3"/>
  <pageSetup scale="65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2258-7C9B-4599-9EC2-532934A646E5}">
  <sheetPr>
    <tabColor rgb="FFFF0000"/>
  </sheetPr>
  <dimension ref="A1:G140"/>
  <sheetViews>
    <sheetView topLeftCell="A82" workbookViewId="0">
      <selection activeCell="B94" sqref="B94"/>
    </sheetView>
  </sheetViews>
  <sheetFormatPr defaultRowHeight="15" x14ac:dyDescent="0.25"/>
  <cols>
    <col min="1" max="1" width="14.5703125" style="144" customWidth="1"/>
    <col min="2" max="2" width="105" style="144" customWidth="1"/>
    <col min="3" max="3" width="14.42578125" style="144" customWidth="1"/>
    <col min="4" max="5" width="14.42578125" style="145" customWidth="1"/>
    <col min="6" max="6" width="40.7109375" style="145" customWidth="1"/>
    <col min="7" max="7" width="60.7109375" style="205" customWidth="1"/>
    <col min="8" max="8" width="15.5703125" style="144" customWidth="1"/>
    <col min="9" max="16384" width="9.140625" style="144"/>
  </cols>
  <sheetData>
    <row r="1" spans="1:7" ht="15.75" thickBot="1" x14ac:dyDescent="0.3"/>
    <row r="2" spans="1:7" s="205" customFormat="1" ht="36" customHeight="1" thickBot="1" x14ac:dyDescent="0.25">
      <c r="A2" s="209" t="s">
        <v>8</v>
      </c>
      <c r="B2" s="194" t="s">
        <v>139</v>
      </c>
      <c r="C2" s="208" t="s">
        <v>138</v>
      </c>
      <c r="D2" s="206"/>
      <c r="E2" s="206"/>
      <c r="F2" s="206"/>
    </row>
    <row r="3" spans="1:7" ht="18.75" x14ac:dyDescent="0.3">
      <c r="A3" s="192" t="s">
        <v>137</v>
      </c>
      <c r="B3" s="192"/>
      <c r="C3" s="204">
        <v>3729.68</v>
      </c>
      <c r="D3" s="240"/>
      <c r="E3" s="240"/>
      <c r="F3" s="240"/>
    </row>
    <row r="4" spans="1:7" ht="18.75" x14ac:dyDescent="0.3">
      <c r="A4" s="192" t="s">
        <v>136</v>
      </c>
      <c r="B4" s="192"/>
      <c r="C4" s="204">
        <v>80973.509999999995</v>
      </c>
      <c r="D4" s="240"/>
      <c r="E4" s="240"/>
      <c r="F4" s="240"/>
    </row>
    <row r="5" spans="1:7" ht="18.75" x14ac:dyDescent="0.3">
      <c r="A5" s="192" t="s">
        <v>135</v>
      </c>
      <c r="B5" s="192"/>
      <c r="C5" s="204">
        <v>-84039.48</v>
      </c>
      <c r="D5" s="240"/>
      <c r="E5" s="240"/>
      <c r="F5" s="240"/>
    </row>
    <row r="6" spans="1:7" ht="19.5" thickBot="1" x14ac:dyDescent="0.35">
      <c r="A6" s="192" t="s">
        <v>134</v>
      </c>
      <c r="B6" s="192"/>
      <c r="C6" s="203">
        <v>663.71</v>
      </c>
      <c r="D6" s="240"/>
      <c r="E6" s="240"/>
      <c r="F6" s="240"/>
    </row>
    <row r="7" spans="1:7" ht="15.75" thickBot="1" x14ac:dyDescent="0.3"/>
    <row r="8" spans="1:7" ht="19.5" thickBot="1" x14ac:dyDescent="0.35">
      <c r="A8" s="239" t="s">
        <v>133</v>
      </c>
      <c r="B8" s="238" t="s">
        <v>333</v>
      </c>
      <c r="C8" s="194" t="s">
        <v>3</v>
      </c>
      <c r="D8" s="194" t="s">
        <v>332</v>
      </c>
      <c r="E8" s="194"/>
      <c r="F8" s="194" t="s">
        <v>0</v>
      </c>
      <c r="G8" s="194" t="s">
        <v>331</v>
      </c>
    </row>
    <row r="9" spans="1:7" s="147" customFormat="1" ht="15.75" x14ac:dyDescent="0.25">
      <c r="A9" s="148" t="s">
        <v>119</v>
      </c>
      <c r="B9" s="147" t="s">
        <v>330</v>
      </c>
      <c r="C9" s="234">
        <v>-45</v>
      </c>
      <c r="D9" s="224"/>
      <c r="E9" s="224"/>
      <c r="F9" s="233" t="s">
        <v>290</v>
      </c>
      <c r="G9" s="161"/>
    </row>
    <row r="10" spans="1:7" s="147" customFormat="1" ht="15.75" x14ac:dyDescent="0.25">
      <c r="A10" s="148" t="s">
        <v>180</v>
      </c>
      <c r="B10" s="147" t="s">
        <v>329</v>
      </c>
      <c r="C10" s="234">
        <v>-45</v>
      </c>
      <c r="D10" s="224"/>
      <c r="E10" s="224"/>
      <c r="F10" s="233" t="s">
        <v>290</v>
      </c>
      <c r="G10" s="161"/>
    </row>
    <row r="11" spans="1:7" s="147" customFormat="1" ht="15.75" x14ac:dyDescent="0.25">
      <c r="A11" s="167">
        <v>44540</v>
      </c>
      <c r="B11" s="147" t="s">
        <v>328</v>
      </c>
      <c r="C11" s="234">
        <v>-25</v>
      </c>
      <c r="D11" s="224"/>
      <c r="E11" s="224"/>
      <c r="F11" s="233" t="s">
        <v>290</v>
      </c>
      <c r="G11" s="161"/>
    </row>
    <row r="12" spans="1:7" s="147" customFormat="1" ht="15.75" x14ac:dyDescent="0.25">
      <c r="A12" s="167">
        <v>44292</v>
      </c>
      <c r="B12" s="147" t="s">
        <v>327</v>
      </c>
      <c r="C12" s="234">
        <v>-239.88</v>
      </c>
      <c r="D12" s="224"/>
      <c r="E12" s="224"/>
      <c r="F12" s="233" t="s">
        <v>290</v>
      </c>
      <c r="G12" s="161"/>
    </row>
    <row r="13" spans="1:7" s="147" customFormat="1" ht="15.75" x14ac:dyDescent="0.25">
      <c r="A13" s="167">
        <v>44231</v>
      </c>
      <c r="B13" s="147" t="s">
        <v>326</v>
      </c>
      <c r="C13" s="234">
        <v>-22</v>
      </c>
      <c r="D13" s="224"/>
      <c r="E13" s="224"/>
      <c r="F13" s="233" t="s">
        <v>290</v>
      </c>
      <c r="G13" s="161"/>
    </row>
    <row r="14" spans="1:7" s="147" customFormat="1" ht="15.75" x14ac:dyDescent="0.25">
      <c r="A14" s="167">
        <v>44231</v>
      </c>
      <c r="B14" s="147" t="s">
        <v>325</v>
      </c>
      <c r="C14" s="234">
        <v>-1</v>
      </c>
      <c r="D14" s="224"/>
      <c r="E14" s="224"/>
      <c r="F14" s="233" t="s">
        <v>290</v>
      </c>
      <c r="G14" s="161"/>
    </row>
    <row r="15" spans="1:7" s="147" customFormat="1" ht="15.75" x14ac:dyDescent="0.25">
      <c r="A15" s="148" t="s">
        <v>324</v>
      </c>
      <c r="B15" s="147" t="s">
        <v>323</v>
      </c>
      <c r="C15" s="234">
        <v>-25</v>
      </c>
      <c r="D15" s="224"/>
      <c r="E15" s="224"/>
      <c r="F15" s="233" t="s">
        <v>290</v>
      </c>
      <c r="G15" s="161"/>
    </row>
    <row r="16" spans="1:7" s="147" customFormat="1" ht="15.75" x14ac:dyDescent="0.25">
      <c r="A16" s="148" t="s">
        <v>119</v>
      </c>
      <c r="B16" s="147" t="s">
        <v>322</v>
      </c>
      <c r="C16" s="234">
        <v>-49</v>
      </c>
      <c r="D16" s="224"/>
      <c r="E16" s="224"/>
      <c r="F16" s="233" t="s">
        <v>290</v>
      </c>
      <c r="G16" s="161"/>
    </row>
    <row r="17" spans="1:7" s="147" customFormat="1" ht="15.75" x14ac:dyDescent="0.25">
      <c r="A17" s="148" t="s">
        <v>119</v>
      </c>
      <c r="B17" s="147" t="s">
        <v>321</v>
      </c>
      <c r="C17" s="234">
        <v>-69</v>
      </c>
      <c r="D17" s="224"/>
      <c r="E17" s="224"/>
      <c r="F17" s="233" t="s">
        <v>290</v>
      </c>
      <c r="G17" s="161"/>
    </row>
    <row r="18" spans="1:7" s="147" customFormat="1" ht="15.75" x14ac:dyDescent="0.25">
      <c r="A18" s="148" t="s">
        <v>180</v>
      </c>
      <c r="B18" s="147" t="s">
        <v>320</v>
      </c>
      <c r="C18" s="234">
        <v>-55.2</v>
      </c>
      <c r="D18" s="224"/>
      <c r="E18" s="224"/>
      <c r="F18" s="233" t="s">
        <v>290</v>
      </c>
      <c r="G18" s="161"/>
    </row>
    <row r="19" spans="1:7" s="147" customFormat="1" ht="15.75" x14ac:dyDescent="0.25">
      <c r="A19" s="148" t="s">
        <v>312</v>
      </c>
      <c r="B19" s="147" t="s">
        <v>319</v>
      </c>
      <c r="C19" s="234">
        <v>-79.599999999999994</v>
      </c>
      <c r="D19" s="224"/>
      <c r="E19" s="224"/>
      <c r="F19" s="233" t="s">
        <v>290</v>
      </c>
      <c r="G19" s="161" t="s">
        <v>318</v>
      </c>
    </row>
    <row r="20" spans="1:7" s="147" customFormat="1" ht="15.75" x14ac:dyDescent="0.25">
      <c r="A20" s="148" t="s">
        <v>119</v>
      </c>
      <c r="B20" s="147" t="s">
        <v>317</v>
      </c>
      <c r="C20" s="234">
        <v>-12.19</v>
      </c>
      <c r="D20" s="224"/>
      <c r="E20" s="224"/>
      <c r="F20" s="233" t="s">
        <v>290</v>
      </c>
      <c r="G20" s="161"/>
    </row>
    <row r="21" spans="1:7" s="147" customFormat="1" ht="15.75" x14ac:dyDescent="0.25">
      <c r="A21" s="148" t="s">
        <v>119</v>
      </c>
      <c r="B21" s="147" t="s">
        <v>316</v>
      </c>
      <c r="C21" s="234">
        <v>-24</v>
      </c>
      <c r="D21" s="224"/>
      <c r="E21" s="224"/>
      <c r="F21" s="233" t="s">
        <v>290</v>
      </c>
      <c r="G21" s="161"/>
    </row>
    <row r="22" spans="1:7" s="147" customFormat="1" ht="15.75" x14ac:dyDescent="0.25">
      <c r="A22" s="148" t="s">
        <v>180</v>
      </c>
      <c r="B22" s="147" t="s">
        <v>315</v>
      </c>
      <c r="C22" s="234">
        <v>-24</v>
      </c>
      <c r="D22" s="224"/>
      <c r="E22" s="224"/>
      <c r="F22" s="233" t="s">
        <v>290</v>
      </c>
      <c r="G22" s="161"/>
    </row>
    <row r="23" spans="1:7" s="147" customFormat="1" ht="15.75" x14ac:dyDescent="0.25">
      <c r="A23" s="148" t="s">
        <v>119</v>
      </c>
      <c r="B23" s="147" t="s">
        <v>314</v>
      </c>
      <c r="C23" s="234">
        <v>-29</v>
      </c>
      <c r="D23" s="224"/>
      <c r="E23" s="224"/>
      <c r="F23" s="233" t="s">
        <v>290</v>
      </c>
      <c r="G23" s="161"/>
    </row>
    <row r="24" spans="1:7" s="147" customFormat="1" ht="15.75" x14ac:dyDescent="0.25">
      <c r="A24" s="148" t="s">
        <v>180</v>
      </c>
      <c r="B24" s="147" t="s">
        <v>313</v>
      </c>
      <c r="C24" s="234">
        <v>-29</v>
      </c>
      <c r="D24" s="224"/>
      <c r="E24" s="224"/>
      <c r="F24" s="233" t="s">
        <v>290</v>
      </c>
      <c r="G24" s="161"/>
    </row>
    <row r="25" spans="1:7" s="147" customFormat="1" ht="15.75" x14ac:dyDescent="0.25">
      <c r="A25" s="148" t="s">
        <v>312</v>
      </c>
      <c r="B25" s="147" t="s">
        <v>311</v>
      </c>
      <c r="C25" s="234">
        <v>-49.5</v>
      </c>
      <c r="D25" s="224"/>
      <c r="E25" s="224"/>
      <c r="F25" s="233" t="s">
        <v>290</v>
      </c>
      <c r="G25" s="161"/>
    </row>
    <row r="26" spans="1:7" s="147" customFormat="1" ht="15.75" x14ac:dyDescent="0.25">
      <c r="A26" s="148" t="s">
        <v>310</v>
      </c>
      <c r="B26" s="147" t="s">
        <v>309</v>
      </c>
      <c r="C26" s="234">
        <v>-125</v>
      </c>
      <c r="D26" s="224"/>
      <c r="E26" s="224"/>
      <c r="F26" s="233" t="s">
        <v>290</v>
      </c>
      <c r="G26" s="161"/>
    </row>
    <row r="27" spans="1:7" s="147" customFormat="1" ht="15.75" x14ac:dyDescent="0.25">
      <c r="A27" s="167">
        <v>44199</v>
      </c>
      <c r="B27" s="147" t="s">
        <v>308</v>
      </c>
      <c r="C27" s="234">
        <v>-125</v>
      </c>
      <c r="D27" s="224"/>
      <c r="E27" s="224"/>
      <c r="F27" s="233" t="s">
        <v>290</v>
      </c>
      <c r="G27" s="161"/>
    </row>
    <row r="28" spans="1:7" s="147" customFormat="1" ht="15.75" x14ac:dyDescent="0.25">
      <c r="A28" s="148" t="s">
        <v>214</v>
      </c>
      <c r="B28" s="147" t="s">
        <v>307</v>
      </c>
      <c r="C28" s="234">
        <v>-125</v>
      </c>
      <c r="D28" s="224"/>
      <c r="E28" s="224"/>
      <c r="F28" s="233" t="s">
        <v>290</v>
      </c>
      <c r="G28" s="161"/>
    </row>
    <row r="29" spans="1:7" s="147" customFormat="1" ht="15.75" x14ac:dyDescent="0.25">
      <c r="A29" s="148" t="s">
        <v>295</v>
      </c>
      <c r="B29" s="147" t="s">
        <v>306</v>
      </c>
      <c r="C29" s="234">
        <v>-112</v>
      </c>
      <c r="D29" s="224"/>
      <c r="E29" s="224"/>
      <c r="F29" s="233" t="s">
        <v>290</v>
      </c>
      <c r="G29" s="161"/>
    </row>
    <row r="30" spans="1:7" s="147" customFormat="1" ht="15.75" x14ac:dyDescent="0.25">
      <c r="A30" s="148" t="s">
        <v>305</v>
      </c>
      <c r="B30" s="147" t="s">
        <v>304</v>
      </c>
      <c r="C30" s="234">
        <v>-125</v>
      </c>
      <c r="D30" s="224"/>
      <c r="E30" s="224"/>
      <c r="F30" s="233" t="s">
        <v>290</v>
      </c>
      <c r="G30" s="161"/>
    </row>
    <row r="31" spans="1:7" s="147" customFormat="1" ht="15.75" x14ac:dyDescent="0.25">
      <c r="A31" s="148" t="s">
        <v>303</v>
      </c>
      <c r="B31" s="147" t="s">
        <v>302</v>
      </c>
      <c r="C31" s="234">
        <v>-125</v>
      </c>
      <c r="D31" s="224"/>
      <c r="E31" s="224"/>
      <c r="F31" s="233" t="s">
        <v>290</v>
      </c>
      <c r="G31" s="161"/>
    </row>
    <row r="32" spans="1:7" s="147" customFormat="1" ht="15.75" x14ac:dyDescent="0.25">
      <c r="A32" s="148" t="s">
        <v>301</v>
      </c>
      <c r="B32" s="147" t="s">
        <v>300</v>
      </c>
      <c r="C32" s="234">
        <v>-125</v>
      </c>
      <c r="D32" s="224"/>
      <c r="E32" s="224"/>
      <c r="F32" s="233" t="s">
        <v>290</v>
      </c>
      <c r="G32" s="161"/>
    </row>
    <row r="33" spans="1:7" s="147" customFormat="1" ht="15.75" x14ac:dyDescent="0.25">
      <c r="A33" s="148" t="s">
        <v>260</v>
      </c>
      <c r="B33" s="147" t="s">
        <v>299</v>
      </c>
      <c r="C33" s="234">
        <v>-125</v>
      </c>
      <c r="D33" s="224"/>
      <c r="E33" s="224"/>
      <c r="F33" s="233" t="s">
        <v>290</v>
      </c>
      <c r="G33" s="161"/>
    </row>
    <row r="34" spans="1:7" s="147" customFormat="1" ht="15.75" x14ac:dyDescent="0.25">
      <c r="A34" s="148" t="s">
        <v>298</v>
      </c>
      <c r="B34" s="147" t="s">
        <v>297</v>
      </c>
      <c r="C34" s="234">
        <v>-125</v>
      </c>
      <c r="D34" s="224"/>
      <c r="E34" s="224"/>
      <c r="F34" s="233" t="s">
        <v>290</v>
      </c>
      <c r="G34" s="161"/>
    </row>
    <row r="35" spans="1:7" s="147" customFormat="1" ht="15.75" x14ac:dyDescent="0.25">
      <c r="A35" s="148" t="s">
        <v>180</v>
      </c>
      <c r="B35" s="147" t="s">
        <v>296</v>
      </c>
      <c r="C35" s="234">
        <v>-24</v>
      </c>
      <c r="D35" s="224"/>
      <c r="E35" s="224"/>
      <c r="F35" s="233" t="s">
        <v>290</v>
      </c>
      <c r="G35" s="161"/>
    </row>
    <row r="36" spans="1:7" s="147" customFormat="1" ht="15.75" x14ac:dyDescent="0.25">
      <c r="A36" s="148" t="s">
        <v>295</v>
      </c>
      <c r="B36" s="147" t="s">
        <v>294</v>
      </c>
      <c r="C36" s="234">
        <v>-98</v>
      </c>
      <c r="D36" s="224"/>
      <c r="E36" s="224"/>
      <c r="F36" s="233" t="s">
        <v>290</v>
      </c>
      <c r="G36" s="161"/>
    </row>
    <row r="37" spans="1:7" s="147" customFormat="1" ht="15.75" x14ac:dyDescent="0.25">
      <c r="A37" s="148" t="s">
        <v>293</v>
      </c>
      <c r="B37" s="147" t="s">
        <v>292</v>
      </c>
      <c r="C37" s="234">
        <v>-55</v>
      </c>
      <c r="D37" s="224"/>
      <c r="E37" s="224"/>
      <c r="F37" s="233" t="s">
        <v>290</v>
      </c>
      <c r="G37" s="161"/>
    </row>
    <row r="38" spans="1:7" s="147" customFormat="1" ht="15.75" x14ac:dyDescent="0.25">
      <c r="A38" s="148" t="s">
        <v>108</v>
      </c>
      <c r="B38" s="147" t="s">
        <v>291</v>
      </c>
      <c r="C38" s="232">
        <v>-16</v>
      </c>
      <c r="D38" s="231">
        <f>SUM(C9:C38)</f>
        <v>-2128.37</v>
      </c>
      <c r="E38" s="231"/>
      <c r="F38" s="230" t="s">
        <v>290</v>
      </c>
      <c r="G38" s="161"/>
    </row>
    <row r="39" spans="1:7" s="147" customFormat="1" ht="15.75" x14ac:dyDescent="0.25">
      <c r="A39" s="167">
        <v>44200</v>
      </c>
      <c r="B39" s="147" t="s">
        <v>289</v>
      </c>
      <c r="C39" s="237">
        <v>-29.95</v>
      </c>
      <c r="D39" s="236"/>
      <c r="E39" s="236"/>
      <c r="F39" s="235" t="s">
        <v>287</v>
      </c>
      <c r="G39" s="161"/>
    </row>
    <row r="40" spans="1:7" s="147" customFormat="1" ht="15.75" x14ac:dyDescent="0.25">
      <c r="A40" s="167">
        <v>44260</v>
      </c>
      <c r="B40" s="147" t="s">
        <v>289</v>
      </c>
      <c r="C40" s="234">
        <v>-29.95</v>
      </c>
      <c r="D40" s="224"/>
      <c r="E40" s="224"/>
      <c r="F40" s="233" t="s">
        <v>287</v>
      </c>
      <c r="G40" s="161"/>
    </row>
    <row r="41" spans="1:7" s="147" customFormat="1" ht="15.75" x14ac:dyDescent="0.25">
      <c r="A41" s="167">
        <v>44202</v>
      </c>
      <c r="B41" s="147" t="s">
        <v>289</v>
      </c>
      <c r="C41" s="234">
        <v>-29.95</v>
      </c>
      <c r="D41" s="224"/>
      <c r="E41" s="224"/>
      <c r="F41" s="233" t="s">
        <v>287</v>
      </c>
      <c r="G41" s="161"/>
    </row>
    <row r="42" spans="1:7" s="147" customFormat="1" ht="15.75" x14ac:dyDescent="0.25">
      <c r="A42" s="167">
        <v>44203</v>
      </c>
      <c r="B42" s="147" t="s">
        <v>289</v>
      </c>
      <c r="C42" s="234">
        <v>-29.95</v>
      </c>
      <c r="D42" s="224"/>
      <c r="E42" s="224"/>
      <c r="F42" s="233" t="s">
        <v>287</v>
      </c>
      <c r="G42" s="161"/>
    </row>
    <row r="43" spans="1:7" s="147" customFormat="1" ht="15.75" x14ac:dyDescent="0.25">
      <c r="A43" s="167">
        <v>44235</v>
      </c>
      <c r="B43" s="147" t="s">
        <v>289</v>
      </c>
      <c r="C43" s="234">
        <v>-29.95</v>
      </c>
      <c r="D43" s="224"/>
      <c r="E43" s="224"/>
      <c r="F43" s="233" t="s">
        <v>287</v>
      </c>
      <c r="G43" s="161"/>
    </row>
    <row r="44" spans="1:7" s="147" customFormat="1" ht="15.75" x14ac:dyDescent="0.25">
      <c r="A44" s="167">
        <v>44205</v>
      </c>
      <c r="B44" s="147" t="s">
        <v>289</v>
      </c>
      <c r="C44" s="234">
        <v>-29.95</v>
      </c>
      <c r="D44" s="224"/>
      <c r="E44" s="224"/>
      <c r="F44" s="233" t="s">
        <v>287</v>
      </c>
      <c r="G44" s="161"/>
    </row>
    <row r="45" spans="1:7" s="147" customFormat="1" ht="15.75" x14ac:dyDescent="0.25">
      <c r="A45" s="167">
        <v>44206</v>
      </c>
      <c r="B45" s="147" t="s">
        <v>289</v>
      </c>
      <c r="C45" s="234">
        <v>-29.95</v>
      </c>
      <c r="D45" s="224"/>
      <c r="E45" s="224"/>
      <c r="F45" s="233" t="s">
        <v>287</v>
      </c>
      <c r="G45" s="161"/>
    </row>
    <row r="46" spans="1:7" s="147" customFormat="1" ht="15.75" x14ac:dyDescent="0.25">
      <c r="A46" s="167">
        <v>44207</v>
      </c>
      <c r="B46" s="147" t="s">
        <v>289</v>
      </c>
      <c r="C46" s="234">
        <v>-29.95</v>
      </c>
      <c r="D46" s="224"/>
      <c r="E46" s="224"/>
      <c r="F46" s="233" t="s">
        <v>287</v>
      </c>
      <c r="G46" s="161"/>
    </row>
    <row r="47" spans="1:7" s="147" customFormat="1" ht="15.75" x14ac:dyDescent="0.25">
      <c r="A47" s="167">
        <v>44208</v>
      </c>
      <c r="B47" s="147" t="s">
        <v>289</v>
      </c>
      <c r="C47" s="234">
        <v>-29.95</v>
      </c>
      <c r="D47" s="224"/>
      <c r="E47" s="224"/>
      <c r="F47" s="233" t="s">
        <v>287</v>
      </c>
      <c r="G47" s="161"/>
    </row>
    <row r="48" spans="1:7" s="147" customFormat="1" ht="15.75" x14ac:dyDescent="0.25">
      <c r="A48" s="167">
        <v>44287</v>
      </c>
      <c r="B48" s="147" t="s">
        <v>288</v>
      </c>
      <c r="C48" s="234">
        <v>-29.95</v>
      </c>
      <c r="D48" s="224"/>
      <c r="E48" s="224"/>
      <c r="F48" s="233" t="s">
        <v>287</v>
      </c>
      <c r="G48" s="161"/>
    </row>
    <row r="49" spans="1:7" s="147" customFormat="1" ht="15.75" x14ac:dyDescent="0.25">
      <c r="A49" s="167">
        <v>44198</v>
      </c>
      <c r="B49" s="147" t="s">
        <v>288</v>
      </c>
      <c r="C49" s="234">
        <v>-29.95</v>
      </c>
      <c r="D49" s="224"/>
      <c r="E49" s="224"/>
      <c r="F49" s="233" t="s">
        <v>287</v>
      </c>
      <c r="G49" s="161"/>
    </row>
    <row r="50" spans="1:7" s="147" customFormat="1" ht="15.75" x14ac:dyDescent="0.25">
      <c r="A50" s="167">
        <v>44199</v>
      </c>
      <c r="B50" s="147" t="s">
        <v>288</v>
      </c>
      <c r="C50" s="234">
        <v>-29.95</v>
      </c>
      <c r="D50" s="224"/>
      <c r="E50" s="224"/>
      <c r="F50" s="233" t="s">
        <v>287</v>
      </c>
      <c r="G50" s="161"/>
    </row>
    <row r="51" spans="1:7" s="147" customFormat="1" ht="15.75" x14ac:dyDescent="0.25">
      <c r="A51" s="148" t="s">
        <v>119</v>
      </c>
      <c r="B51" s="147" t="s">
        <v>286</v>
      </c>
      <c r="C51" s="234">
        <v>-0.37</v>
      </c>
      <c r="D51" s="224"/>
      <c r="E51" s="224"/>
      <c r="F51" s="233" t="s">
        <v>281</v>
      </c>
      <c r="G51" s="161"/>
    </row>
    <row r="52" spans="1:7" s="147" customFormat="1" ht="15.75" x14ac:dyDescent="0.25">
      <c r="A52" s="148" t="s">
        <v>119</v>
      </c>
      <c r="B52" s="147" t="s">
        <v>285</v>
      </c>
      <c r="C52" s="234">
        <v>-0.87</v>
      </c>
      <c r="D52" s="224"/>
      <c r="E52" s="224"/>
      <c r="F52" s="233" t="s">
        <v>281</v>
      </c>
      <c r="G52" s="161"/>
    </row>
    <row r="53" spans="1:7" s="147" customFormat="1" ht="15.75" x14ac:dyDescent="0.25">
      <c r="A53" s="148" t="s">
        <v>119</v>
      </c>
      <c r="B53" s="147" t="s">
        <v>284</v>
      </c>
      <c r="C53" s="234">
        <v>-1.35</v>
      </c>
      <c r="D53" s="224"/>
      <c r="E53" s="224"/>
      <c r="F53" s="233" t="s">
        <v>281</v>
      </c>
      <c r="G53" s="161"/>
    </row>
    <row r="54" spans="1:7" s="147" customFormat="1" ht="15.75" x14ac:dyDescent="0.25">
      <c r="A54" s="148" t="s">
        <v>180</v>
      </c>
      <c r="B54" s="147" t="s">
        <v>283</v>
      </c>
      <c r="C54" s="234">
        <v>-1.35</v>
      </c>
      <c r="D54" s="224"/>
      <c r="E54" s="224"/>
      <c r="F54" s="233" t="s">
        <v>281</v>
      </c>
      <c r="G54" s="161"/>
    </row>
    <row r="55" spans="1:7" s="147" customFormat="1" ht="15.75" x14ac:dyDescent="0.25">
      <c r="A55" s="148" t="s">
        <v>180</v>
      </c>
      <c r="B55" s="147" t="s">
        <v>282</v>
      </c>
      <c r="C55" s="234">
        <v>-0.87</v>
      </c>
      <c r="D55" s="224"/>
      <c r="E55" s="224"/>
      <c r="F55" s="233" t="s">
        <v>281</v>
      </c>
      <c r="G55" s="161"/>
    </row>
    <row r="56" spans="1:7" s="147" customFormat="1" ht="15.75" x14ac:dyDescent="0.25">
      <c r="A56" s="167">
        <v>44502</v>
      </c>
      <c r="B56" s="147" t="s">
        <v>280</v>
      </c>
      <c r="C56" s="234">
        <v>-1</v>
      </c>
      <c r="D56" s="224"/>
      <c r="E56" s="224"/>
      <c r="F56" s="233" t="s">
        <v>263</v>
      </c>
      <c r="G56" s="161"/>
    </row>
    <row r="57" spans="1:7" s="147" customFormat="1" ht="15.75" x14ac:dyDescent="0.25">
      <c r="A57" s="167">
        <v>44502</v>
      </c>
      <c r="B57" s="147" t="s">
        <v>279</v>
      </c>
      <c r="C57" s="234">
        <v>-1</v>
      </c>
      <c r="D57" s="224"/>
      <c r="E57" s="224"/>
      <c r="F57" s="233" t="s">
        <v>263</v>
      </c>
      <c r="G57" s="161"/>
    </row>
    <row r="58" spans="1:7" s="147" customFormat="1" ht="15.75" x14ac:dyDescent="0.25">
      <c r="A58" s="148" t="s">
        <v>277</v>
      </c>
      <c r="B58" s="147" t="s">
        <v>278</v>
      </c>
      <c r="C58" s="234">
        <v>-1</v>
      </c>
      <c r="D58" s="224"/>
      <c r="E58" s="224"/>
      <c r="F58" s="233" t="s">
        <v>263</v>
      </c>
      <c r="G58" s="161"/>
    </row>
    <row r="59" spans="1:7" s="147" customFormat="1" ht="15.75" x14ac:dyDescent="0.25">
      <c r="A59" s="148" t="s">
        <v>277</v>
      </c>
      <c r="B59" s="147" t="s">
        <v>276</v>
      </c>
      <c r="C59" s="234">
        <v>-1</v>
      </c>
      <c r="D59" s="224"/>
      <c r="E59" s="224"/>
      <c r="F59" s="233" t="s">
        <v>263</v>
      </c>
      <c r="G59" s="161"/>
    </row>
    <row r="60" spans="1:7" s="147" customFormat="1" ht="15.75" x14ac:dyDescent="0.25">
      <c r="A60" s="167">
        <v>44233</v>
      </c>
      <c r="B60" s="147" t="s">
        <v>275</v>
      </c>
      <c r="C60" s="234">
        <v>-1</v>
      </c>
      <c r="D60" s="224"/>
      <c r="E60" s="224"/>
      <c r="F60" s="233" t="s">
        <v>263</v>
      </c>
      <c r="G60" s="161"/>
    </row>
    <row r="61" spans="1:7" s="147" customFormat="1" ht="15.75" x14ac:dyDescent="0.25">
      <c r="A61" s="167">
        <v>44233</v>
      </c>
      <c r="B61" s="147" t="s">
        <v>274</v>
      </c>
      <c r="C61" s="234">
        <v>-1</v>
      </c>
      <c r="D61" s="224"/>
      <c r="E61" s="224"/>
      <c r="F61" s="233" t="s">
        <v>263</v>
      </c>
      <c r="G61" s="161"/>
    </row>
    <row r="62" spans="1:7" s="147" customFormat="1" ht="15.75" x14ac:dyDescent="0.25">
      <c r="A62" s="148" t="s">
        <v>273</v>
      </c>
      <c r="B62" s="147" t="s">
        <v>272</v>
      </c>
      <c r="C62" s="234">
        <v>-1</v>
      </c>
      <c r="D62" s="224"/>
      <c r="E62" s="224"/>
      <c r="F62" s="233" t="s">
        <v>263</v>
      </c>
      <c r="G62" s="161"/>
    </row>
    <row r="63" spans="1:7" s="147" customFormat="1" ht="15.75" x14ac:dyDescent="0.25">
      <c r="A63" s="167">
        <v>44450</v>
      </c>
      <c r="B63" s="147" t="s">
        <v>271</v>
      </c>
      <c r="C63" s="234">
        <v>-1</v>
      </c>
      <c r="D63" s="224"/>
      <c r="E63" s="224"/>
      <c r="F63" s="233" t="s">
        <v>263</v>
      </c>
      <c r="G63" s="161"/>
    </row>
    <row r="64" spans="1:7" s="147" customFormat="1" ht="15.75" x14ac:dyDescent="0.25">
      <c r="A64" s="167">
        <v>44450</v>
      </c>
      <c r="B64" s="147" t="s">
        <v>270</v>
      </c>
      <c r="C64" s="234">
        <v>-1</v>
      </c>
      <c r="D64" s="224"/>
      <c r="E64" s="224"/>
      <c r="F64" s="233" t="s">
        <v>263</v>
      </c>
      <c r="G64" s="161"/>
    </row>
    <row r="65" spans="1:7" s="147" customFormat="1" ht="15.75" x14ac:dyDescent="0.25">
      <c r="A65" s="148" t="s">
        <v>108</v>
      </c>
      <c r="B65" s="147" t="s">
        <v>269</v>
      </c>
      <c r="C65" s="234">
        <v>-1</v>
      </c>
      <c r="D65" s="224"/>
      <c r="E65" s="224"/>
      <c r="F65" s="233" t="s">
        <v>263</v>
      </c>
      <c r="G65" s="161"/>
    </row>
    <row r="66" spans="1:7" s="147" customFormat="1" ht="15.75" x14ac:dyDescent="0.25">
      <c r="A66" s="148" t="s">
        <v>108</v>
      </c>
      <c r="B66" s="147" t="s">
        <v>268</v>
      </c>
      <c r="C66" s="234">
        <v>-1</v>
      </c>
      <c r="D66" s="224"/>
      <c r="E66" s="224"/>
      <c r="F66" s="233" t="s">
        <v>263</v>
      </c>
      <c r="G66" s="161"/>
    </row>
    <row r="67" spans="1:7" s="147" customFormat="1" ht="15.75" x14ac:dyDescent="0.25">
      <c r="A67" s="148" t="s">
        <v>265</v>
      </c>
      <c r="B67" s="147" t="s">
        <v>267</v>
      </c>
      <c r="C67" s="234">
        <v>-5</v>
      </c>
      <c r="D67" s="224"/>
      <c r="E67" s="224"/>
      <c r="F67" s="233" t="s">
        <v>263</v>
      </c>
      <c r="G67" s="161"/>
    </row>
    <row r="68" spans="1:7" s="147" customFormat="1" ht="15.75" x14ac:dyDescent="0.25">
      <c r="A68" s="148" t="s">
        <v>265</v>
      </c>
      <c r="B68" s="147" t="s">
        <v>266</v>
      </c>
      <c r="C68" s="234">
        <v>-5</v>
      </c>
      <c r="D68" s="224"/>
      <c r="E68" s="224"/>
      <c r="F68" s="233" t="s">
        <v>263</v>
      </c>
      <c r="G68" s="161"/>
    </row>
    <row r="69" spans="1:7" s="147" customFormat="1" ht="15.75" x14ac:dyDescent="0.25">
      <c r="A69" s="148" t="s">
        <v>265</v>
      </c>
      <c r="B69" s="147" t="s">
        <v>264</v>
      </c>
      <c r="C69" s="232">
        <v>-5</v>
      </c>
      <c r="D69" s="231">
        <f>SUM(C39:C69)</f>
        <v>-390.21</v>
      </c>
      <c r="E69" s="231"/>
      <c r="F69" s="230" t="s">
        <v>263</v>
      </c>
      <c r="G69" s="161"/>
    </row>
    <row r="70" spans="1:7" s="147" customFormat="1" ht="15.75" x14ac:dyDescent="0.25">
      <c r="A70" s="148" t="s">
        <v>180</v>
      </c>
      <c r="B70" s="147" t="s">
        <v>262</v>
      </c>
      <c r="C70" s="234">
        <v>-156.72</v>
      </c>
      <c r="D70" s="224"/>
      <c r="E70" s="224"/>
      <c r="F70" s="233" t="s">
        <v>258</v>
      </c>
      <c r="G70" s="161"/>
    </row>
    <row r="71" spans="1:7" s="147" customFormat="1" ht="15.75" x14ac:dyDescent="0.25">
      <c r="A71" s="148" t="s">
        <v>243</v>
      </c>
      <c r="B71" s="147" t="s">
        <v>261</v>
      </c>
      <c r="C71" s="234">
        <v>-144.33000000000001</v>
      </c>
      <c r="D71" s="224"/>
      <c r="E71" s="224"/>
      <c r="F71" s="233" t="s">
        <v>258</v>
      </c>
      <c r="G71" s="161"/>
    </row>
    <row r="72" spans="1:7" s="147" customFormat="1" ht="15.75" x14ac:dyDescent="0.25">
      <c r="A72" s="148" t="s">
        <v>260</v>
      </c>
      <c r="B72" s="147" t="s">
        <v>259</v>
      </c>
      <c r="C72" s="232">
        <v>-102</v>
      </c>
      <c r="D72" s="231">
        <f>SUM(C70:C72)</f>
        <v>-403.05</v>
      </c>
      <c r="E72" s="231"/>
      <c r="F72" s="230" t="s">
        <v>258</v>
      </c>
      <c r="G72" s="161"/>
    </row>
    <row r="73" spans="1:7" s="147" customFormat="1" ht="15.75" x14ac:dyDescent="0.25">
      <c r="A73" s="148" t="s">
        <v>252</v>
      </c>
      <c r="B73" s="147" t="s">
        <v>257</v>
      </c>
      <c r="C73" s="237">
        <v>-1652.49</v>
      </c>
      <c r="D73" s="236"/>
      <c r="E73" s="236"/>
      <c r="F73" s="235" t="s">
        <v>248</v>
      </c>
      <c r="G73" s="161"/>
    </row>
    <row r="74" spans="1:7" s="147" customFormat="1" ht="15.75" x14ac:dyDescent="0.25">
      <c r="A74" s="148" t="s">
        <v>256</v>
      </c>
      <c r="B74" s="147" t="s">
        <v>255</v>
      </c>
      <c r="C74" s="234">
        <v>-1044.74</v>
      </c>
      <c r="D74" s="224"/>
      <c r="E74" s="224"/>
      <c r="F74" s="233" t="s">
        <v>248</v>
      </c>
      <c r="G74" s="161"/>
    </row>
    <row r="75" spans="1:7" s="147" customFormat="1" ht="15.75" x14ac:dyDescent="0.25">
      <c r="A75" s="167">
        <v>44419</v>
      </c>
      <c r="B75" s="147" t="s">
        <v>254</v>
      </c>
      <c r="C75" s="234">
        <v>-4059.3</v>
      </c>
      <c r="D75" s="224"/>
      <c r="E75" s="224"/>
      <c r="F75" s="233" t="s">
        <v>248</v>
      </c>
      <c r="G75" s="161"/>
    </row>
    <row r="76" spans="1:7" s="147" customFormat="1" ht="15.75" x14ac:dyDescent="0.25">
      <c r="A76" s="167">
        <v>44419</v>
      </c>
      <c r="B76" s="147" t="s">
        <v>253</v>
      </c>
      <c r="C76" s="234">
        <v>-1938.87</v>
      </c>
      <c r="D76" s="224"/>
      <c r="E76" s="224"/>
      <c r="F76" s="233" t="s">
        <v>248</v>
      </c>
      <c r="G76" s="161"/>
    </row>
    <row r="77" spans="1:7" s="147" customFormat="1" ht="15.75" x14ac:dyDescent="0.25">
      <c r="A77" s="148" t="s">
        <v>252</v>
      </c>
      <c r="B77" s="147" t="s">
        <v>251</v>
      </c>
      <c r="C77" s="234">
        <v>-1692.3</v>
      </c>
      <c r="D77" s="224"/>
      <c r="E77" s="224"/>
      <c r="F77" s="233" t="s">
        <v>248</v>
      </c>
      <c r="G77" s="161"/>
    </row>
    <row r="78" spans="1:7" s="147" customFormat="1" ht="15.75" x14ac:dyDescent="0.25">
      <c r="A78" s="167">
        <v>44419</v>
      </c>
      <c r="B78" s="147" t="s">
        <v>250</v>
      </c>
      <c r="C78" s="234">
        <v>-6050.14</v>
      </c>
      <c r="D78" s="224"/>
      <c r="E78" s="224"/>
      <c r="F78" s="233" t="s">
        <v>248</v>
      </c>
      <c r="G78" s="161"/>
    </row>
    <row r="79" spans="1:7" s="147" customFormat="1" ht="15.75" x14ac:dyDescent="0.25">
      <c r="A79" s="148" t="s">
        <v>219</v>
      </c>
      <c r="B79" s="147" t="s">
        <v>249</v>
      </c>
      <c r="C79" s="232">
        <v>-1277.07</v>
      </c>
      <c r="D79" s="231">
        <f>SUM(C73:C79)</f>
        <v>-17714.91</v>
      </c>
      <c r="E79" s="231"/>
      <c r="F79" s="230" t="s">
        <v>248</v>
      </c>
      <c r="G79" s="161"/>
    </row>
    <row r="80" spans="1:7" s="147" customFormat="1" ht="15.75" x14ac:dyDescent="0.25">
      <c r="A80" s="148" t="s">
        <v>247</v>
      </c>
      <c r="B80" s="147" t="s">
        <v>246</v>
      </c>
      <c r="C80" s="237">
        <v>-920</v>
      </c>
      <c r="D80" s="236"/>
      <c r="E80" s="236"/>
      <c r="F80" s="235" t="s">
        <v>233</v>
      </c>
      <c r="G80" s="161"/>
    </row>
    <row r="81" spans="1:7" s="147" customFormat="1" ht="15.75" x14ac:dyDescent="0.25">
      <c r="A81" s="148" t="s">
        <v>245</v>
      </c>
      <c r="B81" s="147" t="s">
        <v>244</v>
      </c>
      <c r="C81" s="234">
        <v>-725</v>
      </c>
      <c r="D81" s="224"/>
      <c r="E81" s="224"/>
      <c r="F81" s="233" t="s">
        <v>233</v>
      </c>
      <c r="G81" s="161"/>
    </row>
    <row r="82" spans="1:7" s="147" customFormat="1" ht="15.75" x14ac:dyDescent="0.25">
      <c r="A82" s="148" t="s">
        <v>243</v>
      </c>
      <c r="B82" s="147" t="s">
        <v>242</v>
      </c>
      <c r="C82" s="234">
        <v>-395</v>
      </c>
      <c r="D82" s="224"/>
      <c r="E82" s="224"/>
      <c r="F82" s="233" t="s">
        <v>233</v>
      </c>
      <c r="G82" s="161"/>
    </row>
    <row r="83" spans="1:7" s="147" customFormat="1" ht="15.75" x14ac:dyDescent="0.25">
      <c r="A83" s="148" t="s">
        <v>241</v>
      </c>
      <c r="B83" s="147" t="s">
        <v>240</v>
      </c>
      <c r="C83" s="234">
        <v>-600</v>
      </c>
      <c r="D83" s="224"/>
      <c r="E83" s="224"/>
      <c r="F83" s="233" t="s">
        <v>233</v>
      </c>
      <c r="G83" s="161" t="s">
        <v>239</v>
      </c>
    </row>
    <row r="84" spans="1:7" s="147" customFormat="1" ht="15.75" x14ac:dyDescent="0.25">
      <c r="A84" s="148" t="s">
        <v>238</v>
      </c>
      <c r="B84" s="147" t="s">
        <v>237</v>
      </c>
      <c r="C84" s="234">
        <v>-750</v>
      </c>
      <c r="D84" s="224"/>
      <c r="E84" s="224"/>
      <c r="F84" s="233" t="s">
        <v>233</v>
      </c>
      <c r="G84" s="161" t="s">
        <v>236</v>
      </c>
    </row>
    <row r="85" spans="1:7" s="147" customFormat="1" ht="15.75" x14ac:dyDescent="0.25">
      <c r="A85" s="148" t="s">
        <v>235</v>
      </c>
      <c r="B85" s="147" t="s">
        <v>234</v>
      </c>
      <c r="C85" s="234">
        <v>-120</v>
      </c>
      <c r="D85" s="224"/>
      <c r="E85" s="224"/>
      <c r="F85" s="233" t="s">
        <v>233</v>
      </c>
      <c r="G85" s="161"/>
    </row>
    <row r="86" spans="1:7" s="147" customFormat="1" ht="15.75" x14ac:dyDescent="0.25">
      <c r="A86" s="148" t="s">
        <v>232</v>
      </c>
      <c r="B86" s="147" t="s">
        <v>231</v>
      </c>
      <c r="C86" s="232">
        <v>-300</v>
      </c>
      <c r="D86" s="231">
        <f>SUM(C80:C86)</f>
        <v>-3810</v>
      </c>
      <c r="E86" s="231"/>
      <c r="F86" s="230" t="s">
        <v>230</v>
      </c>
      <c r="G86" s="161"/>
    </row>
    <row r="87" spans="1:7" s="147" customFormat="1" ht="15.75" x14ac:dyDescent="0.25">
      <c r="A87" s="167">
        <v>44471</v>
      </c>
      <c r="B87" s="147" t="s">
        <v>229</v>
      </c>
      <c r="C87" s="237">
        <v>-5000</v>
      </c>
      <c r="D87" s="236"/>
      <c r="E87" s="236"/>
      <c r="F87" s="235" t="s">
        <v>212</v>
      </c>
      <c r="G87" s="161"/>
    </row>
    <row r="88" spans="1:7" s="147" customFormat="1" ht="15.75" x14ac:dyDescent="0.25">
      <c r="A88" s="167">
        <v>44202</v>
      </c>
      <c r="B88" s="147" t="s">
        <v>228</v>
      </c>
      <c r="C88" s="234">
        <v>-6000</v>
      </c>
      <c r="D88" s="224"/>
      <c r="E88" s="224"/>
      <c r="F88" s="233" t="s">
        <v>212</v>
      </c>
      <c r="G88" s="161"/>
    </row>
    <row r="89" spans="1:7" s="147" customFormat="1" ht="15.75" x14ac:dyDescent="0.25">
      <c r="A89" s="148" t="s">
        <v>109</v>
      </c>
      <c r="B89" s="147" t="s">
        <v>227</v>
      </c>
      <c r="C89" s="234">
        <v>-5000</v>
      </c>
      <c r="D89" s="224"/>
      <c r="E89" s="224"/>
      <c r="F89" s="233" t="s">
        <v>212</v>
      </c>
      <c r="G89" s="161"/>
    </row>
    <row r="90" spans="1:7" s="147" customFormat="1" ht="15.75" x14ac:dyDescent="0.25">
      <c r="A90" s="148" t="s">
        <v>219</v>
      </c>
      <c r="B90" s="147" t="s">
        <v>226</v>
      </c>
      <c r="C90" s="234">
        <v>-700</v>
      </c>
      <c r="D90" s="224"/>
      <c r="E90" s="224"/>
      <c r="F90" s="233" t="s">
        <v>212</v>
      </c>
      <c r="G90" s="161"/>
    </row>
    <row r="91" spans="1:7" s="147" customFormat="1" ht="15.75" x14ac:dyDescent="0.25">
      <c r="A91" s="148" t="s">
        <v>214</v>
      </c>
      <c r="B91" s="147" t="s">
        <v>225</v>
      </c>
      <c r="C91" s="234">
        <v>-2500</v>
      </c>
      <c r="D91" s="224"/>
      <c r="E91" s="224">
        <f>SUM(C87:C91)</f>
        <v>-19200</v>
      </c>
      <c r="F91" s="233" t="s">
        <v>212</v>
      </c>
      <c r="G91" s="161"/>
    </row>
    <row r="92" spans="1:7" s="147" customFormat="1" ht="15.75" x14ac:dyDescent="0.25">
      <c r="A92" s="148" t="s">
        <v>109</v>
      </c>
      <c r="B92" s="147" t="s">
        <v>224</v>
      </c>
      <c r="C92" s="234">
        <v>-5000</v>
      </c>
      <c r="D92" s="224"/>
      <c r="E92" s="224"/>
      <c r="F92" s="233" t="s">
        <v>212</v>
      </c>
      <c r="G92" s="161"/>
    </row>
    <row r="93" spans="1:7" s="147" customFormat="1" ht="15.75" x14ac:dyDescent="0.25">
      <c r="A93" s="148" t="s">
        <v>219</v>
      </c>
      <c r="B93" s="147" t="s">
        <v>223</v>
      </c>
      <c r="C93" s="234">
        <v>-700</v>
      </c>
      <c r="D93" s="224"/>
      <c r="E93" s="224"/>
      <c r="F93" s="233" t="s">
        <v>212</v>
      </c>
      <c r="G93" s="161"/>
    </row>
    <row r="94" spans="1:7" s="147" customFormat="1" ht="15.75" x14ac:dyDescent="0.25">
      <c r="A94" s="167">
        <v>44471</v>
      </c>
      <c r="B94" s="147" t="s">
        <v>222</v>
      </c>
      <c r="C94" s="234">
        <v>-5000</v>
      </c>
      <c r="D94" s="224"/>
      <c r="E94" s="224"/>
      <c r="F94" s="233" t="s">
        <v>212</v>
      </c>
      <c r="G94" s="161"/>
    </row>
    <row r="95" spans="1:7" s="147" customFormat="1" ht="15.75" x14ac:dyDescent="0.25">
      <c r="A95" s="167">
        <v>44202</v>
      </c>
      <c r="B95" s="147" t="s">
        <v>221</v>
      </c>
      <c r="C95" s="234">
        <v>-6000</v>
      </c>
      <c r="D95" s="224"/>
      <c r="E95" s="224"/>
      <c r="F95" s="233" t="s">
        <v>212</v>
      </c>
      <c r="G95" s="161"/>
    </row>
    <row r="96" spans="1:7" s="147" customFormat="1" ht="15.75" x14ac:dyDescent="0.25">
      <c r="A96" s="148" t="s">
        <v>214</v>
      </c>
      <c r="B96" s="147" t="s">
        <v>220</v>
      </c>
      <c r="C96" s="234">
        <v>-2500</v>
      </c>
      <c r="D96" s="224"/>
      <c r="E96" s="224">
        <f>SUM(C92:C96)</f>
        <v>-19200</v>
      </c>
      <c r="F96" s="233" t="s">
        <v>212</v>
      </c>
      <c r="G96" s="161"/>
    </row>
    <row r="97" spans="1:7" s="147" customFormat="1" ht="15.75" x14ac:dyDescent="0.25">
      <c r="A97" s="148" t="s">
        <v>219</v>
      </c>
      <c r="B97" s="147" t="s">
        <v>218</v>
      </c>
      <c r="C97" s="234">
        <v>-700</v>
      </c>
      <c r="D97" s="224"/>
      <c r="E97" s="224"/>
      <c r="F97" s="233" t="s">
        <v>212</v>
      </c>
      <c r="G97" s="161"/>
    </row>
    <row r="98" spans="1:7" s="147" customFormat="1" ht="15.75" x14ac:dyDescent="0.25">
      <c r="A98" s="167">
        <v>44471</v>
      </c>
      <c r="B98" s="147" t="s">
        <v>217</v>
      </c>
      <c r="C98" s="234">
        <v>-5000</v>
      </c>
      <c r="D98" s="224"/>
      <c r="E98" s="224"/>
      <c r="F98" s="233" t="s">
        <v>212</v>
      </c>
      <c r="G98" s="161"/>
    </row>
    <row r="99" spans="1:7" s="147" customFormat="1" ht="15.75" x14ac:dyDescent="0.25">
      <c r="A99" s="167">
        <v>44202</v>
      </c>
      <c r="B99" s="147" t="s">
        <v>216</v>
      </c>
      <c r="C99" s="234">
        <v>-6000</v>
      </c>
      <c r="D99" s="224"/>
      <c r="E99" s="224"/>
      <c r="F99" s="233" t="s">
        <v>212</v>
      </c>
      <c r="G99" s="161"/>
    </row>
    <row r="100" spans="1:7" s="147" customFormat="1" ht="15.75" x14ac:dyDescent="0.25">
      <c r="A100" s="148" t="s">
        <v>109</v>
      </c>
      <c r="B100" s="147" t="s">
        <v>215</v>
      </c>
      <c r="C100" s="234">
        <v>-5000</v>
      </c>
      <c r="D100" s="224"/>
      <c r="E100" s="224"/>
      <c r="F100" s="233" t="s">
        <v>212</v>
      </c>
      <c r="G100" s="161"/>
    </row>
    <row r="101" spans="1:7" s="147" customFormat="1" ht="15.75" x14ac:dyDescent="0.25">
      <c r="A101" s="148" t="s">
        <v>214</v>
      </c>
      <c r="B101" s="147" t="s">
        <v>213</v>
      </c>
      <c r="C101" s="232">
        <v>-2500</v>
      </c>
      <c r="D101" s="231">
        <f>SUM(C87:C101)</f>
        <v>-57600</v>
      </c>
      <c r="E101" s="231">
        <f>SUM(C97:C101)</f>
        <v>-19200</v>
      </c>
      <c r="F101" s="230" t="s">
        <v>212</v>
      </c>
      <c r="G101" s="161"/>
    </row>
    <row r="102" spans="1:7" s="147" customFormat="1" ht="15.75" x14ac:dyDescent="0.25">
      <c r="A102" s="148" t="s">
        <v>211</v>
      </c>
      <c r="B102" s="147" t="s">
        <v>210</v>
      </c>
      <c r="C102" s="237">
        <v>-9.99</v>
      </c>
      <c r="D102" s="236"/>
      <c r="E102" s="236"/>
      <c r="F102" s="235" t="s">
        <v>168</v>
      </c>
      <c r="G102" s="161"/>
    </row>
    <row r="103" spans="1:7" s="147" customFormat="1" ht="15.75" x14ac:dyDescent="0.25">
      <c r="A103" s="148" t="s">
        <v>209</v>
      </c>
      <c r="B103" s="147" t="s">
        <v>208</v>
      </c>
      <c r="C103" s="234">
        <v>-10.55</v>
      </c>
      <c r="D103" s="224"/>
      <c r="E103" s="224"/>
      <c r="F103" s="233" t="s">
        <v>168</v>
      </c>
      <c r="G103" s="161"/>
    </row>
    <row r="104" spans="1:7" s="147" customFormat="1" ht="15.75" x14ac:dyDescent="0.25">
      <c r="A104" s="148" t="s">
        <v>207</v>
      </c>
      <c r="B104" s="147" t="s">
        <v>206</v>
      </c>
      <c r="C104" s="234">
        <v>-10.55</v>
      </c>
      <c r="D104" s="224"/>
      <c r="E104" s="224"/>
      <c r="F104" s="233" t="s">
        <v>168</v>
      </c>
      <c r="G104" s="161"/>
    </row>
    <row r="105" spans="1:7" s="147" customFormat="1" ht="15.75" x14ac:dyDescent="0.25">
      <c r="A105" s="148" t="s">
        <v>205</v>
      </c>
      <c r="B105" s="147" t="s">
        <v>204</v>
      </c>
      <c r="C105" s="234">
        <v>-10.55</v>
      </c>
      <c r="D105" s="224"/>
      <c r="E105" s="224"/>
      <c r="F105" s="233" t="s">
        <v>168</v>
      </c>
      <c r="G105" s="161"/>
    </row>
    <row r="106" spans="1:7" s="147" customFormat="1" ht="15.75" x14ac:dyDescent="0.25">
      <c r="A106" s="148" t="s">
        <v>203</v>
      </c>
      <c r="B106" s="147" t="s">
        <v>202</v>
      </c>
      <c r="C106" s="234">
        <v>-10.55</v>
      </c>
      <c r="D106" s="224"/>
      <c r="E106" s="224"/>
      <c r="F106" s="233" t="s">
        <v>168</v>
      </c>
      <c r="G106" s="161"/>
    </row>
    <row r="107" spans="1:7" s="147" customFormat="1" ht="15.75" x14ac:dyDescent="0.25">
      <c r="A107" s="148" t="s">
        <v>180</v>
      </c>
      <c r="B107" s="147" t="s">
        <v>201</v>
      </c>
      <c r="C107" s="234">
        <v>-10.55</v>
      </c>
      <c r="D107" s="224"/>
      <c r="E107" s="224"/>
      <c r="F107" s="233" t="s">
        <v>168</v>
      </c>
      <c r="G107" s="161"/>
    </row>
    <row r="108" spans="1:7" s="147" customFormat="1" ht="15.75" x14ac:dyDescent="0.25">
      <c r="A108" s="148" t="s">
        <v>200</v>
      </c>
      <c r="B108" s="147" t="s">
        <v>199</v>
      </c>
      <c r="C108" s="234">
        <v>-10.55</v>
      </c>
      <c r="D108" s="224"/>
      <c r="E108" s="224"/>
      <c r="F108" s="233" t="s">
        <v>168</v>
      </c>
      <c r="G108" s="161"/>
    </row>
    <row r="109" spans="1:7" s="147" customFormat="1" ht="15.75" x14ac:dyDescent="0.25">
      <c r="A109" s="148" t="s">
        <v>198</v>
      </c>
      <c r="B109" s="147" t="s">
        <v>197</v>
      </c>
      <c r="C109" s="234">
        <v>-10.55</v>
      </c>
      <c r="D109" s="224"/>
      <c r="E109" s="224"/>
      <c r="F109" s="233" t="s">
        <v>168</v>
      </c>
      <c r="G109" s="161"/>
    </row>
    <row r="110" spans="1:7" s="147" customFormat="1" ht="15.75" x14ac:dyDescent="0.25">
      <c r="A110" s="148" t="s">
        <v>174</v>
      </c>
      <c r="B110" s="147" t="s">
        <v>196</v>
      </c>
      <c r="C110" s="234">
        <v>-10.55</v>
      </c>
      <c r="D110" s="224"/>
      <c r="E110" s="224"/>
      <c r="F110" s="233" t="s">
        <v>168</v>
      </c>
      <c r="G110" s="161"/>
    </row>
    <row r="111" spans="1:7" s="147" customFormat="1" ht="15.75" x14ac:dyDescent="0.25">
      <c r="A111" s="148" t="s">
        <v>195</v>
      </c>
      <c r="B111" s="147" t="s">
        <v>194</v>
      </c>
      <c r="C111" s="234">
        <v>-10.55</v>
      </c>
      <c r="D111" s="224"/>
      <c r="E111" s="224"/>
      <c r="F111" s="233" t="s">
        <v>168</v>
      </c>
      <c r="G111" s="161"/>
    </row>
    <row r="112" spans="1:7" s="147" customFormat="1" ht="15.75" x14ac:dyDescent="0.25">
      <c r="A112" s="148" t="s">
        <v>193</v>
      </c>
      <c r="B112" s="147" t="s">
        <v>192</v>
      </c>
      <c r="C112" s="234">
        <v>-9.49</v>
      </c>
      <c r="D112" s="224"/>
      <c r="E112" s="224"/>
      <c r="F112" s="233" t="s">
        <v>168</v>
      </c>
      <c r="G112" s="161"/>
    </row>
    <row r="113" spans="1:7" s="147" customFormat="1" ht="15.75" x14ac:dyDescent="0.25">
      <c r="A113" s="148" t="s">
        <v>165</v>
      </c>
      <c r="B113" s="147" t="s">
        <v>191</v>
      </c>
      <c r="C113" s="234">
        <v>-9.49</v>
      </c>
      <c r="D113" s="224"/>
      <c r="E113" s="224"/>
      <c r="F113" s="233" t="s">
        <v>168</v>
      </c>
      <c r="G113" s="161"/>
    </row>
    <row r="114" spans="1:7" s="147" customFormat="1" ht="15.75" x14ac:dyDescent="0.25">
      <c r="A114" s="148" t="s">
        <v>190</v>
      </c>
      <c r="B114" s="147" t="s">
        <v>189</v>
      </c>
      <c r="C114" s="234">
        <v>-52.99</v>
      </c>
      <c r="D114" s="224"/>
      <c r="E114" s="224"/>
      <c r="F114" s="233" t="s">
        <v>168</v>
      </c>
      <c r="G114" s="161"/>
    </row>
    <row r="115" spans="1:7" s="147" customFormat="1" ht="15.75" x14ac:dyDescent="0.25">
      <c r="A115" s="148" t="s">
        <v>188</v>
      </c>
      <c r="B115" s="147" t="s">
        <v>187</v>
      </c>
      <c r="C115" s="234">
        <v>-52.99</v>
      </c>
      <c r="D115" s="224"/>
      <c r="E115" s="224"/>
      <c r="F115" s="233" t="s">
        <v>168</v>
      </c>
      <c r="G115" s="161"/>
    </row>
    <row r="116" spans="1:7" s="147" customFormat="1" ht="15.75" x14ac:dyDescent="0.25">
      <c r="A116" s="148" t="s">
        <v>186</v>
      </c>
      <c r="B116" s="147" t="s">
        <v>185</v>
      </c>
      <c r="C116" s="234">
        <v>-52.99</v>
      </c>
      <c r="D116" s="224"/>
      <c r="E116" s="224"/>
      <c r="F116" s="233" t="s">
        <v>168</v>
      </c>
      <c r="G116" s="161"/>
    </row>
    <row r="117" spans="1:7" s="147" customFormat="1" ht="15.75" x14ac:dyDescent="0.25">
      <c r="A117" s="148" t="s">
        <v>184</v>
      </c>
      <c r="B117" s="147" t="s">
        <v>183</v>
      </c>
      <c r="C117" s="234">
        <v>-52.99</v>
      </c>
      <c r="D117" s="224"/>
      <c r="E117" s="224"/>
      <c r="F117" s="233" t="s">
        <v>168</v>
      </c>
      <c r="G117" s="161"/>
    </row>
    <row r="118" spans="1:7" s="147" customFormat="1" ht="15.75" x14ac:dyDescent="0.25">
      <c r="A118" s="148" t="s">
        <v>182</v>
      </c>
      <c r="B118" s="147" t="s">
        <v>181</v>
      </c>
      <c r="C118" s="234">
        <v>-52.99</v>
      </c>
      <c r="D118" s="224"/>
      <c r="E118" s="224"/>
      <c r="F118" s="233" t="s">
        <v>168</v>
      </c>
      <c r="G118" s="161"/>
    </row>
    <row r="119" spans="1:7" s="147" customFormat="1" ht="15.75" x14ac:dyDescent="0.25">
      <c r="A119" s="148" t="s">
        <v>180</v>
      </c>
      <c r="B119" s="147" t="s">
        <v>179</v>
      </c>
      <c r="C119" s="234">
        <v>-52.99</v>
      </c>
      <c r="D119" s="224"/>
      <c r="E119" s="224"/>
      <c r="F119" s="233" t="s">
        <v>168</v>
      </c>
      <c r="G119" s="161"/>
    </row>
    <row r="120" spans="1:7" s="147" customFormat="1" ht="15.75" x14ac:dyDescent="0.25">
      <c r="A120" s="148" t="s">
        <v>178</v>
      </c>
      <c r="B120" s="147" t="s">
        <v>177</v>
      </c>
      <c r="C120" s="234">
        <v>-52.99</v>
      </c>
      <c r="D120" s="224"/>
      <c r="E120" s="224"/>
      <c r="F120" s="233" t="s">
        <v>168</v>
      </c>
      <c r="G120" s="161"/>
    </row>
    <row r="121" spans="1:7" s="147" customFormat="1" ht="15.75" x14ac:dyDescent="0.25">
      <c r="A121" s="148" t="s">
        <v>176</v>
      </c>
      <c r="B121" s="147" t="s">
        <v>175</v>
      </c>
      <c r="C121" s="234">
        <v>-52.99</v>
      </c>
      <c r="D121" s="224"/>
      <c r="E121" s="224"/>
      <c r="F121" s="233" t="s">
        <v>168</v>
      </c>
      <c r="G121" s="161"/>
    </row>
    <row r="122" spans="1:7" s="147" customFormat="1" ht="15.75" x14ac:dyDescent="0.25">
      <c r="A122" s="148" t="s">
        <v>174</v>
      </c>
      <c r="B122" s="147" t="s">
        <v>173</v>
      </c>
      <c r="C122" s="234">
        <v>-52.99</v>
      </c>
      <c r="D122" s="224"/>
      <c r="E122" s="224"/>
      <c r="F122" s="233" t="s">
        <v>168</v>
      </c>
      <c r="G122" s="161"/>
    </row>
    <row r="123" spans="1:7" s="147" customFormat="1" ht="15.75" x14ac:dyDescent="0.25">
      <c r="A123" s="148" t="s">
        <v>172</v>
      </c>
      <c r="B123" s="147" t="s">
        <v>171</v>
      </c>
      <c r="C123" s="234">
        <v>-52.99</v>
      </c>
      <c r="D123" s="224"/>
      <c r="E123" s="224"/>
      <c r="F123" s="233" t="s">
        <v>168</v>
      </c>
      <c r="G123" s="161"/>
    </row>
    <row r="124" spans="1:7" s="147" customFormat="1" ht="15.75" x14ac:dyDescent="0.25">
      <c r="A124" s="148" t="s">
        <v>167</v>
      </c>
      <c r="B124" s="147" t="s">
        <v>170</v>
      </c>
      <c r="C124" s="234">
        <v>-47.69</v>
      </c>
      <c r="D124" s="224"/>
      <c r="E124" s="224"/>
      <c r="F124" s="233" t="s">
        <v>168</v>
      </c>
      <c r="G124" s="161"/>
    </row>
    <row r="125" spans="1:7" s="147" customFormat="1" ht="15.75" x14ac:dyDescent="0.25">
      <c r="A125" s="148" t="s">
        <v>165</v>
      </c>
      <c r="B125" s="147" t="s">
        <v>169</v>
      </c>
      <c r="C125" s="232">
        <v>-47.69</v>
      </c>
      <c r="D125" s="231">
        <f>SUM(C102:C125)</f>
        <v>-749.2</v>
      </c>
      <c r="E125" s="231"/>
      <c r="F125" s="230" t="s">
        <v>168</v>
      </c>
      <c r="G125" s="161"/>
    </row>
    <row r="126" spans="1:7" s="147" customFormat="1" ht="15.75" x14ac:dyDescent="0.25">
      <c r="A126" s="148" t="s">
        <v>167</v>
      </c>
      <c r="B126" s="147" t="s">
        <v>166</v>
      </c>
      <c r="C126" s="237">
        <v>-99.99</v>
      </c>
      <c r="D126" s="236"/>
      <c r="E126" s="236"/>
      <c r="F126" s="235" t="s">
        <v>163</v>
      </c>
      <c r="G126" s="161"/>
    </row>
    <row r="127" spans="1:7" s="147" customFormat="1" ht="15.75" x14ac:dyDescent="0.25">
      <c r="A127" s="148" t="s">
        <v>165</v>
      </c>
      <c r="B127" s="147" t="s">
        <v>164</v>
      </c>
      <c r="C127" s="234">
        <v>-287.88</v>
      </c>
      <c r="D127" s="224"/>
      <c r="E127" s="224"/>
      <c r="F127" s="233" t="s">
        <v>163</v>
      </c>
      <c r="G127" s="161"/>
    </row>
    <row r="128" spans="1:7" s="147" customFormat="1" ht="15.75" x14ac:dyDescent="0.25">
      <c r="A128" s="148" t="s">
        <v>165</v>
      </c>
      <c r="B128" s="147" t="s">
        <v>164</v>
      </c>
      <c r="C128" s="234">
        <v>-99.99</v>
      </c>
      <c r="D128" s="224"/>
      <c r="E128" s="224"/>
      <c r="F128" s="233" t="s">
        <v>163</v>
      </c>
      <c r="G128" s="161"/>
    </row>
    <row r="129" spans="1:7" s="147" customFormat="1" ht="15.75" x14ac:dyDescent="0.25">
      <c r="A129" s="148" t="s">
        <v>165</v>
      </c>
      <c r="B129" s="147" t="s">
        <v>164</v>
      </c>
      <c r="C129" s="232">
        <v>-755.88</v>
      </c>
      <c r="D129" s="231">
        <f>SUM(C126:C129)</f>
        <v>-1243.74</v>
      </c>
      <c r="E129" s="231"/>
      <c r="F129" s="230" t="s">
        <v>163</v>
      </c>
      <c r="G129" s="229" t="s">
        <v>121</v>
      </c>
    </row>
    <row r="130" spans="1:7" s="147" customFormat="1" ht="16.5" thickBot="1" x14ac:dyDescent="0.3">
      <c r="A130" s="148"/>
      <c r="C130" s="228">
        <f>SUM(C9:C129)</f>
        <v>-84039.480000000112</v>
      </c>
      <c r="D130" s="227">
        <f>SUM(D9:D129)</f>
        <v>-84039.48000000001</v>
      </c>
      <c r="E130" s="262"/>
      <c r="F130" s="226"/>
      <c r="G130" s="161"/>
    </row>
    <row r="131" spans="1:7" s="221" customFormat="1" ht="16.5" thickTop="1" x14ac:dyDescent="0.25">
      <c r="A131" s="223"/>
      <c r="C131" s="225"/>
      <c r="D131" s="224"/>
      <c r="E131" s="224"/>
      <c r="F131" s="224"/>
      <c r="G131" s="222"/>
    </row>
    <row r="132" spans="1:7" s="221" customFormat="1" ht="15.75" x14ac:dyDescent="0.25">
      <c r="A132" s="223"/>
      <c r="D132" s="223"/>
      <c r="E132" s="223"/>
      <c r="F132" s="223"/>
      <c r="G132" s="222"/>
    </row>
    <row r="133" spans="1:7" s="147" customFormat="1" ht="15.75" x14ac:dyDescent="0.25">
      <c r="A133" s="148"/>
      <c r="D133" s="148"/>
      <c r="E133" s="148"/>
      <c r="F133" s="148"/>
      <c r="G133" s="161"/>
    </row>
    <row r="134" spans="1:7" s="147" customFormat="1" ht="15.75" x14ac:dyDescent="0.25">
      <c r="A134" s="148"/>
      <c r="D134" s="148"/>
      <c r="E134" s="148"/>
      <c r="F134" s="148"/>
      <c r="G134" s="161"/>
    </row>
    <row r="135" spans="1:7" s="147" customFormat="1" ht="15.75" x14ac:dyDescent="0.25">
      <c r="A135" s="148"/>
      <c r="D135" s="148"/>
      <c r="E135" s="148"/>
      <c r="F135" s="148"/>
      <c r="G135" s="161"/>
    </row>
    <row r="136" spans="1:7" x14ac:dyDescent="0.25">
      <c r="A136" s="145"/>
    </row>
    <row r="137" spans="1:7" x14ac:dyDescent="0.25">
      <c r="A137" s="145"/>
    </row>
    <row r="138" spans="1:7" x14ac:dyDescent="0.25">
      <c r="A138" s="145"/>
    </row>
    <row r="139" spans="1:7" x14ac:dyDescent="0.25">
      <c r="A139" s="145"/>
    </row>
    <row r="140" spans="1:7" x14ac:dyDescent="0.25">
      <c r="A140" s="145"/>
    </row>
  </sheetData>
  <autoFilter ref="A8:G129" xr:uid="{0218B4D3-8DD3-45D0-BDFD-4239B238CC9F}">
    <sortState xmlns:xlrd2="http://schemas.microsoft.com/office/spreadsheetml/2017/richdata2" ref="A9:G130">
      <sortCondition ref="F8:F129"/>
    </sortState>
  </autoFilter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6BBE9-0D41-42F9-BFA6-1342FE639200}">
  <sheetPr>
    <tabColor rgb="FFFF0000"/>
  </sheetPr>
  <dimension ref="A1:F141"/>
  <sheetViews>
    <sheetView topLeftCell="A58" workbookViewId="0">
      <selection activeCell="I13" sqref="I13"/>
    </sheetView>
  </sheetViews>
  <sheetFormatPr defaultRowHeight="15" x14ac:dyDescent="0.25"/>
  <cols>
    <col min="1" max="1" width="14.5703125" style="144" customWidth="1"/>
    <col min="2" max="2" width="105" style="144" customWidth="1"/>
    <col min="3" max="3" width="14.42578125" style="144" customWidth="1"/>
    <col min="4" max="4" width="14.42578125" style="145" customWidth="1"/>
    <col min="5" max="5" width="40.7109375" style="145" customWidth="1"/>
    <col min="6" max="6" width="60.7109375" style="205" customWidth="1"/>
    <col min="7" max="7" width="15.5703125" style="144" customWidth="1"/>
    <col min="8" max="16384" width="9.140625" style="144"/>
  </cols>
  <sheetData>
    <row r="1" spans="1:6" ht="15.75" thickBot="1" x14ac:dyDescent="0.3"/>
    <row r="2" spans="1:6" s="205" customFormat="1" ht="36" customHeight="1" thickBot="1" x14ac:dyDescent="0.25">
      <c r="A2" s="209" t="s">
        <v>8</v>
      </c>
      <c r="B2" s="194" t="s">
        <v>139</v>
      </c>
      <c r="C2" s="208" t="s">
        <v>138</v>
      </c>
      <c r="D2" s="206"/>
      <c r="E2" s="206"/>
    </row>
    <row r="3" spans="1:6" ht="18.75" x14ac:dyDescent="0.3">
      <c r="A3" s="192" t="s">
        <v>137</v>
      </c>
      <c r="B3" s="192"/>
      <c r="C3" s="204">
        <v>3729.68</v>
      </c>
      <c r="D3" s="240"/>
      <c r="E3" s="240"/>
    </row>
    <row r="4" spans="1:6" ht="18.75" x14ac:dyDescent="0.3">
      <c r="A4" s="192" t="s">
        <v>136</v>
      </c>
      <c r="B4" s="192"/>
      <c r="C4" s="204">
        <v>80973.509999999995</v>
      </c>
      <c r="D4" s="240"/>
      <c r="E4" s="240"/>
    </row>
    <row r="5" spans="1:6" ht="18.75" x14ac:dyDescent="0.3">
      <c r="A5" s="192" t="s">
        <v>135</v>
      </c>
      <c r="B5" s="192"/>
      <c r="C5" s="204">
        <v>-84039.48</v>
      </c>
      <c r="D5" s="240"/>
      <c r="E5" s="240"/>
    </row>
    <row r="6" spans="1:6" ht="19.5" thickBot="1" x14ac:dyDescent="0.35">
      <c r="A6" s="192" t="s">
        <v>134</v>
      </c>
      <c r="B6" s="192"/>
      <c r="C6" s="203">
        <v>663.71</v>
      </c>
      <c r="D6" s="240"/>
      <c r="E6" s="240"/>
    </row>
    <row r="7" spans="1:6" ht="15.75" thickBot="1" x14ac:dyDescent="0.3"/>
    <row r="8" spans="1:6" ht="19.5" thickBot="1" x14ac:dyDescent="0.35">
      <c r="A8" s="239" t="s">
        <v>133</v>
      </c>
      <c r="B8" s="238" t="s">
        <v>333</v>
      </c>
      <c r="C8" s="194" t="s">
        <v>3</v>
      </c>
      <c r="D8" s="194" t="s">
        <v>337</v>
      </c>
      <c r="E8" s="194" t="s">
        <v>0</v>
      </c>
      <c r="F8" s="194" t="s">
        <v>331</v>
      </c>
    </row>
    <row r="9" spans="1:6" ht="18.75" x14ac:dyDescent="0.3">
      <c r="A9" s="193"/>
      <c r="B9" s="192"/>
      <c r="C9" s="192"/>
    </row>
    <row r="10" spans="1:6" s="147" customFormat="1" ht="15.75" x14ac:dyDescent="0.25">
      <c r="A10" s="148" t="s">
        <v>247</v>
      </c>
      <c r="B10" s="147" t="s">
        <v>246</v>
      </c>
      <c r="C10" s="237">
        <v>-920</v>
      </c>
      <c r="D10" s="236">
        <f>C10</f>
        <v>-920</v>
      </c>
      <c r="E10" s="235" t="s">
        <v>233</v>
      </c>
      <c r="F10" s="161"/>
    </row>
    <row r="11" spans="1:6" s="147" customFormat="1" ht="15.75" x14ac:dyDescent="0.25">
      <c r="A11" s="148" t="s">
        <v>119</v>
      </c>
      <c r="B11" s="147" t="s">
        <v>330</v>
      </c>
      <c r="C11" s="237">
        <v>-45</v>
      </c>
      <c r="D11" s="236"/>
      <c r="E11" s="235"/>
      <c r="F11" s="161"/>
    </row>
    <row r="12" spans="1:6" s="147" customFormat="1" ht="15.75" x14ac:dyDescent="0.25">
      <c r="A12" s="148" t="s">
        <v>180</v>
      </c>
      <c r="B12" s="147" t="s">
        <v>329</v>
      </c>
      <c r="C12" s="232">
        <v>-45</v>
      </c>
      <c r="D12" s="231">
        <f>SUM(C11:C12)</f>
        <v>-90</v>
      </c>
      <c r="E12" s="230" t="s">
        <v>290</v>
      </c>
      <c r="F12" s="161"/>
    </row>
    <row r="13" spans="1:6" s="147" customFormat="1" ht="15.75" x14ac:dyDescent="0.25">
      <c r="A13" s="167">
        <v>44540</v>
      </c>
      <c r="B13" s="147" t="s">
        <v>328</v>
      </c>
      <c r="C13" s="246">
        <v>-25</v>
      </c>
      <c r="D13" s="245">
        <f>C13</f>
        <v>-25</v>
      </c>
      <c r="E13" s="235" t="s">
        <v>290</v>
      </c>
      <c r="F13" s="161"/>
    </row>
    <row r="14" spans="1:6" s="147" customFormat="1" ht="15.75" x14ac:dyDescent="0.25">
      <c r="A14" s="167">
        <v>44292</v>
      </c>
      <c r="B14" s="147" t="s">
        <v>327</v>
      </c>
      <c r="C14" s="246">
        <v>-239.88</v>
      </c>
      <c r="D14" s="245">
        <f>C14</f>
        <v>-239.88</v>
      </c>
      <c r="E14" s="244" t="s">
        <v>290</v>
      </c>
      <c r="F14" s="161"/>
    </row>
    <row r="15" spans="1:6" s="147" customFormat="1" ht="15.75" x14ac:dyDescent="0.25">
      <c r="A15" s="167">
        <v>44231</v>
      </c>
      <c r="B15" s="147" t="s">
        <v>326</v>
      </c>
      <c r="C15" s="237">
        <v>-22</v>
      </c>
      <c r="D15" s="236"/>
      <c r="E15" s="235"/>
      <c r="F15" s="161"/>
    </row>
    <row r="16" spans="1:6" s="147" customFormat="1" ht="15.75" x14ac:dyDescent="0.25">
      <c r="A16" s="167">
        <v>44231</v>
      </c>
      <c r="B16" s="147" t="s">
        <v>325</v>
      </c>
      <c r="C16" s="234">
        <v>-1</v>
      </c>
      <c r="D16" s="224"/>
      <c r="E16" s="233"/>
      <c r="F16" s="161"/>
    </row>
    <row r="17" spans="1:6" s="147" customFormat="1" ht="15.75" x14ac:dyDescent="0.25">
      <c r="A17" s="148" t="s">
        <v>324</v>
      </c>
      <c r="B17" s="147" t="s">
        <v>323</v>
      </c>
      <c r="C17" s="232">
        <v>-25</v>
      </c>
      <c r="D17" s="231">
        <f>SUM(C15:C17)</f>
        <v>-48</v>
      </c>
      <c r="E17" s="230" t="s">
        <v>290</v>
      </c>
      <c r="F17" s="161"/>
    </row>
    <row r="18" spans="1:6" s="147" customFormat="1" ht="15.75" x14ac:dyDescent="0.25">
      <c r="A18" s="148" t="s">
        <v>119</v>
      </c>
      <c r="B18" s="147" t="s">
        <v>322</v>
      </c>
      <c r="C18" s="246">
        <v>-49</v>
      </c>
      <c r="D18" s="245">
        <f>C18</f>
        <v>-49</v>
      </c>
      <c r="E18" s="244" t="s">
        <v>290</v>
      </c>
      <c r="F18" s="161"/>
    </row>
    <row r="19" spans="1:6" s="147" customFormat="1" ht="15.75" x14ac:dyDescent="0.25">
      <c r="A19" s="167">
        <v>44502</v>
      </c>
      <c r="B19" s="147" t="s">
        <v>280</v>
      </c>
      <c r="C19" s="237">
        <v>-1</v>
      </c>
      <c r="D19" s="236"/>
      <c r="E19" s="235"/>
      <c r="F19" s="161"/>
    </row>
    <row r="20" spans="1:6" s="147" customFormat="1" ht="15.75" x14ac:dyDescent="0.25">
      <c r="A20" s="167">
        <v>44502</v>
      </c>
      <c r="B20" s="147" t="s">
        <v>279</v>
      </c>
      <c r="C20" s="234">
        <v>-1</v>
      </c>
      <c r="D20" s="224"/>
      <c r="E20" s="233"/>
      <c r="F20" s="161"/>
    </row>
    <row r="21" spans="1:6" s="147" customFormat="1" ht="15.75" x14ac:dyDescent="0.25">
      <c r="A21" s="148" t="s">
        <v>277</v>
      </c>
      <c r="B21" s="147" t="s">
        <v>278</v>
      </c>
      <c r="C21" s="234">
        <v>-1</v>
      </c>
      <c r="D21" s="224"/>
      <c r="E21" s="233"/>
      <c r="F21" s="161"/>
    </row>
    <row r="22" spans="1:6" s="147" customFormat="1" ht="15.75" x14ac:dyDescent="0.25">
      <c r="A22" s="148" t="s">
        <v>277</v>
      </c>
      <c r="B22" s="147" t="s">
        <v>276</v>
      </c>
      <c r="C22" s="234">
        <v>-1</v>
      </c>
      <c r="D22" s="224"/>
      <c r="E22" s="233"/>
      <c r="F22" s="161"/>
    </row>
    <row r="23" spans="1:6" s="147" customFormat="1" ht="15.75" x14ac:dyDescent="0.25">
      <c r="A23" s="167">
        <v>44233</v>
      </c>
      <c r="B23" s="147" t="s">
        <v>275</v>
      </c>
      <c r="C23" s="234">
        <v>-1</v>
      </c>
      <c r="D23" s="224"/>
      <c r="E23" s="233"/>
      <c r="F23" s="161"/>
    </row>
    <row r="24" spans="1:6" s="147" customFormat="1" ht="15.75" x14ac:dyDescent="0.25">
      <c r="A24" s="167">
        <v>44233</v>
      </c>
      <c r="B24" s="147" t="s">
        <v>274</v>
      </c>
      <c r="C24" s="234">
        <v>-1</v>
      </c>
      <c r="D24" s="224"/>
      <c r="E24" s="233"/>
      <c r="F24" s="161"/>
    </row>
    <row r="25" spans="1:6" s="147" customFormat="1" ht="15.75" x14ac:dyDescent="0.25">
      <c r="A25" s="148" t="s">
        <v>273</v>
      </c>
      <c r="B25" s="147" t="s">
        <v>272</v>
      </c>
      <c r="C25" s="234">
        <v>-1</v>
      </c>
      <c r="D25" s="224"/>
      <c r="E25" s="233"/>
      <c r="F25" s="161"/>
    </row>
    <row r="26" spans="1:6" s="147" customFormat="1" ht="15.75" x14ac:dyDescent="0.25">
      <c r="A26" s="167">
        <v>44450</v>
      </c>
      <c r="B26" s="147" t="s">
        <v>271</v>
      </c>
      <c r="C26" s="234">
        <v>-1</v>
      </c>
      <c r="D26" s="224"/>
      <c r="E26" s="233"/>
      <c r="F26" s="161"/>
    </row>
    <row r="27" spans="1:6" s="147" customFormat="1" ht="15.75" x14ac:dyDescent="0.25">
      <c r="A27" s="167">
        <v>44450</v>
      </c>
      <c r="B27" s="147" t="s">
        <v>270</v>
      </c>
      <c r="C27" s="234">
        <v>-1</v>
      </c>
      <c r="D27" s="224"/>
      <c r="E27" s="233"/>
      <c r="F27" s="161"/>
    </row>
    <row r="28" spans="1:6" s="147" customFormat="1" ht="15.75" x14ac:dyDescent="0.25">
      <c r="A28" s="148" t="s">
        <v>108</v>
      </c>
      <c r="B28" s="147" t="s">
        <v>269</v>
      </c>
      <c r="C28" s="234">
        <v>-1</v>
      </c>
      <c r="D28" s="224"/>
      <c r="E28" s="233"/>
      <c r="F28" s="161"/>
    </row>
    <row r="29" spans="1:6" s="147" customFormat="1" ht="15.75" x14ac:dyDescent="0.25">
      <c r="A29" s="148" t="s">
        <v>108</v>
      </c>
      <c r="B29" s="147" t="s">
        <v>268</v>
      </c>
      <c r="C29" s="234">
        <v>-1</v>
      </c>
      <c r="D29" s="224"/>
      <c r="E29" s="233"/>
      <c r="F29" s="161"/>
    </row>
    <row r="30" spans="1:6" s="147" customFormat="1" ht="15.75" x14ac:dyDescent="0.25">
      <c r="A30" s="148" t="s">
        <v>265</v>
      </c>
      <c r="B30" s="147" t="s">
        <v>267</v>
      </c>
      <c r="C30" s="234">
        <v>-5</v>
      </c>
      <c r="D30" s="224"/>
      <c r="E30" s="233"/>
      <c r="F30" s="161"/>
    </row>
    <row r="31" spans="1:6" s="147" customFormat="1" ht="15.75" x14ac:dyDescent="0.25">
      <c r="A31" s="148" t="s">
        <v>265</v>
      </c>
      <c r="B31" s="147" t="s">
        <v>266</v>
      </c>
      <c r="C31" s="234">
        <v>-5</v>
      </c>
      <c r="D31" s="224"/>
      <c r="E31" s="233"/>
      <c r="F31" s="161"/>
    </row>
    <row r="32" spans="1:6" s="147" customFormat="1" ht="15.75" x14ac:dyDescent="0.25">
      <c r="A32" s="148" t="s">
        <v>265</v>
      </c>
      <c r="B32" s="147" t="s">
        <v>264</v>
      </c>
      <c r="C32" s="232">
        <v>-5</v>
      </c>
      <c r="D32" s="231">
        <f>SUM(C19:C32)</f>
        <v>-26</v>
      </c>
      <c r="E32" s="230" t="s">
        <v>263</v>
      </c>
      <c r="F32" s="161"/>
    </row>
    <row r="33" spans="1:6" s="147" customFormat="1" ht="15.75" x14ac:dyDescent="0.25">
      <c r="A33" s="148" t="s">
        <v>119</v>
      </c>
      <c r="B33" s="147" t="s">
        <v>321</v>
      </c>
      <c r="C33" s="237">
        <v>-69</v>
      </c>
      <c r="D33" s="236"/>
      <c r="E33" s="235"/>
      <c r="F33" s="161"/>
    </row>
    <row r="34" spans="1:6" s="147" customFormat="1" ht="15.75" x14ac:dyDescent="0.25">
      <c r="A34" s="148" t="s">
        <v>180</v>
      </c>
      <c r="B34" s="147" t="s">
        <v>320</v>
      </c>
      <c r="C34" s="232">
        <v>-55.2</v>
      </c>
      <c r="D34" s="231">
        <f>SUM(C33:C34)</f>
        <v>-124.2</v>
      </c>
      <c r="E34" s="230" t="s">
        <v>290</v>
      </c>
      <c r="F34" s="161"/>
    </row>
    <row r="35" spans="1:6" s="147" customFormat="1" ht="15.75" x14ac:dyDescent="0.25">
      <c r="A35" s="148" t="s">
        <v>232</v>
      </c>
      <c r="B35" s="147" t="s">
        <v>231</v>
      </c>
      <c r="C35" s="232">
        <v>-300</v>
      </c>
      <c r="D35" s="231">
        <f>C35</f>
        <v>-300</v>
      </c>
      <c r="E35" s="230" t="s">
        <v>230</v>
      </c>
      <c r="F35" s="161"/>
    </row>
    <row r="36" spans="1:6" s="147" customFormat="1" ht="15.75" x14ac:dyDescent="0.25">
      <c r="A36" s="148" t="s">
        <v>167</v>
      </c>
      <c r="B36" s="147" t="s">
        <v>166</v>
      </c>
      <c r="C36" s="237">
        <v>-99.99</v>
      </c>
      <c r="D36" s="236"/>
      <c r="E36" s="235"/>
      <c r="F36" s="161"/>
    </row>
    <row r="37" spans="1:6" s="147" customFormat="1" ht="15.75" x14ac:dyDescent="0.25">
      <c r="A37" s="148" t="s">
        <v>165</v>
      </c>
      <c r="B37" s="147" t="s">
        <v>164</v>
      </c>
      <c r="C37" s="234">
        <v>-287.88</v>
      </c>
      <c r="D37" s="224"/>
      <c r="E37" s="233"/>
      <c r="F37" s="161"/>
    </row>
    <row r="38" spans="1:6" s="147" customFormat="1" ht="15.75" x14ac:dyDescent="0.25">
      <c r="A38" s="148" t="s">
        <v>165</v>
      </c>
      <c r="B38" s="147" t="s">
        <v>164</v>
      </c>
      <c r="C38" s="234">
        <v>-99.99</v>
      </c>
      <c r="D38" s="224"/>
      <c r="E38" s="233"/>
      <c r="F38" s="161"/>
    </row>
    <row r="39" spans="1:6" s="147" customFormat="1" ht="15.75" x14ac:dyDescent="0.25">
      <c r="A39" s="148" t="s">
        <v>165</v>
      </c>
      <c r="B39" s="147" t="s">
        <v>164</v>
      </c>
      <c r="C39" s="232">
        <v>-755.88</v>
      </c>
      <c r="D39" s="231">
        <f>SUM(C36:C39)</f>
        <v>-1243.74</v>
      </c>
      <c r="E39" s="230" t="s">
        <v>336</v>
      </c>
      <c r="F39" s="229" t="s">
        <v>121</v>
      </c>
    </row>
    <row r="40" spans="1:6" s="147" customFormat="1" ht="15.75" x14ac:dyDescent="0.25">
      <c r="A40" s="148" t="s">
        <v>119</v>
      </c>
      <c r="B40" s="147" t="s">
        <v>286</v>
      </c>
      <c r="C40" s="237">
        <v>-0.37</v>
      </c>
      <c r="D40" s="236"/>
      <c r="E40" s="235"/>
      <c r="F40" s="161"/>
    </row>
    <row r="41" spans="1:6" s="147" customFormat="1" ht="15.75" x14ac:dyDescent="0.25">
      <c r="A41" s="148" t="s">
        <v>119</v>
      </c>
      <c r="B41" s="147" t="s">
        <v>285</v>
      </c>
      <c r="C41" s="234">
        <v>-0.87</v>
      </c>
      <c r="D41" s="224"/>
      <c r="E41" s="233"/>
      <c r="F41" s="161"/>
    </row>
    <row r="42" spans="1:6" s="147" customFormat="1" ht="15.75" x14ac:dyDescent="0.25">
      <c r="A42" s="148" t="s">
        <v>119</v>
      </c>
      <c r="B42" s="147" t="s">
        <v>284</v>
      </c>
      <c r="C42" s="234">
        <v>-1.35</v>
      </c>
      <c r="D42" s="224"/>
      <c r="E42" s="233"/>
      <c r="F42" s="161"/>
    </row>
    <row r="43" spans="1:6" s="147" customFormat="1" ht="15.75" x14ac:dyDescent="0.25">
      <c r="A43" s="148" t="s">
        <v>180</v>
      </c>
      <c r="B43" s="147" t="s">
        <v>283</v>
      </c>
      <c r="C43" s="234">
        <v>-1.35</v>
      </c>
      <c r="D43" s="224"/>
      <c r="E43" s="233"/>
      <c r="F43" s="161"/>
    </row>
    <row r="44" spans="1:6" s="147" customFormat="1" ht="15.75" x14ac:dyDescent="0.25">
      <c r="A44" s="148" t="s">
        <v>180</v>
      </c>
      <c r="B44" s="147" t="s">
        <v>282</v>
      </c>
      <c r="C44" s="232">
        <v>-0.87</v>
      </c>
      <c r="D44" s="231">
        <f>SUM(C40:C44)</f>
        <v>-4.8099999999999996</v>
      </c>
      <c r="E44" s="230" t="s">
        <v>281</v>
      </c>
      <c r="F44" s="161"/>
    </row>
    <row r="45" spans="1:6" s="147" customFormat="1" ht="15.75" x14ac:dyDescent="0.25">
      <c r="A45" s="148" t="s">
        <v>211</v>
      </c>
      <c r="B45" s="147" t="s">
        <v>210</v>
      </c>
      <c r="C45" s="237">
        <v>-9.99</v>
      </c>
      <c r="D45" s="236"/>
      <c r="E45" s="235"/>
      <c r="F45" s="161"/>
    </row>
    <row r="46" spans="1:6" s="147" customFormat="1" ht="15.75" x14ac:dyDescent="0.25">
      <c r="A46" s="148" t="s">
        <v>209</v>
      </c>
      <c r="B46" s="147" t="s">
        <v>208</v>
      </c>
      <c r="C46" s="234">
        <v>-10.55</v>
      </c>
      <c r="D46" s="224"/>
      <c r="E46" s="233"/>
      <c r="F46" s="161"/>
    </row>
    <row r="47" spans="1:6" s="147" customFormat="1" ht="15.75" x14ac:dyDescent="0.25">
      <c r="A47" s="148" t="s">
        <v>207</v>
      </c>
      <c r="B47" s="147" t="s">
        <v>206</v>
      </c>
      <c r="C47" s="234">
        <v>-10.55</v>
      </c>
      <c r="D47" s="224"/>
      <c r="E47" s="233"/>
      <c r="F47" s="161"/>
    </row>
    <row r="48" spans="1:6" s="147" customFormat="1" ht="15.75" x14ac:dyDescent="0.25">
      <c r="A48" s="148" t="s">
        <v>205</v>
      </c>
      <c r="B48" s="147" t="s">
        <v>204</v>
      </c>
      <c r="C48" s="234">
        <v>-10.55</v>
      </c>
      <c r="D48" s="224"/>
      <c r="E48" s="233"/>
      <c r="F48" s="161"/>
    </row>
    <row r="49" spans="1:6" s="147" customFormat="1" ht="15.75" x14ac:dyDescent="0.25">
      <c r="A49" s="148" t="s">
        <v>203</v>
      </c>
      <c r="B49" s="147" t="s">
        <v>202</v>
      </c>
      <c r="C49" s="234">
        <v>-10.55</v>
      </c>
      <c r="D49" s="224"/>
      <c r="E49" s="233"/>
      <c r="F49" s="161"/>
    </row>
    <row r="50" spans="1:6" s="147" customFormat="1" ht="15.75" x14ac:dyDescent="0.25">
      <c r="A50" s="148" t="s">
        <v>180</v>
      </c>
      <c r="B50" s="147" t="s">
        <v>201</v>
      </c>
      <c r="C50" s="234">
        <v>-10.55</v>
      </c>
      <c r="D50" s="224"/>
      <c r="E50" s="233"/>
      <c r="F50" s="161"/>
    </row>
    <row r="51" spans="1:6" s="147" customFormat="1" ht="15.75" x14ac:dyDescent="0.25">
      <c r="A51" s="148" t="s">
        <v>200</v>
      </c>
      <c r="B51" s="147" t="s">
        <v>199</v>
      </c>
      <c r="C51" s="234">
        <v>-10.55</v>
      </c>
      <c r="D51" s="224"/>
      <c r="E51" s="233"/>
      <c r="F51" s="161"/>
    </row>
    <row r="52" spans="1:6" s="147" customFormat="1" ht="15.75" x14ac:dyDescent="0.25">
      <c r="A52" s="148" t="s">
        <v>198</v>
      </c>
      <c r="B52" s="147" t="s">
        <v>197</v>
      </c>
      <c r="C52" s="234">
        <v>-10.55</v>
      </c>
      <c r="D52" s="224"/>
      <c r="E52" s="233"/>
      <c r="F52" s="161"/>
    </row>
    <row r="53" spans="1:6" s="147" customFormat="1" ht="15.75" x14ac:dyDescent="0.25">
      <c r="A53" s="148" t="s">
        <v>174</v>
      </c>
      <c r="B53" s="147" t="s">
        <v>196</v>
      </c>
      <c r="C53" s="234">
        <v>-10.55</v>
      </c>
      <c r="D53" s="224"/>
      <c r="E53" s="233"/>
      <c r="F53" s="161"/>
    </row>
    <row r="54" spans="1:6" s="147" customFormat="1" ht="15.75" x14ac:dyDescent="0.25">
      <c r="A54" s="148" t="s">
        <v>195</v>
      </c>
      <c r="B54" s="147" t="s">
        <v>194</v>
      </c>
      <c r="C54" s="234">
        <v>-10.55</v>
      </c>
      <c r="D54" s="224"/>
      <c r="E54" s="233"/>
      <c r="F54" s="161"/>
    </row>
    <row r="55" spans="1:6" s="147" customFormat="1" ht="15.75" x14ac:dyDescent="0.25">
      <c r="A55" s="148" t="s">
        <v>193</v>
      </c>
      <c r="B55" s="147" t="s">
        <v>192</v>
      </c>
      <c r="C55" s="234">
        <v>-9.49</v>
      </c>
      <c r="D55" s="224"/>
      <c r="E55" s="233"/>
      <c r="F55" s="161"/>
    </row>
    <row r="56" spans="1:6" s="147" customFormat="1" ht="15.75" x14ac:dyDescent="0.25">
      <c r="A56" s="148" t="s">
        <v>165</v>
      </c>
      <c r="B56" s="147" t="s">
        <v>191</v>
      </c>
      <c r="C56" s="234">
        <v>-9.49</v>
      </c>
      <c r="D56" s="224"/>
      <c r="E56" s="233"/>
      <c r="F56" s="161"/>
    </row>
    <row r="57" spans="1:6" s="147" customFormat="1" ht="15.75" x14ac:dyDescent="0.25">
      <c r="A57" s="148" t="s">
        <v>190</v>
      </c>
      <c r="B57" s="147" t="s">
        <v>189</v>
      </c>
      <c r="C57" s="234">
        <v>-52.99</v>
      </c>
      <c r="D57" s="224"/>
      <c r="E57" s="233"/>
      <c r="F57" s="161"/>
    </row>
    <row r="58" spans="1:6" s="147" customFormat="1" ht="15.75" x14ac:dyDescent="0.25">
      <c r="A58" s="148" t="s">
        <v>188</v>
      </c>
      <c r="B58" s="147" t="s">
        <v>187</v>
      </c>
      <c r="C58" s="234">
        <v>-52.99</v>
      </c>
      <c r="D58" s="224"/>
      <c r="E58" s="233"/>
      <c r="F58" s="161"/>
    </row>
    <row r="59" spans="1:6" s="147" customFormat="1" ht="15.75" x14ac:dyDescent="0.25">
      <c r="A59" s="148" t="s">
        <v>186</v>
      </c>
      <c r="B59" s="147" t="s">
        <v>185</v>
      </c>
      <c r="C59" s="234">
        <v>-52.99</v>
      </c>
      <c r="D59" s="224"/>
      <c r="E59" s="233"/>
      <c r="F59" s="161"/>
    </row>
    <row r="60" spans="1:6" s="147" customFormat="1" ht="15.75" x14ac:dyDescent="0.25">
      <c r="A60" s="148" t="s">
        <v>184</v>
      </c>
      <c r="B60" s="147" t="s">
        <v>183</v>
      </c>
      <c r="C60" s="234">
        <v>-52.99</v>
      </c>
      <c r="D60" s="224"/>
      <c r="E60" s="233"/>
      <c r="F60" s="161"/>
    </row>
    <row r="61" spans="1:6" s="147" customFormat="1" ht="15.75" x14ac:dyDescent="0.25">
      <c r="A61" s="148" t="s">
        <v>182</v>
      </c>
      <c r="B61" s="147" t="s">
        <v>181</v>
      </c>
      <c r="C61" s="234">
        <v>-52.99</v>
      </c>
      <c r="D61" s="224"/>
      <c r="E61" s="233"/>
      <c r="F61" s="161"/>
    </row>
    <row r="62" spans="1:6" s="147" customFormat="1" ht="15.75" x14ac:dyDescent="0.25">
      <c r="A62" s="148" t="s">
        <v>180</v>
      </c>
      <c r="B62" s="147" t="s">
        <v>179</v>
      </c>
      <c r="C62" s="234">
        <v>-52.99</v>
      </c>
      <c r="D62" s="224"/>
      <c r="E62" s="233"/>
      <c r="F62" s="161"/>
    </row>
    <row r="63" spans="1:6" s="147" customFormat="1" ht="15.75" x14ac:dyDescent="0.25">
      <c r="A63" s="148" t="s">
        <v>178</v>
      </c>
      <c r="B63" s="147" t="s">
        <v>177</v>
      </c>
      <c r="C63" s="234">
        <v>-52.99</v>
      </c>
      <c r="D63" s="224"/>
      <c r="E63" s="233"/>
      <c r="F63" s="161"/>
    </row>
    <row r="64" spans="1:6" s="147" customFormat="1" ht="15.75" x14ac:dyDescent="0.25">
      <c r="A64" s="148" t="s">
        <v>176</v>
      </c>
      <c r="B64" s="147" t="s">
        <v>175</v>
      </c>
      <c r="C64" s="234">
        <v>-52.99</v>
      </c>
      <c r="D64" s="224"/>
      <c r="E64" s="233"/>
      <c r="F64" s="161"/>
    </row>
    <row r="65" spans="1:6" s="147" customFormat="1" ht="15.75" x14ac:dyDescent="0.25">
      <c r="A65" s="148" t="s">
        <v>174</v>
      </c>
      <c r="B65" s="147" t="s">
        <v>173</v>
      </c>
      <c r="C65" s="234">
        <v>-52.99</v>
      </c>
      <c r="D65" s="224"/>
      <c r="E65" s="233"/>
      <c r="F65" s="161"/>
    </row>
    <row r="66" spans="1:6" s="147" customFormat="1" ht="15.75" x14ac:dyDescent="0.25">
      <c r="A66" s="148" t="s">
        <v>172</v>
      </c>
      <c r="B66" s="147" t="s">
        <v>171</v>
      </c>
      <c r="C66" s="234">
        <v>-52.99</v>
      </c>
      <c r="D66" s="224"/>
      <c r="E66" s="233"/>
      <c r="F66" s="161"/>
    </row>
    <row r="67" spans="1:6" s="147" customFormat="1" ht="15.75" x14ac:dyDescent="0.25">
      <c r="A67" s="148" t="s">
        <v>167</v>
      </c>
      <c r="B67" s="147" t="s">
        <v>170</v>
      </c>
      <c r="C67" s="234">
        <v>-47.69</v>
      </c>
      <c r="D67" s="224"/>
      <c r="E67" s="233"/>
      <c r="F67" s="161"/>
    </row>
    <row r="68" spans="1:6" s="147" customFormat="1" ht="15.75" x14ac:dyDescent="0.25">
      <c r="A68" s="148" t="s">
        <v>165</v>
      </c>
      <c r="B68" s="147" t="s">
        <v>169</v>
      </c>
      <c r="C68" s="232">
        <v>-47.69</v>
      </c>
      <c r="D68" s="231">
        <f>SUM(C45:C68)</f>
        <v>-749.2</v>
      </c>
      <c r="E68" s="230" t="s">
        <v>335</v>
      </c>
      <c r="F68" s="161"/>
    </row>
    <row r="69" spans="1:6" s="147" customFormat="1" ht="15.75" x14ac:dyDescent="0.25">
      <c r="A69" s="148" t="s">
        <v>312</v>
      </c>
      <c r="B69" s="147" t="s">
        <v>319</v>
      </c>
      <c r="C69" s="246">
        <v>-79.599999999999994</v>
      </c>
      <c r="D69" s="245">
        <f>C69</f>
        <v>-79.599999999999994</v>
      </c>
      <c r="E69" s="244" t="s">
        <v>290</v>
      </c>
      <c r="F69" s="161" t="s">
        <v>318</v>
      </c>
    </row>
    <row r="70" spans="1:6" s="147" customFormat="1" ht="15.75" x14ac:dyDescent="0.25">
      <c r="A70" s="167">
        <v>44200</v>
      </c>
      <c r="B70" s="147" t="s">
        <v>289</v>
      </c>
      <c r="C70" s="237">
        <v>-29.95</v>
      </c>
      <c r="D70" s="236"/>
      <c r="E70" s="235"/>
      <c r="F70" s="161"/>
    </row>
    <row r="71" spans="1:6" s="147" customFormat="1" ht="15.75" x14ac:dyDescent="0.25">
      <c r="A71" s="167">
        <v>44260</v>
      </c>
      <c r="B71" s="147" t="s">
        <v>289</v>
      </c>
      <c r="C71" s="234">
        <v>-29.95</v>
      </c>
      <c r="D71" s="224"/>
      <c r="E71" s="233"/>
      <c r="F71" s="161"/>
    </row>
    <row r="72" spans="1:6" s="147" customFormat="1" ht="15.75" x14ac:dyDescent="0.25">
      <c r="A72" s="167">
        <v>44202</v>
      </c>
      <c r="B72" s="147" t="s">
        <v>289</v>
      </c>
      <c r="C72" s="234">
        <v>-29.95</v>
      </c>
      <c r="D72" s="224"/>
      <c r="E72" s="233"/>
      <c r="F72" s="161"/>
    </row>
    <row r="73" spans="1:6" s="147" customFormat="1" ht="15.75" x14ac:dyDescent="0.25">
      <c r="A73" s="167">
        <v>44203</v>
      </c>
      <c r="B73" s="147" t="s">
        <v>289</v>
      </c>
      <c r="C73" s="234">
        <v>-29.95</v>
      </c>
      <c r="D73" s="224"/>
      <c r="E73" s="233"/>
      <c r="F73" s="161"/>
    </row>
    <row r="74" spans="1:6" s="147" customFormat="1" ht="15.75" x14ac:dyDescent="0.25">
      <c r="A74" s="167">
        <v>44235</v>
      </c>
      <c r="B74" s="147" t="s">
        <v>289</v>
      </c>
      <c r="C74" s="234">
        <v>-29.95</v>
      </c>
      <c r="D74" s="224"/>
      <c r="E74" s="233"/>
      <c r="F74" s="161"/>
    </row>
    <row r="75" spans="1:6" s="147" customFormat="1" ht="15.75" x14ac:dyDescent="0.25">
      <c r="A75" s="167">
        <v>44205</v>
      </c>
      <c r="B75" s="147" t="s">
        <v>289</v>
      </c>
      <c r="C75" s="234">
        <v>-29.95</v>
      </c>
      <c r="D75" s="224"/>
      <c r="E75" s="233"/>
      <c r="F75" s="161"/>
    </row>
    <row r="76" spans="1:6" s="147" customFormat="1" ht="15.75" x14ac:dyDescent="0.25">
      <c r="A76" s="167">
        <v>44206</v>
      </c>
      <c r="B76" s="147" t="s">
        <v>289</v>
      </c>
      <c r="C76" s="234">
        <v>-29.95</v>
      </c>
      <c r="D76" s="224"/>
      <c r="E76" s="233"/>
      <c r="F76" s="161"/>
    </row>
    <row r="77" spans="1:6" s="147" customFormat="1" ht="15.75" x14ac:dyDescent="0.25">
      <c r="A77" s="167">
        <v>44207</v>
      </c>
      <c r="B77" s="147" t="s">
        <v>289</v>
      </c>
      <c r="C77" s="234">
        <v>-29.95</v>
      </c>
      <c r="D77" s="224"/>
      <c r="E77" s="233"/>
      <c r="F77" s="161"/>
    </row>
    <row r="78" spans="1:6" s="147" customFormat="1" ht="15.75" x14ac:dyDescent="0.25">
      <c r="A78" s="167">
        <v>44208</v>
      </c>
      <c r="B78" s="147" t="s">
        <v>289</v>
      </c>
      <c r="C78" s="234">
        <v>-29.95</v>
      </c>
      <c r="D78" s="224"/>
      <c r="E78" s="233"/>
      <c r="F78" s="161"/>
    </row>
    <row r="79" spans="1:6" s="147" customFormat="1" ht="15.75" x14ac:dyDescent="0.25">
      <c r="A79" s="167">
        <v>44287</v>
      </c>
      <c r="B79" s="147" t="s">
        <v>288</v>
      </c>
      <c r="C79" s="234">
        <v>-29.95</v>
      </c>
      <c r="D79" s="224"/>
      <c r="E79" s="233"/>
      <c r="F79" s="161"/>
    </row>
    <row r="80" spans="1:6" s="147" customFormat="1" ht="15.75" x14ac:dyDescent="0.25">
      <c r="A80" s="167">
        <v>44198</v>
      </c>
      <c r="B80" s="147" t="s">
        <v>288</v>
      </c>
      <c r="C80" s="234">
        <v>-29.95</v>
      </c>
      <c r="D80" s="224"/>
      <c r="E80" s="233"/>
      <c r="F80" s="161"/>
    </row>
    <row r="81" spans="1:6" s="147" customFormat="1" ht="15.75" x14ac:dyDescent="0.25">
      <c r="A81" s="167">
        <v>44199</v>
      </c>
      <c r="B81" s="147" t="s">
        <v>288</v>
      </c>
      <c r="C81" s="232">
        <v>-29.95</v>
      </c>
      <c r="D81" s="231">
        <f>SUM(C70:C81)</f>
        <v>-359.39999999999992</v>
      </c>
      <c r="E81" s="230" t="s">
        <v>287</v>
      </c>
      <c r="F81" s="161"/>
    </row>
    <row r="82" spans="1:6" s="147" customFormat="1" ht="15.75" x14ac:dyDescent="0.25">
      <c r="A82" s="148" t="s">
        <v>245</v>
      </c>
      <c r="B82" s="147" t="s">
        <v>244</v>
      </c>
      <c r="C82" s="237">
        <v>-725</v>
      </c>
      <c r="D82" s="236"/>
      <c r="E82" s="235"/>
      <c r="F82" s="161"/>
    </row>
    <row r="83" spans="1:6" s="147" customFormat="1" ht="15.75" x14ac:dyDescent="0.25">
      <c r="A83" s="148" t="s">
        <v>243</v>
      </c>
      <c r="B83" s="147" t="s">
        <v>242</v>
      </c>
      <c r="C83" s="232">
        <v>-395</v>
      </c>
      <c r="D83" s="231">
        <f>SUM(C82:C83)</f>
        <v>-1120</v>
      </c>
      <c r="E83" s="230" t="s">
        <v>233</v>
      </c>
      <c r="F83" s="161"/>
    </row>
    <row r="84" spans="1:6" s="147" customFormat="1" ht="15.75" x14ac:dyDescent="0.25">
      <c r="A84" s="167">
        <v>44471</v>
      </c>
      <c r="B84" s="147" t="s">
        <v>229</v>
      </c>
      <c r="C84" s="237">
        <v>-5000</v>
      </c>
      <c r="D84" s="236"/>
      <c r="E84" s="235" t="s">
        <v>212</v>
      </c>
      <c r="F84" s="161"/>
    </row>
    <row r="85" spans="1:6" s="147" customFormat="1" ht="15.75" x14ac:dyDescent="0.25">
      <c r="A85" s="167">
        <v>44202</v>
      </c>
      <c r="B85" s="147" t="s">
        <v>228</v>
      </c>
      <c r="C85" s="234">
        <v>-6000</v>
      </c>
      <c r="D85" s="224"/>
      <c r="E85" s="233" t="s">
        <v>212</v>
      </c>
      <c r="F85" s="161"/>
    </row>
    <row r="86" spans="1:6" s="147" customFormat="1" ht="15.75" x14ac:dyDescent="0.25">
      <c r="A86" s="148" t="s">
        <v>252</v>
      </c>
      <c r="B86" s="147" t="s">
        <v>257</v>
      </c>
      <c r="C86" s="234">
        <v>-1652.49</v>
      </c>
      <c r="D86" s="224"/>
      <c r="E86" s="233" t="s">
        <v>248</v>
      </c>
      <c r="F86" s="161"/>
    </row>
    <row r="87" spans="1:6" s="147" customFormat="1" ht="15.75" x14ac:dyDescent="0.25">
      <c r="A87" s="148" t="s">
        <v>256</v>
      </c>
      <c r="B87" s="147" t="s">
        <v>255</v>
      </c>
      <c r="C87" s="234">
        <v>-1044.74</v>
      </c>
      <c r="D87" s="224"/>
      <c r="E87" s="233" t="s">
        <v>248</v>
      </c>
      <c r="F87" s="161"/>
    </row>
    <row r="88" spans="1:6" s="147" customFormat="1" ht="15.75" x14ac:dyDescent="0.25">
      <c r="A88" s="167">
        <v>44419</v>
      </c>
      <c r="B88" s="147" t="s">
        <v>254</v>
      </c>
      <c r="C88" s="234">
        <v>-4059.3</v>
      </c>
      <c r="D88" s="224"/>
      <c r="E88" s="233" t="s">
        <v>248</v>
      </c>
      <c r="F88" s="161"/>
    </row>
    <row r="89" spans="1:6" s="147" customFormat="1" ht="15.75" x14ac:dyDescent="0.25">
      <c r="A89" s="148" t="s">
        <v>109</v>
      </c>
      <c r="B89" s="147" t="s">
        <v>227</v>
      </c>
      <c r="C89" s="234">
        <v>-5000</v>
      </c>
      <c r="D89" s="224"/>
      <c r="E89" s="233" t="s">
        <v>212</v>
      </c>
      <c r="F89" s="161"/>
    </row>
    <row r="90" spans="1:6" s="147" customFormat="1" ht="15.75" x14ac:dyDescent="0.25">
      <c r="A90" s="148" t="s">
        <v>219</v>
      </c>
      <c r="B90" s="147" t="s">
        <v>226</v>
      </c>
      <c r="C90" s="234">
        <v>-700</v>
      </c>
      <c r="D90" s="224"/>
      <c r="E90" s="233" t="s">
        <v>212</v>
      </c>
      <c r="F90" s="161"/>
    </row>
    <row r="91" spans="1:6" s="147" customFormat="1" ht="15.75" x14ac:dyDescent="0.25">
      <c r="A91" s="148" t="s">
        <v>214</v>
      </c>
      <c r="B91" s="147" t="s">
        <v>225</v>
      </c>
      <c r="C91" s="232">
        <v>-2500</v>
      </c>
      <c r="D91" s="231">
        <f>SUM(C84:C91)</f>
        <v>-25956.53</v>
      </c>
      <c r="E91" s="230" t="s">
        <v>212</v>
      </c>
      <c r="F91" s="161"/>
    </row>
    <row r="92" spans="1:6" s="147" customFormat="1" ht="15.75" x14ac:dyDescent="0.25">
      <c r="A92" s="148" t="s">
        <v>180</v>
      </c>
      <c r="B92" s="147" t="s">
        <v>262</v>
      </c>
      <c r="C92" s="246">
        <v>-156.72</v>
      </c>
      <c r="D92" s="245">
        <f>C92</f>
        <v>-156.72</v>
      </c>
      <c r="E92" s="244" t="s">
        <v>258</v>
      </c>
      <c r="F92" s="161"/>
    </row>
    <row r="93" spans="1:6" s="147" customFormat="1" ht="15.75" x14ac:dyDescent="0.25">
      <c r="A93" s="148" t="s">
        <v>119</v>
      </c>
      <c r="B93" s="147" t="s">
        <v>317</v>
      </c>
      <c r="C93" s="232">
        <v>-12.19</v>
      </c>
      <c r="D93" s="231">
        <f>C93</f>
        <v>-12.19</v>
      </c>
      <c r="E93" s="230" t="s">
        <v>290</v>
      </c>
      <c r="F93" s="161"/>
    </row>
    <row r="94" spans="1:6" s="147" customFormat="1" ht="15.75" x14ac:dyDescent="0.25">
      <c r="A94" s="148" t="s">
        <v>119</v>
      </c>
      <c r="B94" s="147" t="s">
        <v>316</v>
      </c>
      <c r="C94" s="237">
        <v>-24</v>
      </c>
      <c r="D94" s="236"/>
      <c r="E94" s="235"/>
      <c r="F94" s="161"/>
    </row>
    <row r="95" spans="1:6" s="147" customFormat="1" ht="15.75" x14ac:dyDescent="0.25">
      <c r="A95" s="148" t="s">
        <v>180</v>
      </c>
      <c r="B95" s="147" t="s">
        <v>315</v>
      </c>
      <c r="C95" s="234">
        <v>-24</v>
      </c>
      <c r="D95" s="224">
        <f>SUM(C94:C95)</f>
        <v>-48</v>
      </c>
      <c r="E95" s="233" t="s">
        <v>290</v>
      </c>
      <c r="F95" s="161"/>
    </row>
    <row r="96" spans="1:6" s="147" customFormat="1" ht="15.75" x14ac:dyDescent="0.25">
      <c r="A96" s="148" t="s">
        <v>119</v>
      </c>
      <c r="B96" s="147" t="s">
        <v>314</v>
      </c>
      <c r="C96" s="237">
        <v>-29</v>
      </c>
      <c r="D96" s="236"/>
      <c r="E96" s="235"/>
      <c r="F96" s="161"/>
    </row>
    <row r="97" spans="1:6" s="147" customFormat="1" ht="15.75" x14ac:dyDescent="0.25">
      <c r="A97" s="148" t="s">
        <v>180</v>
      </c>
      <c r="B97" s="147" t="s">
        <v>313</v>
      </c>
      <c r="C97" s="232">
        <v>-29</v>
      </c>
      <c r="D97" s="231">
        <f>SUM(C96:C97)</f>
        <v>-58</v>
      </c>
      <c r="E97" s="230" t="s">
        <v>334</v>
      </c>
      <c r="F97" s="161"/>
    </row>
    <row r="98" spans="1:6" s="147" customFormat="1" ht="15.75" x14ac:dyDescent="0.25">
      <c r="A98" s="148" t="s">
        <v>241</v>
      </c>
      <c r="B98" s="147" t="s">
        <v>240</v>
      </c>
      <c r="C98" s="234">
        <v>-600</v>
      </c>
      <c r="D98" s="224"/>
      <c r="E98" s="233" t="s">
        <v>233</v>
      </c>
      <c r="F98" s="161" t="s">
        <v>239</v>
      </c>
    </row>
    <row r="99" spans="1:6" s="147" customFormat="1" ht="15.75" x14ac:dyDescent="0.25">
      <c r="A99" s="148" t="s">
        <v>238</v>
      </c>
      <c r="B99" s="147" t="s">
        <v>237</v>
      </c>
      <c r="C99" s="232">
        <v>-750</v>
      </c>
      <c r="D99" s="231">
        <f>SUM(C98:C99)</f>
        <v>-1350</v>
      </c>
      <c r="E99" s="230" t="s">
        <v>233</v>
      </c>
      <c r="F99" s="161" t="s">
        <v>236</v>
      </c>
    </row>
    <row r="100" spans="1:6" s="147" customFormat="1" ht="15.75" x14ac:dyDescent="0.25">
      <c r="A100" s="148" t="s">
        <v>235</v>
      </c>
      <c r="B100" s="147" t="s">
        <v>234</v>
      </c>
      <c r="C100" s="246">
        <v>-120</v>
      </c>
      <c r="D100" s="245">
        <f>C100</f>
        <v>-120</v>
      </c>
      <c r="E100" s="244" t="s">
        <v>233</v>
      </c>
      <c r="F100" s="161"/>
    </row>
    <row r="101" spans="1:6" s="147" customFormat="1" ht="15.75" x14ac:dyDescent="0.25">
      <c r="A101" s="148" t="s">
        <v>312</v>
      </c>
      <c r="B101" s="147" t="s">
        <v>311</v>
      </c>
      <c r="C101" s="246">
        <v>-49.5</v>
      </c>
      <c r="D101" s="245">
        <f>C101</f>
        <v>-49.5</v>
      </c>
      <c r="E101" s="244" t="s">
        <v>290</v>
      </c>
      <c r="F101" s="161"/>
    </row>
    <row r="102" spans="1:6" s="147" customFormat="1" ht="15.75" x14ac:dyDescent="0.25">
      <c r="A102" s="148" t="s">
        <v>310</v>
      </c>
      <c r="B102" s="147" t="s">
        <v>309</v>
      </c>
      <c r="C102" s="237">
        <v>-125</v>
      </c>
      <c r="D102" s="236"/>
      <c r="E102" s="235"/>
      <c r="F102" s="161"/>
    </row>
    <row r="103" spans="1:6" s="147" customFormat="1" ht="15.75" x14ac:dyDescent="0.25">
      <c r="A103" s="167">
        <v>44199</v>
      </c>
      <c r="B103" s="147" t="s">
        <v>308</v>
      </c>
      <c r="C103" s="234">
        <v>-125</v>
      </c>
      <c r="D103" s="224"/>
      <c r="E103" s="233"/>
      <c r="F103" s="161"/>
    </row>
    <row r="104" spans="1:6" s="147" customFormat="1" ht="15.75" x14ac:dyDescent="0.25">
      <c r="A104" s="148" t="s">
        <v>214</v>
      </c>
      <c r="B104" s="147" t="s">
        <v>307</v>
      </c>
      <c r="C104" s="234">
        <v>-125</v>
      </c>
      <c r="D104" s="224"/>
      <c r="E104" s="233"/>
      <c r="F104" s="161"/>
    </row>
    <row r="105" spans="1:6" s="147" customFormat="1" ht="15.75" x14ac:dyDescent="0.25">
      <c r="A105" s="148" t="s">
        <v>295</v>
      </c>
      <c r="B105" s="147" t="s">
        <v>306</v>
      </c>
      <c r="C105" s="234">
        <v>-112</v>
      </c>
      <c r="D105" s="224"/>
      <c r="E105" s="233"/>
      <c r="F105" s="161"/>
    </row>
    <row r="106" spans="1:6" s="147" customFormat="1" ht="15.75" x14ac:dyDescent="0.25">
      <c r="A106" s="148" t="s">
        <v>305</v>
      </c>
      <c r="B106" s="147" t="s">
        <v>304</v>
      </c>
      <c r="C106" s="234">
        <v>-125</v>
      </c>
      <c r="D106" s="224"/>
      <c r="E106" s="233"/>
      <c r="F106" s="161"/>
    </row>
    <row r="107" spans="1:6" s="147" customFormat="1" ht="15.75" x14ac:dyDescent="0.25">
      <c r="A107" s="148" t="s">
        <v>303</v>
      </c>
      <c r="B107" s="147" t="s">
        <v>302</v>
      </c>
      <c r="C107" s="234">
        <v>-125</v>
      </c>
      <c r="D107" s="224"/>
      <c r="E107" s="233"/>
      <c r="F107" s="161"/>
    </row>
    <row r="108" spans="1:6" s="147" customFormat="1" ht="15.75" x14ac:dyDescent="0.25">
      <c r="A108" s="148" t="s">
        <v>301</v>
      </c>
      <c r="B108" s="147" t="s">
        <v>300</v>
      </c>
      <c r="C108" s="234">
        <v>-125</v>
      </c>
      <c r="D108" s="224"/>
      <c r="E108" s="233"/>
      <c r="F108" s="161"/>
    </row>
    <row r="109" spans="1:6" s="147" customFormat="1" ht="15.75" x14ac:dyDescent="0.25">
      <c r="A109" s="148" t="s">
        <v>260</v>
      </c>
      <c r="B109" s="147" t="s">
        <v>299</v>
      </c>
      <c r="C109" s="234">
        <v>-125</v>
      </c>
      <c r="D109" s="224"/>
      <c r="E109" s="233"/>
      <c r="F109" s="161"/>
    </row>
    <row r="110" spans="1:6" s="147" customFormat="1" ht="15.75" x14ac:dyDescent="0.25">
      <c r="A110" s="148" t="s">
        <v>298</v>
      </c>
      <c r="B110" s="147" t="s">
        <v>297</v>
      </c>
      <c r="C110" s="232">
        <v>-125</v>
      </c>
      <c r="D110" s="231">
        <f>SUM(C102:C110)</f>
        <v>-1112</v>
      </c>
      <c r="E110" s="230" t="s">
        <v>290</v>
      </c>
      <c r="F110" s="161"/>
    </row>
    <row r="111" spans="1:6" s="147" customFormat="1" ht="15.75" x14ac:dyDescent="0.25">
      <c r="A111" s="148" t="s">
        <v>180</v>
      </c>
      <c r="B111" s="147" t="s">
        <v>296</v>
      </c>
      <c r="C111" s="246">
        <v>-24</v>
      </c>
      <c r="D111" s="245">
        <f>C111</f>
        <v>-24</v>
      </c>
      <c r="E111" s="244" t="s">
        <v>290</v>
      </c>
      <c r="F111" s="161"/>
    </row>
    <row r="112" spans="1:6" s="147" customFormat="1" ht="15.75" x14ac:dyDescent="0.25">
      <c r="A112" s="148" t="s">
        <v>295</v>
      </c>
      <c r="B112" s="147" t="s">
        <v>294</v>
      </c>
      <c r="C112" s="237">
        <v>-98</v>
      </c>
      <c r="D112" s="236"/>
      <c r="E112" s="235"/>
      <c r="F112" s="161"/>
    </row>
    <row r="113" spans="1:6" s="147" customFormat="1" ht="15.75" x14ac:dyDescent="0.25">
      <c r="A113" s="148" t="s">
        <v>293</v>
      </c>
      <c r="B113" s="147" t="s">
        <v>292</v>
      </c>
      <c r="C113" s="232">
        <v>-55</v>
      </c>
      <c r="D113" s="231">
        <f>SUM(C112:C113)</f>
        <v>-153</v>
      </c>
      <c r="E113" s="230" t="s">
        <v>290</v>
      </c>
      <c r="F113" s="161"/>
    </row>
    <row r="114" spans="1:6" s="147" customFormat="1" ht="15.75" x14ac:dyDescent="0.25">
      <c r="A114" s="148" t="s">
        <v>109</v>
      </c>
      <c r="B114" s="147" t="s">
        <v>224</v>
      </c>
      <c r="C114" s="237">
        <v>-5000</v>
      </c>
      <c r="D114" s="236"/>
      <c r="E114" s="235" t="s">
        <v>212</v>
      </c>
      <c r="F114" s="161"/>
    </row>
    <row r="115" spans="1:6" s="147" customFormat="1" ht="15.75" x14ac:dyDescent="0.25">
      <c r="A115" s="148" t="s">
        <v>219</v>
      </c>
      <c r="B115" s="147" t="s">
        <v>223</v>
      </c>
      <c r="C115" s="234">
        <v>-700</v>
      </c>
      <c r="D115" s="224"/>
      <c r="E115" s="233" t="s">
        <v>212</v>
      </c>
      <c r="F115" s="161"/>
    </row>
    <row r="116" spans="1:6" s="147" customFormat="1" ht="15.75" x14ac:dyDescent="0.25">
      <c r="A116" s="167">
        <v>44419</v>
      </c>
      <c r="B116" s="147" t="s">
        <v>253</v>
      </c>
      <c r="C116" s="234">
        <v>-1938.87</v>
      </c>
      <c r="D116" s="224"/>
      <c r="E116" s="233" t="s">
        <v>248</v>
      </c>
      <c r="F116" s="161"/>
    </row>
    <row r="117" spans="1:6" s="147" customFormat="1" ht="15.75" x14ac:dyDescent="0.25">
      <c r="A117" s="167">
        <v>44471</v>
      </c>
      <c r="B117" s="147" t="s">
        <v>222</v>
      </c>
      <c r="C117" s="234">
        <v>-5000</v>
      </c>
      <c r="D117" s="224"/>
      <c r="E117" s="233" t="s">
        <v>212</v>
      </c>
      <c r="F117" s="161"/>
    </row>
    <row r="118" spans="1:6" s="147" customFormat="1" ht="15.75" x14ac:dyDescent="0.25">
      <c r="A118" s="167">
        <v>44202</v>
      </c>
      <c r="B118" s="147" t="s">
        <v>221</v>
      </c>
      <c r="C118" s="234">
        <v>-6000</v>
      </c>
      <c r="D118" s="224"/>
      <c r="E118" s="233" t="s">
        <v>212</v>
      </c>
      <c r="F118" s="161"/>
    </row>
    <row r="119" spans="1:6" s="147" customFormat="1" ht="15.75" x14ac:dyDescent="0.25">
      <c r="A119" s="148" t="s">
        <v>214</v>
      </c>
      <c r="B119" s="147" t="s">
        <v>220</v>
      </c>
      <c r="C119" s="234">
        <v>-2500</v>
      </c>
      <c r="D119" s="224"/>
      <c r="E119" s="233" t="s">
        <v>212</v>
      </c>
      <c r="F119" s="161"/>
    </row>
    <row r="120" spans="1:6" s="147" customFormat="1" ht="15.75" x14ac:dyDescent="0.25">
      <c r="A120" s="148" t="s">
        <v>252</v>
      </c>
      <c r="B120" s="147" t="s">
        <v>251</v>
      </c>
      <c r="C120" s="232">
        <v>-1692.3</v>
      </c>
      <c r="D120" s="231">
        <f>SUM(C114:C120)</f>
        <v>-22831.17</v>
      </c>
      <c r="E120" s="230" t="s">
        <v>248</v>
      </c>
      <c r="F120" s="161"/>
    </row>
    <row r="121" spans="1:6" s="147" customFormat="1" ht="15.75" x14ac:dyDescent="0.25">
      <c r="A121" s="148" t="s">
        <v>219</v>
      </c>
      <c r="B121" s="147" t="s">
        <v>218</v>
      </c>
      <c r="C121" s="237">
        <v>-700</v>
      </c>
      <c r="D121" s="236"/>
      <c r="E121" s="235" t="s">
        <v>212</v>
      </c>
      <c r="F121" s="161"/>
    </row>
    <row r="122" spans="1:6" s="147" customFormat="1" ht="15.75" x14ac:dyDescent="0.25">
      <c r="A122" s="167">
        <v>44419</v>
      </c>
      <c r="B122" s="147" t="s">
        <v>250</v>
      </c>
      <c r="C122" s="234">
        <v>-6050.14</v>
      </c>
      <c r="D122" s="224"/>
      <c r="E122" s="233" t="s">
        <v>248</v>
      </c>
      <c r="F122" s="161"/>
    </row>
    <row r="123" spans="1:6" s="147" customFormat="1" ht="15.75" x14ac:dyDescent="0.25">
      <c r="A123" s="167">
        <v>44471</v>
      </c>
      <c r="B123" s="147" t="s">
        <v>217</v>
      </c>
      <c r="C123" s="234">
        <v>-5000</v>
      </c>
      <c r="D123" s="224"/>
      <c r="E123" s="233" t="s">
        <v>212</v>
      </c>
      <c r="F123" s="161"/>
    </row>
    <row r="124" spans="1:6" s="147" customFormat="1" ht="15.75" x14ac:dyDescent="0.25">
      <c r="A124" s="167">
        <v>44202</v>
      </c>
      <c r="B124" s="147" t="s">
        <v>216</v>
      </c>
      <c r="C124" s="234">
        <v>-6000</v>
      </c>
      <c r="D124" s="224"/>
      <c r="E124" s="233" t="s">
        <v>212</v>
      </c>
      <c r="F124" s="161"/>
    </row>
    <row r="125" spans="1:6" s="147" customFormat="1" ht="15.75" x14ac:dyDescent="0.25">
      <c r="A125" s="148" t="s">
        <v>109</v>
      </c>
      <c r="B125" s="147" t="s">
        <v>215</v>
      </c>
      <c r="C125" s="234">
        <v>-5000</v>
      </c>
      <c r="D125" s="224"/>
      <c r="E125" s="233" t="s">
        <v>212</v>
      </c>
      <c r="F125" s="161"/>
    </row>
    <row r="126" spans="1:6" s="147" customFormat="1" ht="15.75" x14ac:dyDescent="0.25">
      <c r="A126" s="148" t="s">
        <v>219</v>
      </c>
      <c r="B126" s="147" t="s">
        <v>249</v>
      </c>
      <c r="C126" s="234">
        <v>-1277.07</v>
      </c>
      <c r="D126" s="224"/>
      <c r="E126" s="233" t="s">
        <v>248</v>
      </c>
      <c r="F126" s="161"/>
    </row>
    <row r="127" spans="1:6" s="147" customFormat="1" ht="15.75" x14ac:dyDescent="0.25">
      <c r="A127" s="148" t="s">
        <v>214</v>
      </c>
      <c r="B127" s="147" t="s">
        <v>213</v>
      </c>
      <c r="C127" s="232">
        <v>-2500</v>
      </c>
      <c r="D127" s="231">
        <f>SUM(C121:C127)</f>
        <v>-26527.21</v>
      </c>
      <c r="E127" s="230" t="s">
        <v>212</v>
      </c>
      <c r="F127" s="161"/>
    </row>
    <row r="128" spans="1:6" s="147" customFormat="1" ht="15.75" x14ac:dyDescent="0.25">
      <c r="A128" s="148" t="s">
        <v>243</v>
      </c>
      <c r="B128" s="147" t="s">
        <v>261</v>
      </c>
      <c r="C128" s="237">
        <v>-144.33000000000001</v>
      </c>
      <c r="D128" s="236"/>
      <c r="E128" s="235" t="s">
        <v>258</v>
      </c>
      <c r="F128" s="161"/>
    </row>
    <row r="129" spans="1:6" s="147" customFormat="1" ht="15.75" x14ac:dyDescent="0.25">
      <c r="A129" s="148" t="s">
        <v>260</v>
      </c>
      <c r="B129" s="147" t="s">
        <v>259</v>
      </c>
      <c r="C129" s="232">
        <v>-102</v>
      </c>
      <c r="D129" s="231">
        <f>SUM(C128:C129)</f>
        <v>-246.33</v>
      </c>
      <c r="E129" s="230" t="s">
        <v>258</v>
      </c>
      <c r="F129" s="161"/>
    </row>
    <row r="130" spans="1:6" s="147" customFormat="1" ht="15.75" x14ac:dyDescent="0.25">
      <c r="A130" s="148" t="s">
        <v>108</v>
      </c>
      <c r="B130" s="147" t="s">
        <v>291</v>
      </c>
      <c r="C130" s="246">
        <v>-16</v>
      </c>
      <c r="D130" s="245">
        <f>C130</f>
        <v>-16</v>
      </c>
      <c r="E130" s="244" t="s">
        <v>290</v>
      </c>
      <c r="F130" s="161"/>
    </row>
    <row r="131" spans="1:6" s="147" customFormat="1" ht="16.5" thickBot="1" x14ac:dyDescent="0.3">
      <c r="A131" s="148"/>
      <c r="C131" s="228">
        <f>SUM(C10:C130)</f>
        <v>-84039.48000000001</v>
      </c>
      <c r="D131" s="243">
        <f>SUM(D10:D130)</f>
        <v>-84039.48</v>
      </c>
      <c r="E131" s="226"/>
      <c r="F131" s="161"/>
    </row>
    <row r="132" spans="1:6" s="147" customFormat="1" ht="16.5" thickTop="1" x14ac:dyDescent="0.25">
      <c r="A132" s="148"/>
      <c r="C132" s="242"/>
      <c r="D132" s="241"/>
      <c r="E132" s="241"/>
      <c r="F132" s="161"/>
    </row>
    <row r="133" spans="1:6" s="147" customFormat="1" ht="15.75" x14ac:dyDescent="0.25">
      <c r="A133" s="148"/>
      <c r="D133" s="148"/>
      <c r="E133" s="148"/>
      <c r="F133" s="161"/>
    </row>
    <row r="134" spans="1:6" s="147" customFormat="1" ht="15.75" x14ac:dyDescent="0.25">
      <c r="A134" s="148"/>
      <c r="D134" s="148"/>
      <c r="E134" s="148"/>
      <c r="F134" s="161"/>
    </row>
    <row r="135" spans="1:6" s="147" customFormat="1" ht="15.75" x14ac:dyDescent="0.25">
      <c r="A135" s="148"/>
      <c r="D135" s="148"/>
      <c r="E135" s="148"/>
      <c r="F135" s="161"/>
    </row>
    <row r="136" spans="1:6" s="147" customFormat="1" ht="15.75" x14ac:dyDescent="0.25">
      <c r="A136" s="148"/>
      <c r="D136" s="148"/>
      <c r="E136" s="148"/>
      <c r="F136" s="161"/>
    </row>
    <row r="137" spans="1:6" x14ac:dyDescent="0.25">
      <c r="A137" s="145"/>
    </row>
    <row r="138" spans="1:6" x14ac:dyDescent="0.25">
      <c r="A138" s="145"/>
    </row>
    <row r="139" spans="1:6" x14ac:dyDescent="0.25">
      <c r="A139" s="145"/>
    </row>
    <row r="140" spans="1:6" x14ac:dyDescent="0.25">
      <c r="A140" s="145"/>
    </row>
    <row r="141" spans="1:6" x14ac:dyDescent="0.25">
      <c r="A141" s="145"/>
    </row>
  </sheetData>
  <autoFilter ref="A45:E67" xr:uid="{C0ABBDA3-2D98-4E7A-A6CB-8A622C4F29B9}"/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BACFB-43A2-4537-9B66-3B72DE415FAA}">
  <sheetPr>
    <tabColor rgb="FFFF0000"/>
  </sheetPr>
  <dimension ref="A1:F141"/>
  <sheetViews>
    <sheetView topLeftCell="A76" workbookViewId="0">
      <selection activeCell="B92" sqref="B92"/>
    </sheetView>
  </sheetViews>
  <sheetFormatPr defaultRowHeight="15" x14ac:dyDescent="0.25"/>
  <cols>
    <col min="1" max="1" width="14.5703125" style="144" customWidth="1"/>
    <col min="2" max="2" width="105" style="144" customWidth="1"/>
    <col min="3" max="3" width="14.42578125" style="144" customWidth="1"/>
    <col min="4" max="4" width="50.85546875" style="144" customWidth="1"/>
    <col min="5" max="5" width="12.85546875" style="205" customWidth="1"/>
    <col min="6" max="6" width="42.85546875" style="144" customWidth="1"/>
    <col min="7" max="16384" width="9.140625" style="144"/>
  </cols>
  <sheetData>
    <row r="1" spans="1:6" ht="15.75" thickBot="1" x14ac:dyDescent="0.3"/>
    <row r="2" spans="1:6" s="205" customFormat="1" ht="36" customHeight="1" thickBot="1" x14ac:dyDescent="0.25">
      <c r="A2" s="209" t="s">
        <v>8</v>
      </c>
      <c r="B2" s="194" t="s">
        <v>139</v>
      </c>
      <c r="C2" s="208" t="s">
        <v>138</v>
      </c>
    </row>
    <row r="3" spans="1:6" ht="18.75" x14ac:dyDescent="0.3">
      <c r="A3" s="192" t="s">
        <v>137</v>
      </c>
      <c r="B3" s="192"/>
      <c r="C3" s="204">
        <v>3729.68</v>
      </c>
      <c r="D3" s="146" t="s">
        <v>381</v>
      </c>
      <c r="F3" s="144" t="s">
        <v>380</v>
      </c>
    </row>
    <row r="4" spans="1:6" ht="18.75" x14ac:dyDescent="0.3">
      <c r="A4" s="192" t="s">
        <v>136</v>
      </c>
      <c r="B4" s="192"/>
      <c r="C4" s="204">
        <v>80973.509999999995</v>
      </c>
      <c r="D4" s="146" t="s">
        <v>379</v>
      </c>
      <c r="F4" s="144" t="s">
        <v>378</v>
      </c>
    </row>
    <row r="5" spans="1:6" ht="18.75" x14ac:dyDescent="0.3">
      <c r="A5" s="192" t="s">
        <v>135</v>
      </c>
      <c r="B5" s="192"/>
      <c r="C5" s="204">
        <v>-84039.48</v>
      </c>
      <c r="D5" s="146" t="s">
        <v>377</v>
      </c>
      <c r="F5" s="144" t="s">
        <v>376</v>
      </c>
    </row>
    <row r="6" spans="1:6" ht="19.5" thickBot="1" x14ac:dyDescent="0.35">
      <c r="A6" s="192" t="s">
        <v>134</v>
      </c>
      <c r="B6" s="192"/>
      <c r="C6" s="203">
        <v>663.71</v>
      </c>
    </row>
    <row r="7" spans="1:6" ht="15.75" thickBot="1" x14ac:dyDescent="0.3"/>
    <row r="8" spans="1:6" s="255" customFormat="1" ht="19.5" thickBot="1" x14ac:dyDescent="0.25">
      <c r="A8" s="194" t="s">
        <v>133</v>
      </c>
      <c r="B8" s="218" t="s">
        <v>375</v>
      </c>
      <c r="C8" s="194" t="s">
        <v>3</v>
      </c>
      <c r="D8" s="194" t="s">
        <v>374</v>
      </c>
      <c r="E8" s="256" t="s">
        <v>39</v>
      </c>
      <c r="F8" s="194" t="s">
        <v>373</v>
      </c>
    </row>
    <row r="9" spans="1:6" ht="18.75" x14ac:dyDescent="0.3">
      <c r="A9" s="193"/>
      <c r="B9" s="192"/>
      <c r="C9" s="192"/>
    </row>
    <row r="10" spans="1:6" s="147" customFormat="1" ht="15.75" x14ac:dyDescent="0.25">
      <c r="A10" s="167">
        <v>44287</v>
      </c>
      <c r="B10" s="147" t="s">
        <v>288</v>
      </c>
      <c r="C10" s="242">
        <v>-29.95</v>
      </c>
      <c r="D10" s="147" t="s">
        <v>338</v>
      </c>
      <c r="E10" s="248"/>
    </row>
    <row r="11" spans="1:6" s="147" customFormat="1" ht="15.75" x14ac:dyDescent="0.25">
      <c r="A11" s="148" t="s">
        <v>211</v>
      </c>
      <c r="B11" s="147" t="s">
        <v>210</v>
      </c>
      <c r="C11" s="242">
        <v>-9.99</v>
      </c>
      <c r="D11" s="147" t="s">
        <v>368</v>
      </c>
      <c r="E11" s="161" t="s">
        <v>343</v>
      </c>
    </row>
    <row r="12" spans="1:6" s="147" customFormat="1" ht="15.75" x14ac:dyDescent="0.25">
      <c r="A12" s="148" t="s">
        <v>190</v>
      </c>
      <c r="B12" s="147" t="s">
        <v>189</v>
      </c>
      <c r="C12" s="242">
        <v>-52.99</v>
      </c>
      <c r="D12" s="147" t="s">
        <v>367</v>
      </c>
      <c r="E12" s="161" t="s">
        <v>343</v>
      </c>
      <c r="F12" s="147" t="s">
        <v>345</v>
      </c>
    </row>
    <row r="13" spans="1:6" s="147" customFormat="1" ht="15.75" x14ac:dyDescent="0.25">
      <c r="A13" s="148" t="s">
        <v>245</v>
      </c>
      <c r="B13" s="147" t="s">
        <v>244</v>
      </c>
      <c r="C13" s="242">
        <v>-725</v>
      </c>
      <c r="D13" s="147" t="s">
        <v>372</v>
      </c>
      <c r="E13" s="161" t="s">
        <v>350</v>
      </c>
      <c r="F13" s="147" t="s">
        <v>371</v>
      </c>
    </row>
    <row r="14" spans="1:6" s="147" customFormat="1" ht="15.75" x14ac:dyDescent="0.25">
      <c r="A14" s="148" t="s">
        <v>119</v>
      </c>
      <c r="B14" s="147" t="s">
        <v>317</v>
      </c>
      <c r="C14" s="242">
        <v>-12.19</v>
      </c>
      <c r="D14" s="147" t="s">
        <v>369</v>
      </c>
      <c r="E14" s="161" t="s">
        <v>340</v>
      </c>
      <c r="F14" s="147" t="s">
        <v>345</v>
      </c>
    </row>
    <row r="15" spans="1:6" s="147" customFormat="1" ht="15.75" x14ac:dyDescent="0.25">
      <c r="A15" s="148" t="s">
        <v>119</v>
      </c>
      <c r="B15" s="147" t="s">
        <v>322</v>
      </c>
      <c r="C15" s="242">
        <v>-49</v>
      </c>
      <c r="D15" s="147" t="s">
        <v>369</v>
      </c>
      <c r="E15" s="161" t="s">
        <v>340</v>
      </c>
    </row>
    <row r="16" spans="1:6" s="147" customFormat="1" ht="15.75" x14ac:dyDescent="0.25">
      <c r="A16" s="148" t="s">
        <v>119</v>
      </c>
      <c r="B16" s="147" t="s">
        <v>321</v>
      </c>
      <c r="C16" s="242">
        <v>-69</v>
      </c>
      <c r="D16" s="147" t="s">
        <v>369</v>
      </c>
      <c r="E16" s="161" t="s">
        <v>340</v>
      </c>
    </row>
    <row r="17" spans="1:6" s="147" customFormat="1" ht="15.75" x14ac:dyDescent="0.25">
      <c r="A17" s="148" t="s">
        <v>119</v>
      </c>
      <c r="B17" s="147" t="s">
        <v>314</v>
      </c>
      <c r="C17" s="242">
        <v>-29</v>
      </c>
      <c r="D17" s="147" t="s">
        <v>369</v>
      </c>
      <c r="E17" s="161" t="s">
        <v>340</v>
      </c>
    </row>
    <row r="18" spans="1:6" s="147" customFormat="1" ht="15.75" x14ac:dyDescent="0.25">
      <c r="A18" s="148" t="s">
        <v>119</v>
      </c>
      <c r="B18" s="147" t="s">
        <v>316</v>
      </c>
      <c r="C18" s="242">
        <v>-24</v>
      </c>
      <c r="D18" s="147" t="s">
        <v>369</v>
      </c>
      <c r="E18" s="161" t="s">
        <v>340</v>
      </c>
    </row>
    <row r="19" spans="1:6" s="147" customFormat="1" ht="15.75" x14ac:dyDescent="0.25">
      <c r="A19" s="148" t="s">
        <v>119</v>
      </c>
      <c r="B19" s="147" t="s">
        <v>330</v>
      </c>
      <c r="C19" s="242">
        <v>-45</v>
      </c>
      <c r="D19" s="147" t="s">
        <v>369</v>
      </c>
      <c r="E19" s="161" t="s">
        <v>340</v>
      </c>
    </row>
    <row r="20" spans="1:6" s="147" customFormat="1" ht="15.75" x14ac:dyDescent="0.25">
      <c r="A20" s="148" t="s">
        <v>119</v>
      </c>
      <c r="B20" s="147" t="s">
        <v>284</v>
      </c>
      <c r="C20" s="242">
        <v>-1.35</v>
      </c>
      <c r="D20" s="147" t="s">
        <v>370</v>
      </c>
      <c r="E20" s="161" t="s">
        <v>340</v>
      </c>
      <c r="F20" s="147" t="s">
        <v>369</v>
      </c>
    </row>
    <row r="21" spans="1:6" s="147" customFormat="1" ht="15.75" x14ac:dyDescent="0.25">
      <c r="A21" s="148" t="s">
        <v>119</v>
      </c>
      <c r="B21" s="147" t="s">
        <v>285</v>
      </c>
      <c r="C21" s="242">
        <v>-0.87</v>
      </c>
      <c r="D21" s="147" t="s">
        <v>370</v>
      </c>
      <c r="E21" s="161" t="s">
        <v>340</v>
      </c>
      <c r="F21" s="147" t="s">
        <v>369</v>
      </c>
    </row>
    <row r="22" spans="1:6" s="147" customFormat="1" ht="15.75" x14ac:dyDescent="0.25">
      <c r="A22" s="148" t="s">
        <v>119</v>
      </c>
      <c r="B22" s="147" t="s">
        <v>286</v>
      </c>
      <c r="C22" s="242">
        <v>-0.37</v>
      </c>
      <c r="D22" s="147" t="s">
        <v>370</v>
      </c>
      <c r="E22" s="161" t="s">
        <v>340</v>
      </c>
      <c r="F22" s="147" t="s">
        <v>369</v>
      </c>
    </row>
    <row r="23" spans="1:6" s="147" customFormat="1" ht="15.75" x14ac:dyDescent="0.25">
      <c r="A23" s="148" t="s">
        <v>310</v>
      </c>
      <c r="B23" s="147" t="s">
        <v>309</v>
      </c>
      <c r="C23" s="242">
        <v>-125</v>
      </c>
      <c r="D23" s="147" t="s">
        <v>368</v>
      </c>
      <c r="E23" s="161" t="s">
        <v>343</v>
      </c>
    </row>
    <row r="24" spans="1:6" s="147" customFormat="1" ht="15.75" x14ac:dyDescent="0.25">
      <c r="A24" s="167">
        <v>44198</v>
      </c>
      <c r="B24" s="147" t="s">
        <v>288</v>
      </c>
      <c r="C24" s="242">
        <v>-29.95</v>
      </c>
      <c r="D24" s="147" t="s">
        <v>338</v>
      </c>
      <c r="E24" s="248"/>
    </row>
    <row r="25" spans="1:6" s="147" customFormat="1" ht="15.75" x14ac:dyDescent="0.25">
      <c r="A25" s="167">
        <v>44471</v>
      </c>
      <c r="B25" s="147" t="s">
        <v>222</v>
      </c>
      <c r="C25" s="242">
        <v>-5000</v>
      </c>
      <c r="D25" s="147" t="s">
        <v>342</v>
      </c>
      <c r="E25" s="248"/>
    </row>
    <row r="26" spans="1:6" s="147" customFormat="1" ht="15.75" x14ac:dyDescent="0.25">
      <c r="A26" s="167">
        <v>44471</v>
      </c>
      <c r="B26" s="147" t="s">
        <v>217</v>
      </c>
      <c r="C26" s="242">
        <v>-5000</v>
      </c>
      <c r="D26" s="147" t="s">
        <v>342</v>
      </c>
      <c r="E26" s="248"/>
    </row>
    <row r="27" spans="1:6" s="147" customFormat="1" ht="15.75" x14ac:dyDescent="0.25">
      <c r="A27" s="167">
        <v>44471</v>
      </c>
      <c r="B27" s="147" t="s">
        <v>229</v>
      </c>
      <c r="C27" s="242">
        <v>-5000</v>
      </c>
      <c r="D27" s="147" t="s">
        <v>342</v>
      </c>
      <c r="E27" s="248"/>
    </row>
    <row r="28" spans="1:6" s="147" customFormat="1" ht="15.75" x14ac:dyDescent="0.25">
      <c r="A28" s="167">
        <v>44502</v>
      </c>
      <c r="B28" s="147" t="s">
        <v>279</v>
      </c>
      <c r="C28" s="242">
        <v>-1</v>
      </c>
      <c r="D28" s="147" t="s">
        <v>338</v>
      </c>
      <c r="E28" s="248"/>
    </row>
    <row r="29" spans="1:6" s="147" customFormat="1" ht="15.75" x14ac:dyDescent="0.25">
      <c r="A29" s="167">
        <v>44502</v>
      </c>
      <c r="B29" s="147" t="s">
        <v>280</v>
      </c>
      <c r="C29" s="242">
        <v>-1</v>
      </c>
      <c r="D29" s="147" t="s">
        <v>338</v>
      </c>
      <c r="E29" s="248"/>
    </row>
    <row r="30" spans="1:6" s="147" customFormat="1" ht="15.75" x14ac:dyDescent="0.25">
      <c r="A30" s="148" t="s">
        <v>241</v>
      </c>
      <c r="B30" s="147" t="s">
        <v>240</v>
      </c>
      <c r="C30" s="242">
        <v>-600</v>
      </c>
      <c r="D30" s="147" t="s">
        <v>368</v>
      </c>
      <c r="E30" s="161" t="s">
        <v>343</v>
      </c>
    </row>
    <row r="31" spans="1:6" s="147" customFormat="1" ht="15.75" x14ac:dyDescent="0.25">
      <c r="A31" s="148" t="s">
        <v>209</v>
      </c>
      <c r="B31" s="147" t="s">
        <v>208</v>
      </c>
      <c r="C31" s="242">
        <v>-10.55</v>
      </c>
      <c r="D31" s="147" t="s">
        <v>368</v>
      </c>
      <c r="E31" s="161" t="s">
        <v>343</v>
      </c>
    </row>
    <row r="32" spans="1:6" s="147" customFormat="1" ht="15.75" x14ac:dyDescent="0.25">
      <c r="A32" s="148" t="s">
        <v>188</v>
      </c>
      <c r="B32" s="147" t="s">
        <v>187</v>
      </c>
      <c r="C32" s="242">
        <v>-52.99</v>
      </c>
      <c r="D32" s="147" t="s">
        <v>367</v>
      </c>
      <c r="E32" s="161" t="s">
        <v>343</v>
      </c>
      <c r="F32" s="147" t="s">
        <v>345</v>
      </c>
    </row>
    <row r="33" spans="1:6" s="147" customFormat="1" ht="15.75" x14ac:dyDescent="0.25">
      <c r="A33" s="167">
        <v>44199</v>
      </c>
      <c r="B33" s="147" t="s">
        <v>308</v>
      </c>
      <c r="C33" s="242">
        <v>-125</v>
      </c>
      <c r="D33" s="147" t="s">
        <v>368</v>
      </c>
      <c r="E33" s="161" t="s">
        <v>343</v>
      </c>
    </row>
    <row r="34" spans="1:6" s="147" customFormat="1" ht="15.75" x14ac:dyDescent="0.25">
      <c r="A34" s="167">
        <v>44199</v>
      </c>
      <c r="B34" s="147" t="s">
        <v>288</v>
      </c>
      <c r="C34" s="242">
        <v>-29.95</v>
      </c>
      <c r="D34" s="147" t="s">
        <v>338</v>
      </c>
      <c r="E34" s="248"/>
    </row>
    <row r="35" spans="1:6" s="147" customFormat="1" ht="15.75" x14ac:dyDescent="0.25">
      <c r="A35" s="148" t="s">
        <v>312</v>
      </c>
      <c r="B35" s="147" t="s">
        <v>319</v>
      </c>
      <c r="C35" s="242">
        <v>-79.599999999999994</v>
      </c>
      <c r="D35" s="147" t="s">
        <v>369</v>
      </c>
      <c r="E35" s="161" t="s">
        <v>340</v>
      </c>
    </row>
    <row r="36" spans="1:6" s="147" customFormat="1" ht="15.75" x14ac:dyDescent="0.25">
      <c r="A36" s="148" t="s">
        <v>312</v>
      </c>
      <c r="B36" s="147" t="s">
        <v>311</v>
      </c>
      <c r="C36" s="242">
        <v>-49.5</v>
      </c>
      <c r="D36" s="147" t="s">
        <v>369</v>
      </c>
      <c r="E36" s="161" t="s">
        <v>340</v>
      </c>
    </row>
    <row r="37" spans="1:6" s="147" customFormat="1" ht="15.75" x14ac:dyDescent="0.25">
      <c r="A37" s="148" t="s">
        <v>207</v>
      </c>
      <c r="B37" s="147" t="s">
        <v>206</v>
      </c>
      <c r="C37" s="242">
        <v>-10.55</v>
      </c>
      <c r="D37" s="147" t="s">
        <v>368</v>
      </c>
      <c r="E37" s="161" t="s">
        <v>343</v>
      </c>
    </row>
    <row r="38" spans="1:6" s="147" customFormat="1" ht="15.75" x14ac:dyDescent="0.25">
      <c r="A38" s="148" t="s">
        <v>186</v>
      </c>
      <c r="B38" s="147" t="s">
        <v>185</v>
      </c>
      <c r="C38" s="242">
        <v>-52.99</v>
      </c>
      <c r="D38" s="147" t="s">
        <v>367</v>
      </c>
      <c r="E38" s="161" t="s">
        <v>343</v>
      </c>
      <c r="F38" s="147" t="s">
        <v>345</v>
      </c>
    </row>
    <row r="39" spans="1:6" s="147" customFormat="1" ht="15.75" x14ac:dyDescent="0.25">
      <c r="A39" s="148" t="s">
        <v>214</v>
      </c>
      <c r="B39" s="147" t="s">
        <v>307</v>
      </c>
      <c r="C39" s="242">
        <v>-125</v>
      </c>
      <c r="D39" s="147" t="s">
        <v>368</v>
      </c>
      <c r="E39" s="161" t="s">
        <v>343</v>
      </c>
    </row>
    <row r="40" spans="1:6" s="147" customFormat="1" ht="15.75" x14ac:dyDescent="0.25">
      <c r="A40" s="148" t="s">
        <v>214</v>
      </c>
      <c r="B40" s="147" t="s">
        <v>225</v>
      </c>
      <c r="C40" s="242">
        <v>-2500</v>
      </c>
      <c r="D40" s="147" t="s">
        <v>342</v>
      </c>
      <c r="E40" s="248"/>
    </row>
    <row r="41" spans="1:6" s="147" customFormat="1" ht="15.75" x14ac:dyDescent="0.25">
      <c r="A41" s="148" t="s">
        <v>214</v>
      </c>
      <c r="B41" s="147" t="s">
        <v>220</v>
      </c>
      <c r="C41" s="242">
        <v>-2500</v>
      </c>
      <c r="D41" s="147" t="s">
        <v>342</v>
      </c>
      <c r="E41" s="248"/>
    </row>
    <row r="42" spans="1:6" s="147" customFormat="1" ht="15.75" x14ac:dyDescent="0.25">
      <c r="A42" s="148" t="s">
        <v>214</v>
      </c>
      <c r="B42" s="147" t="s">
        <v>213</v>
      </c>
      <c r="C42" s="242">
        <v>-2500</v>
      </c>
      <c r="D42" s="147" t="s">
        <v>342</v>
      </c>
      <c r="E42" s="248"/>
    </row>
    <row r="43" spans="1:6" s="147" customFormat="1" ht="15.75" x14ac:dyDescent="0.25">
      <c r="A43" s="148" t="s">
        <v>277</v>
      </c>
      <c r="B43" s="147" t="s">
        <v>278</v>
      </c>
      <c r="C43" s="242">
        <v>-1</v>
      </c>
      <c r="D43" s="147" t="s">
        <v>338</v>
      </c>
      <c r="E43" s="248"/>
    </row>
    <row r="44" spans="1:6" s="147" customFormat="1" ht="15.75" x14ac:dyDescent="0.25">
      <c r="A44" s="148" t="s">
        <v>277</v>
      </c>
      <c r="B44" s="147" t="s">
        <v>276</v>
      </c>
      <c r="C44" s="242">
        <v>-1</v>
      </c>
      <c r="D44" s="147" t="s">
        <v>338</v>
      </c>
      <c r="E44" s="248"/>
    </row>
    <row r="45" spans="1:6" s="147" customFormat="1" ht="15.75" x14ac:dyDescent="0.25">
      <c r="A45" s="167">
        <v>44200</v>
      </c>
      <c r="B45" s="147" t="s">
        <v>289</v>
      </c>
      <c r="C45" s="242">
        <v>-29.95</v>
      </c>
      <c r="D45" s="147" t="s">
        <v>338</v>
      </c>
      <c r="E45" s="248"/>
    </row>
    <row r="46" spans="1:6" s="147" customFormat="1" ht="15.75" x14ac:dyDescent="0.25">
      <c r="A46" s="167">
        <v>44231</v>
      </c>
      <c r="B46" s="147" t="s">
        <v>326</v>
      </c>
      <c r="C46" s="242">
        <v>-22</v>
      </c>
      <c r="D46" s="147" t="s">
        <v>367</v>
      </c>
      <c r="E46" s="161" t="s">
        <v>343</v>
      </c>
      <c r="F46" s="147" t="s">
        <v>345</v>
      </c>
    </row>
    <row r="47" spans="1:6" s="147" customFormat="1" ht="15.75" x14ac:dyDescent="0.25">
      <c r="A47" s="167">
        <v>44231</v>
      </c>
      <c r="B47" s="147" t="s">
        <v>325</v>
      </c>
      <c r="C47" s="242">
        <v>-1</v>
      </c>
      <c r="D47" s="147" t="s">
        <v>367</v>
      </c>
      <c r="E47" s="161" t="s">
        <v>343</v>
      </c>
      <c r="F47" s="147" t="s">
        <v>345</v>
      </c>
    </row>
    <row r="48" spans="1:6" s="147" customFormat="1" ht="15.75" x14ac:dyDescent="0.25">
      <c r="A48" s="148" t="s">
        <v>256</v>
      </c>
      <c r="B48" s="147" t="s">
        <v>255</v>
      </c>
      <c r="C48" s="242">
        <v>-1044.74</v>
      </c>
      <c r="D48" s="147" t="s">
        <v>366</v>
      </c>
      <c r="E48" s="161" t="s">
        <v>350</v>
      </c>
      <c r="F48" s="147" t="s">
        <v>365</v>
      </c>
    </row>
    <row r="49" spans="1:6" s="147" customFormat="1" ht="15.75" x14ac:dyDescent="0.25">
      <c r="A49" s="148" t="s">
        <v>205</v>
      </c>
      <c r="B49" s="147" t="s">
        <v>204</v>
      </c>
      <c r="C49" s="242">
        <v>-10.55</v>
      </c>
      <c r="D49" s="147" t="s">
        <v>358</v>
      </c>
      <c r="E49" s="161" t="s">
        <v>343</v>
      </c>
    </row>
    <row r="50" spans="1:6" s="147" customFormat="1" ht="15.75" x14ac:dyDescent="0.25">
      <c r="A50" s="148" t="s">
        <v>184</v>
      </c>
      <c r="B50" s="147" t="s">
        <v>183</v>
      </c>
      <c r="C50" s="242">
        <v>-52.99</v>
      </c>
      <c r="D50" s="147" t="s">
        <v>364</v>
      </c>
      <c r="E50" s="161" t="s">
        <v>343</v>
      </c>
      <c r="F50" s="147" t="s">
        <v>345</v>
      </c>
    </row>
    <row r="51" spans="1:6" s="147" customFormat="1" ht="15.75" x14ac:dyDescent="0.25">
      <c r="A51" s="148" t="s">
        <v>324</v>
      </c>
      <c r="B51" s="147" t="s">
        <v>323</v>
      </c>
      <c r="C51" s="242">
        <v>-25</v>
      </c>
      <c r="D51" s="147" t="s">
        <v>358</v>
      </c>
      <c r="E51" s="161" t="s">
        <v>343</v>
      </c>
    </row>
    <row r="52" spans="1:6" s="147" customFormat="1" ht="15.75" x14ac:dyDescent="0.25">
      <c r="A52" s="167">
        <v>44260</v>
      </c>
      <c r="B52" s="147" t="s">
        <v>289</v>
      </c>
      <c r="C52" s="242">
        <v>-29.95</v>
      </c>
      <c r="D52" s="147" t="s">
        <v>338</v>
      </c>
      <c r="E52" s="248"/>
    </row>
    <row r="53" spans="1:6" s="147" customFormat="1" ht="15.75" x14ac:dyDescent="0.25">
      <c r="A53" s="148" t="s">
        <v>203</v>
      </c>
      <c r="B53" s="147" t="s">
        <v>202</v>
      </c>
      <c r="C53" s="242">
        <v>-10.55</v>
      </c>
      <c r="D53" s="147" t="s">
        <v>358</v>
      </c>
      <c r="E53" s="161" t="s">
        <v>343</v>
      </c>
    </row>
    <row r="54" spans="1:6" s="147" customFormat="1" ht="15.75" x14ac:dyDescent="0.25">
      <c r="A54" s="148" t="s">
        <v>182</v>
      </c>
      <c r="B54" s="147" t="s">
        <v>181</v>
      </c>
      <c r="C54" s="242">
        <v>-52.99</v>
      </c>
      <c r="D54" s="147" t="s">
        <v>364</v>
      </c>
      <c r="E54" s="161" t="s">
        <v>343</v>
      </c>
      <c r="F54" s="147" t="s">
        <v>345</v>
      </c>
    </row>
    <row r="55" spans="1:6" s="147" customFormat="1" ht="15.75" x14ac:dyDescent="0.25">
      <c r="A55" s="167">
        <v>44202</v>
      </c>
      <c r="B55" s="147" t="s">
        <v>228</v>
      </c>
      <c r="C55" s="242">
        <v>-6000</v>
      </c>
      <c r="D55" s="147" t="s">
        <v>342</v>
      </c>
      <c r="E55" s="248"/>
    </row>
    <row r="56" spans="1:6" s="147" customFormat="1" ht="15.75" x14ac:dyDescent="0.25">
      <c r="A56" s="167">
        <v>44202</v>
      </c>
      <c r="B56" s="147" t="s">
        <v>221</v>
      </c>
      <c r="C56" s="242">
        <v>-6000</v>
      </c>
      <c r="D56" s="147" t="s">
        <v>342</v>
      </c>
      <c r="E56" s="248"/>
    </row>
    <row r="57" spans="1:6" s="147" customFormat="1" ht="15.75" x14ac:dyDescent="0.25">
      <c r="A57" s="167">
        <v>44202</v>
      </c>
      <c r="B57" s="147" t="s">
        <v>216</v>
      </c>
      <c r="C57" s="242">
        <v>-6000</v>
      </c>
      <c r="D57" s="147" t="s">
        <v>342</v>
      </c>
      <c r="E57" s="248"/>
    </row>
    <row r="58" spans="1:6" s="147" customFormat="1" ht="15.75" x14ac:dyDescent="0.25">
      <c r="A58" s="167">
        <v>44202</v>
      </c>
      <c r="B58" s="147" t="s">
        <v>289</v>
      </c>
      <c r="C58" s="242">
        <v>-29.95</v>
      </c>
      <c r="D58" s="147" t="s">
        <v>338</v>
      </c>
      <c r="E58" s="248"/>
    </row>
    <row r="59" spans="1:6" s="147" customFormat="1" ht="15.75" x14ac:dyDescent="0.25">
      <c r="A59" s="167">
        <v>44233</v>
      </c>
      <c r="B59" s="147" t="s">
        <v>275</v>
      </c>
      <c r="C59" s="242">
        <v>-1</v>
      </c>
      <c r="D59" s="147" t="s">
        <v>338</v>
      </c>
      <c r="E59" s="248"/>
    </row>
    <row r="60" spans="1:6" s="147" customFormat="1" ht="15.75" x14ac:dyDescent="0.25">
      <c r="A60" s="167">
        <v>44233</v>
      </c>
      <c r="B60" s="147" t="s">
        <v>274</v>
      </c>
      <c r="C60" s="242">
        <v>-1</v>
      </c>
      <c r="D60" s="147" t="s">
        <v>338</v>
      </c>
      <c r="E60" s="248"/>
    </row>
    <row r="61" spans="1:6" s="147" customFormat="1" ht="15.75" x14ac:dyDescent="0.25">
      <c r="A61" s="254">
        <v>44292</v>
      </c>
      <c r="B61" s="187" t="s">
        <v>327</v>
      </c>
      <c r="C61" s="253">
        <v>-239.88</v>
      </c>
      <c r="D61" s="187" t="s">
        <v>290</v>
      </c>
      <c r="E61" s="252" t="s">
        <v>340</v>
      </c>
      <c r="F61" s="187" t="s">
        <v>348</v>
      </c>
    </row>
    <row r="62" spans="1:6" s="147" customFormat="1" ht="15.75" x14ac:dyDescent="0.25">
      <c r="A62" s="188" t="s">
        <v>232</v>
      </c>
      <c r="B62" s="187" t="s">
        <v>231</v>
      </c>
      <c r="C62" s="253">
        <v>-300</v>
      </c>
      <c r="D62" s="187" t="s">
        <v>363</v>
      </c>
      <c r="E62" s="252" t="s">
        <v>340</v>
      </c>
      <c r="F62" s="187" t="s">
        <v>348</v>
      </c>
    </row>
    <row r="63" spans="1:6" s="147" customFormat="1" ht="15.75" x14ac:dyDescent="0.25">
      <c r="A63" s="148" t="s">
        <v>295</v>
      </c>
      <c r="B63" s="147" t="s">
        <v>306</v>
      </c>
      <c r="C63" s="242">
        <v>-112</v>
      </c>
      <c r="D63" s="147" t="s">
        <v>358</v>
      </c>
      <c r="E63" s="161" t="s">
        <v>343</v>
      </c>
    </row>
    <row r="64" spans="1:6" s="147" customFormat="1" ht="15.75" x14ac:dyDescent="0.25">
      <c r="A64" s="188" t="s">
        <v>295</v>
      </c>
      <c r="B64" s="187" t="s">
        <v>294</v>
      </c>
      <c r="C64" s="253">
        <v>-98</v>
      </c>
      <c r="D64" s="187" t="s">
        <v>290</v>
      </c>
      <c r="E64" s="252" t="s">
        <v>340</v>
      </c>
      <c r="F64" s="187" t="s">
        <v>348</v>
      </c>
    </row>
    <row r="65" spans="1:6" s="147" customFormat="1" ht="15.75" x14ac:dyDescent="0.25">
      <c r="A65" s="148" t="s">
        <v>180</v>
      </c>
      <c r="B65" s="147" t="s">
        <v>201</v>
      </c>
      <c r="C65" s="242">
        <v>-10.55</v>
      </c>
      <c r="D65" s="147" t="s">
        <v>358</v>
      </c>
      <c r="E65" s="161" t="s">
        <v>343</v>
      </c>
    </row>
    <row r="66" spans="1:6" s="147" customFormat="1" ht="15.75" x14ac:dyDescent="0.25">
      <c r="A66" s="148" t="s">
        <v>180</v>
      </c>
      <c r="B66" s="147" t="s">
        <v>262</v>
      </c>
      <c r="C66" s="242">
        <v>-156.72</v>
      </c>
      <c r="D66" s="147" t="s">
        <v>358</v>
      </c>
      <c r="E66" s="161" t="s">
        <v>343</v>
      </c>
    </row>
    <row r="67" spans="1:6" s="147" customFormat="1" ht="15.75" x14ac:dyDescent="0.25">
      <c r="A67" s="148" t="s">
        <v>180</v>
      </c>
      <c r="B67" s="147" t="s">
        <v>179</v>
      </c>
      <c r="C67" s="242">
        <v>-52.99</v>
      </c>
      <c r="D67" s="147" t="s">
        <v>358</v>
      </c>
      <c r="E67" s="161" t="s">
        <v>343</v>
      </c>
      <c r="F67" s="147" t="s">
        <v>345</v>
      </c>
    </row>
    <row r="68" spans="1:6" s="147" customFormat="1" ht="15.75" x14ac:dyDescent="0.25">
      <c r="A68" s="188" t="s">
        <v>180</v>
      </c>
      <c r="B68" s="187" t="s">
        <v>320</v>
      </c>
      <c r="C68" s="253">
        <v>-55.2</v>
      </c>
      <c r="D68" s="187" t="s">
        <v>290</v>
      </c>
      <c r="E68" s="252" t="s">
        <v>340</v>
      </c>
      <c r="F68" s="187" t="s">
        <v>348</v>
      </c>
    </row>
    <row r="69" spans="1:6" s="147" customFormat="1" ht="15.75" x14ac:dyDescent="0.25">
      <c r="A69" s="188" t="s">
        <v>180</v>
      </c>
      <c r="B69" s="187" t="s">
        <v>313</v>
      </c>
      <c r="C69" s="253">
        <v>-29</v>
      </c>
      <c r="D69" s="187" t="s">
        <v>290</v>
      </c>
      <c r="E69" s="252" t="s">
        <v>340</v>
      </c>
      <c r="F69" s="187" t="s">
        <v>348</v>
      </c>
    </row>
    <row r="70" spans="1:6" s="147" customFormat="1" ht="15.75" x14ac:dyDescent="0.25">
      <c r="A70" s="188" t="s">
        <v>180</v>
      </c>
      <c r="B70" s="187" t="s">
        <v>315</v>
      </c>
      <c r="C70" s="253">
        <v>-24</v>
      </c>
      <c r="D70" s="187" t="s">
        <v>290</v>
      </c>
      <c r="E70" s="252" t="s">
        <v>340</v>
      </c>
      <c r="F70" s="187" t="s">
        <v>348</v>
      </c>
    </row>
    <row r="71" spans="1:6" s="147" customFormat="1" ht="15.75" x14ac:dyDescent="0.25">
      <c r="A71" s="188" t="s">
        <v>180</v>
      </c>
      <c r="B71" s="187" t="s">
        <v>329</v>
      </c>
      <c r="C71" s="253">
        <v>-45</v>
      </c>
      <c r="D71" s="187" t="s">
        <v>290</v>
      </c>
      <c r="E71" s="252" t="s">
        <v>340</v>
      </c>
      <c r="F71" s="187" t="s">
        <v>348</v>
      </c>
    </row>
    <row r="72" spans="1:6" s="147" customFormat="1" ht="15.75" x14ac:dyDescent="0.25">
      <c r="A72" s="188" t="s">
        <v>180</v>
      </c>
      <c r="B72" s="187" t="s">
        <v>296</v>
      </c>
      <c r="C72" s="253">
        <v>-24</v>
      </c>
      <c r="D72" s="187" t="s">
        <v>290</v>
      </c>
      <c r="E72" s="252" t="s">
        <v>340</v>
      </c>
      <c r="F72" s="187" t="s">
        <v>348</v>
      </c>
    </row>
    <row r="73" spans="1:6" s="147" customFormat="1" ht="15.75" x14ac:dyDescent="0.25">
      <c r="A73" s="188" t="s">
        <v>180</v>
      </c>
      <c r="B73" s="187" t="s">
        <v>283</v>
      </c>
      <c r="C73" s="253">
        <v>-1.35</v>
      </c>
      <c r="D73" s="187" t="s">
        <v>338</v>
      </c>
      <c r="E73" s="252" t="s">
        <v>340</v>
      </c>
      <c r="F73" s="187" t="s">
        <v>348</v>
      </c>
    </row>
    <row r="74" spans="1:6" s="147" customFormat="1" ht="15.75" x14ac:dyDescent="0.25">
      <c r="A74" s="188" t="s">
        <v>180</v>
      </c>
      <c r="B74" s="187" t="s">
        <v>282</v>
      </c>
      <c r="C74" s="253">
        <v>-0.87</v>
      </c>
      <c r="D74" s="187" t="s">
        <v>338</v>
      </c>
      <c r="E74" s="252" t="s">
        <v>340</v>
      </c>
      <c r="F74" s="187" t="s">
        <v>348</v>
      </c>
    </row>
    <row r="75" spans="1:6" s="147" customFormat="1" ht="15.75" x14ac:dyDescent="0.25">
      <c r="A75" s="167">
        <v>44203</v>
      </c>
      <c r="B75" s="147" t="s">
        <v>289</v>
      </c>
      <c r="C75" s="242">
        <v>-29.95</v>
      </c>
      <c r="D75" s="147" t="s">
        <v>338</v>
      </c>
      <c r="E75" s="248"/>
    </row>
    <row r="76" spans="1:6" s="147" customFormat="1" ht="15.75" x14ac:dyDescent="0.25">
      <c r="A76" s="148" t="s">
        <v>305</v>
      </c>
      <c r="B76" s="147" t="s">
        <v>304</v>
      </c>
      <c r="C76" s="242">
        <v>-125</v>
      </c>
      <c r="D76" s="147" t="s">
        <v>358</v>
      </c>
      <c r="E76" s="161" t="s">
        <v>343</v>
      </c>
    </row>
    <row r="77" spans="1:6" s="147" customFormat="1" ht="15.75" x14ac:dyDescent="0.25">
      <c r="A77" s="148" t="s">
        <v>200</v>
      </c>
      <c r="B77" s="147" t="s">
        <v>199</v>
      </c>
      <c r="C77" s="242">
        <v>-10.55</v>
      </c>
      <c r="D77" s="147" t="s">
        <v>358</v>
      </c>
      <c r="E77" s="161" t="s">
        <v>343</v>
      </c>
    </row>
    <row r="78" spans="1:6" s="147" customFormat="1" ht="15.75" x14ac:dyDescent="0.25">
      <c r="A78" s="148" t="s">
        <v>178</v>
      </c>
      <c r="B78" s="147" t="s">
        <v>177</v>
      </c>
      <c r="C78" s="242">
        <v>-52.99</v>
      </c>
      <c r="D78" s="147" t="s">
        <v>358</v>
      </c>
      <c r="E78" s="161" t="s">
        <v>343</v>
      </c>
      <c r="F78" s="147" t="s">
        <v>345</v>
      </c>
    </row>
    <row r="79" spans="1:6" s="147" customFormat="1" ht="15.75" x14ac:dyDescent="0.25">
      <c r="A79" s="148" t="s">
        <v>252</v>
      </c>
      <c r="B79" s="147" t="s">
        <v>251</v>
      </c>
      <c r="C79" s="242">
        <v>-1692.3</v>
      </c>
      <c r="D79" s="147" t="s">
        <v>362</v>
      </c>
      <c r="E79" s="161" t="s">
        <v>343</v>
      </c>
      <c r="F79" s="147" t="s">
        <v>361</v>
      </c>
    </row>
    <row r="80" spans="1:6" s="147" customFormat="1" ht="15.75" x14ac:dyDescent="0.25">
      <c r="A80" s="148" t="s">
        <v>252</v>
      </c>
      <c r="B80" s="147" t="s">
        <v>257</v>
      </c>
      <c r="C80" s="242">
        <v>-1652.49</v>
      </c>
      <c r="D80" s="147" t="s">
        <v>360</v>
      </c>
      <c r="E80" s="161" t="s">
        <v>343</v>
      </c>
      <c r="F80" s="147" t="s">
        <v>359</v>
      </c>
    </row>
    <row r="81" spans="1:6" s="147" customFormat="1" ht="15.75" x14ac:dyDescent="0.25">
      <c r="A81" s="148" t="s">
        <v>273</v>
      </c>
      <c r="B81" s="147" t="s">
        <v>272</v>
      </c>
      <c r="C81" s="242">
        <v>-1</v>
      </c>
      <c r="D81" s="147" t="s">
        <v>338</v>
      </c>
      <c r="E81" s="248"/>
    </row>
    <row r="82" spans="1:6" s="147" customFormat="1" ht="15.75" x14ac:dyDescent="0.25">
      <c r="A82" s="167">
        <v>44235</v>
      </c>
      <c r="B82" s="147" t="s">
        <v>289</v>
      </c>
      <c r="C82" s="242">
        <v>-29.95</v>
      </c>
      <c r="D82" s="147" t="s">
        <v>338</v>
      </c>
      <c r="E82" s="248"/>
    </row>
    <row r="83" spans="1:6" s="147" customFormat="1" ht="15.75" x14ac:dyDescent="0.25">
      <c r="A83" s="148" t="s">
        <v>303</v>
      </c>
      <c r="B83" s="147" t="s">
        <v>302</v>
      </c>
      <c r="C83" s="242">
        <v>-125</v>
      </c>
      <c r="D83" s="147" t="s">
        <v>358</v>
      </c>
      <c r="E83" s="161" t="s">
        <v>343</v>
      </c>
    </row>
    <row r="84" spans="1:6" s="147" customFormat="1" ht="15.75" x14ac:dyDescent="0.25">
      <c r="A84" s="148" t="s">
        <v>198</v>
      </c>
      <c r="B84" s="147" t="s">
        <v>197</v>
      </c>
      <c r="C84" s="242">
        <v>-10.55</v>
      </c>
      <c r="D84" s="147" t="s">
        <v>358</v>
      </c>
      <c r="E84" s="161" t="s">
        <v>343</v>
      </c>
    </row>
    <row r="85" spans="1:6" s="147" customFormat="1" ht="15.75" x14ac:dyDescent="0.25">
      <c r="A85" s="148" t="s">
        <v>176</v>
      </c>
      <c r="B85" s="147" t="s">
        <v>175</v>
      </c>
      <c r="C85" s="242">
        <v>-52.99</v>
      </c>
      <c r="D85" s="147" t="s">
        <v>358</v>
      </c>
      <c r="E85" s="161" t="s">
        <v>343</v>
      </c>
      <c r="F85" s="147" t="s">
        <v>345</v>
      </c>
    </row>
    <row r="86" spans="1:6" s="147" customFormat="1" ht="15.75" x14ac:dyDescent="0.25">
      <c r="A86" s="188" t="s">
        <v>293</v>
      </c>
      <c r="B86" s="187" t="s">
        <v>292</v>
      </c>
      <c r="C86" s="253">
        <v>-55</v>
      </c>
      <c r="D86" s="187" t="s">
        <v>290</v>
      </c>
      <c r="E86" s="252" t="s">
        <v>340</v>
      </c>
      <c r="F86" s="187" t="s">
        <v>348</v>
      </c>
    </row>
    <row r="87" spans="1:6" s="147" customFormat="1" ht="15.75" x14ac:dyDescent="0.25">
      <c r="A87" s="167">
        <v>44205</v>
      </c>
      <c r="B87" s="147" t="s">
        <v>289</v>
      </c>
      <c r="C87" s="242">
        <v>-29.95</v>
      </c>
      <c r="D87" s="147" t="s">
        <v>338</v>
      </c>
      <c r="E87" s="248"/>
    </row>
    <row r="88" spans="1:6" s="147" customFormat="1" ht="15.75" x14ac:dyDescent="0.25">
      <c r="A88" s="148" t="s">
        <v>301</v>
      </c>
      <c r="B88" s="147" t="s">
        <v>300</v>
      </c>
      <c r="C88" s="242">
        <v>-125</v>
      </c>
      <c r="D88" s="147" t="s">
        <v>358</v>
      </c>
      <c r="E88" s="161" t="s">
        <v>343</v>
      </c>
      <c r="F88" s="147" t="s">
        <v>345</v>
      </c>
    </row>
    <row r="89" spans="1:6" s="147" customFormat="1" ht="15.75" x14ac:dyDescent="0.25">
      <c r="A89" s="148" t="s">
        <v>174</v>
      </c>
      <c r="B89" s="147" t="s">
        <v>196</v>
      </c>
      <c r="C89" s="242">
        <v>-10.55</v>
      </c>
      <c r="D89" s="147" t="s">
        <v>358</v>
      </c>
      <c r="E89" s="161" t="s">
        <v>343</v>
      </c>
    </row>
    <row r="90" spans="1:6" s="147" customFormat="1" ht="15.75" x14ac:dyDescent="0.25">
      <c r="A90" s="148" t="s">
        <v>174</v>
      </c>
      <c r="B90" s="147" t="s">
        <v>173</v>
      </c>
      <c r="C90" s="242">
        <v>-52.99</v>
      </c>
      <c r="D90" s="147" t="s">
        <v>358</v>
      </c>
      <c r="E90" s="161" t="s">
        <v>343</v>
      </c>
      <c r="F90" s="147" t="s">
        <v>345</v>
      </c>
    </row>
    <row r="91" spans="1:6" s="147" customFormat="1" ht="15.75" x14ac:dyDescent="0.25">
      <c r="A91" s="148" t="s">
        <v>243</v>
      </c>
      <c r="B91" s="147" t="s">
        <v>261</v>
      </c>
      <c r="C91" s="242">
        <v>-144.33000000000001</v>
      </c>
      <c r="D91" s="147" t="s">
        <v>358</v>
      </c>
      <c r="E91" s="161" t="s">
        <v>343</v>
      </c>
    </row>
    <row r="92" spans="1:6" s="147" customFormat="1" ht="15.75" x14ac:dyDescent="0.25">
      <c r="A92" s="148" t="s">
        <v>243</v>
      </c>
      <c r="B92" s="147" t="s">
        <v>242</v>
      </c>
      <c r="C92" s="242">
        <v>-395</v>
      </c>
      <c r="D92" s="147" t="s">
        <v>358</v>
      </c>
      <c r="E92" s="161" t="s">
        <v>343</v>
      </c>
    </row>
    <row r="93" spans="1:6" s="147" customFormat="1" ht="15.75" x14ac:dyDescent="0.25">
      <c r="A93" s="167">
        <v>44206</v>
      </c>
      <c r="B93" s="147" t="s">
        <v>289</v>
      </c>
      <c r="C93" s="242">
        <v>-29.95</v>
      </c>
      <c r="D93" s="147" t="s">
        <v>338</v>
      </c>
      <c r="E93" s="248"/>
    </row>
    <row r="94" spans="1:6" s="147" customFormat="1" ht="15.75" x14ac:dyDescent="0.25">
      <c r="A94" s="254">
        <v>44540</v>
      </c>
      <c r="B94" s="187" t="s">
        <v>328</v>
      </c>
      <c r="C94" s="253">
        <v>-25</v>
      </c>
      <c r="D94" s="187" t="s">
        <v>290</v>
      </c>
      <c r="E94" s="252" t="s">
        <v>340</v>
      </c>
      <c r="F94" s="187" t="s">
        <v>348</v>
      </c>
    </row>
    <row r="95" spans="1:6" s="147" customFormat="1" ht="15.75" x14ac:dyDescent="0.25">
      <c r="A95" s="148" t="s">
        <v>260</v>
      </c>
      <c r="B95" s="147" t="s">
        <v>259</v>
      </c>
      <c r="C95" s="242">
        <v>-102</v>
      </c>
      <c r="D95" s="147" t="s">
        <v>358</v>
      </c>
      <c r="E95" s="161" t="s">
        <v>343</v>
      </c>
    </row>
    <row r="96" spans="1:6" s="147" customFormat="1" ht="15.75" x14ac:dyDescent="0.25">
      <c r="A96" s="148" t="s">
        <v>260</v>
      </c>
      <c r="B96" s="147" t="s">
        <v>299</v>
      </c>
      <c r="C96" s="242">
        <v>-125</v>
      </c>
      <c r="D96" s="147" t="s">
        <v>358</v>
      </c>
      <c r="E96" s="161" t="s">
        <v>343</v>
      </c>
    </row>
    <row r="97" spans="1:6" s="147" customFormat="1" ht="15.75" x14ac:dyDescent="0.25">
      <c r="A97" s="148" t="s">
        <v>195</v>
      </c>
      <c r="B97" s="147" t="s">
        <v>194</v>
      </c>
      <c r="C97" s="242">
        <v>-10.55</v>
      </c>
      <c r="D97" s="147" t="s">
        <v>358</v>
      </c>
      <c r="E97" s="161" t="s">
        <v>343</v>
      </c>
    </row>
    <row r="98" spans="1:6" s="147" customFormat="1" ht="15.75" x14ac:dyDescent="0.25">
      <c r="A98" s="148" t="s">
        <v>172</v>
      </c>
      <c r="B98" s="147" t="s">
        <v>171</v>
      </c>
      <c r="C98" s="242">
        <v>-52.99</v>
      </c>
      <c r="D98" s="147" t="s">
        <v>358</v>
      </c>
      <c r="E98" s="161" t="s">
        <v>343</v>
      </c>
      <c r="F98" s="147" t="s">
        <v>345</v>
      </c>
    </row>
    <row r="99" spans="1:6" s="147" customFormat="1" ht="15.75" x14ac:dyDescent="0.25">
      <c r="A99" s="148" t="s">
        <v>235</v>
      </c>
      <c r="B99" s="147" t="s">
        <v>234</v>
      </c>
      <c r="C99" s="242">
        <v>-120</v>
      </c>
      <c r="D99" s="147" t="s">
        <v>358</v>
      </c>
      <c r="E99" s="161" t="s">
        <v>343</v>
      </c>
    </row>
    <row r="100" spans="1:6" s="147" customFormat="1" ht="15.75" x14ac:dyDescent="0.25">
      <c r="A100" s="167">
        <v>44207</v>
      </c>
      <c r="B100" s="147" t="s">
        <v>289</v>
      </c>
      <c r="C100" s="242">
        <v>-29.95</v>
      </c>
      <c r="D100" s="147" t="s">
        <v>338</v>
      </c>
      <c r="E100" s="248"/>
    </row>
    <row r="101" spans="1:6" s="147" customFormat="1" ht="15.75" x14ac:dyDescent="0.25">
      <c r="A101" s="167">
        <v>44419</v>
      </c>
      <c r="B101" s="147" t="s">
        <v>250</v>
      </c>
      <c r="C101" s="242">
        <v>-6050.14</v>
      </c>
      <c r="D101" s="147" t="s">
        <v>357</v>
      </c>
      <c r="E101" s="161" t="s">
        <v>340</v>
      </c>
    </row>
    <row r="102" spans="1:6" s="147" customFormat="1" ht="15.75" x14ac:dyDescent="0.25">
      <c r="A102" s="167">
        <v>44419</v>
      </c>
      <c r="B102" s="147" t="s">
        <v>253</v>
      </c>
      <c r="C102" s="242">
        <v>-1938.87</v>
      </c>
      <c r="D102" s="147" t="s">
        <v>357</v>
      </c>
      <c r="E102" s="161" t="s">
        <v>343</v>
      </c>
    </row>
    <row r="103" spans="1:6" s="147" customFormat="1" ht="15.75" x14ac:dyDescent="0.25">
      <c r="A103" s="167">
        <v>44419</v>
      </c>
      <c r="B103" s="147" t="s">
        <v>254</v>
      </c>
      <c r="C103" s="242">
        <v>-4059.3</v>
      </c>
      <c r="D103" s="147" t="s">
        <v>356</v>
      </c>
      <c r="E103" s="161" t="s">
        <v>350</v>
      </c>
      <c r="F103" s="147" t="s">
        <v>355</v>
      </c>
    </row>
    <row r="104" spans="1:6" s="147" customFormat="1" ht="15.75" x14ac:dyDescent="0.25">
      <c r="A104" s="167">
        <v>44450</v>
      </c>
      <c r="B104" s="147" t="s">
        <v>270</v>
      </c>
      <c r="C104" s="242">
        <v>-1</v>
      </c>
      <c r="D104" s="147" t="s">
        <v>338</v>
      </c>
      <c r="E104" s="248"/>
    </row>
    <row r="105" spans="1:6" s="147" customFormat="1" ht="15.75" x14ac:dyDescent="0.25">
      <c r="A105" s="167">
        <v>44450</v>
      </c>
      <c r="B105" s="147" t="s">
        <v>271</v>
      </c>
      <c r="C105" s="242">
        <v>-1</v>
      </c>
      <c r="D105" s="147" t="s">
        <v>338</v>
      </c>
      <c r="E105" s="248"/>
    </row>
    <row r="106" spans="1:6" s="147" customFormat="1" ht="15.75" x14ac:dyDescent="0.25">
      <c r="A106" s="148" t="s">
        <v>298</v>
      </c>
      <c r="B106" s="147" t="s">
        <v>297</v>
      </c>
      <c r="C106" s="242">
        <v>-125</v>
      </c>
      <c r="D106" s="147" t="s">
        <v>353</v>
      </c>
      <c r="E106" s="161" t="s">
        <v>343</v>
      </c>
    </row>
    <row r="107" spans="1:6" s="147" customFormat="1" ht="15.75" x14ac:dyDescent="0.25">
      <c r="A107" s="148" t="s">
        <v>193</v>
      </c>
      <c r="B107" s="147" t="s">
        <v>192</v>
      </c>
      <c r="C107" s="242">
        <v>-9.49</v>
      </c>
      <c r="D107" s="147" t="s">
        <v>353</v>
      </c>
      <c r="E107" s="161" t="s">
        <v>343</v>
      </c>
    </row>
    <row r="108" spans="1:6" s="147" customFormat="1" ht="15.75" x14ac:dyDescent="0.25">
      <c r="A108" s="148" t="s">
        <v>167</v>
      </c>
      <c r="B108" s="147" t="s">
        <v>170</v>
      </c>
      <c r="C108" s="242">
        <v>-47.69</v>
      </c>
      <c r="D108" s="147" t="s">
        <v>354</v>
      </c>
      <c r="E108" s="161" t="s">
        <v>343</v>
      </c>
      <c r="F108" s="147" t="s">
        <v>345</v>
      </c>
    </row>
    <row r="109" spans="1:6" s="147" customFormat="1" ht="15.75" x14ac:dyDescent="0.25">
      <c r="A109" s="188" t="s">
        <v>167</v>
      </c>
      <c r="B109" s="187" t="s">
        <v>166</v>
      </c>
      <c r="C109" s="253">
        <v>-99.99</v>
      </c>
      <c r="D109" s="187" t="s">
        <v>290</v>
      </c>
      <c r="E109" s="252" t="s">
        <v>340</v>
      </c>
      <c r="F109" s="187" t="s">
        <v>348</v>
      </c>
    </row>
    <row r="110" spans="1:6" s="147" customFormat="1" ht="15.75" x14ac:dyDescent="0.25">
      <c r="A110" s="167">
        <v>44208</v>
      </c>
      <c r="B110" s="147" t="s">
        <v>289</v>
      </c>
      <c r="C110" s="242">
        <v>-29.95</v>
      </c>
      <c r="D110" s="147" t="s">
        <v>338</v>
      </c>
      <c r="E110" s="248"/>
    </row>
    <row r="111" spans="1:6" s="147" customFormat="1" ht="15.75" x14ac:dyDescent="0.25">
      <c r="A111" s="148" t="s">
        <v>238</v>
      </c>
      <c r="B111" s="147" t="s">
        <v>237</v>
      </c>
      <c r="C111" s="242">
        <v>-750</v>
      </c>
      <c r="D111" s="147" t="s">
        <v>353</v>
      </c>
      <c r="E111" s="161" t="s">
        <v>343</v>
      </c>
      <c r="F111" s="147" t="s">
        <v>352</v>
      </c>
    </row>
    <row r="112" spans="1:6" s="147" customFormat="1" ht="15.75" x14ac:dyDescent="0.25">
      <c r="A112" s="148" t="s">
        <v>247</v>
      </c>
      <c r="B112" s="147" t="s">
        <v>246</v>
      </c>
      <c r="C112" s="242">
        <v>-920</v>
      </c>
      <c r="D112" s="147" t="s">
        <v>351</v>
      </c>
      <c r="E112" s="161" t="s">
        <v>350</v>
      </c>
      <c r="F112" s="147" t="s">
        <v>349</v>
      </c>
    </row>
    <row r="113" spans="1:6" s="147" customFormat="1" ht="15.75" x14ac:dyDescent="0.25">
      <c r="A113" s="188" t="s">
        <v>165</v>
      </c>
      <c r="B113" s="187" t="s">
        <v>164</v>
      </c>
      <c r="C113" s="253">
        <v>-287.88</v>
      </c>
      <c r="D113" s="187" t="s">
        <v>290</v>
      </c>
      <c r="E113" s="252" t="s">
        <v>340</v>
      </c>
      <c r="F113" s="253" t="s">
        <v>348</v>
      </c>
    </row>
    <row r="114" spans="1:6" s="147" customFormat="1" ht="15.75" x14ac:dyDescent="0.25">
      <c r="A114" s="188" t="s">
        <v>165</v>
      </c>
      <c r="B114" s="187" t="s">
        <v>164</v>
      </c>
      <c r="C114" s="253">
        <v>-99.99</v>
      </c>
      <c r="D114" s="187" t="s">
        <v>290</v>
      </c>
      <c r="E114" s="252" t="s">
        <v>340</v>
      </c>
      <c r="F114" s="187" t="s">
        <v>348</v>
      </c>
    </row>
    <row r="115" spans="1:6" s="147" customFormat="1" ht="15.75" x14ac:dyDescent="0.25">
      <c r="A115" s="251" t="s">
        <v>165</v>
      </c>
      <c r="B115" s="249" t="s">
        <v>164</v>
      </c>
      <c r="C115" s="250">
        <v>-755.88</v>
      </c>
      <c r="D115" s="249" t="s">
        <v>121</v>
      </c>
      <c r="E115" s="161" t="s">
        <v>340</v>
      </c>
    </row>
    <row r="116" spans="1:6" s="147" customFormat="1" ht="15.75" x14ac:dyDescent="0.25">
      <c r="A116" s="148" t="s">
        <v>165</v>
      </c>
      <c r="B116" s="147" t="s">
        <v>191</v>
      </c>
      <c r="C116" s="242">
        <v>-9.49</v>
      </c>
      <c r="D116" s="147" t="s">
        <v>347</v>
      </c>
      <c r="E116" s="161" t="s">
        <v>343</v>
      </c>
    </row>
    <row r="117" spans="1:6" s="147" customFormat="1" ht="15.75" x14ac:dyDescent="0.25">
      <c r="A117" s="148" t="s">
        <v>165</v>
      </c>
      <c r="B117" s="147" t="s">
        <v>169</v>
      </c>
      <c r="C117" s="242">
        <v>-47.69</v>
      </c>
      <c r="D117" s="147" t="s">
        <v>346</v>
      </c>
      <c r="E117" s="161" t="s">
        <v>343</v>
      </c>
      <c r="F117" s="147" t="s">
        <v>345</v>
      </c>
    </row>
    <row r="118" spans="1:6" s="147" customFormat="1" ht="15.75" x14ac:dyDescent="0.25">
      <c r="A118" s="148" t="s">
        <v>109</v>
      </c>
      <c r="B118" s="147" t="s">
        <v>224</v>
      </c>
      <c r="C118" s="242">
        <v>-5000</v>
      </c>
      <c r="D118" s="147" t="s">
        <v>342</v>
      </c>
      <c r="E118" s="248"/>
    </row>
    <row r="119" spans="1:6" s="147" customFormat="1" ht="15.75" x14ac:dyDescent="0.25">
      <c r="A119" s="148" t="s">
        <v>109</v>
      </c>
      <c r="B119" s="147" t="s">
        <v>215</v>
      </c>
      <c r="C119" s="242">
        <v>-5000</v>
      </c>
      <c r="D119" s="147" t="s">
        <v>342</v>
      </c>
      <c r="E119" s="248"/>
    </row>
    <row r="120" spans="1:6" s="147" customFormat="1" ht="15.75" x14ac:dyDescent="0.25">
      <c r="A120" s="148" t="s">
        <v>109</v>
      </c>
      <c r="B120" s="147" t="s">
        <v>227</v>
      </c>
      <c r="C120" s="242">
        <v>-5000</v>
      </c>
      <c r="D120" s="147" t="s">
        <v>342</v>
      </c>
      <c r="E120" s="248"/>
    </row>
    <row r="121" spans="1:6" s="147" customFormat="1" ht="15.75" x14ac:dyDescent="0.25">
      <c r="A121" s="148" t="s">
        <v>108</v>
      </c>
      <c r="B121" s="147" t="s">
        <v>291</v>
      </c>
      <c r="C121" s="242">
        <v>-16</v>
      </c>
      <c r="D121" s="147" t="s">
        <v>344</v>
      </c>
      <c r="E121" s="161" t="s">
        <v>343</v>
      </c>
    </row>
    <row r="122" spans="1:6" s="147" customFormat="1" ht="15.75" x14ac:dyDescent="0.25">
      <c r="A122" s="148" t="s">
        <v>108</v>
      </c>
      <c r="B122" s="147" t="s">
        <v>269</v>
      </c>
      <c r="C122" s="242">
        <v>-1</v>
      </c>
      <c r="D122" s="147" t="s">
        <v>338</v>
      </c>
      <c r="E122" s="248"/>
    </row>
    <row r="123" spans="1:6" s="147" customFormat="1" ht="15.75" x14ac:dyDescent="0.25">
      <c r="A123" s="148" t="s">
        <v>108</v>
      </c>
      <c r="B123" s="147" t="s">
        <v>268</v>
      </c>
      <c r="C123" s="242">
        <v>-1</v>
      </c>
      <c r="D123" s="147" t="s">
        <v>338</v>
      </c>
      <c r="E123" s="248"/>
    </row>
    <row r="124" spans="1:6" s="147" customFormat="1" ht="15.75" x14ac:dyDescent="0.25">
      <c r="A124" s="148" t="s">
        <v>219</v>
      </c>
      <c r="B124" s="147" t="s">
        <v>223</v>
      </c>
      <c r="C124" s="242">
        <v>-700</v>
      </c>
      <c r="D124" s="147" t="s">
        <v>342</v>
      </c>
      <c r="E124" s="248"/>
    </row>
    <row r="125" spans="1:6" s="147" customFormat="1" ht="15.75" x14ac:dyDescent="0.25">
      <c r="A125" s="148" t="s">
        <v>219</v>
      </c>
      <c r="B125" s="147" t="s">
        <v>218</v>
      </c>
      <c r="C125" s="242">
        <v>-700</v>
      </c>
      <c r="D125" s="147" t="s">
        <v>342</v>
      </c>
      <c r="E125" s="248"/>
    </row>
    <row r="126" spans="1:6" s="147" customFormat="1" ht="15.75" x14ac:dyDescent="0.25">
      <c r="A126" s="148" t="s">
        <v>219</v>
      </c>
      <c r="B126" s="147" t="s">
        <v>226</v>
      </c>
      <c r="C126" s="242">
        <v>-700</v>
      </c>
      <c r="D126" s="147" t="s">
        <v>342</v>
      </c>
      <c r="E126" s="248"/>
    </row>
    <row r="127" spans="1:6" s="147" customFormat="1" ht="15.75" x14ac:dyDescent="0.25">
      <c r="A127" s="148" t="s">
        <v>219</v>
      </c>
      <c r="B127" s="147" t="s">
        <v>249</v>
      </c>
      <c r="C127" s="242">
        <v>-1277.07</v>
      </c>
      <c r="D127" s="147" t="s">
        <v>341</v>
      </c>
      <c r="E127" s="161" t="s">
        <v>340</v>
      </c>
      <c r="F127" s="147" t="s">
        <v>339</v>
      </c>
    </row>
    <row r="128" spans="1:6" s="147" customFormat="1" ht="15.75" x14ac:dyDescent="0.25">
      <c r="A128" s="148" t="s">
        <v>265</v>
      </c>
      <c r="B128" s="147" t="s">
        <v>267</v>
      </c>
      <c r="C128" s="242">
        <v>-5</v>
      </c>
      <c r="D128" s="147" t="s">
        <v>338</v>
      </c>
      <c r="E128" s="248"/>
    </row>
    <row r="129" spans="1:5" s="147" customFormat="1" ht="15.75" x14ac:dyDescent="0.25">
      <c r="A129" s="148" t="s">
        <v>265</v>
      </c>
      <c r="B129" s="147" t="s">
        <v>266</v>
      </c>
      <c r="C129" s="242">
        <v>-5</v>
      </c>
      <c r="D129" s="147" t="s">
        <v>338</v>
      </c>
      <c r="E129" s="248"/>
    </row>
    <row r="130" spans="1:5" s="147" customFormat="1" ht="15.75" x14ac:dyDescent="0.25">
      <c r="A130" s="148" t="s">
        <v>265</v>
      </c>
      <c r="B130" s="147" t="s">
        <v>264</v>
      </c>
      <c r="C130" s="242">
        <v>-5</v>
      </c>
      <c r="D130" s="147" t="s">
        <v>338</v>
      </c>
      <c r="E130" s="248"/>
    </row>
    <row r="131" spans="1:5" s="147" customFormat="1" ht="16.5" thickBot="1" x14ac:dyDescent="0.3">
      <c r="A131" s="148"/>
      <c r="C131" s="247">
        <f>SUM(C10:C130)</f>
        <v>-84039.48000000001</v>
      </c>
      <c r="E131" s="161"/>
    </row>
    <row r="132" spans="1:5" s="147" customFormat="1" ht="16.5" thickTop="1" x14ac:dyDescent="0.25">
      <c r="A132" s="148"/>
      <c r="C132" s="242"/>
      <c r="E132" s="161"/>
    </row>
    <row r="133" spans="1:5" s="147" customFormat="1" ht="15.75" x14ac:dyDescent="0.25">
      <c r="A133" s="148"/>
      <c r="E133" s="161"/>
    </row>
    <row r="134" spans="1:5" s="147" customFormat="1" ht="15.75" x14ac:dyDescent="0.25">
      <c r="A134" s="148"/>
      <c r="E134" s="161"/>
    </row>
    <row r="135" spans="1:5" s="147" customFormat="1" ht="15.75" x14ac:dyDescent="0.25">
      <c r="A135" s="148"/>
      <c r="E135" s="161"/>
    </row>
    <row r="136" spans="1:5" s="147" customFormat="1" ht="15.75" x14ac:dyDescent="0.25">
      <c r="A136" s="148"/>
      <c r="E136" s="161"/>
    </row>
    <row r="137" spans="1:5" x14ac:dyDescent="0.25">
      <c r="A137" s="145"/>
    </row>
    <row r="138" spans="1:5" x14ac:dyDescent="0.25">
      <c r="A138" s="145"/>
    </row>
    <row r="139" spans="1:5" x14ac:dyDescent="0.25">
      <c r="A139" s="145"/>
    </row>
    <row r="140" spans="1:5" x14ac:dyDescent="0.25">
      <c r="A140" s="145"/>
    </row>
    <row r="141" spans="1:5" x14ac:dyDescent="0.25">
      <c r="A141" s="145"/>
    </row>
  </sheetData>
  <pageMargins left="0.7" right="0.7" top="0.75" bottom="0.75" header="0.3" footer="0.3"/>
  <pageSetup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91C3F-AE52-4D34-9E57-4690E863A082}">
  <sheetPr>
    <tabColor theme="8" tint="-0.499984740745262"/>
  </sheetPr>
  <dimension ref="A2:E162"/>
  <sheetViews>
    <sheetView topLeftCell="A75" workbookViewId="0">
      <selection activeCell="B95" sqref="B95"/>
    </sheetView>
  </sheetViews>
  <sheetFormatPr defaultRowHeight="15" x14ac:dyDescent="0.25"/>
  <cols>
    <col min="1" max="1" width="14.5703125" style="144" customWidth="1"/>
    <col min="2" max="2" width="105" style="144" customWidth="1"/>
    <col min="3" max="3" width="15" style="144" customWidth="1"/>
    <col min="4" max="4" width="15.7109375" style="144" customWidth="1"/>
    <col min="5" max="5" width="49.5703125" style="144" customWidth="1"/>
    <col min="6" max="16384" width="9.140625" style="144"/>
  </cols>
  <sheetData>
    <row r="2" spans="1:4" s="205" customFormat="1" ht="36" customHeight="1" x14ac:dyDescent="0.2">
      <c r="A2" s="209" t="s">
        <v>8</v>
      </c>
      <c r="B2" s="260" t="s">
        <v>139</v>
      </c>
      <c r="C2" s="206" t="s">
        <v>138</v>
      </c>
      <c r="D2" s="209"/>
    </row>
    <row r="3" spans="1:4" ht="18.75" x14ac:dyDescent="0.3">
      <c r="A3" s="192" t="s">
        <v>137</v>
      </c>
      <c r="B3" s="192"/>
      <c r="C3" s="201">
        <v>3729.68</v>
      </c>
      <c r="D3" s="192"/>
    </row>
    <row r="4" spans="1:4" ht="18.75" x14ac:dyDescent="0.3">
      <c r="A4" s="192" t="s">
        <v>136</v>
      </c>
      <c r="B4" s="192"/>
      <c r="C4" s="201">
        <v>80973.509999999995</v>
      </c>
      <c r="D4" s="192"/>
    </row>
    <row r="5" spans="1:4" ht="18.75" x14ac:dyDescent="0.3">
      <c r="A5" s="192" t="s">
        <v>135</v>
      </c>
      <c r="B5" s="192"/>
      <c r="C5" s="201">
        <v>-84039.48</v>
      </c>
      <c r="D5" s="192"/>
    </row>
    <row r="6" spans="1:4" ht="18.75" x14ac:dyDescent="0.3">
      <c r="A6" s="192" t="s">
        <v>134</v>
      </c>
      <c r="B6" s="192"/>
      <c r="C6" s="201">
        <v>663.71</v>
      </c>
      <c r="D6" s="201">
        <f>C3-C6</f>
        <v>3065.97</v>
      </c>
    </row>
    <row r="8" spans="1:4" ht="18.75" x14ac:dyDescent="0.3">
      <c r="A8" s="192" t="s">
        <v>133</v>
      </c>
      <c r="B8" s="192" t="s">
        <v>8</v>
      </c>
      <c r="C8" s="192" t="s">
        <v>3</v>
      </c>
      <c r="D8" s="192" t="s">
        <v>382</v>
      </c>
    </row>
    <row r="9" spans="1:4" ht="18.75" x14ac:dyDescent="0.3">
      <c r="A9" s="193">
        <v>44197</v>
      </c>
      <c r="B9" s="192" t="s">
        <v>137</v>
      </c>
      <c r="C9" s="192"/>
      <c r="D9" s="192">
        <v>3729.68</v>
      </c>
    </row>
    <row r="10" spans="1:4" s="147" customFormat="1" ht="15.75" x14ac:dyDescent="0.25">
      <c r="A10" s="167">
        <v>44287</v>
      </c>
      <c r="B10" s="147" t="s">
        <v>107</v>
      </c>
      <c r="C10" s="257">
        <v>6000</v>
      </c>
      <c r="D10" s="257">
        <v>9729.68</v>
      </c>
    </row>
    <row r="11" spans="1:4" s="147" customFormat="1" ht="15.75" x14ac:dyDescent="0.25">
      <c r="A11" s="167">
        <v>44287</v>
      </c>
      <c r="B11" s="147" t="s">
        <v>288</v>
      </c>
      <c r="C11" s="257">
        <v>-29.95</v>
      </c>
      <c r="D11" s="257">
        <v>9699.73</v>
      </c>
    </row>
    <row r="12" spans="1:4" s="147" customFormat="1" ht="15.75" x14ac:dyDescent="0.25">
      <c r="A12" s="148" t="s">
        <v>211</v>
      </c>
      <c r="B12" s="147" t="s">
        <v>210</v>
      </c>
      <c r="C12" s="257">
        <v>-9.99</v>
      </c>
      <c r="D12" s="257">
        <v>9689.74</v>
      </c>
    </row>
    <row r="13" spans="1:4" s="147" customFormat="1" ht="15.75" x14ac:dyDescent="0.25">
      <c r="A13" s="148" t="s">
        <v>190</v>
      </c>
      <c r="B13" s="147" t="s">
        <v>189</v>
      </c>
      <c r="C13" s="257">
        <v>-52.99</v>
      </c>
      <c r="D13" s="257">
        <v>9636.75</v>
      </c>
    </row>
    <row r="14" spans="1:4" s="147" customFormat="1" ht="15.75" x14ac:dyDescent="0.25">
      <c r="A14" s="148" t="s">
        <v>245</v>
      </c>
      <c r="B14" s="147" t="s">
        <v>244</v>
      </c>
      <c r="C14" s="257">
        <v>-725</v>
      </c>
      <c r="D14" s="257">
        <v>8911.75</v>
      </c>
    </row>
    <row r="15" spans="1:4" s="147" customFormat="1" ht="15.75" x14ac:dyDescent="0.25">
      <c r="A15" s="148" t="s">
        <v>120</v>
      </c>
      <c r="B15" s="147" t="s">
        <v>107</v>
      </c>
      <c r="C15" s="257">
        <v>6285.88</v>
      </c>
      <c r="D15" s="257">
        <v>15197.63</v>
      </c>
    </row>
    <row r="16" spans="1:4" s="147" customFormat="1" ht="15.75" x14ac:dyDescent="0.25">
      <c r="A16" s="148" t="s">
        <v>119</v>
      </c>
      <c r="B16" s="147" t="s">
        <v>107</v>
      </c>
      <c r="C16" s="257">
        <v>6000</v>
      </c>
      <c r="D16" s="257">
        <v>21197.63</v>
      </c>
    </row>
    <row r="17" spans="1:4" s="147" customFormat="1" ht="15.75" x14ac:dyDescent="0.25">
      <c r="A17" s="148" t="s">
        <v>119</v>
      </c>
      <c r="B17" s="147" t="s">
        <v>317</v>
      </c>
      <c r="C17" s="257">
        <v>-12.19</v>
      </c>
      <c r="D17" s="257">
        <v>21185.439999999999</v>
      </c>
    </row>
    <row r="18" spans="1:4" s="147" customFormat="1" ht="15.75" x14ac:dyDescent="0.25">
      <c r="A18" s="148" t="s">
        <v>119</v>
      </c>
      <c r="B18" s="147" t="s">
        <v>322</v>
      </c>
      <c r="C18" s="257">
        <v>-49</v>
      </c>
      <c r="D18" s="257">
        <v>21136.44</v>
      </c>
    </row>
    <row r="19" spans="1:4" s="147" customFormat="1" ht="15.75" x14ac:dyDescent="0.25">
      <c r="A19" s="148" t="s">
        <v>119</v>
      </c>
      <c r="B19" s="147" t="s">
        <v>321</v>
      </c>
      <c r="C19" s="257">
        <v>-69</v>
      </c>
      <c r="D19" s="257">
        <v>21067.439999999999</v>
      </c>
    </row>
    <row r="20" spans="1:4" s="147" customFormat="1" ht="15.75" x14ac:dyDescent="0.25">
      <c r="A20" s="148" t="s">
        <v>119</v>
      </c>
      <c r="B20" s="147" t="s">
        <v>314</v>
      </c>
      <c r="C20" s="257">
        <v>-29</v>
      </c>
      <c r="D20" s="257">
        <v>21038.44</v>
      </c>
    </row>
    <row r="21" spans="1:4" s="147" customFormat="1" ht="15.75" x14ac:dyDescent="0.25">
      <c r="A21" s="148" t="s">
        <v>119</v>
      </c>
      <c r="B21" s="147" t="s">
        <v>316</v>
      </c>
      <c r="C21" s="257">
        <v>-24</v>
      </c>
      <c r="D21" s="257">
        <v>21014.44</v>
      </c>
    </row>
    <row r="22" spans="1:4" s="147" customFormat="1" ht="15.75" x14ac:dyDescent="0.25">
      <c r="A22" s="148" t="s">
        <v>119</v>
      </c>
      <c r="B22" s="147" t="s">
        <v>330</v>
      </c>
      <c r="C22" s="257">
        <v>-45</v>
      </c>
      <c r="D22" s="257">
        <v>20969.439999999999</v>
      </c>
    </row>
    <row r="23" spans="1:4" s="147" customFormat="1" ht="15.75" x14ac:dyDescent="0.25">
      <c r="A23" s="148" t="s">
        <v>119</v>
      </c>
      <c r="B23" s="147" t="s">
        <v>284</v>
      </c>
      <c r="C23" s="257">
        <v>-1.35</v>
      </c>
      <c r="D23" s="257">
        <v>20968.09</v>
      </c>
    </row>
    <row r="24" spans="1:4" s="147" customFormat="1" ht="15.75" x14ac:dyDescent="0.25">
      <c r="A24" s="148" t="s">
        <v>119</v>
      </c>
      <c r="B24" s="147" t="s">
        <v>285</v>
      </c>
      <c r="C24" s="257">
        <v>-0.87</v>
      </c>
      <c r="D24" s="257">
        <v>20967.22</v>
      </c>
    </row>
    <row r="25" spans="1:4" s="147" customFormat="1" ht="15.75" x14ac:dyDescent="0.25">
      <c r="A25" s="148" t="s">
        <v>119</v>
      </c>
      <c r="B25" s="147" t="s">
        <v>286</v>
      </c>
      <c r="C25" s="257">
        <v>-0.37</v>
      </c>
      <c r="D25" s="257">
        <v>20966.849999999999</v>
      </c>
    </row>
    <row r="26" spans="1:4" s="147" customFormat="1" ht="15.75" x14ac:dyDescent="0.25">
      <c r="A26" s="148" t="s">
        <v>310</v>
      </c>
      <c r="B26" s="147" t="s">
        <v>309</v>
      </c>
      <c r="C26" s="257">
        <v>-125</v>
      </c>
      <c r="D26" s="257">
        <v>20841.849999999999</v>
      </c>
    </row>
    <row r="27" spans="1:4" s="147" customFormat="1" ht="15.75" x14ac:dyDescent="0.25">
      <c r="A27" s="167">
        <v>44198</v>
      </c>
      <c r="B27" s="147" t="s">
        <v>288</v>
      </c>
      <c r="C27" s="257">
        <v>-29.95</v>
      </c>
      <c r="D27" s="257">
        <v>20811.900000000001</v>
      </c>
    </row>
    <row r="28" spans="1:4" s="147" customFormat="1" ht="15.75" x14ac:dyDescent="0.25">
      <c r="A28" s="167">
        <v>44471</v>
      </c>
      <c r="B28" s="147" t="s">
        <v>222</v>
      </c>
      <c r="C28" s="257">
        <v>-5000</v>
      </c>
      <c r="D28" s="257">
        <v>15811.9</v>
      </c>
    </row>
    <row r="29" spans="1:4" s="147" customFormat="1" ht="15.75" x14ac:dyDescent="0.25">
      <c r="A29" s="167">
        <v>44471</v>
      </c>
      <c r="B29" s="147" t="s">
        <v>217</v>
      </c>
      <c r="C29" s="257">
        <v>-5000</v>
      </c>
      <c r="D29" s="257">
        <v>10811.9</v>
      </c>
    </row>
    <row r="30" spans="1:4" s="147" customFormat="1" ht="15.75" x14ac:dyDescent="0.25">
      <c r="A30" s="167">
        <v>44471</v>
      </c>
      <c r="B30" s="147" t="s">
        <v>229</v>
      </c>
      <c r="C30" s="257">
        <v>-5000</v>
      </c>
      <c r="D30" s="257">
        <v>5811.9</v>
      </c>
    </row>
    <row r="31" spans="1:4" s="147" customFormat="1" ht="15.75" x14ac:dyDescent="0.25">
      <c r="A31" s="167">
        <v>44502</v>
      </c>
      <c r="B31" s="147" t="s">
        <v>279</v>
      </c>
      <c r="C31" s="257">
        <v>-1</v>
      </c>
      <c r="D31" s="257">
        <v>5810.9</v>
      </c>
    </row>
    <row r="32" spans="1:4" s="147" customFormat="1" ht="15.75" x14ac:dyDescent="0.25">
      <c r="A32" s="167">
        <v>44502</v>
      </c>
      <c r="B32" s="147" t="s">
        <v>280</v>
      </c>
      <c r="C32" s="257">
        <v>-1</v>
      </c>
      <c r="D32" s="257">
        <v>5809.9</v>
      </c>
    </row>
    <row r="33" spans="1:4" s="147" customFormat="1" ht="15.75" x14ac:dyDescent="0.25">
      <c r="A33" s="148" t="s">
        <v>241</v>
      </c>
      <c r="B33" s="147" t="s">
        <v>240</v>
      </c>
      <c r="C33" s="257">
        <v>-600</v>
      </c>
      <c r="D33" s="257">
        <v>5209.8999999999996</v>
      </c>
    </row>
    <row r="34" spans="1:4" s="147" customFormat="1" ht="15.75" x14ac:dyDescent="0.25">
      <c r="A34" s="148" t="s">
        <v>209</v>
      </c>
      <c r="B34" s="147" t="s">
        <v>208</v>
      </c>
      <c r="C34" s="257">
        <v>-10.55</v>
      </c>
      <c r="D34" s="257">
        <v>5199.3500000000004</v>
      </c>
    </row>
    <row r="35" spans="1:4" s="147" customFormat="1" ht="15.75" x14ac:dyDescent="0.25">
      <c r="A35" s="148" t="s">
        <v>188</v>
      </c>
      <c r="B35" s="147" t="s">
        <v>187</v>
      </c>
      <c r="C35" s="257">
        <v>-52.99</v>
      </c>
      <c r="D35" s="257">
        <v>5146.3599999999997</v>
      </c>
    </row>
    <row r="36" spans="1:4" s="147" customFormat="1" ht="15.75" x14ac:dyDescent="0.25">
      <c r="A36" s="167">
        <v>44199</v>
      </c>
      <c r="B36" s="147" t="s">
        <v>308</v>
      </c>
      <c r="C36" s="257">
        <v>-125</v>
      </c>
      <c r="D36" s="257">
        <v>5021.3599999999997</v>
      </c>
    </row>
    <row r="37" spans="1:4" s="147" customFormat="1" ht="15.75" x14ac:dyDescent="0.25">
      <c r="A37" s="167">
        <v>44199</v>
      </c>
      <c r="B37" s="147" t="s">
        <v>288</v>
      </c>
      <c r="C37" s="257">
        <v>-29.95</v>
      </c>
      <c r="D37" s="257">
        <v>4991.41</v>
      </c>
    </row>
    <row r="38" spans="1:4" s="147" customFormat="1" ht="15.75" x14ac:dyDescent="0.25">
      <c r="A38" s="148" t="s">
        <v>312</v>
      </c>
      <c r="B38" s="147" t="s">
        <v>319</v>
      </c>
      <c r="C38" s="257">
        <v>-79.599999999999994</v>
      </c>
      <c r="D38" s="257">
        <v>4911.8100000000004</v>
      </c>
    </row>
    <row r="39" spans="1:4" s="147" customFormat="1" ht="15.75" x14ac:dyDescent="0.25">
      <c r="A39" s="148" t="s">
        <v>312</v>
      </c>
      <c r="B39" s="147" t="s">
        <v>311</v>
      </c>
      <c r="C39" s="257">
        <v>-49.5</v>
      </c>
      <c r="D39" s="257">
        <v>4862.3100000000004</v>
      </c>
    </row>
    <row r="40" spans="1:4" s="147" customFormat="1" ht="15.75" x14ac:dyDescent="0.25">
      <c r="A40" s="148" t="s">
        <v>118</v>
      </c>
      <c r="B40" s="147" t="s">
        <v>107</v>
      </c>
      <c r="C40" s="257">
        <v>6000</v>
      </c>
      <c r="D40" s="257">
        <v>10862.31</v>
      </c>
    </row>
    <row r="41" spans="1:4" s="147" customFormat="1" ht="15.75" x14ac:dyDescent="0.25">
      <c r="A41" s="148" t="s">
        <v>207</v>
      </c>
      <c r="B41" s="147" t="s">
        <v>206</v>
      </c>
      <c r="C41" s="257">
        <v>-10.55</v>
      </c>
      <c r="D41" s="257">
        <v>10851.76</v>
      </c>
    </row>
    <row r="42" spans="1:4" s="147" customFormat="1" ht="15.75" x14ac:dyDescent="0.25">
      <c r="A42" s="148" t="s">
        <v>186</v>
      </c>
      <c r="B42" s="147" t="s">
        <v>185</v>
      </c>
      <c r="C42" s="257">
        <v>-52.99</v>
      </c>
      <c r="D42" s="257">
        <v>10798.77</v>
      </c>
    </row>
    <row r="43" spans="1:4" s="147" customFormat="1" ht="15.75" x14ac:dyDescent="0.25">
      <c r="A43" s="148" t="s">
        <v>214</v>
      </c>
      <c r="B43" s="147" t="s">
        <v>307</v>
      </c>
      <c r="C43" s="257">
        <v>-125</v>
      </c>
      <c r="D43" s="257">
        <v>10673.77</v>
      </c>
    </row>
    <row r="44" spans="1:4" s="147" customFormat="1" ht="15.75" x14ac:dyDescent="0.25">
      <c r="A44" s="148" t="s">
        <v>214</v>
      </c>
      <c r="B44" s="147" t="s">
        <v>225</v>
      </c>
      <c r="C44" s="257">
        <v>-2500</v>
      </c>
      <c r="D44" s="257">
        <v>8173.77</v>
      </c>
    </row>
    <row r="45" spans="1:4" s="147" customFormat="1" ht="15.75" x14ac:dyDescent="0.25">
      <c r="A45" s="148" t="s">
        <v>214</v>
      </c>
      <c r="B45" s="147" t="s">
        <v>220</v>
      </c>
      <c r="C45" s="257">
        <v>-2500</v>
      </c>
      <c r="D45" s="257">
        <v>5673.77</v>
      </c>
    </row>
    <row r="46" spans="1:4" s="147" customFormat="1" ht="15.75" x14ac:dyDescent="0.25">
      <c r="A46" s="148" t="s">
        <v>214</v>
      </c>
      <c r="B46" s="147" t="s">
        <v>213</v>
      </c>
      <c r="C46" s="257">
        <v>-2500</v>
      </c>
      <c r="D46" s="257">
        <v>3173.77</v>
      </c>
    </row>
    <row r="47" spans="1:4" s="147" customFormat="1" ht="15.75" x14ac:dyDescent="0.25">
      <c r="A47" s="148" t="s">
        <v>277</v>
      </c>
      <c r="B47" s="147" t="s">
        <v>278</v>
      </c>
      <c r="C47" s="257">
        <v>-1</v>
      </c>
      <c r="D47" s="257">
        <v>3172.77</v>
      </c>
    </row>
    <row r="48" spans="1:4" s="147" customFormat="1" ht="15.75" x14ac:dyDescent="0.25">
      <c r="A48" s="148" t="s">
        <v>277</v>
      </c>
      <c r="B48" s="147" t="s">
        <v>276</v>
      </c>
      <c r="C48" s="257">
        <v>-1</v>
      </c>
      <c r="D48" s="257">
        <v>3171.77</v>
      </c>
    </row>
    <row r="49" spans="1:4" s="147" customFormat="1" ht="15.75" x14ac:dyDescent="0.25">
      <c r="A49" s="167">
        <v>44200</v>
      </c>
      <c r="B49" s="147" t="s">
        <v>289</v>
      </c>
      <c r="C49" s="257">
        <v>-29.95</v>
      </c>
      <c r="D49" s="257">
        <v>3141.82</v>
      </c>
    </row>
    <row r="50" spans="1:4" s="147" customFormat="1" ht="15.75" x14ac:dyDescent="0.25">
      <c r="A50" s="167">
        <v>44231</v>
      </c>
      <c r="B50" s="147" t="s">
        <v>107</v>
      </c>
      <c r="C50" s="257">
        <v>6000</v>
      </c>
      <c r="D50" s="257">
        <v>9141.82</v>
      </c>
    </row>
    <row r="51" spans="1:4" s="147" customFormat="1" ht="15.75" x14ac:dyDescent="0.25">
      <c r="A51" s="167">
        <v>44231</v>
      </c>
      <c r="B51" s="147" t="s">
        <v>326</v>
      </c>
      <c r="C51" s="257">
        <v>-22</v>
      </c>
      <c r="D51" s="257">
        <v>9119.82</v>
      </c>
    </row>
    <row r="52" spans="1:4" s="147" customFormat="1" ht="15.75" x14ac:dyDescent="0.25">
      <c r="A52" s="167">
        <v>44231</v>
      </c>
      <c r="B52" s="147" t="s">
        <v>325</v>
      </c>
      <c r="C52" s="257">
        <v>-1</v>
      </c>
      <c r="D52" s="257">
        <v>9118.82</v>
      </c>
    </row>
    <row r="53" spans="1:4" s="147" customFormat="1" ht="15.75" x14ac:dyDescent="0.25">
      <c r="A53" s="148" t="s">
        <v>256</v>
      </c>
      <c r="B53" s="147" t="s">
        <v>255</v>
      </c>
      <c r="C53" s="257">
        <v>-1044.74</v>
      </c>
      <c r="D53" s="257">
        <v>8074.08</v>
      </c>
    </row>
    <row r="54" spans="1:4" s="147" customFormat="1" ht="15.75" x14ac:dyDescent="0.25">
      <c r="A54" s="148" t="s">
        <v>205</v>
      </c>
      <c r="B54" s="147" t="s">
        <v>204</v>
      </c>
      <c r="C54" s="257">
        <v>-10.55</v>
      </c>
      <c r="D54" s="257">
        <v>8063.53</v>
      </c>
    </row>
    <row r="55" spans="1:4" s="147" customFormat="1" ht="15.75" x14ac:dyDescent="0.25">
      <c r="A55" s="148" t="s">
        <v>184</v>
      </c>
      <c r="B55" s="147" t="s">
        <v>183</v>
      </c>
      <c r="C55" s="257">
        <v>-52.99</v>
      </c>
      <c r="D55" s="257">
        <v>8010.54</v>
      </c>
    </row>
    <row r="56" spans="1:4" s="147" customFormat="1" ht="15.75" x14ac:dyDescent="0.25">
      <c r="A56" s="148" t="s">
        <v>324</v>
      </c>
      <c r="B56" s="147" t="s">
        <v>323</v>
      </c>
      <c r="C56" s="257">
        <v>-25</v>
      </c>
      <c r="D56" s="257">
        <v>7985.54</v>
      </c>
    </row>
    <row r="57" spans="1:4" s="147" customFormat="1" ht="15.75" x14ac:dyDescent="0.25">
      <c r="A57" s="167">
        <v>44260</v>
      </c>
      <c r="B57" s="147" t="s">
        <v>289</v>
      </c>
      <c r="C57" s="257">
        <v>-29.95</v>
      </c>
      <c r="D57" s="257">
        <v>7955.59</v>
      </c>
    </row>
    <row r="58" spans="1:4" s="147" customFormat="1" ht="15.75" x14ac:dyDescent="0.25">
      <c r="A58" s="167">
        <v>44321</v>
      </c>
      <c r="B58" s="160" t="s">
        <v>126</v>
      </c>
      <c r="C58" s="257">
        <v>398.98</v>
      </c>
      <c r="D58" s="257">
        <v>8354.57</v>
      </c>
    </row>
    <row r="59" spans="1:4" s="147" customFormat="1" ht="15.75" x14ac:dyDescent="0.25">
      <c r="A59" s="148" t="s">
        <v>203</v>
      </c>
      <c r="B59" s="147" t="s">
        <v>202</v>
      </c>
      <c r="C59" s="257">
        <v>-10.55</v>
      </c>
      <c r="D59" s="257">
        <v>8344.02</v>
      </c>
    </row>
    <row r="60" spans="1:4" s="147" customFormat="1" ht="15.75" x14ac:dyDescent="0.25">
      <c r="A60" s="148" t="s">
        <v>182</v>
      </c>
      <c r="B60" s="147" t="s">
        <v>181</v>
      </c>
      <c r="C60" s="257">
        <v>-52.99</v>
      </c>
      <c r="D60" s="257">
        <v>8291.0300000000007</v>
      </c>
    </row>
    <row r="61" spans="1:4" s="147" customFormat="1" ht="15.75" x14ac:dyDescent="0.25">
      <c r="A61" s="148" t="s">
        <v>117</v>
      </c>
      <c r="B61" s="147" t="s">
        <v>107</v>
      </c>
      <c r="C61" s="257">
        <v>6541.85</v>
      </c>
      <c r="D61" s="257">
        <v>14832.88</v>
      </c>
    </row>
    <row r="62" spans="1:4" s="147" customFormat="1" ht="47.25" x14ac:dyDescent="0.25">
      <c r="A62" s="161" t="s">
        <v>101</v>
      </c>
      <c r="B62" s="160" t="s">
        <v>100</v>
      </c>
      <c r="C62" s="259">
        <v>6000</v>
      </c>
      <c r="D62" s="259">
        <v>20832.88</v>
      </c>
    </row>
    <row r="63" spans="1:4" s="147" customFormat="1" ht="15.75" x14ac:dyDescent="0.25">
      <c r="A63" s="167">
        <v>44202</v>
      </c>
      <c r="B63" s="147" t="s">
        <v>124</v>
      </c>
      <c r="C63" s="257">
        <v>255</v>
      </c>
      <c r="D63" s="257">
        <v>21087.88</v>
      </c>
    </row>
    <row r="64" spans="1:4" s="147" customFormat="1" ht="15.75" x14ac:dyDescent="0.25">
      <c r="A64" s="167">
        <v>44202</v>
      </c>
      <c r="B64" s="147" t="s">
        <v>228</v>
      </c>
      <c r="C64" s="257">
        <v>-6000</v>
      </c>
      <c r="D64" s="257">
        <v>15087.88</v>
      </c>
    </row>
    <row r="65" spans="1:4" s="147" customFormat="1" ht="15.75" x14ac:dyDescent="0.25">
      <c r="A65" s="167">
        <v>44202</v>
      </c>
      <c r="B65" s="147" t="s">
        <v>221</v>
      </c>
      <c r="C65" s="257">
        <v>-6000</v>
      </c>
      <c r="D65" s="257">
        <v>9087.8799999999992</v>
      </c>
    </row>
    <row r="66" spans="1:4" s="147" customFormat="1" ht="15.75" x14ac:dyDescent="0.25">
      <c r="A66" s="167">
        <v>44202</v>
      </c>
      <c r="B66" s="147" t="s">
        <v>216</v>
      </c>
      <c r="C66" s="257">
        <v>-6000</v>
      </c>
      <c r="D66" s="257">
        <v>3087.88</v>
      </c>
    </row>
    <row r="67" spans="1:4" s="147" customFormat="1" ht="15.75" x14ac:dyDescent="0.25">
      <c r="A67" s="167">
        <v>44202</v>
      </c>
      <c r="B67" s="147" t="s">
        <v>289</v>
      </c>
      <c r="C67" s="257">
        <v>-29.95</v>
      </c>
      <c r="D67" s="257">
        <v>3057.93</v>
      </c>
    </row>
    <row r="68" spans="1:4" s="147" customFormat="1" ht="15.75" x14ac:dyDescent="0.25">
      <c r="A68" s="167">
        <v>44233</v>
      </c>
      <c r="B68" s="147" t="s">
        <v>275</v>
      </c>
      <c r="C68" s="257">
        <v>-1</v>
      </c>
      <c r="D68" s="257">
        <v>3056.93</v>
      </c>
    </row>
    <row r="69" spans="1:4" s="147" customFormat="1" ht="15.75" x14ac:dyDescent="0.25">
      <c r="A69" s="167">
        <v>44233</v>
      </c>
      <c r="B69" s="147" t="s">
        <v>274</v>
      </c>
      <c r="C69" s="257">
        <v>-1</v>
      </c>
      <c r="D69" s="257">
        <v>3055.93</v>
      </c>
    </row>
    <row r="70" spans="1:4" s="147" customFormat="1" ht="15.75" x14ac:dyDescent="0.25">
      <c r="A70" s="167">
        <v>44292</v>
      </c>
      <c r="B70" s="147" t="s">
        <v>327</v>
      </c>
      <c r="C70" s="257">
        <v>-239.88</v>
      </c>
      <c r="D70" s="257">
        <v>2816.05</v>
      </c>
    </row>
    <row r="71" spans="1:4" s="147" customFormat="1" ht="15.75" x14ac:dyDescent="0.25">
      <c r="A71" s="148" t="s">
        <v>232</v>
      </c>
      <c r="B71" s="147" t="s">
        <v>231</v>
      </c>
      <c r="C71" s="257">
        <v>-300</v>
      </c>
      <c r="D71" s="257">
        <v>2516.0500000000002</v>
      </c>
    </row>
    <row r="72" spans="1:4" s="147" customFormat="1" ht="15.75" x14ac:dyDescent="0.25">
      <c r="A72" s="148" t="s">
        <v>295</v>
      </c>
      <c r="B72" s="147" t="s">
        <v>306</v>
      </c>
      <c r="C72" s="257">
        <v>-112</v>
      </c>
      <c r="D72" s="257">
        <v>2404.0500000000002</v>
      </c>
    </row>
    <row r="73" spans="1:4" s="147" customFormat="1" ht="15.75" x14ac:dyDescent="0.25">
      <c r="A73" s="148" t="s">
        <v>295</v>
      </c>
      <c r="B73" s="147" t="s">
        <v>294</v>
      </c>
      <c r="C73" s="257">
        <v>-98</v>
      </c>
      <c r="D73" s="257">
        <v>2306.0500000000002</v>
      </c>
    </row>
    <row r="74" spans="1:4" s="147" customFormat="1" ht="15.75" x14ac:dyDescent="0.25">
      <c r="A74" s="148" t="s">
        <v>180</v>
      </c>
      <c r="B74" s="147" t="s">
        <v>201</v>
      </c>
      <c r="C74" s="257">
        <v>-10.55</v>
      </c>
      <c r="D74" s="257">
        <v>2295.5</v>
      </c>
    </row>
    <row r="75" spans="1:4" s="147" customFormat="1" ht="15.75" x14ac:dyDescent="0.25">
      <c r="A75" s="148" t="s">
        <v>180</v>
      </c>
      <c r="B75" s="147" t="s">
        <v>262</v>
      </c>
      <c r="C75" s="257">
        <v>-156.72</v>
      </c>
      <c r="D75" s="257">
        <v>2138.7800000000002</v>
      </c>
    </row>
    <row r="76" spans="1:4" s="147" customFormat="1" ht="15.75" x14ac:dyDescent="0.25">
      <c r="A76" s="148" t="s">
        <v>180</v>
      </c>
      <c r="B76" s="147" t="s">
        <v>179</v>
      </c>
      <c r="C76" s="257">
        <v>-52.99</v>
      </c>
      <c r="D76" s="257">
        <v>2085.79</v>
      </c>
    </row>
    <row r="77" spans="1:4" s="147" customFormat="1" ht="15.75" x14ac:dyDescent="0.25">
      <c r="A77" s="148" t="s">
        <v>180</v>
      </c>
      <c r="B77" s="147" t="s">
        <v>320</v>
      </c>
      <c r="C77" s="257">
        <v>-55.2</v>
      </c>
      <c r="D77" s="257">
        <v>2030.59</v>
      </c>
    </row>
    <row r="78" spans="1:4" s="147" customFormat="1" ht="15.75" x14ac:dyDescent="0.25">
      <c r="A78" s="148" t="s">
        <v>180</v>
      </c>
      <c r="B78" s="147" t="s">
        <v>313</v>
      </c>
      <c r="C78" s="257">
        <v>-29</v>
      </c>
      <c r="D78" s="257">
        <v>2001.59</v>
      </c>
    </row>
    <row r="79" spans="1:4" s="147" customFormat="1" ht="15.75" x14ac:dyDescent="0.25">
      <c r="A79" s="148" t="s">
        <v>180</v>
      </c>
      <c r="B79" s="147" t="s">
        <v>315</v>
      </c>
      <c r="C79" s="257">
        <v>-24</v>
      </c>
      <c r="D79" s="257">
        <v>1977.59</v>
      </c>
    </row>
    <row r="80" spans="1:4" s="147" customFormat="1" ht="15.75" x14ac:dyDescent="0.25">
      <c r="A80" s="148" t="s">
        <v>180</v>
      </c>
      <c r="B80" s="147" t="s">
        <v>329</v>
      </c>
      <c r="C80" s="257">
        <v>-45</v>
      </c>
      <c r="D80" s="257">
        <v>1932.59</v>
      </c>
    </row>
    <row r="81" spans="1:4" s="147" customFormat="1" ht="15.75" x14ac:dyDescent="0.25">
      <c r="A81" s="148" t="s">
        <v>180</v>
      </c>
      <c r="B81" s="147" t="s">
        <v>296</v>
      </c>
      <c r="C81" s="257">
        <v>-24</v>
      </c>
      <c r="D81" s="257">
        <v>1908.59</v>
      </c>
    </row>
    <row r="82" spans="1:4" s="147" customFormat="1" ht="15.75" x14ac:dyDescent="0.25">
      <c r="A82" s="148" t="s">
        <v>180</v>
      </c>
      <c r="B82" s="147" t="s">
        <v>283</v>
      </c>
      <c r="C82" s="257">
        <v>-1.35</v>
      </c>
      <c r="D82" s="257">
        <v>1907.24</v>
      </c>
    </row>
    <row r="83" spans="1:4" s="147" customFormat="1" ht="15.75" x14ac:dyDescent="0.25">
      <c r="A83" s="148" t="s">
        <v>180</v>
      </c>
      <c r="B83" s="147" t="s">
        <v>282</v>
      </c>
      <c r="C83" s="257">
        <v>-0.87</v>
      </c>
      <c r="D83" s="257">
        <v>1906.37</v>
      </c>
    </row>
    <row r="84" spans="1:4" s="147" customFormat="1" ht="15.75" x14ac:dyDescent="0.25">
      <c r="A84" s="167">
        <v>44203</v>
      </c>
      <c r="B84" s="147" t="s">
        <v>289</v>
      </c>
      <c r="C84" s="257">
        <v>-29.95</v>
      </c>
      <c r="D84" s="257">
        <v>1876.42</v>
      </c>
    </row>
    <row r="85" spans="1:4" s="147" customFormat="1" ht="15.75" x14ac:dyDescent="0.25">
      <c r="A85" s="148" t="s">
        <v>115</v>
      </c>
      <c r="B85" s="147" t="s">
        <v>107</v>
      </c>
      <c r="C85" s="257">
        <v>3000</v>
      </c>
      <c r="D85" s="257">
        <v>4876.42</v>
      </c>
    </row>
    <row r="86" spans="1:4" s="147" customFormat="1" ht="15.75" x14ac:dyDescent="0.25">
      <c r="A86" s="148" t="s">
        <v>305</v>
      </c>
      <c r="B86" s="147" t="s">
        <v>304</v>
      </c>
      <c r="C86" s="257">
        <v>-125</v>
      </c>
      <c r="D86" s="257">
        <v>4751.42</v>
      </c>
    </row>
    <row r="87" spans="1:4" s="147" customFormat="1" ht="15.75" x14ac:dyDescent="0.25">
      <c r="A87" s="148" t="s">
        <v>200</v>
      </c>
      <c r="B87" s="147" t="s">
        <v>199</v>
      </c>
      <c r="C87" s="257">
        <v>-10.55</v>
      </c>
      <c r="D87" s="257">
        <v>4740.87</v>
      </c>
    </row>
    <row r="88" spans="1:4" s="147" customFormat="1" ht="15.75" x14ac:dyDescent="0.25">
      <c r="A88" s="148" t="s">
        <v>178</v>
      </c>
      <c r="B88" s="147" t="s">
        <v>177</v>
      </c>
      <c r="C88" s="257">
        <v>-52.99</v>
      </c>
      <c r="D88" s="257">
        <v>4687.88</v>
      </c>
    </row>
    <row r="89" spans="1:4" s="147" customFormat="1" ht="15.75" x14ac:dyDescent="0.25">
      <c r="A89" s="148" t="s">
        <v>252</v>
      </c>
      <c r="B89" s="147" t="s">
        <v>251</v>
      </c>
      <c r="C89" s="257">
        <v>-1692.3</v>
      </c>
      <c r="D89" s="257">
        <v>2995.58</v>
      </c>
    </row>
    <row r="90" spans="1:4" s="147" customFormat="1" ht="15.75" x14ac:dyDescent="0.25">
      <c r="A90" s="148" t="s">
        <v>252</v>
      </c>
      <c r="B90" s="147" t="s">
        <v>257</v>
      </c>
      <c r="C90" s="257">
        <v>-1652.49</v>
      </c>
      <c r="D90" s="257">
        <v>1343.09</v>
      </c>
    </row>
    <row r="91" spans="1:4" s="147" customFormat="1" ht="15.75" x14ac:dyDescent="0.25">
      <c r="A91" s="148" t="s">
        <v>273</v>
      </c>
      <c r="B91" s="147" t="s">
        <v>272</v>
      </c>
      <c r="C91" s="257">
        <v>-1</v>
      </c>
      <c r="D91" s="257">
        <v>1342.09</v>
      </c>
    </row>
    <row r="92" spans="1:4" s="147" customFormat="1" ht="15.75" x14ac:dyDescent="0.25">
      <c r="A92" s="167">
        <v>44235</v>
      </c>
      <c r="B92" s="147" t="s">
        <v>289</v>
      </c>
      <c r="C92" s="257">
        <v>-29.95</v>
      </c>
      <c r="D92" s="257">
        <v>1312.14</v>
      </c>
    </row>
    <row r="93" spans="1:4" s="147" customFormat="1" ht="15.75" x14ac:dyDescent="0.25">
      <c r="A93" s="148" t="s">
        <v>303</v>
      </c>
      <c r="B93" s="147" t="s">
        <v>302</v>
      </c>
      <c r="C93" s="257">
        <v>-125</v>
      </c>
      <c r="D93" s="257">
        <v>1187.1400000000001</v>
      </c>
    </row>
    <row r="94" spans="1:4" s="147" customFormat="1" ht="15.75" x14ac:dyDescent="0.25">
      <c r="A94" s="148" t="s">
        <v>198</v>
      </c>
      <c r="B94" s="147" t="s">
        <v>197</v>
      </c>
      <c r="C94" s="257">
        <v>-10.55</v>
      </c>
      <c r="D94" s="257">
        <v>1176.5899999999999</v>
      </c>
    </row>
    <row r="95" spans="1:4" s="147" customFormat="1" ht="15.75" x14ac:dyDescent="0.25">
      <c r="A95" s="148" t="s">
        <v>176</v>
      </c>
      <c r="B95" s="147" t="s">
        <v>175</v>
      </c>
      <c r="C95" s="257">
        <v>-52.99</v>
      </c>
      <c r="D95" s="257">
        <v>1123.5999999999999</v>
      </c>
    </row>
    <row r="96" spans="1:4" s="147" customFormat="1" ht="15.75" x14ac:dyDescent="0.25">
      <c r="A96" s="148" t="s">
        <v>293</v>
      </c>
      <c r="B96" s="147" t="s">
        <v>292</v>
      </c>
      <c r="C96" s="257">
        <v>-55</v>
      </c>
      <c r="D96" s="257">
        <v>1068.5999999999999</v>
      </c>
    </row>
    <row r="97" spans="1:4" s="147" customFormat="1" ht="15.75" x14ac:dyDescent="0.25">
      <c r="A97" s="167">
        <v>44205</v>
      </c>
      <c r="B97" s="147" t="s">
        <v>289</v>
      </c>
      <c r="C97" s="257">
        <v>-29.95</v>
      </c>
      <c r="D97" s="257">
        <v>1038.6500000000001</v>
      </c>
    </row>
    <row r="98" spans="1:4" s="147" customFormat="1" ht="15.75" x14ac:dyDescent="0.25">
      <c r="A98" s="167">
        <v>44236</v>
      </c>
      <c r="B98" s="147" t="s">
        <v>107</v>
      </c>
      <c r="C98" s="257">
        <v>3000</v>
      </c>
      <c r="D98" s="257">
        <v>4038.65</v>
      </c>
    </row>
    <row r="99" spans="1:4" s="147" customFormat="1" ht="15.75" x14ac:dyDescent="0.25">
      <c r="A99" s="148" t="s">
        <v>301</v>
      </c>
      <c r="B99" s="147" t="s">
        <v>300</v>
      </c>
      <c r="C99" s="257">
        <v>-125</v>
      </c>
      <c r="D99" s="257">
        <v>3913.65</v>
      </c>
    </row>
    <row r="100" spans="1:4" s="147" customFormat="1" ht="15.75" x14ac:dyDescent="0.25">
      <c r="A100" s="148" t="s">
        <v>174</v>
      </c>
      <c r="B100" s="147" t="s">
        <v>196</v>
      </c>
      <c r="C100" s="257">
        <v>-10.55</v>
      </c>
      <c r="D100" s="257">
        <v>3903.1</v>
      </c>
    </row>
    <row r="101" spans="1:4" s="147" customFormat="1" ht="15.75" x14ac:dyDescent="0.25">
      <c r="A101" s="148" t="s">
        <v>174</v>
      </c>
      <c r="B101" s="147" t="s">
        <v>173</v>
      </c>
      <c r="C101" s="257">
        <v>-52.99</v>
      </c>
      <c r="D101" s="257">
        <v>3850.11</v>
      </c>
    </row>
    <row r="102" spans="1:4" s="147" customFormat="1" ht="15.75" x14ac:dyDescent="0.25">
      <c r="A102" s="148" t="s">
        <v>114</v>
      </c>
      <c r="B102" s="147" t="s">
        <v>107</v>
      </c>
      <c r="C102" s="257">
        <v>1605.98</v>
      </c>
      <c r="D102" s="257">
        <v>5456.09</v>
      </c>
    </row>
    <row r="103" spans="1:4" s="147" customFormat="1" ht="15.75" x14ac:dyDescent="0.25">
      <c r="A103" s="148" t="s">
        <v>113</v>
      </c>
      <c r="B103" s="147" t="s">
        <v>107</v>
      </c>
      <c r="C103" s="257">
        <v>5692.3</v>
      </c>
      <c r="D103" s="257">
        <v>11148.39</v>
      </c>
    </row>
    <row r="104" spans="1:4" s="147" customFormat="1" ht="15.75" x14ac:dyDescent="0.25">
      <c r="A104" s="148" t="s">
        <v>243</v>
      </c>
      <c r="B104" s="147" t="s">
        <v>261</v>
      </c>
      <c r="C104" s="257">
        <v>-144.33000000000001</v>
      </c>
      <c r="D104" s="257">
        <v>11004.06</v>
      </c>
    </row>
    <row r="105" spans="1:4" s="147" customFormat="1" ht="15.75" x14ac:dyDescent="0.25">
      <c r="A105" s="148" t="s">
        <v>243</v>
      </c>
      <c r="B105" s="147" t="s">
        <v>242</v>
      </c>
      <c r="C105" s="257">
        <v>-395</v>
      </c>
      <c r="D105" s="257">
        <v>10609.06</v>
      </c>
    </row>
    <row r="106" spans="1:4" s="147" customFormat="1" ht="15.75" x14ac:dyDescent="0.25">
      <c r="A106" s="167">
        <v>44206</v>
      </c>
      <c r="B106" s="147" t="s">
        <v>289</v>
      </c>
      <c r="C106" s="257">
        <v>-29.95</v>
      </c>
      <c r="D106" s="257">
        <v>10579.11</v>
      </c>
    </row>
    <row r="107" spans="1:4" s="147" customFormat="1" ht="15.75" x14ac:dyDescent="0.25">
      <c r="A107" s="167">
        <v>44540</v>
      </c>
      <c r="B107" s="147" t="s">
        <v>328</v>
      </c>
      <c r="C107" s="257">
        <v>-25</v>
      </c>
      <c r="D107" s="257">
        <v>10554.11</v>
      </c>
    </row>
    <row r="108" spans="1:4" s="147" customFormat="1" ht="15.75" x14ac:dyDescent="0.25">
      <c r="A108" s="148" t="s">
        <v>260</v>
      </c>
      <c r="B108" s="147" t="s">
        <v>259</v>
      </c>
      <c r="C108" s="257">
        <v>-102</v>
      </c>
      <c r="D108" s="257">
        <v>10452.11</v>
      </c>
    </row>
    <row r="109" spans="1:4" s="147" customFormat="1" ht="15.75" x14ac:dyDescent="0.25">
      <c r="A109" s="148" t="s">
        <v>260</v>
      </c>
      <c r="B109" s="147" t="s">
        <v>299</v>
      </c>
      <c r="C109" s="257">
        <v>-125</v>
      </c>
      <c r="D109" s="257">
        <v>10327.11</v>
      </c>
    </row>
    <row r="110" spans="1:4" s="147" customFormat="1" ht="15.75" x14ac:dyDescent="0.25">
      <c r="A110" s="148" t="s">
        <v>195</v>
      </c>
      <c r="B110" s="147" t="s">
        <v>194</v>
      </c>
      <c r="C110" s="257">
        <v>-10.55</v>
      </c>
      <c r="D110" s="257">
        <v>10316.56</v>
      </c>
    </row>
    <row r="111" spans="1:4" s="147" customFormat="1" ht="15.75" x14ac:dyDescent="0.25">
      <c r="A111" s="148" t="s">
        <v>172</v>
      </c>
      <c r="B111" s="147" t="s">
        <v>171</v>
      </c>
      <c r="C111" s="257">
        <v>-52.99</v>
      </c>
      <c r="D111" s="257">
        <v>10263.57</v>
      </c>
    </row>
    <row r="112" spans="1:4" s="147" customFormat="1" ht="15.75" x14ac:dyDescent="0.25">
      <c r="A112" s="148" t="s">
        <v>112</v>
      </c>
      <c r="B112" s="147" t="s">
        <v>107</v>
      </c>
      <c r="C112" s="257">
        <v>1500</v>
      </c>
      <c r="D112" s="257">
        <v>11763.57</v>
      </c>
    </row>
    <row r="113" spans="1:4" s="147" customFormat="1" ht="15.75" x14ac:dyDescent="0.25">
      <c r="A113" s="148" t="s">
        <v>235</v>
      </c>
      <c r="B113" s="147" t="s">
        <v>234</v>
      </c>
      <c r="C113" s="257">
        <v>-120</v>
      </c>
      <c r="D113" s="257">
        <v>11643.57</v>
      </c>
    </row>
    <row r="114" spans="1:4" s="147" customFormat="1" ht="15.75" x14ac:dyDescent="0.25">
      <c r="A114" s="167">
        <v>44207</v>
      </c>
      <c r="B114" s="147" t="s">
        <v>289</v>
      </c>
      <c r="C114" s="257">
        <v>-29.95</v>
      </c>
      <c r="D114" s="257">
        <v>11613.62</v>
      </c>
    </row>
    <row r="115" spans="1:4" s="147" customFormat="1" ht="15.75" x14ac:dyDescent="0.25">
      <c r="A115" s="167">
        <v>44297</v>
      </c>
      <c r="B115" s="147" t="s">
        <v>107</v>
      </c>
      <c r="C115" s="257">
        <v>1500</v>
      </c>
      <c r="D115" s="257">
        <v>13113.62</v>
      </c>
    </row>
    <row r="116" spans="1:4" s="147" customFormat="1" ht="15.75" x14ac:dyDescent="0.25">
      <c r="A116" s="167">
        <v>44419</v>
      </c>
      <c r="B116" s="147" t="s">
        <v>250</v>
      </c>
      <c r="C116" s="257">
        <v>-6050.14</v>
      </c>
      <c r="D116" s="257">
        <v>7063.48</v>
      </c>
    </row>
    <row r="117" spans="1:4" s="147" customFormat="1" ht="15.75" x14ac:dyDescent="0.25">
      <c r="A117" s="167">
        <v>44419</v>
      </c>
      <c r="B117" s="147" t="s">
        <v>253</v>
      </c>
      <c r="C117" s="257">
        <v>-1938.87</v>
      </c>
      <c r="D117" s="257">
        <v>5124.6099999999997</v>
      </c>
    </row>
    <row r="118" spans="1:4" s="147" customFormat="1" ht="15.75" x14ac:dyDescent="0.25">
      <c r="A118" s="167">
        <v>44419</v>
      </c>
      <c r="B118" s="147" t="s">
        <v>254</v>
      </c>
      <c r="C118" s="257">
        <v>-4059.3</v>
      </c>
      <c r="D118" s="257">
        <v>1065.31</v>
      </c>
    </row>
    <row r="119" spans="1:4" s="147" customFormat="1" ht="15.75" x14ac:dyDescent="0.25">
      <c r="A119" s="167">
        <v>44450</v>
      </c>
      <c r="B119" s="147" t="s">
        <v>270</v>
      </c>
      <c r="C119" s="257">
        <v>-1</v>
      </c>
      <c r="D119" s="257">
        <v>1064.31</v>
      </c>
    </row>
    <row r="120" spans="1:4" s="147" customFormat="1" ht="15.75" x14ac:dyDescent="0.25">
      <c r="A120" s="167">
        <v>44450</v>
      </c>
      <c r="B120" s="147" t="s">
        <v>271</v>
      </c>
      <c r="C120" s="257">
        <v>-1</v>
      </c>
      <c r="D120" s="257">
        <v>1063.31</v>
      </c>
    </row>
    <row r="121" spans="1:4" s="147" customFormat="1" ht="15.75" x14ac:dyDescent="0.25">
      <c r="A121" s="148" t="s">
        <v>298</v>
      </c>
      <c r="B121" s="147" t="s">
        <v>297</v>
      </c>
      <c r="C121" s="257">
        <v>-125</v>
      </c>
      <c r="D121" s="257">
        <v>938.31</v>
      </c>
    </row>
    <row r="122" spans="1:4" s="147" customFormat="1" ht="15.75" x14ac:dyDescent="0.25">
      <c r="A122" s="148" t="s">
        <v>193</v>
      </c>
      <c r="B122" s="147" t="s">
        <v>192</v>
      </c>
      <c r="C122" s="257">
        <v>-9.49</v>
      </c>
      <c r="D122" s="257">
        <v>928.82</v>
      </c>
    </row>
    <row r="123" spans="1:4" s="147" customFormat="1" ht="15.75" x14ac:dyDescent="0.25">
      <c r="A123" s="148" t="s">
        <v>167</v>
      </c>
      <c r="B123" s="147" t="s">
        <v>170</v>
      </c>
      <c r="C123" s="257">
        <v>-47.69</v>
      </c>
      <c r="D123" s="257">
        <v>881.13</v>
      </c>
    </row>
    <row r="124" spans="1:4" s="147" customFormat="1" ht="15.75" x14ac:dyDescent="0.25">
      <c r="A124" s="148" t="s">
        <v>167</v>
      </c>
      <c r="B124" s="147" t="s">
        <v>166</v>
      </c>
      <c r="C124" s="257">
        <v>-99.99</v>
      </c>
      <c r="D124" s="257">
        <v>781.14</v>
      </c>
    </row>
    <row r="125" spans="1:4" s="147" customFormat="1" ht="15.75" x14ac:dyDescent="0.25">
      <c r="A125" s="148" t="s">
        <v>111</v>
      </c>
      <c r="B125" s="147" t="s">
        <v>107</v>
      </c>
      <c r="C125" s="257">
        <v>1500</v>
      </c>
      <c r="D125" s="257">
        <v>2281.14</v>
      </c>
    </row>
    <row r="126" spans="1:4" s="147" customFormat="1" ht="15.75" x14ac:dyDescent="0.25">
      <c r="A126" s="167">
        <v>44208</v>
      </c>
      <c r="B126" s="147" t="s">
        <v>289</v>
      </c>
      <c r="C126" s="257">
        <v>-29.95</v>
      </c>
      <c r="D126" s="257">
        <v>2251.19</v>
      </c>
    </row>
    <row r="127" spans="1:4" s="147" customFormat="1" ht="15.75" x14ac:dyDescent="0.25">
      <c r="A127" s="167">
        <v>44420</v>
      </c>
      <c r="B127" s="147" t="s">
        <v>123</v>
      </c>
      <c r="C127" s="257">
        <v>500</v>
      </c>
      <c r="D127" s="257">
        <v>2751.19</v>
      </c>
    </row>
    <row r="128" spans="1:4" s="147" customFormat="1" ht="15.75" x14ac:dyDescent="0.25">
      <c r="A128" s="167">
        <v>44481</v>
      </c>
      <c r="B128" s="147" t="s">
        <v>103</v>
      </c>
      <c r="C128" s="257">
        <v>15000</v>
      </c>
      <c r="D128" s="257">
        <v>17751.189999999999</v>
      </c>
    </row>
    <row r="129" spans="1:5" s="147" customFormat="1" ht="15.75" x14ac:dyDescent="0.25">
      <c r="A129" s="148" t="s">
        <v>238</v>
      </c>
      <c r="B129" s="147" t="s">
        <v>237</v>
      </c>
      <c r="C129" s="257">
        <v>-750</v>
      </c>
      <c r="D129" s="257">
        <v>17001.189999999999</v>
      </c>
    </row>
    <row r="130" spans="1:5" s="147" customFormat="1" ht="15.75" x14ac:dyDescent="0.25">
      <c r="A130" s="148" t="s">
        <v>247</v>
      </c>
      <c r="B130" s="147" t="s">
        <v>246</v>
      </c>
      <c r="C130" s="257">
        <v>-920</v>
      </c>
      <c r="D130" s="257">
        <v>16081.19</v>
      </c>
    </row>
    <row r="131" spans="1:5" s="147" customFormat="1" ht="15.75" x14ac:dyDescent="0.25">
      <c r="A131" s="148" t="s">
        <v>165</v>
      </c>
      <c r="B131" s="147" t="s">
        <v>164</v>
      </c>
      <c r="C131" s="257">
        <v>-287.88</v>
      </c>
      <c r="D131" s="257">
        <v>15793.31</v>
      </c>
    </row>
    <row r="132" spans="1:5" s="147" customFormat="1" ht="15.75" x14ac:dyDescent="0.25">
      <c r="A132" s="148" t="s">
        <v>165</v>
      </c>
      <c r="B132" s="147" t="s">
        <v>164</v>
      </c>
      <c r="C132" s="257">
        <v>-99.99</v>
      </c>
      <c r="D132" s="257">
        <v>15693.32</v>
      </c>
    </row>
    <row r="133" spans="1:5" s="147" customFormat="1" ht="15.75" x14ac:dyDescent="0.25">
      <c r="A133" s="148" t="s">
        <v>165</v>
      </c>
      <c r="B133" s="147" t="s">
        <v>164</v>
      </c>
      <c r="C133" s="257">
        <v>-755.88</v>
      </c>
      <c r="D133" s="257">
        <v>14937.44</v>
      </c>
    </row>
    <row r="134" spans="1:5" s="147" customFormat="1" ht="15.75" x14ac:dyDescent="0.25">
      <c r="A134" s="148" t="s">
        <v>165</v>
      </c>
      <c r="B134" s="147" t="s">
        <v>191</v>
      </c>
      <c r="C134" s="257">
        <v>-9.49</v>
      </c>
      <c r="D134" s="257">
        <v>14927.95</v>
      </c>
    </row>
    <row r="135" spans="1:5" s="147" customFormat="1" ht="15.75" x14ac:dyDescent="0.25">
      <c r="A135" s="148" t="s">
        <v>165</v>
      </c>
      <c r="B135" s="147" t="s">
        <v>169</v>
      </c>
      <c r="C135" s="257">
        <v>-47.69</v>
      </c>
      <c r="D135" s="257">
        <v>14880.26</v>
      </c>
    </row>
    <row r="136" spans="1:5" s="147" customFormat="1" ht="15.75" x14ac:dyDescent="0.25">
      <c r="A136" s="148" t="s">
        <v>109</v>
      </c>
      <c r="B136" s="147" t="s">
        <v>107</v>
      </c>
      <c r="C136" s="257">
        <v>1889.95</v>
      </c>
      <c r="D136" s="257">
        <v>16770.21</v>
      </c>
    </row>
    <row r="137" spans="1:5" s="147" customFormat="1" ht="15.75" x14ac:dyDescent="0.25">
      <c r="A137" s="148" t="s">
        <v>109</v>
      </c>
      <c r="B137" s="147" t="s">
        <v>224</v>
      </c>
      <c r="C137" s="257">
        <v>-5000</v>
      </c>
      <c r="D137" s="257">
        <v>11770.21</v>
      </c>
    </row>
    <row r="138" spans="1:5" s="147" customFormat="1" ht="15.75" x14ac:dyDescent="0.25">
      <c r="A138" s="148" t="s">
        <v>109</v>
      </c>
      <c r="B138" s="147" t="s">
        <v>215</v>
      </c>
      <c r="C138" s="257">
        <v>-5000</v>
      </c>
      <c r="D138" s="257">
        <v>6770.21</v>
      </c>
    </row>
    <row r="139" spans="1:5" s="147" customFormat="1" ht="15.75" x14ac:dyDescent="0.25">
      <c r="A139" s="148" t="s">
        <v>109</v>
      </c>
      <c r="B139" s="147" t="s">
        <v>227</v>
      </c>
      <c r="C139" s="257">
        <v>-5000</v>
      </c>
      <c r="D139" s="257">
        <v>1770.21</v>
      </c>
    </row>
    <row r="140" spans="1:5" s="147" customFormat="1" ht="15.75" x14ac:dyDescent="0.25">
      <c r="A140" s="148" t="s">
        <v>108</v>
      </c>
      <c r="B140" s="147" t="s">
        <v>107</v>
      </c>
      <c r="C140" s="257">
        <v>1547.69</v>
      </c>
      <c r="D140" s="257">
        <v>3317.9</v>
      </c>
    </row>
    <row r="141" spans="1:5" s="147" customFormat="1" ht="15.75" x14ac:dyDescent="0.25">
      <c r="A141" s="148" t="s">
        <v>108</v>
      </c>
      <c r="B141" s="147" t="s">
        <v>140</v>
      </c>
      <c r="C141" s="257">
        <v>755.88</v>
      </c>
      <c r="D141" s="257">
        <v>4073.78</v>
      </c>
      <c r="E141" s="147" t="s">
        <v>121</v>
      </c>
    </row>
    <row r="142" spans="1:5" s="147" customFormat="1" ht="15.75" x14ac:dyDescent="0.25">
      <c r="A142" s="148" t="s">
        <v>108</v>
      </c>
      <c r="B142" s="147" t="s">
        <v>291</v>
      </c>
      <c r="C142" s="257">
        <v>-16</v>
      </c>
      <c r="D142" s="257">
        <v>4057.78</v>
      </c>
    </row>
    <row r="143" spans="1:5" s="147" customFormat="1" ht="15.75" x14ac:dyDescent="0.25">
      <c r="A143" s="148" t="s">
        <v>108</v>
      </c>
      <c r="B143" s="147" t="s">
        <v>269</v>
      </c>
      <c r="C143" s="257">
        <v>-1</v>
      </c>
      <c r="D143" s="257">
        <v>4056.78</v>
      </c>
    </row>
    <row r="144" spans="1:5" s="147" customFormat="1" ht="15.75" x14ac:dyDescent="0.25">
      <c r="A144" s="148" t="s">
        <v>108</v>
      </c>
      <c r="B144" s="147" t="s">
        <v>268</v>
      </c>
      <c r="C144" s="257">
        <v>-1</v>
      </c>
      <c r="D144" s="257">
        <v>4055.78</v>
      </c>
    </row>
    <row r="145" spans="1:4" s="147" customFormat="1" ht="15.75" x14ac:dyDescent="0.25">
      <c r="A145" s="148" t="s">
        <v>219</v>
      </c>
      <c r="B145" s="147" t="s">
        <v>223</v>
      </c>
      <c r="C145" s="257">
        <v>-700</v>
      </c>
      <c r="D145" s="257">
        <v>3355.78</v>
      </c>
    </row>
    <row r="146" spans="1:4" s="147" customFormat="1" ht="15.75" x14ac:dyDescent="0.25">
      <c r="A146" s="148" t="s">
        <v>219</v>
      </c>
      <c r="B146" s="147" t="s">
        <v>218</v>
      </c>
      <c r="C146" s="257">
        <v>-700</v>
      </c>
      <c r="D146" s="257">
        <v>2655.78</v>
      </c>
    </row>
    <row r="147" spans="1:4" s="147" customFormat="1" ht="15.75" x14ac:dyDescent="0.25">
      <c r="A147" s="148" t="s">
        <v>219</v>
      </c>
      <c r="B147" s="147" t="s">
        <v>226</v>
      </c>
      <c r="C147" s="257">
        <v>-700</v>
      </c>
      <c r="D147" s="257">
        <v>1955.78</v>
      </c>
    </row>
    <row r="148" spans="1:4" s="147" customFormat="1" ht="15.75" x14ac:dyDescent="0.25">
      <c r="A148" s="148" t="s">
        <v>219</v>
      </c>
      <c r="B148" s="147" t="s">
        <v>249</v>
      </c>
      <c r="C148" s="257">
        <v>-1277.07</v>
      </c>
      <c r="D148" s="257">
        <v>678.71</v>
      </c>
    </row>
    <row r="149" spans="1:4" s="147" customFormat="1" ht="15.75" x14ac:dyDescent="0.25">
      <c r="A149" s="148" t="s">
        <v>265</v>
      </c>
      <c r="B149" s="147" t="s">
        <v>267</v>
      </c>
      <c r="C149" s="257">
        <v>-5</v>
      </c>
      <c r="D149" s="257">
        <v>673.71</v>
      </c>
    </row>
    <row r="150" spans="1:4" s="147" customFormat="1" ht="15.75" x14ac:dyDescent="0.25">
      <c r="A150" s="148" t="s">
        <v>265</v>
      </c>
      <c r="B150" s="147" t="s">
        <v>266</v>
      </c>
      <c r="C150" s="257">
        <v>-5</v>
      </c>
      <c r="D150" s="257">
        <v>668.71</v>
      </c>
    </row>
    <row r="151" spans="1:4" s="147" customFormat="1" ht="15.75" x14ac:dyDescent="0.25">
      <c r="A151" s="148" t="s">
        <v>265</v>
      </c>
      <c r="B151" s="147" t="s">
        <v>264</v>
      </c>
      <c r="C151" s="257">
        <v>-5</v>
      </c>
      <c r="D151" s="257">
        <v>663.71</v>
      </c>
    </row>
    <row r="152" spans="1:4" s="147" customFormat="1" ht="15.75" x14ac:dyDescent="0.25">
      <c r="A152" s="148"/>
      <c r="C152" s="258">
        <f>SUM(C10:C151)</f>
        <v>-3065.9699999999921</v>
      </c>
      <c r="D152" s="257"/>
    </row>
    <row r="153" spans="1:4" s="147" customFormat="1" ht="15.75" x14ac:dyDescent="0.25">
      <c r="A153" s="148"/>
      <c r="C153" s="257"/>
      <c r="D153" s="257"/>
    </row>
    <row r="154" spans="1:4" s="147" customFormat="1" ht="15.75" x14ac:dyDescent="0.25">
      <c r="A154" s="148"/>
    </row>
    <row r="155" spans="1:4" s="147" customFormat="1" ht="15.75" x14ac:dyDescent="0.25">
      <c r="A155" s="148"/>
    </row>
    <row r="156" spans="1:4" s="147" customFormat="1" ht="15.75" x14ac:dyDescent="0.25">
      <c r="A156" s="148"/>
    </row>
    <row r="157" spans="1:4" s="147" customFormat="1" ht="15.75" x14ac:dyDescent="0.25">
      <c r="A157" s="148"/>
    </row>
    <row r="158" spans="1:4" x14ac:dyDescent="0.25">
      <c r="A158" s="145"/>
    </row>
    <row r="159" spans="1:4" x14ac:dyDescent="0.25">
      <c r="A159" s="145"/>
    </row>
    <row r="160" spans="1:4" x14ac:dyDescent="0.25">
      <c r="A160" s="145"/>
    </row>
    <row r="161" spans="1:1" x14ac:dyDescent="0.25">
      <c r="A161" s="145"/>
    </row>
    <row r="162" spans="1:1" x14ac:dyDescent="0.25">
      <c r="A162" s="145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AGG Income Summ 2021</vt:lpstr>
      <vt:lpstr>AGG MemDistr 2021</vt:lpstr>
      <vt:lpstr>AGG Exps SummWIP 2021</vt:lpstr>
      <vt:lpstr>AGG BofA CreditsPayer CY 2021</vt:lpstr>
      <vt:lpstr>AGG BofA CreditsCrono CY 2021</vt:lpstr>
      <vt:lpstr>AGG BofA DebitsCat CY 2021</vt:lpstr>
      <vt:lpstr>AGG BofA DebitsVendor CY 2021</vt:lpstr>
      <vt:lpstr>AGG BofA DebitsCrono CY 2021 </vt:lpstr>
      <vt:lpstr>AGG BofA TransByDate CY 2021</vt:lpstr>
      <vt:lpstr>'AGG Exps SummWIP 2021'!Print_Area</vt:lpstr>
      <vt:lpstr>'AGG Income Summ 2021'!Print_Area</vt:lpstr>
    </vt:vector>
  </TitlesOfParts>
  <Company>AvValues,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Adams</dc:creator>
  <cp:lastModifiedBy>Hal Adams</cp:lastModifiedBy>
  <cp:lastPrinted>2021-01-20T22:51:58Z</cp:lastPrinted>
  <dcterms:created xsi:type="dcterms:W3CDTF">2004-12-11T18:59:06Z</dcterms:created>
  <dcterms:modified xsi:type="dcterms:W3CDTF">2022-03-08T00:11:17Z</dcterms:modified>
</cp:coreProperties>
</file>